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aborbon\Desktop\TRABAJOS DE LA OFICINA\Estadisticas al 2022\Estadistica actualizadas año 2022 anual\2. Cuadros de SCP  Mensual y Regional\"/>
    </mc:Choice>
  </mc:AlternateContent>
  <xr:revisionPtr revIDLastSave="0" documentId="13_ncr:1_{45760D45-FF9F-44A8-A3C3-02E69C6535F4}" xr6:coauthVersionLast="47" xr6:coauthVersionMax="47" xr10:uidLastSave="{00000000-0000-0000-0000-000000000000}"/>
  <bookViews>
    <workbookView xWindow="-120" yWindow="-120" windowWidth="20730" windowHeight="11160" tabRatio="902" firstSheet="18" activeTab="22" xr2:uid="{00000000-000D-0000-FFFF-FFFF00000000}"/>
  </bookViews>
  <sheets>
    <sheet name="Consolidado Nacional 2000" sheetId="31" r:id="rId1"/>
    <sheet name="Consolidado Nacional 2001" sheetId="30" r:id="rId2"/>
    <sheet name="Consolidado Nacional 2002" sheetId="29" r:id="rId3"/>
    <sheet name="Consolidado Nacional 2003" sheetId="28" r:id="rId4"/>
    <sheet name="Consolidado Nacional 2004" sheetId="27" r:id="rId5"/>
    <sheet name="Consolidado Nacional 2005" sheetId="26" r:id="rId6"/>
    <sheet name="Consolidado Nacional 2006" sheetId="25" r:id="rId7"/>
    <sheet name="Consolidado Nacional 2007" sheetId="24" r:id="rId8"/>
    <sheet name="Consolidado Nacional 2008" sheetId="23" r:id="rId9"/>
    <sheet name="Consolidado Nacional 2009" sheetId="15" r:id="rId10"/>
    <sheet name="Cosolidado Nacional 2010" sheetId="18" r:id="rId11"/>
    <sheet name="Consolidado Nacional 2011" sheetId="19" r:id="rId12"/>
    <sheet name="Consolidado Nacional 2012" sheetId="20" r:id="rId13"/>
    <sheet name="Consolidado Nacional 2013" sheetId="21" r:id="rId14"/>
    <sheet name="Consolidado Nacional 2014" sheetId="22" r:id="rId15"/>
    <sheet name="Consolidado Nacional 2015" sheetId="5" r:id="rId16"/>
    <sheet name="Consolidado Nacional 2016" sheetId="6" r:id="rId17"/>
    <sheet name="Consolidado Nacional 2017" sheetId="7" r:id="rId18"/>
    <sheet name="Consolidado Nacional 2018" sheetId="8" r:id="rId19"/>
    <sheet name="Consolidado Nacional 2019" sheetId="10" r:id="rId20"/>
    <sheet name="Consolidado Nac. MILLAR 2020" sheetId="13" r:id="rId21"/>
    <sheet name="Consolidado Nacional 2021" sheetId="32" r:id="rId22"/>
    <sheet name="Cosolidado Nacional 2022" sheetId="33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20">'Consolidado Nac. MILLAR 2020'!#REF!,'Consolidado Nac. MILLAR 2020'!#REF!,'Consolidado Nac. MILLAR 2020'!#REF!,'Consolidado Nac. MILLAR 2020'!#REF!</definedName>
    <definedName name="_xlnm.Print_Area" localSheetId="15">'Consolidado Nacional 2015'!$A$1:$N$251</definedName>
    <definedName name="_xlnm.Print_Area" localSheetId="16">'Consolidado Nacional 2016'!$A$3:$N$59,'Consolidado Nacional 2016'!$A$67:$N$126,'Consolidado Nacional 2016'!$A$131:$N$191,'Consolidado Nacional 2016'!$A$196:$N$256</definedName>
    <definedName name="_xlnm.Print_Area" localSheetId="17">'Consolidado Nacional 2017'!$A$1:$N$57,'Consolidado Nacional 2017'!$A$65:$N$123,'Consolidado Nacional 2017'!$A$131:$N$200,'Consolidado Nacional 2017'!$A$202:$N$263</definedName>
    <definedName name="_xlnm.Print_Area" localSheetId="18">'Consolidado Nacional 2018'!$A$1:$N$306</definedName>
    <definedName name="_xlnm.Print_Area" localSheetId="19">'Consolidado Nacional 2019'!$A$1:$N$72,'Consolidado Nacional 2019'!$A$74:$N$148,'Consolidado Nacional 2019'!$A$150:$N$224,'Consolidado Nacional 2019'!$A$231:$N$305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16" i="33" l="1"/>
  <c r="L316" i="33"/>
  <c r="K316" i="33"/>
  <c r="J316" i="33"/>
  <c r="I316" i="33"/>
  <c r="H316" i="33"/>
  <c r="G316" i="33"/>
  <c r="F316" i="33"/>
  <c r="E316" i="33"/>
  <c r="D316" i="33"/>
  <c r="C316" i="33"/>
  <c r="B316" i="33"/>
  <c r="N315" i="33"/>
  <c r="N314" i="33"/>
  <c r="N313" i="33"/>
  <c r="N312" i="33"/>
  <c r="N311" i="33"/>
  <c r="N310" i="33"/>
  <c r="N309" i="33"/>
  <c r="N308" i="33"/>
  <c r="N307" i="33"/>
  <c r="N306" i="33"/>
  <c r="N305" i="33"/>
  <c r="N304" i="33"/>
  <c r="N303" i="33"/>
  <c r="N302" i="33"/>
  <c r="N301" i="33"/>
  <c r="N300" i="33"/>
  <c r="N299" i="33"/>
  <c r="N298" i="33"/>
  <c r="N297" i="33"/>
  <c r="N296" i="33"/>
  <c r="N295" i="33"/>
  <c r="N294" i="33"/>
  <c r="N293" i="33"/>
  <c r="N292" i="33"/>
  <c r="N291" i="33"/>
  <c r="N290" i="33"/>
  <c r="N289" i="33"/>
  <c r="N288" i="33"/>
  <c r="N287" i="33"/>
  <c r="N286" i="33"/>
  <c r="N285" i="33"/>
  <c r="N284" i="33"/>
  <c r="N283" i="33"/>
  <c r="N282" i="33"/>
  <c r="N281" i="33"/>
  <c r="N280" i="33"/>
  <c r="N279" i="33"/>
  <c r="N278" i="33"/>
  <c r="N277" i="33"/>
  <c r="N276" i="33"/>
  <c r="N275" i="33"/>
  <c r="N274" i="33"/>
  <c r="N273" i="33"/>
  <c r="N272" i="33"/>
  <c r="N271" i="33"/>
  <c r="N270" i="33"/>
  <c r="N269" i="33"/>
  <c r="N268" i="33"/>
  <c r="N267" i="33"/>
  <c r="N266" i="33"/>
  <c r="N265" i="33"/>
  <c r="N264" i="33"/>
  <c r="N263" i="33"/>
  <c r="N262" i="33"/>
  <c r="N261" i="33"/>
  <c r="N260" i="33"/>
  <c r="N259" i="33"/>
  <c r="N258" i="33"/>
  <c r="N257" i="33"/>
  <c r="N256" i="33"/>
  <c r="N255" i="33"/>
  <c r="N254" i="33"/>
  <c r="L237" i="33"/>
  <c r="K237" i="33"/>
  <c r="J237" i="33"/>
  <c r="I237" i="33"/>
  <c r="H237" i="33"/>
  <c r="G237" i="33"/>
  <c r="F237" i="33"/>
  <c r="E237" i="33"/>
  <c r="D237" i="33"/>
  <c r="C237" i="33"/>
  <c r="B237" i="33"/>
  <c r="N236" i="33"/>
  <c r="N235" i="33"/>
  <c r="N234" i="33"/>
  <c r="N233" i="33"/>
  <c r="N232" i="33"/>
  <c r="N231" i="33"/>
  <c r="N230" i="33"/>
  <c r="N229" i="33"/>
  <c r="N228" i="33"/>
  <c r="N227" i="33"/>
  <c r="N226" i="33"/>
  <c r="N225" i="33"/>
  <c r="N224" i="33"/>
  <c r="N223" i="33"/>
  <c r="N222" i="33"/>
  <c r="N221" i="33"/>
  <c r="N220" i="33"/>
  <c r="N219" i="33"/>
  <c r="N218" i="33"/>
  <c r="N217" i="33"/>
  <c r="N216" i="33"/>
  <c r="N215" i="33"/>
  <c r="N214" i="33"/>
  <c r="N213" i="33"/>
  <c r="N212" i="33"/>
  <c r="N211" i="33"/>
  <c r="N210" i="33"/>
  <c r="N209" i="33"/>
  <c r="N208" i="33"/>
  <c r="N207" i="33"/>
  <c r="N206" i="33"/>
  <c r="N205" i="33"/>
  <c r="N204" i="33"/>
  <c r="N203" i="33"/>
  <c r="N202" i="33"/>
  <c r="N201" i="33"/>
  <c r="N200" i="33"/>
  <c r="N199" i="33"/>
  <c r="N198" i="33"/>
  <c r="N197" i="33"/>
  <c r="N196" i="33"/>
  <c r="N195" i="33"/>
  <c r="N194" i="33"/>
  <c r="N193" i="33"/>
  <c r="N192" i="33"/>
  <c r="N191" i="33"/>
  <c r="N190" i="33"/>
  <c r="N189" i="33"/>
  <c r="N188" i="33"/>
  <c r="N187" i="33"/>
  <c r="N186" i="33"/>
  <c r="N185" i="33"/>
  <c r="N184" i="33"/>
  <c r="N183" i="33"/>
  <c r="N182" i="33"/>
  <c r="N181" i="33"/>
  <c r="N180" i="33"/>
  <c r="N179" i="33"/>
  <c r="N178" i="33"/>
  <c r="N177" i="33"/>
  <c r="N176" i="33"/>
  <c r="M237" i="33"/>
  <c r="M159" i="33"/>
  <c r="L159" i="33"/>
  <c r="K159" i="33"/>
  <c r="J159" i="33"/>
  <c r="I159" i="33"/>
  <c r="H159" i="33"/>
  <c r="G159" i="33"/>
  <c r="F159" i="33"/>
  <c r="E159" i="33"/>
  <c r="D159" i="33"/>
  <c r="C159" i="33"/>
  <c r="B159" i="33"/>
  <c r="N156" i="33"/>
  <c r="N155" i="33"/>
  <c r="N154" i="33"/>
  <c r="N153" i="33"/>
  <c r="N152" i="33"/>
  <c r="N151" i="33"/>
  <c r="N150" i="33"/>
  <c r="N149" i="33"/>
  <c r="N148" i="33"/>
  <c r="N147" i="33"/>
  <c r="N146" i="33"/>
  <c r="N145" i="33"/>
  <c r="N144" i="33"/>
  <c r="N143" i="33"/>
  <c r="N142" i="33"/>
  <c r="N141" i="33"/>
  <c r="N140" i="33"/>
  <c r="N139" i="33"/>
  <c r="N138" i="33"/>
  <c r="N137" i="33"/>
  <c r="N136" i="33"/>
  <c r="N135" i="33"/>
  <c r="N134" i="33"/>
  <c r="N133" i="33"/>
  <c r="N132" i="33"/>
  <c r="N131" i="33"/>
  <c r="N130" i="33"/>
  <c r="N129" i="33"/>
  <c r="N128" i="33"/>
  <c r="N127" i="33"/>
  <c r="N126" i="33"/>
  <c r="N125" i="33"/>
  <c r="N124" i="33"/>
  <c r="N123" i="33"/>
  <c r="N122" i="33"/>
  <c r="N121" i="33"/>
  <c r="N120" i="33"/>
  <c r="N119" i="33"/>
  <c r="N118" i="33"/>
  <c r="N117" i="33"/>
  <c r="N116" i="33"/>
  <c r="N115" i="33"/>
  <c r="N11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99" i="33"/>
  <c r="N98" i="33"/>
  <c r="N97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8" i="33"/>
  <c r="N77" i="7"/>
  <c r="E310" i="13"/>
  <c r="I310" i="13"/>
  <c r="M310" i="13"/>
  <c r="K230" i="32"/>
  <c r="C230" i="32"/>
  <c r="N152" i="32"/>
  <c r="N151" i="32"/>
  <c r="N150" i="32"/>
  <c r="N149" i="32"/>
  <c r="N148" i="32"/>
  <c r="N147" i="32"/>
  <c r="N146" i="32"/>
  <c r="N145" i="32"/>
  <c r="N144" i="32"/>
  <c r="N143" i="32"/>
  <c r="N142" i="32"/>
  <c r="N141" i="32"/>
  <c r="N140" i="32"/>
  <c r="N139" i="32"/>
  <c r="N138" i="32"/>
  <c r="N137" i="32"/>
  <c r="N135" i="32"/>
  <c r="N134" i="32"/>
  <c r="N133" i="32"/>
  <c r="N132" i="32"/>
  <c r="N131" i="32"/>
  <c r="N128" i="32"/>
  <c r="N127" i="32"/>
  <c r="N126" i="32"/>
  <c r="N125" i="32"/>
  <c r="N124" i="32"/>
  <c r="N123" i="32"/>
  <c r="N120" i="32"/>
  <c r="N118" i="32"/>
  <c r="N117" i="32"/>
  <c r="N116" i="32"/>
  <c r="N115" i="32"/>
  <c r="N114" i="32"/>
  <c r="N113" i="32"/>
  <c r="N111" i="32"/>
  <c r="N110" i="32"/>
  <c r="N109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5" i="32"/>
  <c r="N94" i="32"/>
  <c r="K155" i="32"/>
  <c r="G155" i="32"/>
  <c r="C155" i="32"/>
  <c r="N74" i="32"/>
  <c r="N73" i="32"/>
  <c r="N72" i="32"/>
  <c r="N71" i="32"/>
  <c r="N70" i="32"/>
  <c r="N69" i="32"/>
  <c r="N68" i="32"/>
  <c r="N67" i="32"/>
  <c r="N66" i="32"/>
  <c r="N65" i="32"/>
  <c r="N64" i="32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5" i="31"/>
  <c r="N114" i="31"/>
  <c r="N113" i="31"/>
  <c r="N112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2" i="31"/>
  <c r="N71" i="31"/>
  <c r="N70" i="31"/>
  <c r="N69" i="31"/>
  <c r="N68" i="31"/>
  <c r="N67" i="31"/>
  <c r="N66" i="31"/>
  <c r="N65" i="31"/>
  <c r="N64" i="31"/>
  <c r="N63" i="31"/>
  <c r="N62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19" i="31"/>
  <c r="N18" i="31"/>
  <c r="N17" i="31"/>
  <c r="N16" i="31"/>
  <c r="N15" i="31"/>
  <c r="N14" i="31"/>
  <c r="N13" i="31"/>
  <c r="N145" i="30"/>
  <c r="N144" i="30"/>
  <c r="N143" i="30"/>
  <c r="N142" i="30"/>
  <c r="N141" i="30"/>
  <c r="N140" i="30"/>
  <c r="N139" i="30"/>
  <c r="N138" i="30"/>
  <c r="N137" i="30"/>
  <c r="N136" i="30"/>
  <c r="N135" i="30"/>
  <c r="N134" i="30"/>
  <c r="N133" i="30"/>
  <c r="N132" i="30"/>
  <c r="N131" i="30"/>
  <c r="N130" i="30"/>
  <c r="N129" i="30"/>
  <c r="N128" i="30"/>
  <c r="N127" i="30"/>
  <c r="N126" i="30"/>
  <c r="N125" i="30"/>
  <c r="N124" i="30"/>
  <c r="N123" i="30"/>
  <c r="N122" i="30"/>
  <c r="N121" i="30"/>
  <c r="N120" i="30"/>
  <c r="N119" i="30"/>
  <c r="N118" i="30"/>
  <c r="N117" i="30"/>
  <c r="N115" i="30"/>
  <c r="N114" i="30"/>
  <c r="N113" i="30"/>
  <c r="N112" i="30"/>
  <c r="N95" i="30"/>
  <c r="N94" i="30"/>
  <c r="N93" i="30"/>
  <c r="N92" i="30"/>
  <c r="N91" i="30"/>
  <c r="N90" i="30"/>
  <c r="N89" i="30"/>
  <c r="N88" i="30"/>
  <c r="N87" i="30"/>
  <c r="N86" i="30"/>
  <c r="N85" i="30"/>
  <c r="N84" i="30"/>
  <c r="N83" i="30"/>
  <c r="N82" i="30"/>
  <c r="N81" i="30"/>
  <c r="N80" i="30"/>
  <c r="N79" i="30"/>
  <c r="N78" i="30"/>
  <c r="N77" i="30"/>
  <c r="N76" i="30"/>
  <c r="N75" i="30"/>
  <c r="N74" i="30"/>
  <c r="N72" i="30"/>
  <c r="N71" i="30"/>
  <c r="N70" i="30"/>
  <c r="N69" i="30"/>
  <c r="N68" i="30"/>
  <c r="N67" i="30"/>
  <c r="N66" i="30"/>
  <c r="N65" i="30"/>
  <c r="M96" i="30"/>
  <c r="I96" i="30"/>
  <c r="E96" i="30"/>
  <c r="N64" i="30"/>
  <c r="N63" i="30"/>
  <c r="L96" i="30"/>
  <c r="K96" i="30"/>
  <c r="J96" i="30"/>
  <c r="H96" i="30"/>
  <c r="G96" i="30"/>
  <c r="F96" i="30"/>
  <c r="D96" i="30"/>
  <c r="C96" i="30"/>
  <c r="N62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19" i="30"/>
  <c r="N18" i="30"/>
  <c r="N17" i="30"/>
  <c r="N16" i="30"/>
  <c r="N15" i="30"/>
  <c r="N14" i="30"/>
  <c r="N13" i="30"/>
  <c r="N97" i="29"/>
  <c r="N96" i="29"/>
  <c r="N95" i="29"/>
  <c r="N94" i="29"/>
  <c r="N93" i="29"/>
  <c r="N92" i="29"/>
  <c r="N91" i="29"/>
  <c r="N90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3" i="29"/>
  <c r="N71" i="29"/>
  <c r="N70" i="29"/>
  <c r="N69" i="29"/>
  <c r="N68" i="29"/>
  <c r="N67" i="29"/>
  <c r="N66" i="29"/>
  <c r="N65" i="29"/>
  <c r="N64" i="29"/>
  <c r="K98" i="29"/>
  <c r="J98" i="29"/>
  <c r="G98" i="29"/>
  <c r="F98" i="29"/>
  <c r="C98" i="29"/>
  <c r="N63" i="29"/>
  <c r="B48" i="29"/>
  <c r="C48" i="29"/>
  <c r="D48" i="29"/>
  <c r="E48" i="29"/>
  <c r="F48" i="29"/>
  <c r="G48" i="29"/>
  <c r="H48" i="29"/>
  <c r="I48" i="29"/>
  <c r="J48" i="29"/>
  <c r="K48" i="29"/>
  <c r="L48" i="29"/>
  <c r="M48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7" i="29"/>
  <c r="N116" i="29"/>
  <c r="N115" i="29"/>
  <c r="N114" i="29"/>
  <c r="M98" i="29"/>
  <c r="L98" i="29"/>
  <c r="I98" i="29"/>
  <c r="H98" i="29"/>
  <c r="E98" i="29"/>
  <c r="D98" i="29"/>
  <c r="N89" i="29"/>
  <c r="N72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19" i="29"/>
  <c r="N18" i="29"/>
  <c r="N17" i="29"/>
  <c r="N16" i="29"/>
  <c r="N15" i="29"/>
  <c r="N14" i="29"/>
  <c r="N13" i="29"/>
  <c r="N145" i="28"/>
  <c r="N144" i="28"/>
  <c r="N143" i="28"/>
  <c r="N142" i="28"/>
  <c r="N141" i="28"/>
  <c r="N140" i="28"/>
  <c r="N139" i="28"/>
  <c r="N138" i="28"/>
  <c r="N137" i="28"/>
  <c r="N136" i="28"/>
  <c r="N135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N94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5" i="28"/>
  <c r="N64" i="28"/>
  <c r="N63" i="28"/>
  <c r="N62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45" i="27"/>
  <c r="N144" i="27"/>
  <c r="N143" i="27"/>
  <c r="N142" i="27"/>
  <c r="N141" i="27"/>
  <c r="N140" i="27"/>
  <c r="N139" i="27"/>
  <c r="N138" i="27"/>
  <c r="N137" i="27"/>
  <c r="N136" i="27"/>
  <c r="N135" i="27"/>
  <c r="N134" i="27"/>
  <c r="N133" i="27"/>
  <c r="N132" i="27"/>
  <c r="N131" i="27"/>
  <c r="N130" i="27"/>
  <c r="N129" i="27"/>
  <c r="N128" i="27"/>
  <c r="N127" i="27"/>
  <c r="N126" i="27"/>
  <c r="N125" i="27"/>
  <c r="N124" i="27"/>
  <c r="N123" i="27"/>
  <c r="N122" i="27"/>
  <c r="N121" i="27"/>
  <c r="N120" i="27"/>
  <c r="N119" i="27"/>
  <c r="N118" i="27"/>
  <c r="N117" i="27"/>
  <c r="N116" i="27"/>
  <c r="N115" i="27"/>
  <c r="N114" i="27"/>
  <c r="N113" i="27"/>
  <c r="N112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45" i="26"/>
  <c r="N144" i="26"/>
  <c r="N143" i="26"/>
  <c r="N142" i="26"/>
  <c r="N141" i="26"/>
  <c r="N140" i="26"/>
  <c r="N139" i="26"/>
  <c r="N138" i="26"/>
  <c r="N137" i="26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N94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96" i="26" s="1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96" i="25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N94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45" i="24"/>
  <c r="N144" i="24"/>
  <c r="N143" i="24"/>
  <c r="N142" i="24"/>
  <c r="N141" i="24"/>
  <c r="N140" i="24"/>
  <c r="N139" i="24"/>
  <c r="N138" i="24"/>
  <c r="N137" i="24"/>
  <c r="N136" i="24"/>
  <c r="N135" i="24"/>
  <c r="N134" i="24"/>
  <c r="N133" i="24"/>
  <c r="N132" i="24"/>
  <c r="N131" i="24"/>
  <c r="N130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N94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B47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J96" i="23"/>
  <c r="F96" i="23"/>
  <c r="E96" i="23"/>
  <c r="N63" i="23"/>
  <c r="M96" i="23"/>
  <c r="L96" i="23"/>
  <c r="K96" i="23"/>
  <c r="I96" i="23"/>
  <c r="H96" i="23"/>
  <c r="G96" i="23"/>
  <c r="N62" i="23"/>
  <c r="C96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F47" i="23"/>
  <c r="N17" i="23"/>
  <c r="N16" i="23"/>
  <c r="N15" i="23"/>
  <c r="E47" i="23"/>
  <c r="N14" i="23"/>
  <c r="M47" i="23"/>
  <c r="L47" i="23"/>
  <c r="K47" i="23"/>
  <c r="J47" i="23"/>
  <c r="I47" i="23"/>
  <c r="H47" i="23"/>
  <c r="G47" i="23"/>
  <c r="N13" i="23"/>
  <c r="C47" i="23"/>
  <c r="H213" i="6"/>
  <c r="L274" i="13"/>
  <c r="K233" i="13"/>
  <c r="M232" i="13"/>
  <c r="M309" i="13" s="1"/>
  <c r="L232" i="13"/>
  <c r="L309" i="13" s="1"/>
  <c r="K232" i="13"/>
  <c r="K309" i="13" s="1"/>
  <c r="J232" i="13"/>
  <c r="J309" i="13" s="1"/>
  <c r="I232" i="13"/>
  <c r="I309" i="13" s="1"/>
  <c r="H232" i="13"/>
  <c r="H309" i="13" s="1"/>
  <c r="G232" i="13"/>
  <c r="G309" i="13" s="1"/>
  <c r="F232" i="13"/>
  <c r="F309" i="13" s="1"/>
  <c r="E232" i="13"/>
  <c r="E309" i="13" s="1"/>
  <c r="D232" i="13"/>
  <c r="D309" i="13" s="1"/>
  <c r="C232" i="13"/>
  <c r="C309" i="13" s="1"/>
  <c r="B232" i="13"/>
  <c r="B309" i="13" s="1"/>
  <c r="M231" i="13"/>
  <c r="M308" i="13" s="1"/>
  <c r="L231" i="13"/>
  <c r="L308" i="13" s="1"/>
  <c r="K231" i="13"/>
  <c r="K308" i="13" s="1"/>
  <c r="J231" i="13"/>
  <c r="J308" i="13" s="1"/>
  <c r="I231" i="13"/>
  <c r="I308" i="13" s="1"/>
  <c r="H231" i="13"/>
  <c r="H308" i="13" s="1"/>
  <c r="G231" i="13"/>
  <c r="G308" i="13" s="1"/>
  <c r="F231" i="13"/>
  <c r="F308" i="13" s="1"/>
  <c r="E231" i="13"/>
  <c r="E308" i="13" s="1"/>
  <c r="D231" i="13"/>
  <c r="D308" i="13" s="1"/>
  <c r="C231" i="13"/>
  <c r="C308" i="13" s="1"/>
  <c r="B231" i="13"/>
  <c r="B308" i="13" s="1"/>
  <c r="M230" i="13"/>
  <c r="M307" i="13" s="1"/>
  <c r="L230" i="13"/>
  <c r="L307" i="13" s="1"/>
  <c r="K230" i="13"/>
  <c r="K307" i="13" s="1"/>
  <c r="J230" i="13"/>
  <c r="J307" i="13" s="1"/>
  <c r="I230" i="13"/>
  <c r="I307" i="13" s="1"/>
  <c r="H230" i="13"/>
  <c r="H307" i="13" s="1"/>
  <c r="G230" i="13"/>
  <c r="G307" i="13" s="1"/>
  <c r="F230" i="13"/>
  <c r="F307" i="13" s="1"/>
  <c r="E230" i="13"/>
  <c r="E307" i="13" s="1"/>
  <c r="D230" i="13"/>
  <c r="D307" i="13" s="1"/>
  <c r="C230" i="13"/>
  <c r="C307" i="13" s="1"/>
  <c r="B230" i="13"/>
  <c r="B307" i="13" s="1"/>
  <c r="M229" i="13"/>
  <c r="M306" i="13" s="1"/>
  <c r="L229" i="13"/>
  <c r="L306" i="13" s="1"/>
  <c r="K229" i="13"/>
  <c r="K306" i="13" s="1"/>
  <c r="J229" i="13"/>
  <c r="J306" i="13" s="1"/>
  <c r="I229" i="13"/>
  <c r="I306" i="13" s="1"/>
  <c r="H229" i="13"/>
  <c r="H306" i="13" s="1"/>
  <c r="G229" i="13"/>
  <c r="G306" i="13" s="1"/>
  <c r="F229" i="13"/>
  <c r="F306" i="13" s="1"/>
  <c r="E229" i="13"/>
  <c r="E306" i="13" s="1"/>
  <c r="D229" i="13"/>
  <c r="D306" i="13" s="1"/>
  <c r="C229" i="13"/>
  <c r="C306" i="13" s="1"/>
  <c r="B229" i="13"/>
  <c r="B306" i="13" s="1"/>
  <c r="M228" i="13"/>
  <c r="M305" i="13" s="1"/>
  <c r="L228" i="13"/>
  <c r="L305" i="13" s="1"/>
  <c r="K228" i="13"/>
  <c r="K305" i="13" s="1"/>
  <c r="J228" i="13"/>
  <c r="J305" i="13" s="1"/>
  <c r="I228" i="13"/>
  <c r="I305" i="13" s="1"/>
  <c r="H228" i="13"/>
  <c r="H305" i="13" s="1"/>
  <c r="G228" i="13"/>
  <c r="G305" i="13" s="1"/>
  <c r="F228" i="13"/>
  <c r="F305" i="13" s="1"/>
  <c r="E228" i="13"/>
  <c r="E305" i="13" s="1"/>
  <c r="D228" i="13"/>
  <c r="D305" i="13" s="1"/>
  <c r="C228" i="13"/>
  <c r="C305" i="13" s="1"/>
  <c r="B228" i="13"/>
  <c r="B305" i="13" s="1"/>
  <c r="M227" i="13"/>
  <c r="M304" i="13" s="1"/>
  <c r="L227" i="13"/>
  <c r="L304" i="13" s="1"/>
  <c r="K227" i="13"/>
  <c r="K304" i="13" s="1"/>
  <c r="J227" i="13"/>
  <c r="J304" i="13" s="1"/>
  <c r="I227" i="13"/>
  <c r="I304" i="13" s="1"/>
  <c r="H227" i="13"/>
  <c r="H304" i="13" s="1"/>
  <c r="G227" i="13"/>
  <c r="G304" i="13" s="1"/>
  <c r="F227" i="13"/>
  <c r="F304" i="13" s="1"/>
  <c r="E227" i="13"/>
  <c r="E304" i="13" s="1"/>
  <c r="D227" i="13"/>
  <c r="D304" i="13" s="1"/>
  <c r="C227" i="13"/>
  <c r="C304" i="13" s="1"/>
  <c r="B227" i="13"/>
  <c r="B304" i="13" s="1"/>
  <c r="M226" i="13"/>
  <c r="M303" i="13" s="1"/>
  <c r="L226" i="13"/>
  <c r="L303" i="13" s="1"/>
  <c r="K226" i="13"/>
  <c r="K303" i="13" s="1"/>
  <c r="J226" i="13"/>
  <c r="J303" i="13" s="1"/>
  <c r="I226" i="13"/>
  <c r="I303" i="13" s="1"/>
  <c r="H226" i="13"/>
  <c r="H303" i="13" s="1"/>
  <c r="G226" i="13"/>
  <c r="G303" i="13" s="1"/>
  <c r="F226" i="13"/>
  <c r="F303" i="13" s="1"/>
  <c r="E226" i="13"/>
  <c r="E303" i="13" s="1"/>
  <c r="D226" i="13"/>
  <c r="D303" i="13" s="1"/>
  <c r="C226" i="13"/>
  <c r="C303" i="13" s="1"/>
  <c r="B226" i="13"/>
  <c r="B303" i="13" s="1"/>
  <c r="M225" i="13"/>
  <c r="M302" i="13" s="1"/>
  <c r="L225" i="13"/>
  <c r="L302" i="13" s="1"/>
  <c r="K225" i="13"/>
  <c r="K302" i="13" s="1"/>
  <c r="J225" i="13"/>
  <c r="J302" i="13" s="1"/>
  <c r="I225" i="13"/>
  <c r="I302" i="13" s="1"/>
  <c r="H225" i="13"/>
  <c r="H302" i="13" s="1"/>
  <c r="G225" i="13"/>
  <c r="G302" i="13" s="1"/>
  <c r="F225" i="13"/>
  <c r="F302" i="13" s="1"/>
  <c r="E225" i="13"/>
  <c r="E302" i="13" s="1"/>
  <c r="D225" i="13"/>
  <c r="D302" i="13" s="1"/>
  <c r="C225" i="13"/>
  <c r="C302" i="13" s="1"/>
  <c r="B225" i="13"/>
  <c r="B302" i="13" s="1"/>
  <c r="M224" i="13"/>
  <c r="M301" i="13" s="1"/>
  <c r="L224" i="13"/>
  <c r="L301" i="13" s="1"/>
  <c r="K224" i="13"/>
  <c r="K301" i="13" s="1"/>
  <c r="J224" i="13"/>
  <c r="J301" i="13" s="1"/>
  <c r="I224" i="13"/>
  <c r="I301" i="13" s="1"/>
  <c r="H224" i="13"/>
  <c r="H301" i="13" s="1"/>
  <c r="G224" i="13"/>
  <c r="G301" i="13" s="1"/>
  <c r="F224" i="13"/>
  <c r="F301" i="13" s="1"/>
  <c r="E224" i="13"/>
  <c r="E301" i="13" s="1"/>
  <c r="D224" i="13"/>
  <c r="D301" i="13" s="1"/>
  <c r="C224" i="13"/>
  <c r="C301" i="13" s="1"/>
  <c r="B224" i="13"/>
  <c r="B301" i="13" s="1"/>
  <c r="M223" i="13"/>
  <c r="M300" i="13" s="1"/>
  <c r="L223" i="13"/>
  <c r="L300" i="13" s="1"/>
  <c r="K223" i="13"/>
  <c r="K300" i="13" s="1"/>
  <c r="J223" i="13"/>
  <c r="J300" i="13" s="1"/>
  <c r="I223" i="13"/>
  <c r="I300" i="13" s="1"/>
  <c r="H223" i="13"/>
  <c r="H300" i="13" s="1"/>
  <c r="G223" i="13"/>
  <c r="G300" i="13" s="1"/>
  <c r="F223" i="13"/>
  <c r="F300" i="13" s="1"/>
  <c r="E223" i="13"/>
  <c r="E300" i="13" s="1"/>
  <c r="D223" i="13"/>
  <c r="D300" i="13" s="1"/>
  <c r="C223" i="13"/>
  <c r="C300" i="13" s="1"/>
  <c r="B223" i="13"/>
  <c r="B300" i="13" s="1"/>
  <c r="M222" i="13"/>
  <c r="M299" i="13" s="1"/>
  <c r="L222" i="13"/>
  <c r="L299" i="13" s="1"/>
  <c r="K222" i="13"/>
  <c r="K299" i="13" s="1"/>
  <c r="J222" i="13"/>
  <c r="J299" i="13" s="1"/>
  <c r="I222" i="13"/>
  <c r="I299" i="13" s="1"/>
  <c r="H222" i="13"/>
  <c r="H299" i="13" s="1"/>
  <c r="G222" i="13"/>
  <c r="G299" i="13" s="1"/>
  <c r="F222" i="13"/>
  <c r="F299" i="13" s="1"/>
  <c r="E222" i="13"/>
  <c r="E299" i="13" s="1"/>
  <c r="D222" i="13"/>
  <c r="D299" i="13" s="1"/>
  <c r="C222" i="13"/>
  <c r="C299" i="13" s="1"/>
  <c r="B222" i="13"/>
  <c r="B299" i="13" s="1"/>
  <c r="M221" i="13"/>
  <c r="M298" i="13" s="1"/>
  <c r="L221" i="13"/>
  <c r="L298" i="13" s="1"/>
  <c r="K221" i="13"/>
  <c r="K298" i="13" s="1"/>
  <c r="J221" i="13"/>
  <c r="J298" i="13" s="1"/>
  <c r="I221" i="13"/>
  <c r="I298" i="13" s="1"/>
  <c r="H221" i="13"/>
  <c r="H298" i="13" s="1"/>
  <c r="G221" i="13"/>
  <c r="G298" i="13" s="1"/>
  <c r="F221" i="13"/>
  <c r="F298" i="13" s="1"/>
  <c r="E221" i="13"/>
  <c r="E298" i="13" s="1"/>
  <c r="D221" i="13"/>
  <c r="D298" i="13" s="1"/>
  <c r="C221" i="13"/>
  <c r="C298" i="13" s="1"/>
  <c r="B221" i="13"/>
  <c r="B298" i="13" s="1"/>
  <c r="M220" i="13"/>
  <c r="M297" i="13" s="1"/>
  <c r="L220" i="13"/>
  <c r="L297" i="13" s="1"/>
  <c r="K220" i="13"/>
  <c r="K297" i="13" s="1"/>
  <c r="J220" i="13"/>
  <c r="J297" i="13" s="1"/>
  <c r="I220" i="13"/>
  <c r="I297" i="13" s="1"/>
  <c r="H220" i="13"/>
  <c r="H297" i="13" s="1"/>
  <c r="G220" i="13"/>
  <c r="G297" i="13" s="1"/>
  <c r="F220" i="13"/>
  <c r="F297" i="13" s="1"/>
  <c r="E220" i="13"/>
  <c r="E297" i="13" s="1"/>
  <c r="D220" i="13"/>
  <c r="D297" i="13" s="1"/>
  <c r="C220" i="13"/>
  <c r="C297" i="13" s="1"/>
  <c r="B220" i="13"/>
  <c r="B297" i="13" s="1"/>
  <c r="M219" i="13"/>
  <c r="M296" i="13" s="1"/>
  <c r="L219" i="13"/>
  <c r="L296" i="13" s="1"/>
  <c r="K219" i="13"/>
  <c r="K296" i="13" s="1"/>
  <c r="J219" i="13"/>
  <c r="J296" i="13" s="1"/>
  <c r="I219" i="13"/>
  <c r="I296" i="13" s="1"/>
  <c r="H219" i="13"/>
  <c r="H296" i="13" s="1"/>
  <c r="G219" i="13"/>
  <c r="G296" i="13" s="1"/>
  <c r="F219" i="13"/>
  <c r="F296" i="13" s="1"/>
  <c r="E219" i="13"/>
  <c r="E296" i="13" s="1"/>
  <c r="D219" i="13"/>
  <c r="D296" i="13" s="1"/>
  <c r="C219" i="13"/>
  <c r="C296" i="13" s="1"/>
  <c r="B219" i="13"/>
  <c r="B296" i="13" s="1"/>
  <c r="M218" i="13"/>
  <c r="M295" i="13" s="1"/>
  <c r="L218" i="13"/>
  <c r="L295" i="13" s="1"/>
  <c r="K218" i="13"/>
  <c r="K295" i="13" s="1"/>
  <c r="J218" i="13"/>
  <c r="J295" i="13" s="1"/>
  <c r="I218" i="13"/>
  <c r="I295" i="13" s="1"/>
  <c r="H218" i="13"/>
  <c r="H295" i="13" s="1"/>
  <c r="G218" i="13"/>
  <c r="G295" i="13" s="1"/>
  <c r="F218" i="13"/>
  <c r="F295" i="13" s="1"/>
  <c r="E218" i="13"/>
  <c r="E295" i="13" s="1"/>
  <c r="D218" i="13"/>
  <c r="D295" i="13" s="1"/>
  <c r="C218" i="13"/>
  <c r="C295" i="13" s="1"/>
  <c r="B218" i="13"/>
  <c r="B295" i="13" s="1"/>
  <c r="M217" i="13"/>
  <c r="M294" i="13" s="1"/>
  <c r="L217" i="13"/>
  <c r="L294" i="13" s="1"/>
  <c r="K217" i="13"/>
  <c r="K294" i="13" s="1"/>
  <c r="J217" i="13"/>
  <c r="J294" i="13" s="1"/>
  <c r="I217" i="13"/>
  <c r="I294" i="13" s="1"/>
  <c r="H217" i="13"/>
  <c r="H294" i="13" s="1"/>
  <c r="G217" i="13"/>
  <c r="G294" i="13" s="1"/>
  <c r="F217" i="13"/>
  <c r="F294" i="13" s="1"/>
  <c r="E217" i="13"/>
  <c r="E294" i="13" s="1"/>
  <c r="D217" i="13"/>
  <c r="D294" i="13" s="1"/>
  <c r="C217" i="13"/>
  <c r="C294" i="13" s="1"/>
  <c r="B217" i="13"/>
  <c r="B294" i="13" s="1"/>
  <c r="M216" i="13"/>
  <c r="M293" i="13" s="1"/>
  <c r="L216" i="13"/>
  <c r="L293" i="13" s="1"/>
  <c r="K216" i="13"/>
  <c r="K293" i="13" s="1"/>
  <c r="J216" i="13"/>
  <c r="J293" i="13" s="1"/>
  <c r="I216" i="13"/>
  <c r="I293" i="13" s="1"/>
  <c r="H216" i="13"/>
  <c r="H293" i="13" s="1"/>
  <c r="G216" i="13"/>
  <c r="G293" i="13" s="1"/>
  <c r="F216" i="13"/>
  <c r="F293" i="13" s="1"/>
  <c r="E216" i="13"/>
  <c r="E293" i="13" s="1"/>
  <c r="D216" i="13"/>
  <c r="D293" i="13" s="1"/>
  <c r="C216" i="13"/>
  <c r="C293" i="13" s="1"/>
  <c r="B216" i="13"/>
  <c r="B293" i="13" s="1"/>
  <c r="M215" i="13"/>
  <c r="M292" i="13" s="1"/>
  <c r="L215" i="13"/>
  <c r="L292" i="13" s="1"/>
  <c r="K215" i="13"/>
  <c r="K292" i="13" s="1"/>
  <c r="J215" i="13"/>
  <c r="J292" i="13" s="1"/>
  <c r="I215" i="13"/>
  <c r="I292" i="13" s="1"/>
  <c r="H215" i="13"/>
  <c r="H292" i="13" s="1"/>
  <c r="G215" i="13"/>
  <c r="G292" i="13" s="1"/>
  <c r="F215" i="13"/>
  <c r="F292" i="13" s="1"/>
  <c r="E215" i="13"/>
  <c r="E292" i="13" s="1"/>
  <c r="D215" i="13"/>
  <c r="D292" i="13" s="1"/>
  <c r="C215" i="13"/>
  <c r="C292" i="13" s="1"/>
  <c r="B215" i="13"/>
  <c r="B292" i="13" s="1"/>
  <c r="M214" i="13"/>
  <c r="M291" i="13" s="1"/>
  <c r="L214" i="13"/>
  <c r="L291" i="13" s="1"/>
  <c r="K214" i="13"/>
  <c r="K291" i="13" s="1"/>
  <c r="J214" i="13"/>
  <c r="J291" i="13" s="1"/>
  <c r="I214" i="13"/>
  <c r="I291" i="13" s="1"/>
  <c r="H214" i="13"/>
  <c r="H291" i="13" s="1"/>
  <c r="G214" i="13"/>
  <c r="G291" i="13" s="1"/>
  <c r="F214" i="13"/>
  <c r="F291" i="13" s="1"/>
  <c r="E214" i="13"/>
  <c r="E291" i="13" s="1"/>
  <c r="D214" i="13"/>
  <c r="D291" i="13" s="1"/>
  <c r="C214" i="13"/>
  <c r="C291" i="13" s="1"/>
  <c r="B214" i="13"/>
  <c r="B291" i="13" s="1"/>
  <c r="M213" i="13"/>
  <c r="M290" i="13" s="1"/>
  <c r="L213" i="13"/>
  <c r="L290" i="13" s="1"/>
  <c r="K213" i="13"/>
  <c r="K290" i="13" s="1"/>
  <c r="J213" i="13"/>
  <c r="J290" i="13" s="1"/>
  <c r="I213" i="13"/>
  <c r="I290" i="13" s="1"/>
  <c r="H213" i="13"/>
  <c r="H290" i="13" s="1"/>
  <c r="G213" i="13"/>
  <c r="G290" i="13" s="1"/>
  <c r="F213" i="13"/>
  <c r="F290" i="13" s="1"/>
  <c r="E213" i="13"/>
  <c r="E290" i="13" s="1"/>
  <c r="D213" i="13"/>
  <c r="D290" i="13" s="1"/>
  <c r="C213" i="13"/>
  <c r="C290" i="13" s="1"/>
  <c r="B213" i="13"/>
  <c r="B290" i="13" s="1"/>
  <c r="M212" i="13"/>
  <c r="M289" i="13" s="1"/>
  <c r="L212" i="13"/>
  <c r="L289" i="13" s="1"/>
  <c r="K212" i="13"/>
  <c r="K289" i="13" s="1"/>
  <c r="J212" i="13"/>
  <c r="J289" i="13" s="1"/>
  <c r="I212" i="13"/>
  <c r="I289" i="13" s="1"/>
  <c r="H212" i="13"/>
  <c r="H289" i="13" s="1"/>
  <c r="G212" i="13"/>
  <c r="G289" i="13" s="1"/>
  <c r="F212" i="13"/>
  <c r="F289" i="13" s="1"/>
  <c r="E212" i="13"/>
  <c r="E289" i="13" s="1"/>
  <c r="D212" i="13"/>
  <c r="D289" i="13" s="1"/>
  <c r="C212" i="13"/>
  <c r="C289" i="13" s="1"/>
  <c r="B212" i="13"/>
  <c r="B289" i="13" s="1"/>
  <c r="M211" i="13"/>
  <c r="M288" i="13" s="1"/>
  <c r="L211" i="13"/>
  <c r="L288" i="13" s="1"/>
  <c r="K211" i="13"/>
  <c r="K288" i="13" s="1"/>
  <c r="J211" i="13"/>
  <c r="J288" i="13" s="1"/>
  <c r="I211" i="13"/>
  <c r="I288" i="13" s="1"/>
  <c r="H211" i="13"/>
  <c r="H288" i="13" s="1"/>
  <c r="G211" i="13"/>
  <c r="G288" i="13" s="1"/>
  <c r="F211" i="13"/>
  <c r="F288" i="13" s="1"/>
  <c r="E211" i="13"/>
  <c r="E288" i="13" s="1"/>
  <c r="D211" i="13"/>
  <c r="D288" i="13" s="1"/>
  <c r="C211" i="13"/>
  <c r="C288" i="13" s="1"/>
  <c r="B211" i="13"/>
  <c r="B288" i="13" s="1"/>
  <c r="M210" i="13"/>
  <c r="M287" i="13" s="1"/>
  <c r="L210" i="13"/>
  <c r="L287" i="13" s="1"/>
  <c r="K210" i="13"/>
  <c r="K287" i="13" s="1"/>
  <c r="J210" i="13"/>
  <c r="J287" i="13" s="1"/>
  <c r="I210" i="13"/>
  <c r="I287" i="13" s="1"/>
  <c r="H210" i="13"/>
  <c r="H287" i="13" s="1"/>
  <c r="G210" i="13"/>
  <c r="G287" i="13" s="1"/>
  <c r="F210" i="13"/>
  <c r="F287" i="13" s="1"/>
  <c r="E210" i="13"/>
  <c r="E287" i="13" s="1"/>
  <c r="D210" i="13"/>
  <c r="D287" i="13" s="1"/>
  <c r="C210" i="13"/>
  <c r="C287" i="13" s="1"/>
  <c r="B210" i="13"/>
  <c r="B287" i="13" s="1"/>
  <c r="M209" i="13"/>
  <c r="M286" i="13" s="1"/>
  <c r="L209" i="13"/>
  <c r="L286" i="13" s="1"/>
  <c r="K209" i="13"/>
  <c r="K286" i="13" s="1"/>
  <c r="J209" i="13"/>
  <c r="J286" i="13" s="1"/>
  <c r="I209" i="13"/>
  <c r="I286" i="13" s="1"/>
  <c r="H209" i="13"/>
  <c r="H286" i="13" s="1"/>
  <c r="G209" i="13"/>
  <c r="G286" i="13" s="1"/>
  <c r="F209" i="13"/>
  <c r="F286" i="13" s="1"/>
  <c r="E209" i="13"/>
  <c r="E286" i="13" s="1"/>
  <c r="D209" i="13"/>
  <c r="D286" i="13" s="1"/>
  <c r="C209" i="13"/>
  <c r="C286" i="13" s="1"/>
  <c r="B209" i="13"/>
  <c r="B286" i="13" s="1"/>
  <c r="M208" i="13"/>
  <c r="M285" i="13" s="1"/>
  <c r="L208" i="13"/>
  <c r="L285" i="13" s="1"/>
  <c r="K208" i="13"/>
  <c r="K285" i="13" s="1"/>
  <c r="J208" i="13"/>
  <c r="J285" i="13" s="1"/>
  <c r="I208" i="13"/>
  <c r="I285" i="13" s="1"/>
  <c r="H208" i="13"/>
  <c r="H285" i="13" s="1"/>
  <c r="G208" i="13"/>
  <c r="G285" i="13" s="1"/>
  <c r="F208" i="13"/>
  <c r="F285" i="13" s="1"/>
  <c r="E208" i="13"/>
  <c r="E285" i="13" s="1"/>
  <c r="D208" i="13"/>
  <c r="D285" i="13" s="1"/>
  <c r="C208" i="13"/>
  <c r="C285" i="13" s="1"/>
  <c r="B208" i="13"/>
  <c r="B285" i="13" s="1"/>
  <c r="M207" i="13"/>
  <c r="M284" i="13" s="1"/>
  <c r="L207" i="13"/>
  <c r="L284" i="13" s="1"/>
  <c r="K207" i="13"/>
  <c r="K284" i="13" s="1"/>
  <c r="J207" i="13"/>
  <c r="J284" i="13" s="1"/>
  <c r="I207" i="13"/>
  <c r="I284" i="13" s="1"/>
  <c r="H207" i="13"/>
  <c r="H284" i="13" s="1"/>
  <c r="G207" i="13"/>
  <c r="G284" i="13" s="1"/>
  <c r="F207" i="13"/>
  <c r="F284" i="13" s="1"/>
  <c r="E207" i="13"/>
  <c r="E284" i="13" s="1"/>
  <c r="D207" i="13"/>
  <c r="D284" i="13" s="1"/>
  <c r="C207" i="13"/>
  <c r="C284" i="13" s="1"/>
  <c r="B207" i="13"/>
  <c r="B284" i="13" s="1"/>
  <c r="M206" i="13"/>
  <c r="M283" i="13" s="1"/>
  <c r="L206" i="13"/>
  <c r="L283" i="13" s="1"/>
  <c r="K206" i="13"/>
  <c r="K283" i="13" s="1"/>
  <c r="J206" i="13"/>
  <c r="J283" i="13" s="1"/>
  <c r="I206" i="13"/>
  <c r="I283" i="13" s="1"/>
  <c r="H206" i="13"/>
  <c r="H283" i="13" s="1"/>
  <c r="G206" i="13"/>
  <c r="G283" i="13" s="1"/>
  <c r="F206" i="13"/>
  <c r="F283" i="13" s="1"/>
  <c r="E206" i="13"/>
  <c r="E283" i="13" s="1"/>
  <c r="D206" i="13"/>
  <c r="D283" i="13" s="1"/>
  <c r="C206" i="13"/>
  <c r="C283" i="13" s="1"/>
  <c r="B206" i="13"/>
  <c r="B283" i="13" s="1"/>
  <c r="M205" i="13"/>
  <c r="M282" i="13" s="1"/>
  <c r="L205" i="13"/>
  <c r="L282" i="13" s="1"/>
  <c r="K205" i="13"/>
  <c r="K282" i="13" s="1"/>
  <c r="J205" i="13"/>
  <c r="J282" i="13" s="1"/>
  <c r="I205" i="13"/>
  <c r="I282" i="13" s="1"/>
  <c r="H205" i="13"/>
  <c r="H282" i="13" s="1"/>
  <c r="G205" i="13"/>
  <c r="G282" i="13" s="1"/>
  <c r="F205" i="13"/>
  <c r="F282" i="13" s="1"/>
  <c r="E205" i="13"/>
  <c r="E282" i="13" s="1"/>
  <c r="D205" i="13"/>
  <c r="D282" i="13" s="1"/>
  <c r="C205" i="13"/>
  <c r="C282" i="13" s="1"/>
  <c r="B205" i="13"/>
  <c r="B282" i="13" s="1"/>
  <c r="M204" i="13"/>
  <c r="M281" i="13" s="1"/>
  <c r="L204" i="13"/>
  <c r="L281" i="13" s="1"/>
  <c r="K204" i="13"/>
  <c r="K281" i="13" s="1"/>
  <c r="J204" i="13"/>
  <c r="J281" i="13" s="1"/>
  <c r="I204" i="13"/>
  <c r="I281" i="13" s="1"/>
  <c r="H204" i="13"/>
  <c r="H281" i="13" s="1"/>
  <c r="G204" i="13"/>
  <c r="G281" i="13" s="1"/>
  <c r="F204" i="13"/>
  <c r="F281" i="13" s="1"/>
  <c r="E204" i="13"/>
  <c r="E281" i="13" s="1"/>
  <c r="D204" i="13"/>
  <c r="D281" i="13" s="1"/>
  <c r="C204" i="13"/>
  <c r="C281" i="13" s="1"/>
  <c r="B204" i="13"/>
  <c r="B281" i="13" s="1"/>
  <c r="M203" i="13"/>
  <c r="M280" i="13" s="1"/>
  <c r="L203" i="13"/>
  <c r="L280" i="13" s="1"/>
  <c r="K203" i="13"/>
  <c r="K280" i="13" s="1"/>
  <c r="J203" i="13"/>
  <c r="J280" i="13" s="1"/>
  <c r="I203" i="13"/>
  <c r="I280" i="13" s="1"/>
  <c r="H203" i="13"/>
  <c r="H280" i="13" s="1"/>
  <c r="G203" i="13"/>
  <c r="G280" i="13" s="1"/>
  <c r="F203" i="13"/>
  <c r="F280" i="13" s="1"/>
  <c r="E203" i="13"/>
  <c r="E280" i="13" s="1"/>
  <c r="D203" i="13"/>
  <c r="D280" i="13" s="1"/>
  <c r="C203" i="13"/>
  <c r="C280" i="13" s="1"/>
  <c r="B203" i="13"/>
  <c r="B280" i="13" s="1"/>
  <c r="M202" i="13"/>
  <c r="M279" i="13" s="1"/>
  <c r="L202" i="13"/>
  <c r="L279" i="13" s="1"/>
  <c r="K202" i="13"/>
  <c r="K279" i="13" s="1"/>
  <c r="J202" i="13"/>
  <c r="J279" i="13" s="1"/>
  <c r="I202" i="13"/>
  <c r="I279" i="13" s="1"/>
  <c r="H202" i="13"/>
  <c r="H279" i="13" s="1"/>
  <c r="G202" i="13"/>
  <c r="G279" i="13" s="1"/>
  <c r="F202" i="13"/>
  <c r="F279" i="13" s="1"/>
  <c r="E202" i="13"/>
  <c r="E279" i="13" s="1"/>
  <c r="D202" i="13"/>
  <c r="D279" i="13" s="1"/>
  <c r="C202" i="13"/>
  <c r="C279" i="13" s="1"/>
  <c r="B202" i="13"/>
  <c r="B279" i="13" s="1"/>
  <c r="M201" i="13"/>
  <c r="M278" i="13" s="1"/>
  <c r="L201" i="13"/>
  <c r="L278" i="13" s="1"/>
  <c r="K201" i="13"/>
  <c r="K278" i="13" s="1"/>
  <c r="J201" i="13"/>
  <c r="J278" i="13" s="1"/>
  <c r="I201" i="13"/>
  <c r="I278" i="13" s="1"/>
  <c r="H201" i="13"/>
  <c r="H278" i="13" s="1"/>
  <c r="G201" i="13"/>
  <c r="G278" i="13" s="1"/>
  <c r="F201" i="13"/>
  <c r="F278" i="13" s="1"/>
  <c r="E201" i="13"/>
  <c r="E278" i="13" s="1"/>
  <c r="D201" i="13"/>
  <c r="D278" i="13" s="1"/>
  <c r="C201" i="13"/>
  <c r="C278" i="13" s="1"/>
  <c r="B201" i="13"/>
  <c r="B278" i="13" s="1"/>
  <c r="M200" i="13"/>
  <c r="M277" i="13" s="1"/>
  <c r="L200" i="13"/>
  <c r="L277" i="13" s="1"/>
  <c r="K200" i="13"/>
  <c r="K277" i="13" s="1"/>
  <c r="J200" i="13"/>
  <c r="J277" i="13" s="1"/>
  <c r="I200" i="13"/>
  <c r="I277" i="13" s="1"/>
  <c r="H200" i="13"/>
  <c r="H277" i="13" s="1"/>
  <c r="G200" i="13"/>
  <c r="G277" i="13" s="1"/>
  <c r="F200" i="13"/>
  <c r="F277" i="13" s="1"/>
  <c r="E200" i="13"/>
  <c r="E277" i="13" s="1"/>
  <c r="D200" i="13"/>
  <c r="D277" i="13" s="1"/>
  <c r="C200" i="13"/>
  <c r="C277" i="13" s="1"/>
  <c r="B200" i="13"/>
  <c r="B277" i="13" s="1"/>
  <c r="M199" i="13"/>
  <c r="M276" i="13" s="1"/>
  <c r="L199" i="13"/>
  <c r="L276" i="13" s="1"/>
  <c r="K199" i="13"/>
  <c r="K276" i="13" s="1"/>
  <c r="J199" i="13"/>
  <c r="J276" i="13" s="1"/>
  <c r="I199" i="13"/>
  <c r="I276" i="13" s="1"/>
  <c r="H199" i="13"/>
  <c r="H276" i="13" s="1"/>
  <c r="G199" i="13"/>
  <c r="G276" i="13" s="1"/>
  <c r="F199" i="13"/>
  <c r="F276" i="13" s="1"/>
  <c r="E199" i="13"/>
  <c r="E276" i="13" s="1"/>
  <c r="D199" i="13"/>
  <c r="D276" i="13" s="1"/>
  <c r="C199" i="13"/>
  <c r="C276" i="13" s="1"/>
  <c r="B199" i="13"/>
  <c r="B276" i="13" s="1"/>
  <c r="M198" i="13"/>
  <c r="M275" i="13" s="1"/>
  <c r="L198" i="13"/>
  <c r="L275" i="13" s="1"/>
  <c r="K198" i="13"/>
  <c r="K275" i="13" s="1"/>
  <c r="J198" i="13"/>
  <c r="J275" i="13" s="1"/>
  <c r="I198" i="13"/>
  <c r="I275" i="13" s="1"/>
  <c r="H198" i="13"/>
  <c r="H275" i="13" s="1"/>
  <c r="G198" i="13"/>
  <c r="G275" i="13" s="1"/>
  <c r="F198" i="13"/>
  <c r="F275" i="13" s="1"/>
  <c r="E198" i="13"/>
  <c r="E275" i="13" s="1"/>
  <c r="D198" i="13"/>
  <c r="D275" i="13" s="1"/>
  <c r="C198" i="13"/>
  <c r="C275" i="13" s="1"/>
  <c r="B198" i="13"/>
  <c r="B275" i="13" s="1"/>
  <c r="M197" i="13"/>
  <c r="M274" i="13" s="1"/>
  <c r="K197" i="13"/>
  <c r="K274" i="13" s="1"/>
  <c r="J197" i="13"/>
  <c r="J274" i="13" s="1"/>
  <c r="I197" i="13"/>
  <c r="I274" i="13" s="1"/>
  <c r="H197" i="13"/>
  <c r="H274" i="13" s="1"/>
  <c r="G197" i="13"/>
  <c r="G274" i="13" s="1"/>
  <c r="F197" i="13"/>
  <c r="F274" i="13" s="1"/>
  <c r="E197" i="13"/>
  <c r="E274" i="13" s="1"/>
  <c r="D197" i="13"/>
  <c r="D274" i="13" s="1"/>
  <c r="C197" i="13"/>
  <c r="C274" i="13" s="1"/>
  <c r="B197" i="13"/>
  <c r="B274" i="13" s="1"/>
  <c r="M196" i="13"/>
  <c r="M273" i="13" s="1"/>
  <c r="L196" i="13"/>
  <c r="L273" i="13" s="1"/>
  <c r="K196" i="13"/>
  <c r="K273" i="13" s="1"/>
  <c r="J196" i="13"/>
  <c r="J273" i="13" s="1"/>
  <c r="I196" i="13"/>
  <c r="I273" i="13" s="1"/>
  <c r="H196" i="13"/>
  <c r="H273" i="13" s="1"/>
  <c r="G196" i="13"/>
  <c r="G273" i="13" s="1"/>
  <c r="F196" i="13"/>
  <c r="F273" i="13" s="1"/>
  <c r="E196" i="13"/>
  <c r="E273" i="13" s="1"/>
  <c r="D196" i="13"/>
  <c r="D273" i="13" s="1"/>
  <c r="C196" i="13"/>
  <c r="C273" i="13" s="1"/>
  <c r="B196" i="13"/>
  <c r="B273" i="13" s="1"/>
  <c r="M195" i="13"/>
  <c r="M272" i="13" s="1"/>
  <c r="L195" i="13"/>
  <c r="L272" i="13" s="1"/>
  <c r="K195" i="13"/>
  <c r="K272" i="13" s="1"/>
  <c r="J195" i="13"/>
  <c r="J272" i="13" s="1"/>
  <c r="I195" i="13"/>
  <c r="I272" i="13" s="1"/>
  <c r="H195" i="13"/>
  <c r="H272" i="13" s="1"/>
  <c r="G195" i="13"/>
  <c r="G272" i="13" s="1"/>
  <c r="F195" i="13"/>
  <c r="F272" i="13" s="1"/>
  <c r="E195" i="13"/>
  <c r="E272" i="13" s="1"/>
  <c r="D195" i="13"/>
  <c r="D272" i="13" s="1"/>
  <c r="C195" i="13"/>
  <c r="C272" i="13" s="1"/>
  <c r="B195" i="13"/>
  <c r="B272" i="13" s="1"/>
  <c r="M194" i="13"/>
  <c r="M271" i="13" s="1"/>
  <c r="L194" i="13"/>
  <c r="L271" i="13" s="1"/>
  <c r="K194" i="13"/>
  <c r="K271" i="13" s="1"/>
  <c r="J194" i="13"/>
  <c r="J271" i="13" s="1"/>
  <c r="I194" i="13"/>
  <c r="I271" i="13" s="1"/>
  <c r="H194" i="13"/>
  <c r="H271" i="13" s="1"/>
  <c r="G194" i="13"/>
  <c r="G271" i="13" s="1"/>
  <c r="F194" i="13"/>
  <c r="F271" i="13" s="1"/>
  <c r="E194" i="13"/>
  <c r="E271" i="13" s="1"/>
  <c r="D194" i="13"/>
  <c r="D271" i="13" s="1"/>
  <c r="C194" i="13"/>
  <c r="C271" i="13" s="1"/>
  <c r="B194" i="13"/>
  <c r="B271" i="13" s="1"/>
  <c r="M193" i="13"/>
  <c r="M270" i="13" s="1"/>
  <c r="L193" i="13"/>
  <c r="L270" i="13" s="1"/>
  <c r="K193" i="13"/>
  <c r="K270" i="13" s="1"/>
  <c r="J193" i="13"/>
  <c r="J270" i="13" s="1"/>
  <c r="I193" i="13"/>
  <c r="I270" i="13" s="1"/>
  <c r="H193" i="13"/>
  <c r="H270" i="13" s="1"/>
  <c r="G193" i="13"/>
  <c r="G270" i="13" s="1"/>
  <c r="F193" i="13"/>
  <c r="F270" i="13" s="1"/>
  <c r="E193" i="13"/>
  <c r="E270" i="13" s="1"/>
  <c r="D193" i="13"/>
  <c r="D270" i="13" s="1"/>
  <c r="C193" i="13"/>
  <c r="C270" i="13" s="1"/>
  <c r="B193" i="13"/>
  <c r="B270" i="13" s="1"/>
  <c r="M192" i="13"/>
  <c r="M269" i="13" s="1"/>
  <c r="L192" i="13"/>
  <c r="L269" i="13" s="1"/>
  <c r="K192" i="13"/>
  <c r="K269" i="13" s="1"/>
  <c r="J192" i="13"/>
  <c r="J269" i="13" s="1"/>
  <c r="I192" i="13"/>
  <c r="I269" i="13" s="1"/>
  <c r="H192" i="13"/>
  <c r="H269" i="13" s="1"/>
  <c r="G192" i="13"/>
  <c r="G269" i="13" s="1"/>
  <c r="F192" i="13"/>
  <c r="F269" i="13" s="1"/>
  <c r="E192" i="13"/>
  <c r="E269" i="13" s="1"/>
  <c r="D192" i="13"/>
  <c r="D269" i="13" s="1"/>
  <c r="C192" i="13"/>
  <c r="C269" i="13" s="1"/>
  <c r="B192" i="13"/>
  <c r="B269" i="13" s="1"/>
  <c r="M191" i="13"/>
  <c r="M268" i="13" s="1"/>
  <c r="L191" i="13"/>
  <c r="L268" i="13" s="1"/>
  <c r="K191" i="13"/>
  <c r="K268" i="13" s="1"/>
  <c r="J191" i="13"/>
  <c r="J268" i="13" s="1"/>
  <c r="I191" i="13"/>
  <c r="I268" i="13" s="1"/>
  <c r="H191" i="13"/>
  <c r="H268" i="13" s="1"/>
  <c r="G191" i="13"/>
  <c r="G268" i="13" s="1"/>
  <c r="F191" i="13"/>
  <c r="F268" i="13" s="1"/>
  <c r="E191" i="13"/>
  <c r="E268" i="13" s="1"/>
  <c r="D191" i="13"/>
  <c r="D268" i="13" s="1"/>
  <c r="C191" i="13"/>
  <c r="C268" i="13" s="1"/>
  <c r="B191" i="13"/>
  <c r="B268" i="13" s="1"/>
  <c r="M190" i="13"/>
  <c r="M267" i="13" s="1"/>
  <c r="L190" i="13"/>
  <c r="L267" i="13" s="1"/>
  <c r="K190" i="13"/>
  <c r="K267" i="13" s="1"/>
  <c r="J190" i="13"/>
  <c r="J267" i="13" s="1"/>
  <c r="I190" i="13"/>
  <c r="I267" i="13" s="1"/>
  <c r="H190" i="13"/>
  <c r="H267" i="13" s="1"/>
  <c r="G190" i="13"/>
  <c r="G267" i="13" s="1"/>
  <c r="F190" i="13"/>
  <c r="F267" i="13" s="1"/>
  <c r="E190" i="13"/>
  <c r="E267" i="13" s="1"/>
  <c r="D190" i="13"/>
  <c r="D267" i="13" s="1"/>
  <c r="C190" i="13"/>
  <c r="C267" i="13" s="1"/>
  <c r="B190" i="13"/>
  <c r="B267" i="13" s="1"/>
  <c r="M189" i="13"/>
  <c r="M266" i="13" s="1"/>
  <c r="L189" i="13"/>
  <c r="L266" i="13" s="1"/>
  <c r="K189" i="13"/>
  <c r="K266" i="13" s="1"/>
  <c r="J189" i="13"/>
  <c r="J266" i="13" s="1"/>
  <c r="I189" i="13"/>
  <c r="I266" i="13" s="1"/>
  <c r="H189" i="13"/>
  <c r="H266" i="13" s="1"/>
  <c r="G189" i="13"/>
  <c r="G266" i="13" s="1"/>
  <c r="F189" i="13"/>
  <c r="F266" i="13" s="1"/>
  <c r="E189" i="13"/>
  <c r="E266" i="13" s="1"/>
  <c r="D189" i="13"/>
  <c r="D266" i="13" s="1"/>
  <c r="C189" i="13"/>
  <c r="C266" i="13" s="1"/>
  <c r="B189" i="13"/>
  <c r="B266" i="13" s="1"/>
  <c r="M188" i="13"/>
  <c r="M265" i="13" s="1"/>
  <c r="L188" i="13"/>
  <c r="L265" i="13" s="1"/>
  <c r="K188" i="13"/>
  <c r="K265" i="13" s="1"/>
  <c r="J188" i="13"/>
  <c r="J265" i="13" s="1"/>
  <c r="I188" i="13"/>
  <c r="I265" i="13" s="1"/>
  <c r="H188" i="13"/>
  <c r="H265" i="13" s="1"/>
  <c r="G188" i="13"/>
  <c r="G265" i="13" s="1"/>
  <c r="F188" i="13"/>
  <c r="F265" i="13" s="1"/>
  <c r="E188" i="13"/>
  <c r="E265" i="13" s="1"/>
  <c r="D188" i="13"/>
  <c r="D265" i="13" s="1"/>
  <c r="C188" i="13"/>
  <c r="C265" i="13" s="1"/>
  <c r="B188" i="13"/>
  <c r="B265" i="13" s="1"/>
  <c r="M187" i="13"/>
  <c r="M264" i="13" s="1"/>
  <c r="L187" i="13"/>
  <c r="L264" i="13" s="1"/>
  <c r="K187" i="13"/>
  <c r="K264" i="13" s="1"/>
  <c r="J187" i="13"/>
  <c r="J264" i="13" s="1"/>
  <c r="I187" i="13"/>
  <c r="I264" i="13" s="1"/>
  <c r="H187" i="13"/>
  <c r="H264" i="13" s="1"/>
  <c r="G187" i="13"/>
  <c r="G264" i="13" s="1"/>
  <c r="F187" i="13"/>
  <c r="F264" i="13" s="1"/>
  <c r="E187" i="13"/>
  <c r="E264" i="13" s="1"/>
  <c r="D187" i="13"/>
  <c r="D264" i="13" s="1"/>
  <c r="C187" i="13"/>
  <c r="C264" i="13" s="1"/>
  <c r="B187" i="13"/>
  <c r="B264" i="13" s="1"/>
  <c r="M186" i="13"/>
  <c r="M263" i="13" s="1"/>
  <c r="L186" i="13"/>
  <c r="L263" i="13" s="1"/>
  <c r="K186" i="13"/>
  <c r="K263" i="13" s="1"/>
  <c r="J186" i="13"/>
  <c r="J263" i="13" s="1"/>
  <c r="I186" i="13"/>
  <c r="I263" i="13" s="1"/>
  <c r="H186" i="13"/>
  <c r="H263" i="13" s="1"/>
  <c r="G186" i="13"/>
  <c r="G263" i="13" s="1"/>
  <c r="F186" i="13"/>
  <c r="F263" i="13" s="1"/>
  <c r="E186" i="13"/>
  <c r="E263" i="13" s="1"/>
  <c r="D186" i="13"/>
  <c r="D263" i="13" s="1"/>
  <c r="C186" i="13"/>
  <c r="C263" i="13" s="1"/>
  <c r="B186" i="13"/>
  <c r="B263" i="13" s="1"/>
  <c r="M185" i="13"/>
  <c r="M262" i="13" s="1"/>
  <c r="L185" i="13"/>
  <c r="L262" i="13" s="1"/>
  <c r="K185" i="13"/>
  <c r="K262" i="13" s="1"/>
  <c r="J185" i="13"/>
  <c r="J262" i="13" s="1"/>
  <c r="I185" i="13"/>
  <c r="I262" i="13" s="1"/>
  <c r="H185" i="13"/>
  <c r="H262" i="13" s="1"/>
  <c r="G185" i="13"/>
  <c r="G262" i="13" s="1"/>
  <c r="F185" i="13"/>
  <c r="F262" i="13" s="1"/>
  <c r="E185" i="13"/>
  <c r="E262" i="13" s="1"/>
  <c r="D185" i="13"/>
  <c r="D262" i="13" s="1"/>
  <c r="C185" i="13"/>
  <c r="C262" i="13" s="1"/>
  <c r="B185" i="13"/>
  <c r="B262" i="13" s="1"/>
  <c r="M184" i="13"/>
  <c r="M261" i="13" s="1"/>
  <c r="L184" i="13"/>
  <c r="L261" i="13" s="1"/>
  <c r="K184" i="13"/>
  <c r="K261" i="13" s="1"/>
  <c r="J184" i="13"/>
  <c r="J261" i="13" s="1"/>
  <c r="I184" i="13"/>
  <c r="I261" i="13" s="1"/>
  <c r="H184" i="13"/>
  <c r="H261" i="13" s="1"/>
  <c r="G184" i="13"/>
  <c r="G261" i="13" s="1"/>
  <c r="F184" i="13"/>
  <c r="F261" i="13" s="1"/>
  <c r="E184" i="13"/>
  <c r="E261" i="13" s="1"/>
  <c r="D184" i="13"/>
  <c r="D261" i="13" s="1"/>
  <c r="C184" i="13"/>
  <c r="C261" i="13" s="1"/>
  <c r="B184" i="13"/>
  <c r="B261" i="13" s="1"/>
  <c r="M183" i="13"/>
  <c r="M260" i="13" s="1"/>
  <c r="L183" i="13"/>
  <c r="L260" i="13" s="1"/>
  <c r="K183" i="13"/>
  <c r="K260" i="13" s="1"/>
  <c r="J183" i="13"/>
  <c r="J260" i="13" s="1"/>
  <c r="I183" i="13"/>
  <c r="I260" i="13" s="1"/>
  <c r="H183" i="13"/>
  <c r="H260" i="13" s="1"/>
  <c r="G183" i="13"/>
  <c r="G260" i="13" s="1"/>
  <c r="F183" i="13"/>
  <c r="F260" i="13" s="1"/>
  <c r="E183" i="13"/>
  <c r="E260" i="13" s="1"/>
  <c r="D183" i="13"/>
  <c r="D260" i="13" s="1"/>
  <c r="C183" i="13"/>
  <c r="C260" i="13" s="1"/>
  <c r="B183" i="13"/>
  <c r="B260" i="13" s="1"/>
  <c r="M182" i="13"/>
  <c r="M259" i="13" s="1"/>
  <c r="L182" i="13"/>
  <c r="L259" i="13" s="1"/>
  <c r="K182" i="13"/>
  <c r="K259" i="13" s="1"/>
  <c r="J182" i="13"/>
  <c r="J259" i="13" s="1"/>
  <c r="I182" i="13"/>
  <c r="I259" i="13" s="1"/>
  <c r="H182" i="13"/>
  <c r="H259" i="13" s="1"/>
  <c r="G182" i="13"/>
  <c r="G259" i="13" s="1"/>
  <c r="F182" i="13"/>
  <c r="F259" i="13" s="1"/>
  <c r="E182" i="13"/>
  <c r="E259" i="13" s="1"/>
  <c r="D182" i="13"/>
  <c r="D259" i="13" s="1"/>
  <c r="C182" i="13"/>
  <c r="C259" i="13" s="1"/>
  <c r="B182" i="13"/>
  <c r="B259" i="13" s="1"/>
  <c r="M181" i="13"/>
  <c r="M258" i="13" s="1"/>
  <c r="L181" i="13"/>
  <c r="L258" i="13" s="1"/>
  <c r="K181" i="13"/>
  <c r="K258" i="13" s="1"/>
  <c r="J181" i="13"/>
  <c r="J258" i="13" s="1"/>
  <c r="I181" i="13"/>
  <c r="I258" i="13" s="1"/>
  <c r="H181" i="13"/>
  <c r="H258" i="13" s="1"/>
  <c r="G181" i="13"/>
  <c r="G258" i="13" s="1"/>
  <c r="F181" i="13"/>
  <c r="F258" i="13" s="1"/>
  <c r="E181" i="13"/>
  <c r="E258" i="13" s="1"/>
  <c r="D181" i="13"/>
  <c r="D258" i="13" s="1"/>
  <c r="C181" i="13"/>
  <c r="C258" i="13" s="1"/>
  <c r="B181" i="13"/>
  <c r="B258" i="13" s="1"/>
  <c r="M180" i="13"/>
  <c r="M257" i="13" s="1"/>
  <c r="L180" i="13"/>
  <c r="L257" i="13" s="1"/>
  <c r="K180" i="13"/>
  <c r="K257" i="13" s="1"/>
  <c r="J180" i="13"/>
  <c r="J257" i="13" s="1"/>
  <c r="I180" i="13"/>
  <c r="I257" i="13" s="1"/>
  <c r="H180" i="13"/>
  <c r="H257" i="13" s="1"/>
  <c r="G180" i="13"/>
  <c r="G257" i="13" s="1"/>
  <c r="F180" i="13"/>
  <c r="F257" i="13" s="1"/>
  <c r="E180" i="13"/>
  <c r="E257" i="13" s="1"/>
  <c r="D180" i="13"/>
  <c r="D257" i="13" s="1"/>
  <c r="C180" i="13"/>
  <c r="C257" i="13" s="1"/>
  <c r="B180" i="13"/>
  <c r="B257" i="13" s="1"/>
  <c r="M179" i="13"/>
  <c r="M256" i="13" s="1"/>
  <c r="L179" i="13"/>
  <c r="L256" i="13" s="1"/>
  <c r="K179" i="13"/>
  <c r="K256" i="13" s="1"/>
  <c r="J179" i="13"/>
  <c r="J256" i="13" s="1"/>
  <c r="I179" i="13"/>
  <c r="I256" i="13" s="1"/>
  <c r="H179" i="13"/>
  <c r="H256" i="13" s="1"/>
  <c r="G179" i="13"/>
  <c r="G256" i="13" s="1"/>
  <c r="F179" i="13"/>
  <c r="F256" i="13" s="1"/>
  <c r="E179" i="13"/>
  <c r="E256" i="13" s="1"/>
  <c r="D179" i="13"/>
  <c r="D256" i="13" s="1"/>
  <c r="C179" i="13"/>
  <c r="C256" i="13" s="1"/>
  <c r="B179" i="13"/>
  <c r="B256" i="13" s="1"/>
  <c r="M178" i="13"/>
  <c r="M255" i="13" s="1"/>
  <c r="L178" i="13"/>
  <c r="L255" i="13" s="1"/>
  <c r="K178" i="13"/>
  <c r="K255" i="13" s="1"/>
  <c r="J178" i="13"/>
  <c r="J255" i="13" s="1"/>
  <c r="I178" i="13"/>
  <c r="I255" i="13" s="1"/>
  <c r="H178" i="13"/>
  <c r="H255" i="13" s="1"/>
  <c r="G178" i="13"/>
  <c r="G255" i="13" s="1"/>
  <c r="F178" i="13"/>
  <c r="F255" i="13" s="1"/>
  <c r="E178" i="13"/>
  <c r="E255" i="13" s="1"/>
  <c r="D178" i="13"/>
  <c r="D255" i="13" s="1"/>
  <c r="C178" i="13"/>
  <c r="C255" i="13" s="1"/>
  <c r="B178" i="13"/>
  <c r="B255" i="13" s="1"/>
  <c r="M177" i="13"/>
  <c r="M254" i="13" s="1"/>
  <c r="L177" i="13"/>
  <c r="L254" i="13" s="1"/>
  <c r="K177" i="13"/>
  <c r="K254" i="13" s="1"/>
  <c r="J177" i="13"/>
  <c r="J254" i="13" s="1"/>
  <c r="I177" i="13"/>
  <c r="I254" i="13" s="1"/>
  <c r="H177" i="13"/>
  <c r="H254" i="13" s="1"/>
  <c r="G177" i="13"/>
  <c r="G254" i="13" s="1"/>
  <c r="F177" i="13"/>
  <c r="F254" i="13" s="1"/>
  <c r="E177" i="13"/>
  <c r="E254" i="13" s="1"/>
  <c r="D177" i="13"/>
  <c r="D254" i="13" s="1"/>
  <c r="C177" i="13"/>
  <c r="C254" i="13" s="1"/>
  <c r="B177" i="13"/>
  <c r="B254" i="13" s="1"/>
  <c r="M176" i="13"/>
  <c r="M253" i="13" s="1"/>
  <c r="L176" i="13"/>
  <c r="L253" i="13" s="1"/>
  <c r="K176" i="13"/>
  <c r="K253" i="13" s="1"/>
  <c r="J176" i="13"/>
  <c r="J253" i="13" s="1"/>
  <c r="I176" i="13"/>
  <c r="I253" i="13" s="1"/>
  <c r="H176" i="13"/>
  <c r="H253" i="13" s="1"/>
  <c r="G176" i="13"/>
  <c r="G253" i="13" s="1"/>
  <c r="F176" i="13"/>
  <c r="F253" i="13" s="1"/>
  <c r="E176" i="13"/>
  <c r="E253" i="13" s="1"/>
  <c r="D176" i="13"/>
  <c r="D253" i="13" s="1"/>
  <c r="C176" i="13"/>
  <c r="C253" i="13" s="1"/>
  <c r="B176" i="13"/>
  <c r="B253" i="13" s="1"/>
  <c r="M175" i="13"/>
  <c r="M252" i="13" s="1"/>
  <c r="L175" i="13"/>
  <c r="L252" i="13" s="1"/>
  <c r="K175" i="13"/>
  <c r="K252" i="13" s="1"/>
  <c r="J175" i="13"/>
  <c r="J252" i="13" s="1"/>
  <c r="I175" i="13"/>
  <c r="I252" i="13" s="1"/>
  <c r="H175" i="13"/>
  <c r="H252" i="13" s="1"/>
  <c r="G175" i="13"/>
  <c r="G252" i="13" s="1"/>
  <c r="F175" i="13"/>
  <c r="F252" i="13" s="1"/>
  <c r="E175" i="13"/>
  <c r="E252" i="13" s="1"/>
  <c r="D175" i="13"/>
  <c r="D252" i="13" s="1"/>
  <c r="C175" i="13"/>
  <c r="C252" i="13" s="1"/>
  <c r="B175" i="13"/>
  <c r="B252" i="13" s="1"/>
  <c r="M174" i="13"/>
  <c r="M251" i="13" s="1"/>
  <c r="L174" i="13"/>
  <c r="L251" i="13" s="1"/>
  <c r="K174" i="13"/>
  <c r="K251" i="13" s="1"/>
  <c r="J174" i="13"/>
  <c r="J251" i="13" s="1"/>
  <c r="I174" i="13"/>
  <c r="I251" i="13" s="1"/>
  <c r="H174" i="13"/>
  <c r="H251" i="13" s="1"/>
  <c r="G174" i="13"/>
  <c r="G251" i="13" s="1"/>
  <c r="F174" i="13"/>
  <c r="F251" i="13" s="1"/>
  <c r="E174" i="13"/>
  <c r="E251" i="13" s="1"/>
  <c r="D174" i="13"/>
  <c r="D251" i="13" s="1"/>
  <c r="C174" i="13"/>
  <c r="C251" i="13" s="1"/>
  <c r="B174" i="13"/>
  <c r="B251" i="13" s="1"/>
  <c r="M173" i="13"/>
  <c r="M250" i="13" s="1"/>
  <c r="L173" i="13"/>
  <c r="L250" i="13" s="1"/>
  <c r="K173" i="13"/>
  <c r="K250" i="13" s="1"/>
  <c r="J173" i="13"/>
  <c r="J250" i="13" s="1"/>
  <c r="I173" i="13"/>
  <c r="I250" i="13" s="1"/>
  <c r="H173" i="13"/>
  <c r="H250" i="13" s="1"/>
  <c r="G173" i="13"/>
  <c r="G250" i="13" s="1"/>
  <c r="F173" i="13"/>
  <c r="F250" i="13" s="1"/>
  <c r="E173" i="13"/>
  <c r="E250" i="13" s="1"/>
  <c r="D173" i="13"/>
  <c r="D250" i="13" s="1"/>
  <c r="C173" i="13"/>
  <c r="C250" i="13" s="1"/>
  <c r="B173" i="13"/>
  <c r="B250" i="13" s="1"/>
  <c r="M172" i="13"/>
  <c r="M249" i="13" s="1"/>
  <c r="L172" i="13"/>
  <c r="L249" i="13" s="1"/>
  <c r="K172" i="13"/>
  <c r="K249" i="13" s="1"/>
  <c r="J172" i="13"/>
  <c r="J249" i="13" s="1"/>
  <c r="I172" i="13"/>
  <c r="I249" i="13" s="1"/>
  <c r="H172" i="13"/>
  <c r="H249" i="13" s="1"/>
  <c r="G172" i="13"/>
  <c r="G249" i="13" s="1"/>
  <c r="F172" i="13"/>
  <c r="F249" i="13" s="1"/>
  <c r="E172" i="13"/>
  <c r="E249" i="13" s="1"/>
  <c r="D172" i="13"/>
  <c r="D249" i="13" s="1"/>
  <c r="C172" i="13"/>
  <c r="C249" i="13" s="1"/>
  <c r="B172" i="13"/>
  <c r="B249" i="13" s="1"/>
  <c r="M171" i="13"/>
  <c r="M248" i="13" s="1"/>
  <c r="L171" i="13"/>
  <c r="K171" i="13"/>
  <c r="K248" i="13" s="1"/>
  <c r="K310" i="13" s="1"/>
  <c r="J171" i="13"/>
  <c r="I171" i="13"/>
  <c r="I248" i="13" s="1"/>
  <c r="H171" i="13"/>
  <c r="G171" i="13"/>
  <c r="F171" i="13"/>
  <c r="E171" i="13"/>
  <c r="E248" i="13" s="1"/>
  <c r="D171" i="13"/>
  <c r="D248" i="13" s="1"/>
  <c r="D310" i="13" s="1"/>
  <c r="C171" i="13"/>
  <c r="B171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M135" i="13"/>
  <c r="L135" i="13"/>
  <c r="K135" i="13"/>
  <c r="J135" i="13"/>
  <c r="I135" i="13"/>
  <c r="H135" i="13"/>
  <c r="G135" i="13"/>
  <c r="F135" i="13"/>
  <c r="E135" i="13"/>
  <c r="D135" i="13"/>
  <c r="C135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M119" i="13"/>
  <c r="K119" i="13"/>
  <c r="J119" i="13"/>
  <c r="I119" i="13"/>
  <c r="H119" i="13"/>
  <c r="G119" i="13"/>
  <c r="F119" i="13"/>
  <c r="E119" i="13"/>
  <c r="D119" i="13"/>
  <c r="C119" i="13"/>
  <c r="B119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Q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M30" i="13"/>
  <c r="L30" i="13"/>
  <c r="K30" i="13"/>
  <c r="I30" i="13"/>
  <c r="H30" i="13"/>
  <c r="G30" i="13"/>
  <c r="E30" i="13"/>
  <c r="D30" i="13"/>
  <c r="C30" i="13"/>
  <c r="B30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M26" i="13"/>
  <c r="L26" i="13"/>
  <c r="K26" i="13"/>
  <c r="J26" i="13"/>
  <c r="I26" i="13"/>
  <c r="H26" i="13"/>
  <c r="G26" i="13"/>
  <c r="F26" i="13"/>
  <c r="E26" i="13"/>
  <c r="D26" i="13"/>
  <c r="C26" i="13"/>
  <c r="B26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Q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316" i="33" l="1"/>
  <c r="N80" i="33"/>
  <c r="N175" i="33"/>
  <c r="N159" i="33"/>
  <c r="N271" i="32"/>
  <c r="N275" i="32"/>
  <c r="N281" i="32"/>
  <c r="N212" i="32"/>
  <c r="N290" i="32"/>
  <c r="N293" i="32"/>
  <c r="D304" i="32"/>
  <c r="H304" i="32"/>
  <c r="L230" i="32"/>
  <c r="N243" i="32"/>
  <c r="N170" i="32"/>
  <c r="N173" i="32"/>
  <c r="N248" i="32"/>
  <c r="N251" i="32"/>
  <c r="N178" i="32"/>
  <c r="N181" i="32"/>
  <c r="N185" i="32"/>
  <c r="N263" i="32"/>
  <c r="N267" i="32"/>
  <c r="N13" i="32"/>
  <c r="N75" i="32" s="1"/>
  <c r="D155" i="32"/>
  <c r="H155" i="32"/>
  <c r="L155" i="32"/>
  <c r="G304" i="32"/>
  <c r="K304" i="32"/>
  <c r="E155" i="32"/>
  <c r="I155" i="32"/>
  <c r="M155" i="32"/>
  <c r="N112" i="32"/>
  <c r="N121" i="32"/>
  <c r="N122" i="32"/>
  <c r="N129" i="32"/>
  <c r="N130" i="32"/>
  <c r="B155" i="32"/>
  <c r="F155" i="32"/>
  <c r="J155" i="32"/>
  <c r="N93" i="32"/>
  <c r="N136" i="32"/>
  <c r="N268" i="32"/>
  <c r="B230" i="32"/>
  <c r="F304" i="32"/>
  <c r="F230" i="32"/>
  <c r="J304" i="32"/>
  <c r="J230" i="32"/>
  <c r="N168" i="32"/>
  <c r="N246" i="32"/>
  <c r="N172" i="32"/>
  <c r="N250" i="32"/>
  <c r="N176" i="32"/>
  <c r="N254" i="32"/>
  <c r="N180" i="32"/>
  <c r="N258" i="32"/>
  <c r="N184" i="32"/>
  <c r="N262" i="32"/>
  <c r="N188" i="32"/>
  <c r="N266" i="32"/>
  <c r="N192" i="32"/>
  <c r="N197" i="32"/>
  <c r="N201" i="32"/>
  <c r="N279" i="32"/>
  <c r="N205" i="32"/>
  <c r="N283" i="32"/>
  <c r="N209" i="32"/>
  <c r="N287" i="32"/>
  <c r="N213" i="32"/>
  <c r="N291" i="32"/>
  <c r="N217" i="32"/>
  <c r="N295" i="32"/>
  <c r="N221" i="32"/>
  <c r="N301" i="32"/>
  <c r="N227" i="32"/>
  <c r="D230" i="32"/>
  <c r="I230" i="32"/>
  <c r="C304" i="32"/>
  <c r="N247" i="32"/>
  <c r="N255" i="32"/>
  <c r="N259" i="32"/>
  <c r="N169" i="32"/>
  <c r="N177" i="32"/>
  <c r="N189" i="32"/>
  <c r="N193" i="32"/>
  <c r="N194" i="32"/>
  <c r="N272" i="32"/>
  <c r="N198" i="32"/>
  <c r="N276" i="32"/>
  <c r="N202" i="32"/>
  <c r="N280" i="32"/>
  <c r="N206" i="32"/>
  <c r="N284" i="32"/>
  <c r="N210" i="32"/>
  <c r="N288" i="32"/>
  <c r="N214" i="32"/>
  <c r="N292" i="32"/>
  <c r="N218" i="32"/>
  <c r="N297" i="32"/>
  <c r="N223" i="32"/>
  <c r="N302" i="32"/>
  <c r="N228" i="32"/>
  <c r="E230" i="32"/>
  <c r="L304" i="32"/>
  <c r="N244" i="32"/>
  <c r="N252" i="32"/>
  <c r="N174" i="32"/>
  <c r="N256" i="32"/>
  <c r="N182" i="32"/>
  <c r="N260" i="32"/>
  <c r="N186" i="32"/>
  <c r="N264" i="32"/>
  <c r="N190" i="32"/>
  <c r="N269" i="32"/>
  <c r="N195" i="32"/>
  <c r="N273" i="32"/>
  <c r="N199" i="32"/>
  <c r="N277" i="32"/>
  <c r="N203" i="32"/>
  <c r="N207" i="32"/>
  <c r="N285" i="32"/>
  <c r="N211" i="32"/>
  <c r="N289" i="32"/>
  <c r="N215" i="32"/>
  <c r="N219" i="32"/>
  <c r="N298" i="32"/>
  <c r="N224" i="32"/>
  <c r="N303" i="32"/>
  <c r="N229" i="32"/>
  <c r="G230" i="32"/>
  <c r="N286" i="32"/>
  <c r="E304" i="32"/>
  <c r="I304" i="32"/>
  <c r="M304" i="32"/>
  <c r="N245" i="32"/>
  <c r="N171" i="32"/>
  <c r="N249" i="32"/>
  <c r="N175" i="32"/>
  <c r="N253" i="32"/>
  <c r="N179" i="32"/>
  <c r="N257" i="32"/>
  <c r="N183" i="32"/>
  <c r="N261" i="32"/>
  <c r="N187" i="32"/>
  <c r="N265" i="32"/>
  <c r="N191" i="32"/>
  <c r="N270" i="32"/>
  <c r="N196" i="32"/>
  <c r="N274" i="32"/>
  <c r="N200" i="32"/>
  <c r="N278" i="32"/>
  <c r="N204" i="32"/>
  <c r="N282" i="32"/>
  <c r="N208" i="32"/>
  <c r="N216" i="32"/>
  <c r="N294" i="32"/>
  <c r="N220" i="32"/>
  <c r="N299" i="32"/>
  <c r="N225" i="32"/>
  <c r="H230" i="32"/>
  <c r="M230" i="32"/>
  <c r="N296" i="32"/>
  <c r="N222" i="32"/>
  <c r="N300" i="32"/>
  <c r="N226" i="32"/>
  <c r="N96" i="31"/>
  <c r="N47" i="31"/>
  <c r="N47" i="30"/>
  <c r="N96" i="30"/>
  <c r="B96" i="30"/>
  <c r="B98" i="29"/>
  <c r="N98" i="29"/>
  <c r="N48" i="29"/>
  <c r="N96" i="28"/>
  <c r="N47" i="28"/>
  <c r="N96" i="27"/>
  <c r="N47" i="27"/>
  <c r="N47" i="26"/>
  <c r="N47" i="25"/>
  <c r="N47" i="24"/>
  <c r="N96" i="24"/>
  <c r="N96" i="23"/>
  <c r="N18" i="23"/>
  <c r="N47" i="23" s="1"/>
  <c r="B96" i="23"/>
  <c r="D47" i="23"/>
  <c r="D96" i="23"/>
  <c r="F75" i="13"/>
  <c r="N14" i="13"/>
  <c r="N97" i="13"/>
  <c r="N98" i="13"/>
  <c r="N99" i="13"/>
  <c r="N100" i="13"/>
  <c r="N102" i="13"/>
  <c r="N103" i="13"/>
  <c r="N104" i="13"/>
  <c r="N105" i="13"/>
  <c r="N106" i="13"/>
  <c r="N108" i="13"/>
  <c r="N109" i="13"/>
  <c r="N110" i="13"/>
  <c r="N111" i="13"/>
  <c r="N112" i="13"/>
  <c r="N113" i="13"/>
  <c r="N114" i="13"/>
  <c r="N115" i="13"/>
  <c r="N117" i="13"/>
  <c r="N118" i="13"/>
  <c r="N13" i="13"/>
  <c r="N15" i="13"/>
  <c r="J75" i="13"/>
  <c r="N277" i="13"/>
  <c r="N281" i="13"/>
  <c r="N286" i="13"/>
  <c r="N290" i="13"/>
  <c r="N294" i="13"/>
  <c r="N298" i="13"/>
  <c r="N302" i="13"/>
  <c r="N309" i="13"/>
  <c r="G155" i="13"/>
  <c r="C75" i="13"/>
  <c r="K75" i="13"/>
  <c r="N20" i="13"/>
  <c r="N21" i="13"/>
  <c r="N22" i="13"/>
  <c r="N23" i="13"/>
  <c r="N25" i="13"/>
  <c r="N26" i="13"/>
  <c r="N27" i="13"/>
  <c r="N29" i="13"/>
  <c r="D155" i="13"/>
  <c r="H155" i="13"/>
  <c r="L155" i="13"/>
  <c r="D75" i="13"/>
  <c r="H75" i="13"/>
  <c r="L75" i="13"/>
  <c r="N30" i="13"/>
  <c r="E155" i="13"/>
  <c r="I155" i="13"/>
  <c r="M15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250" i="13"/>
  <c r="N254" i="13"/>
  <c r="N260" i="13"/>
  <c r="N264" i="13"/>
  <c r="N268" i="13"/>
  <c r="N272" i="13"/>
  <c r="C155" i="13"/>
  <c r="K155" i="13"/>
  <c r="N101" i="13"/>
  <c r="N107" i="13"/>
  <c r="N116" i="13"/>
  <c r="G75" i="13"/>
  <c r="N16" i="13"/>
  <c r="N17" i="13"/>
  <c r="N18" i="13"/>
  <c r="N19" i="13"/>
  <c r="N24" i="13"/>
  <c r="N28" i="13"/>
  <c r="E75" i="13"/>
  <c r="I75" i="13"/>
  <c r="M75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B155" i="13"/>
  <c r="F155" i="13"/>
  <c r="J155" i="13"/>
  <c r="N94" i="13"/>
  <c r="N95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B75" i="13"/>
  <c r="C248" i="13"/>
  <c r="C310" i="13" s="1"/>
  <c r="C233" i="13"/>
  <c r="G248" i="13"/>
  <c r="G310" i="13" s="1"/>
  <c r="G233" i="13"/>
  <c r="N249" i="13"/>
  <c r="N172" i="13"/>
  <c r="N253" i="13"/>
  <c r="N176" i="13"/>
  <c r="N257" i="13"/>
  <c r="N180" i="13"/>
  <c r="N261" i="13"/>
  <c r="N184" i="13"/>
  <c r="N265" i="13"/>
  <c r="N188" i="13"/>
  <c r="N269" i="13"/>
  <c r="N192" i="13"/>
  <c r="N273" i="13"/>
  <c r="N196" i="13"/>
  <c r="N197" i="13"/>
  <c r="N278" i="13"/>
  <c r="N201" i="13"/>
  <c r="N282" i="13"/>
  <c r="N205" i="13"/>
  <c r="N209" i="13"/>
  <c r="N213" i="13"/>
  <c r="N217" i="13"/>
  <c r="N221" i="13"/>
  <c r="N225" i="13"/>
  <c r="E233" i="13"/>
  <c r="N93" i="13"/>
  <c r="D233" i="13"/>
  <c r="H233" i="13"/>
  <c r="L233" i="13"/>
  <c r="N173" i="13"/>
  <c r="N177" i="13"/>
  <c r="N258" i="13"/>
  <c r="N181" i="13"/>
  <c r="N262" i="13"/>
  <c r="N185" i="13"/>
  <c r="N266" i="13"/>
  <c r="N189" i="13"/>
  <c r="N270" i="13"/>
  <c r="N193" i="13"/>
  <c r="N274" i="13"/>
  <c r="N275" i="13"/>
  <c r="N198" i="13"/>
  <c r="N279" i="13"/>
  <c r="N202" i="13"/>
  <c r="N283" i="13"/>
  <c r="N206" i="13"/>
  <c r="N287" i="13"/>
  <c r="N210" i="13"/>
  <c r="N291" i="13"/>
  <c r="N214" i="13"/>
  <c r="N295" i="13"/>
  <c r="N218" i="13"/>
  <c r="N299" i="13"/>
  <c r="N222" i="13"/>
  <c r="N304" i="13"/>
  <c r="N227" i="13"/>
  <c r="I233" i="13"/>
  <c r="H248" i="13"/>
  <c r="H310" i="13" s="1"/>
  <c r="N251" i="13"/>
  <c r="N174" i="13"/>
  <c r="N255" i="13"/>
  <c r="N178" i="13"/>
  <c r="N259" i="13"/>
  <c r="N182" i="13"/>
  <c r="N263" i="13"/>
  <c r="N186" i="13"/>
  <c r="N267" i="13"/>
  <c r="N190" i="13"/>
  <c r="N271" i="13"/>
  <c r="N194" i="13"/>
  <c r="N276" i="13"/>
  <c r="N199" i="13"/>
  <c r="N280" i="13"/>
  <c r="N203" i="13"/>
  <c r="N284" i="13"/>
  <c r="N207" i="13"/>
  <c r="N288" i="13"/>
  <c r="N211" i="13"/>
  <c r="N292" i="13"/>
  <c r="N215" i="13"/>
  <c r="N296" i="13"/>
  <c r="N219" i="13"/>
  <c r="N300" i="13"/>
  <c r="N223" i="13"/>
  <c r="N305" i="13"/>
  <c r="N228" i="13"/>
  <c r="L248" i="13"/>
  <c r="L310" i="13" s="1"/>
  <c r="B248" i="13"/>
  <c r="B310" i="13" s="1"/>
  <c r="B233" i="13"/>
  <c r="F248" i="13"/>
  <c r="F310" i="13" s="1"/>
  <c r="F233" i="13"/>
  <c r="J248" i="13"/>
  <c r="J310" i="13" s="1"/>
  <c r="J233" i="13"/>
  <c r="N171" i="13"/>
  <c r="N252" i="13"/>
  <c r="N175" i="13"/>
  <c r="N256" i="13"/>
  <c r="N179" i="13"/>
  <c r="N183" i="13"/>
  <c r="N187" i="13"/>
  <c r="N191" i="13"/>
  <c r="N195" i="13"/>
  <c r="N200" i="13"/>
  <c r="N204" i="13"/>
  <c r="N285" i="13"/>
  <c r="N208" i="13"/>
  <c r="N289" i="13"/>
  <c r="N212" i="13"/>
  <c r="N293" i="13"/>
  <c r="N216" i="13"/>
  <c r="N297" i="13"/>
  <c r="N220" i="13"/>
  <c r="N301" i="13"/>
  <c r="N224" i="13"/>
  <c r="N306" i="13"/>
  <c r="N308" i="13"/>
  <c r="N232" i="13"/>
  <c r="M233" i="13"/>
  <c r="N229" i="13"/>
  <c r="N303" i="13"/>
  <c r="N226" i="13"/>
  <c r="N307" i="13"/>
  <c r="N230" i="13"/>
  <c r="N231" i="13"/>
  <c r="B70" i="22"/>
  <c r="C70" i="22"/>
  <c r="D70" i="22"/>
  <c r="E70" i="22"/>
  <c r="F70" i="22"/>
  <c r="G70" i="22"/>
  <c r="H70" i="22"/>
  <c r="I70" i="22"/>
  <c r="J70" i="22"/>
  <c r="K70" i="22"/>
  <c r="L70" i="22"/>
  <c r="M70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M15" i="22"/>
  <c r="L15" i="22"/>
  <c r="K15" i="22"/>
  <c r="K49" i="22" s="1"/>
  <c r="J15" i="22"/>
  <c r="J49" i="22" s="1"/>
  <c r="I15" i="22"/>
  <c r="I49" i="22" s="1"/>
  <c r="H15" i="22"/>
  <c r="G15" i="22"/>
  <c r="G49" i="22" s="1"/>
  <c r="F15" i="22"/>
  <c r="F49" i="22" s="1"/>
  <c r="E15" i="22"/>
  <c r="E49" i="22" s="1"/>
  <c r="D15" i="22"/>
  <c r="C15" i="22"/>
  <c r="C49" i="22" s="1"/>
  <c r="B15" i="22"/>
  <c r="B49" i="22" s="1"/>
  <c r="N237" i="33" l="1"/>
  <c r="N230" i="32"/>
  <c r="N155" i="32"/>
  <c r="B304" i="32"/>
  <c r="N242" i="32"/>
  <c r="N304" i="32" s="1"/>
  <c r="M49" i="22"/>
  <c r="N75" i="13"/>
  <c r="N155" i="13"/>
  <c r="N233" i="13"/>
  <c r="N248" i="13"/>
  <c r="N310" i="13" s="1"/>
  <c r="N16" i="22"/>
  <c r="C100" i="22"/>
  <c r="G100" i="22"/>
  <c r="K100" i="22"/>
  <c r="N85" i="22"/>
  <c r="N93" i="22"/>
  <c r="N97" i="22"/>
  <c r="N77" i="22"/>
  <c r="N81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66" i="22"/>
  <c r="N67" i="22"/>
  <c r="N68" i="22"/>
  <c r="N69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89" i="22"/>
  <c r="N95" i="22"/>
  <c r="N90" i="22"/>
  <c r="N84" i="22"/>
  <c r="N79" i="22"/>
  <c r="N74" i="22"/>
  <c r="M100" i="22"/>
  <c r="I100" i="22"/>
  <c r="N70" i="22"/>
  <c r="D49" i="22"/>
  <c r="H49" i="22"/>
  <c r="L49" i="22"/>
  <c r="N96" i="22"/>
  <c r="N91" i="22"/>
  <c r="N86" i="22"/>
  <c r="N80" i="22"/>
  <c r="N75" i="22"/>
  <c r="L100" i="22"/>
  <c r="H100" i="22"/>
  <c r="D100" i="22"/>
  <c r="N98" i="22"/>
  <c r="N92" i="22"/>
  <c r="N87" i="22"/>
  <c r="N82" i="22"/>
  <c r="N76" i="22"/>
  <c r="N72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99" i="22"/>
  <c r="N94" i="22"/>
  <c r="N88" i="22"/>
  <c r="N83" i="22"/>
  <c r="N78" i="22"/>
  <c r="N73" i="22"/>
  <c r="F100" i="22"/>
  <c r="B100" i="22"/>
  <c r="J100" i="22"/>
  <c r="E100" i="22"/>
  <c r="N71" i="22"/>
  <c r="N15" i="22"/>
  <c r="N49" i="22" l="1"/>
  <c r="N100" i="22"/>
  <c r="M147" i="21" l="1"/>
  <c r="L147" i="21"/>
  <c r="K147" i="21"/>
  <c r="J147" i="21"/>
  <c r="I147" i="21"/>
  <c r="H147" i="21"/>
  <c r="G147" i="21"/>
  <c r="F147" i="21"/>
  <c r="E147" i="21"/>
  <c r="D147" i="21"/>
  <c r="C147" i="21"/>
  <c r="B147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N146" i="21" s="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N144" i="21" s="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N143" i="21" s="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N139" i="21" s="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N135" i="21" s="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N134" i="21" s="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N133" i="21" s="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N132" i="21" s="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N130" i="21" s="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N128" i="21" s="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N127" i="21" s="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N126" i="21" s="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N125" i="21" s="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N124" i="21" s="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N120" i="21" s="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N117" i="21" s="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N116" i="21" s="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N115" i="21" s="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N114" i="21" s="1"/>
  <c r="M97" i="21"/>
  <c r="L97" i="21"/>
  <c r="K97" i="21"/>
  <c r="J97" i="21"/>
  <c r="I97" i="21"/>
  <c r="H97" i="21"/>
  <c r="G97" i="21"/>
  <c r="F97" i="21"/>
  <c r="E97" i="21"/>
  <c r="D97" i="21"/>
  <c r="C97" i="21"/>
  <c r="B97" i="21"/>
  <c r="N97" i="21" s="1"/>
  <c r="M96" i="21"/>
  <c r="L96" i="21"/>
  <c r="K96" i="21"/>
  <c r="J96" i="21"/>
  <c r="I96" i="21"/>
  <c r="H96" i="21"/>
  <c r="G96" i="21"/>
  <c r="F96" i="21"/>
  <c r="E96" i="21"/>
  <c r="D96" i="21"/>
  <c r="C96" i="21"/>
  <c r="B96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5" i="21" s="1"/>
  <c r="M94" i="21"/>
  <c r="L94" i="21"/>
  <c r="K94" i="21"/>
  <c r="J94" i="21"/>
  <c r="I94" i="21"/>
  <c r="H94" i="21"/>
  <c r="G94" i="21"/>
  <c r="F94" i="21"/>
  <c r="E94" i="21"/>
  <c r="D94" i="21"/>
  <c r="C94" i="21"/>
  <c r="B94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3" i="21" s="1"/>
  <c r="M92" i="21"/>
  <c r="L92" i="21"/>
  <c r="K92" i="21"/>
  <c r="J92" i="21"/>
  <c r="I92" i="21"/>
  <c r="H92" i="21"/>
  <c r="G92" i="21"/>
  <c r="F92" i="21"/>
  <c r="E92" i="21"/>
  <c r="D92" i="21"/>
  <c r="C92" i="21"/>
  <c r="B92" i="21"/>
  <c r="N92" i="21" s="1"/>
  <c r="M91" i="21"/>
  <c r="L91" i="21"/>
  <c r="K91" i="21"/>
  <c r="J91" i="21"/>
  <c r="I91" i="21"/>
  <c r="H91" i="21"/>
  <c r="G91" i="21"/>
  <c r="F91" i="21"/>
  <c r="E91" i="21"/>
  <c r="D91" i="21"/>
  <c r="C91" i="21"/>
  <c r="B91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90" i="21" s="1"/>
  <c r="M89" i="21"/>
  <c r="L89" i="21"/>
  <c r="K89" i="21"/>
  <c r="J89" i="21"/>
  <c r="I89" i="21"/>
  <c r="H89" i="21"/>
  <c r="G89" i="21"/>
  <c r="F89" i="21"/>
  <c r="E89" i="21"/>
  <c r="D89" i="21"/>
  <c r="C89" i="21"/>
  <c r="B89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5" i="21" s="1"/>
  <c r="M84" i="21"/>
  <c r="L84" i="21"/>
  <c r="K84" i="21"/>
  <c r="J84" i="21"/>
  <c r="I84" i="21"/>
  <c r="H84" i="21"/>
  <c r="G84" i="21"/>
  <c r="F84" i="21"/>
  <c r="E84" i="21"/>
  <c r="D84" i="21"/>
  <c r="C84" i="21"/>
  <c r="B84" i="21"/>
  <c r="N84" i="21" s="1"/>
  <c r="M83" i="21"/>
  <c r="L83" i="21"/>
  <c r="K83" i="21"/>
  <c r="J83" i="21"/>
  <c r="I83" i="21"/>
  <c r="H83" i="21"/>
  <c r="G83" i="21"/>
  <c r="F83" i="21"/>
  <c r="E83" i="21"/>
  <c r="D83" i="21"/>
  <c r="C83" i="21"/>
  <c r="B83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2" i="21" s="1"/>
  <c r="M81" i="21"/>
  <c r="L81" i="21"/>
  <c r="K81" i="21"/>
  <c r="J81" i="21"/>
  <c r="I81" i="21"/>
  <c r="H81" i="21"/>
  <c r="G81" i="21"/>
  <c r="F81" i="21"/>
  <c r="E81" i="21"/>
  <c r="D81" i="21"/>
  <c r="C81" i="21"/>
  <c r="B81" i="21"/>
  <c r="N81" i="21" s="1"/>
  <c r="M80" i="21"/>
  <c r="L80" i="21"/>
  <c r="K80" i="21"/>
  <c r="J80" i="21"/>
  <c r="I80" i="21"/>
  <c r="H80" i="21"/>
  <c r="G80" i="21"/>
  <c r="F80" i="21"/>
  <c r="E80" i="21"/>
  <c r="D80" i="21"/>
  <c r="C80" i="21"/>
  <c r="B80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9" i="21" s="1"/>
  <c r="M78" i="21"/>
  <c r="L78" i="21"/>
  <c r="K78" i="21"/>
  <c r="J78" i="21"/>
  <c r="I78" i="21"/>
  <c r="H78" i="21"/>
  <c r="G78" i="21"/>
  <c r="F78" i="21"/>
  <c r="E78" i="21"/>
  <c r="D78" i="21"/>
  <c r="C78" i="21"/>
  <c r="B78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7" i="21" s="1"/>
  <c r="M76" i="21"/>
  <c r="L76" i="21"/>
  <c r="K76" i="21"/>
  <c r="J76" i="21"/>
  <c r="I76" i="21"/>
  <c r="H76" i="21"/>
  <c r="G76" i="21"/>
  <c r="F76" i="21"/>
  <c r="E76" i="21"/>
  <c r="D76" i="21"/>
  <c r="C76" i="21"/>
  <c r="B76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5" i="21" s="1"/>
  <c r="M74" i="21"/>
  <c r="L74" i="21"/>
  <c r="K74" i="21"/>
  <c r="J74" i="21"/>
  <c r="I74" i="21"/>
  <c r="H74" i="21"/>
  <c r="G74" i="21"/>
  <c r="F74" i="21"/>
  <c r="E74" i="21"/>
  <c r="D74" i="21"/>
  <c r="C74" i="21"/>
  <c r="B74" i="21"/>
  <c r="N74" i="21" s="1"/>
  <c r="M73" i="21"/>
  <c r="L73" i="21"/>
  <c r="K73" i="21"/>
  <c r="J73" i="21"/>
  <c r="I73" i="21"/>
  <c r="H73" i="21"/>
  <c r="G73" i="21"/>
  <c r="F73" i="21"/>
  <c r="E73" i="21"/>
  <c r="D73" i="21"/>
  <c r="C73" i="21"/>
  <c r="B73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1" i="21" s="1"/>
  <c r="M70" i="21"/>
  <c r="L70" i="21"/>
  <c r="K70" i="21"/>
  <c r="J70" i="21"/>
  <c r="I70" i="21"/>
  <c r="H70" i="21"/>
  <c r="G70" i="21"/>
  <c r="F70" i="21"/>
  <c r="E70" i="21"/>
  <c r="D70" i="21"/>
  <c r="C70" i="21"/>
  <c r="B70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9" i="21" s="1"/>
  <c r="M68" i="21"/>
  <c r="L68" i="21"/>
  <c r="K68" i="21"/>
  <c r="J68" i="21"/>
  <c r="I68" i="21"/>
  <c r="H68" i="21"/>
  <c r="G68" i="21"/>
  <c r="F68" i="21"/>
  <c r="E68" i="21"/>
  <c r="D68" i="21"/>
  <c r="C68" i="21"/>
  <c r="B68" i="21"/>
  <c r="N68" i="21" s="1"/>
  <c r="M67" i="21"/>
  <c r="L67" i="21"/>
  <c r="K67" i="21"/>
  <c r="J67" i="21"/>
  <c r="I67" i="21"/>
  <c r="H67" i="21"/>
  <c r="G67" i="21"/>
  <c r="F67" i="21"/>
  <c r="E67" i="21"/>
  <c r="D67" i="21"/>
  <c r="C67" i="21"/>
  <c r="B67" i="21"/>
  <c r="N67" i="21" s="1"/>
  <c r="M66" i="21"/>
  <c r="L66" i="21"/>
  <c r="K66" i="21"/>
  <c r="J66" i="21"/>
  <c r="I66" i="21"/>
  <c r="H66" i="21"/>
  <c r="G66" i="21"/>
  <c r="F66" i="21"/>
  <c r="E66" i="21"/>
  <c r="D66" i="21"/>
  <c r="C66" i="21"/>
  <c r="B66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M64" i="21"/>
  <c r="L64" i="21"/>
  <c r="L98" i="21" s="1"/>
  <c r="K64" i="21"/>
  <c r="J64" i="21"/>
  <c r="I64" i="21"/>
  <c r="H64" i="21"/>
  <c r="H98" i="21" s="1"/>
  <c r="G64" i="21"/>
  <c r="G98" i="21" s="1"/>
  <c r="F64" i="21"/>
  <c r="F98" i="21" s="1"/>
  <c r="E64" i="21"/>
  <c r="D64" i="21"/>
  <c r="D98" i="21" s="1"/>
  <c r="C64" i="21"/>
  <c r="C98" i="21" s="1"/>
  <c r="B64" i="21"/>
  <c r="N64" i="21" s="1"/>
  <c r="M48" i="21"/>
  <c r="L48" i="21"/>
  <c r="K48" i="21"/>
  <c r="J48" i="21"/>
  <c r="I48" i="21"/>
  <c r="H48" i="21"/>
  <c r="G48" i="21"/>
  <c r="F48" i="21"/>
  <c r="E48" i="21"/>
  <c r="D48" i="21"/>
  <c r="C48" i="21"/>
  <c r="B48" i="21"/>
  <c r="N48" i="21" s="1"/>
  <c r="M47" i="21"/>
  <c r="L47" i="21"/>
  <c r="K47" i="21"/>
  <c r="J47" i="21"/>
  <c r="I47" i="21"/>
  <c r="H47" i="21"/>
  <c r="G47" i="21"/>
  <c r="F47" i="21"/>
  <c r="E47" i="21"/>
  <c r="D47" i="21"/>
  <c r="C47" i="21"/>
  <c r="B47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5" i="21" s="1"/>
  <c r="M44" i="21"/>
  <c r="L44" i="21"/>
  <c r="K44" i="21"/>
  <c r="J44" i="21"/>
  <c r="I44" i="21"/>
  <c r="H44" i="21"/>
  <c r="G44" i="21"/>
  <c r="F44" i="21"/>
  <c r="E44" i="21"/>
  <c r="D44" i="21"/>
  <c r="C44" i="21"/>
  <c r="B44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2" i="21" s="1"/>
  <c r="M41" i="21"/>
  <c r="L41" i="21"/>
  <c r="K41" i="21"/>
  <c r="J41" i="21"/>
  <c r="I41" i="21"/>
  <c r="H41" i="21"/>
  <c r="G41" i="21"/>
  <c r="F41" i="21"/>
  <c r="E41" i="21"/>
  <c r="D41" i="21"/>
  <c r="C41" i="21"/>
  <c r="B41" i="21"/>
  <c r="N41" i="21" s="1"/>
  <c r="M40" i="21"/>
  <c r="L40" i="21"/>
  <c r="K40" i="21"/>
  <c r="J40" i="21"/>
  <c r="I40" i="21"/>
  <c r="H40" i="21"/>
  <c r="G40" i="21"/>
  <c r="F40" i="21"/>
  <c r="E40" i="21"/>
  <c r="D40" i="21"/>
  <c r="C40" i="21"/>
  <c r="B40" i="21"/>
  <c r="N40" i="21" s="1"/>
  <c r="M39" i="21"/>
  <c r="L39" i="21"/>
  <c r="K39" i="21"/>
  <c r="J39" i="21"/>
  <c r="I39" i="21"/>
  <c r="H39" i="21"/>
  <c r="G39" i="21"/>
  <c r="F39" i="21"/>
  <c r="E39" i="21"/>
  <c r="D39" i="21"/>
  <c r="C39" i="21"/>
  <c r="B39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8" i="21" s="1"/>
  <c r="M37" i="21"/>
  <c r="L37" i="21"/>
  <c r="K37" i="21"/>
  <c r="J37" i="21"/>
  <c r="I37" i="21"/>
  <c r="H37" i="21"/>
  <c r="G37" i="21"/>
  <c r="F37" i="21"/>
  <c r="E37" i="21"/>
  <c r="D37" i="21"/>
  <c r="C37" i="21"/>
  <c r="B37" i="21"/>
  <c r="N37" i="21" s="1"/>
  <c r="M36" i="21"/>
  <c r="L36" i="21"/>
  <c r="K36" i="21"/>
  <c r="J36" i="21"/>
  <c r="I36" i="21"/>
  <c r="H36" i="21"/>
  <c r="G36" i="21"/>
  <c r="F36" i="21"/>
  <c r="E36" i="21"/>
  <c r="D36" i="21"/>
  <c r="C36" i="21"/>
  <c r="B36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5" i="21" s="1"/>
  <c r="M34" i="21"/>
  <c r="L34" i="21"/>
  <c r="K34" i="21"/>
  <c r="J34" i="21"/>
  <c r="I34" i="21"/>
  <c r="H34" i="21"/>
  <c r="G34" i="21"/>
  <c r="F34" i="21"/>
  <c r="E34" i="21"/>
  <c r="D34" i="21"/>
  <c r="C34" i="21"/>
  <c r="B34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2" i="21" s="1"/>
  <c r="M31" i="21"/>
  <c r="L31" i="21"/>
  <c r="K31" i="21"/>
  <c r="J31" i="21"/>
  <c r="I31" i="21"/>
  <c r="H31" i="21"/>
  <c r="G31" i="21"/>
  <c r="F31" i="21"/>
  <c r="E31" i="21"/>
  <c r="D31" i="21"/>
  <c r="C31" i="21"/>
  <c r="B31" i="21"/>
  <c r="N31" i="21" s="1"/>
  <c r="M30" i="21"/>
  <c r="L30" i="21"/>
  <c r="K30" i="21"/>
  <c r="J30" i="21"/>
  <c r="I30" i="21"/>
  <c r="H30" i="21"/>
  <c r="G30" i="21"/>
  <c r="F30" i="21"/>
  <c r="E30" i="21"/>
  <c r="D30" i="21"/>
  <c r="C30" i="21"/>
  <c r="B30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8" i="21" s="1"/>
  <c r="M27" i="21"/>
  <c r="L27" i="21"/>
  <c r="K27" i="21"/>
  <c r="J27" i="21"/>
  <c r="I27" i="21"/>
  <c r="H27" i="21"/>
  <c r="G27" i="21"/>
  <c r="F27" i="21"/>
  <c r="E27" i="21"/>
  <c r="D27" i="21"/>
  <c r="C27" i="21"/>
  <c r="B27" i="21"/>
  <c r="N27" i="21" s="1"/>
  <c r="M26" i="21"/>
  <c r="L26" i="21"/>
  <c r="K26" i="21"/>
  <c r="J26" i="21"/>
  <c r="I26" i="21"/>
  <c r="H26" i="21"/>
  <c r="G26" i="21"/>
  <c r="F26" i="21"/>
  <c r="E26" i="21"/>
  <c r="D26" i="21"/>
  <c r="C26" i="21"/>
  <c r="B26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2" i="21" s="1"/>
  <c r="M21" i="21"/>
  <c r="L21" i="21"/>
  <c r="K21" i="21"/>
  <c r="J21" i="21"/>
  <c r="I21" i="21"/>
  <c r="H21" i="21"/>
  <c r="G21" i="21"/>
  <c r="F21" i="21"/>
  <c r="E21" i="21"/>
  <c r="D21" i="21"/>
  <c r="C21" i="21"/>
  <c r="B21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20" i="21" s="1"/>
  <c r="M19" i="21"/>
  <c r="L19" i="21"/>
  <c r="K19" i="21"/>
  <c r="J19" i="21"/>
  <c r="I19" i="21"/>
  <c r="H19" i="21"/>
  <c r="G19" i="21"/>
  <c r="F19" i="21"/>
  <c r="E19" i="21"/>
  <c r="D19" i="21"/>
  <c r="C19" i="21"/>
  <c r="B19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8" i="21" s="1"/>
  <c r="M17" i="21"/>
  <c r="L17" i="21"/>
  <c r="K17" i="21"/>
  <c r="J17" i="21"/>
  <c r="I17" i="21"/>
  <c r="H17" i="21"/>
  <c r="G17" i="21"/>
  <c r="F17" i="21"/>
  <c r="E17" i="21"/>
  <c r="D17" i="21"/>
  <c r="C17" i="21"/>
  <c r="B17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6" i="21" s="1"/>
  <c r="M15" i="21"/>
  <c r="M49" i="21" s="1"/>
  <c r="L15" i="21"/>
  <c r="K15" i="21"/>
  <c r="K49" i="21" s="1"/>
  <c r="J15" i="21"/>
  <c r="J49" i="21" s="1"/>
  <c r="I15" i="21"/>
  <c r="I49" i="21" s="1"/>
  <c r="H15" i="21"/>
  <c r="G15" i="21"/>
  <c r="G49" i="21" s="1"/>
  <c r="F15" i="21"/>
  <c r="F49" i="21" s="1"/>
  <c r="E15" i="21"/>
  <c r="E49" i="21" s="1"/>
  <c r="D15" i="21"/>
  <c r="C15" i="21"/>
  <c r="C49" i="21" s="1"/>
  <c r="B15" i="21"/>
  <c r="N15" i="21" s="1"/>
  <c r="N33" i="21" l="1"/>
  <c r="N17" i="21"/>
  <c r="N119" i="21"/>
  <c r="N72" i="21"/>
  <c r="N140" i="21"/>
  <c r="N44" i="21"/>
  <c r="N87" i="21"/>
  <c r="N30" i="21"/>
  <c r="N34" i="21"/>
  <c r="N29" i="21"/>
  <c r="N66" i="21"/>
  <c r="N137" i="21"/>
  <c r="N25" i="21"/>
  <c r="J98" i="21"/>
  <c r="N23" i="21"/>
  <c r="N142" i="21"/>
  <c r="N94" i="21"/>
  <c r="N96" i="21"/>
  <c r="N36" i="21"/>
  <c r="N39" i="21"/>
  <c r="K98" i="21"/>
  <c r="N19" i="21"/>
  <c r="N21" i="21"/>
  <c r="N24" i="21"/>
  <c r="N43" i="21"/>
  <c r="N76" i="21"/>
  <c r="N83" i="21"/>
  <c r="N70" i="21"/>
  <c r="N131" i="21"/>
  <c r="N141" i="21"/>
  <c r="N118" i="21"/>
  <c r="N65" i="21"/>
  <c r="N78" i="21"/>
  <c r="N80" i="21"/>
  <c r="N86" i="21"/>
  <c r="N91" i="21"/>
  <c r="N121" i="21"/>
  <c r="N122" i="21"/>
  <c r="N129" i="21"/>
  <c r="N136" i="21"/>
  <c r="N138" i="21"/>
  <c r="N145" i="21"/>
  <c r="N26" i="21"/>
  <c r="N46" i="21"/>
  <c r="N47" i="21"/>
  <c r="N73" i="21"/>
  <c r="N88" i="21"/>
  <c r="N89" i="21"/>
  <c r="N123" i="21"/>
  <c r="N147" i="21"/>
  <c r="D49" i="21"/>
  <c r="H49" i="21"/>
  <c r="L49" i="21"/>
  <c r="E98" i="21"/>
  <c r="I98" i="21"/>
  <c r="M98" i="21"/>
  <c r="B98" i="21"/>
  <c r="B49" i="21"/>
  <c r="N49" i="21" l="1"/>
  <c r="N98" i="21"/>
  <c r="M151" i="20" l="1"/>
  <c r="L151" i="20"/>
  <c r="K151" i="20"/>
  <c r="J151" i="20"/>
  <c r="I151" i="20"/>
  <c r="H151" i="20"/>
  <c r="G151" i="20"/>
  <c r="F151" i="20"/>
  <c r="E151" i="20"/>
  <c r="D151" i="20"/>
  <c r="C151" i="20"/>
  <c r="B151" i="20"/>
  <c r="M150" i="20"/>
  <c r="L150" i="20"/>
  <c r="K150" i="20"/>
  <c r="J150" i="20"/>
  <c r="I150" i="20"/>
  <c r="H150" i="20"/>
  <c r="G150" i="20"/>
  <c r="F150" i="20"/>
  <c r="E150" i="20"/>
  <c r="D150" i="20"/>
  <c r="C150" i="20"/>
  <c r="B150" i="20"/>
  <c r="M149" i="20"/>
  <c r="L149" i="20"/>
  <c r="K149" i="20"/>
  <c r="J149" i="20"/>
  <c r="I149" i="20"/>
  <c r="H149" i="20"/>
  <c r="G149" i="20"/>
  <c r="F149" i="20"/>
  <c r="E149" i="20"/>
  <c r="D149" i="20"/>
  <c r="C149" i="20"/>
  <c r="B149" i="20"/>
  <c r="N149" i="20" s="1"/>
  <c r="M148" i="20"/>
  <c r="L148" i="20"/>
  <c r="K148" i="20"/>
  <c r="J148" i="20"/>
  <c r="I148" i="20"/>
  <c r="H148" i="20"/>
  <c r="G148" i="20"/>
  <c r="F148" i="20"/>
  <c r="E148" i="20"/>
  <c r="D148" i="20"/>
  <c r="C148" i="20"/>
  <c r="B148" i="20"/>
  <c r="N148" i="20" s="1"/>
  <c r="M147" i="20"/>
  <c r="L147" i="20"/>
  <c r="K147" i="20"/>
  <c r="J147" i="20"/>
  <c r="I147" i="20"/>
  <c r="H147" i="20"/>
  <c r="G147" i="20"/>
  <c r="F147" i="20"/>
  <c r="E147" i="20"/>
  <c r="D147" i="20"/>
  <c r="C147" i="20"/>
  <c r="B147" i="20"/>
  <c r="N147" i="20" s="1"/>
  <c r="M146" i="20"/>
  <c r="L146" i="20"/>
  <c r="K146" i="20"/>
  <c r="J146" i="20"/>
  <c r="I146" i="20"/>
  <c r="H146" i="20"/>
  <c r="G146" i="20"/>
  <c r="F146" i="20"/>
  <c r="E146" i="20"/>
  <c r="D146" i="20"/>
  <c r="C146" i="20"/>
  <c r="B146" i="20"/>
  <c r="N146" i="20" s="1"/>
  <c r="M145" i="20"/>
  <c r="L145" i="20"/>
  <c r="K145" i="20"/>
  <c r="J145" i="20"/>
  <c r="I145" i="20"/>
  <c r="H145" i="20"/>
  <c r="G145" i="20"/>
  <c r="F145" i="20"/>
  <c r="E145" i="20"/>
  <c r="D145" i="20"/>
  <c r="C145" i="20"/>
  <c r="B145" i="20"/>
  <c r="M144" i="20"/>
  <c r="L144" i="20"/>
  <c r="K144" i="20"/>
  <c r="J144" i="20"/>
  <c r="I144" i="20"/>
  <c r="H144" i="20"/>
  <c r="G144" i="20"/>
  <c r="F144" i="20"/>
  <c r="E144" i="20"/>
  <c r="D144" i="20"/>
  <c r="C144" i="20"/>
  <c r="B144" i="20"/>
  <c r="N144" i="20" s="1"/>
  <c r="M143" i="20"/>
  <c r="L143" i="20"/>
  <c r="K143" i="20"/>
  <c r="J143" i="20"/>
  <c r="I143" i="20"/>
  <c r="H143" i="20"/>
  <c r="G143" i="20"/>
  <c r="F143" i="20"/>
  <c r="E143" i="20"/>
  <c r="D143" i="20"/>
  <c r="C143" i="20"/>
  <c r="B143" i="20"/>
  <c r="N143" i="20" s="1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N142" i="20" s="1"/>
  <c r="M141" i="20"/>
  <c r="L141" i="20"/>
  <c r="K141" i="20"/>
  <c r="J141" i="20"/>
  <c r="I141" i="20"/>
  <c r="H141" i="20"/>
  <c r="G141" i="20"/>
  <c r="F141" i="20"/>
  <c r="E141" i="20"/>
  <c r="D141" i="20"/>
  <c r="C141" i="20"/>
  <c r="B141" i="20"/>
  <c r="M140" i="20"/>
  <c r="L140" i="20"/>
  <c r="K140" i="20"/>
  <c r="J140" i="20"/>
  <c r="I140" i="20"/>
  <c r="H140" i="20"/>
  <c r="G140" i="20"/>
  <c r="F140" i="20"/>
  <c r="E140" i="20"/>
  <c r="D140" i="20"/>
  <c r="C140" i="20"/>
  <c r="B140" i="20"/>
  <c r="N140" i="20" s="1"/>
  <c r="M139" i="20"/>
  <c r="L139" i="20"/>
  <c r="K139" i="20"/>
  <c r="J139" i="20"/>
  <c r="I139" i="20"/>
  <c r="H139" i="20"/>
  <c r="G139" i="20"/>
  <c r="F139" i="20"/>
  <c r="E139" i="20"/>
  <c r="D139" i="20"/>
  <c r="C139" i="20"/>
  <c r="B139" i="20"/>
  <c r="N139" i="20" s="1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N138" i="20" s="1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N137" i="20" s="1"/>
  <c r="M136" i="20"/>
  <c r="L136" i="20"/>
  <c r="K136" i="20"/>
  <c r="J136" i="20"/>
  <c r="I136" i="20"/>
  <c r="H136" i="20"/>
  <c r="G136" i="20"/>
  <c r="F136" i="20"/>
  <c r="E136" i="20"/>
  <c r="D136" i="20"/>
  <c r="C136" i="20"/>
  <c r="B136" i="20"/>
  <c r="M135" i="20"/>
  <c r="L135" i="20"/>
  <c r="K135" i="20"/>
  <c r="J135" i="20"/>
  <c r="I135" i="20"/>
  <c r="H135" i="20"/>
  <c r="G135" i="20"/>
  <c r="F135" i="20"/>
  <c r="E135" i="20"/>
  <c r="D135" i="20"/>
  <c r="C135" i="20"/>
  <c r="B135" i="20"/>
  <c r="N135" i="20" s="1"/>
  <c r="M134" i="20"/>
  <c r="L134" i="20"/>
  <c r="K134" i="20"/>
  <c r="J134" i="20"/>
  <c r="I134" i="20"/>
  <c r="H134" i="20"/>
  <c r="G134" i="20"/>
  <c r="F134" i="20"/>
  <c r="E134" i="20"/>
  <c r="D134" i="20"/>
  <c r="C134" i="20"/>
  <c r="B134" i="20"/>
  <c r="N134" i="20" s="1"/>
  <c r="M133" i="20"/>
  <c r="L133" i="20"/>
  <c r="K133" i="20"/>
  <c r="J133" i="20"/>
  <c r="I133" i="20"/>
  <c r="H133" i="20"/>
  <c r="G133" i="20"/>
  <c r="F133" i="20"/>
  <c r="E133" i="20"/>
  <c r="D133" i="20"/>
  <c r="C133" i="20"/>
  <c r="B133" i="20"/>
  <c r="N133" i="20" s="1"/>
  <c r="M132" i="20"/>
  <c r="L132" i="20"/>
  <c r="K132" i="20"/>
  <c r="J132" i="20"/>
  <c r="I132" i="20"/>
  <c r="H132" i="20"/>
  <c r="G132" i="20"/>
  <c r="F132" i="20"/>
  <c r="E132" i="20"/>
  <c r="D132" i="20"/>
  <c r="C132" i="20"/>
  <c r="B132" i="20"/>
  <c r="M131" i="20"/>
  <c r="L131" i="20"/>
  <c r="K131" i="20"/>
  <c r="J131" i="20"/>
  <c r="I131" i="20"/>
  <c r="H131" i="20"/>
  <c r="G131" i="20"/>
  <c r="F131" i="20"/>
  <c r="E131" i="20"/>
  <c r="D131" i="20"/>
  <c r="C131" i="20"/>
  <c r="B131" i="20"/>
  <c r="N131" i="20" s="1"/>
  <c r="M130" i="20"/>
  <c r="L130" i="20"/>
  <c r="K130" i="20"/>
  <c r="J130" i="20"/>
  <c r="I130" i="20"/>
  <c r="H130" i="20"/>
  <c r="G130" i="20"/>
  <c r="F130" i="20"/>
  <c r="E130" i="20"/>
  <c r="D130" i="20"/>
  <c r="C130" i="20"/>
  <c r="B130" i="20"/>
  <c r="M129" i="20"/>
  <c r="L129" i="20"/>
  <c r="K129" i="20"/>
  <c r="J129" i="20"/>
  <c r="I129" i="20"/>
  <c r="H129" i="20"/>
  <c r="G129" i="20"/>
  <c r="F129" i="20"/>
  <c r="E129" i="20"/>
  <c r="D129" i="20"/>
  <c r="C129" i="20"/>
  <c r="B129" i="20"/>
  <c r="N129" i="20" s="1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N128" i="20" s="1"/>
  <c r="M127" i="20"/>
  <c r="L127" i="20"/>
  <c r="K127" i="20"/>
  <c r="J127" i="20"/>
  <c r="I127" i="20"/>
  <c r="H127" i="20"/>
  <c r="G127" i="20"/>
  <c r="F127" i="20"/>
  <c r="E127" i="20"/>
  <c r="D127" i="20"/>
  <c r="C127" i="20"/>
  <c r="B127" i="20"/>
  <c r="N127" i="20" s="1"/>
  <c r="M126" i="20"/>
  <c r="L126" i="20"/>
  <c r="K126" i="20"/>
  <c r="J126" i="20"/>
  <c r="I126" i="20"/>
  <c r="H126" i="20"/>
  <c r="G126" i="20"/>
  <c r="F126" i="20"/>
  <c r="E126" i="20"/>
  <c r="D126" i="20"/>
  <c r="C126" i="20"/>
  <c r="B126" i="20"/>
  <c r="N126" i="20" s="1"/>
  <c r="M125" i="20"/>
  <c r="L125" i="20"/>
  <c r="K125" i="20"/>
  <c r="J125" i="20"/>
  <c r="I125" i="20"/>
  <c r="H125" i="20"/>
  <c r="G125" i="20"/>
  <c r="F125" i="20"/>
  <c r="E125" i="20"/>
  <c r="D125" i="20"/>
  <c r="C125" i="20"/>
  <c r="B125" i="20"/>
  <c r="M124" i="20"/>
  <c r="L124" i="20"/>
  <c r="K124" i="20"/>
  <c r="J124" i="20"/>
  <c r="I124" i="20"/>
  <c r="H124" i="20"/>
  <c r="G124" i="20"/>
  <c r="F124" i="20"/>
  <c r="E124" i="20"/>
  <c r="D124" i="20"/>
  <c r="C124" i="20"/>
  <c r="B124" i="20"/>
  <c r="N124" i="20" s="1"/>
  <c r="M123" i="20"/>
  <c r="L123" i="20"/>
  <c r="K123" i="20"/>
  <c r="J123" i="20"/>
  <c r="I123" i="20"/>
  <c r="H123" i="20"/>
  <c r="G123" i="20"/>
  <c r="F123" i="20"/>
  <c r="E123" i="20"/>
  <c r="D123" i="20"/>
  <c r="C123" i="20"/>
  <c r="B123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N122" i="20" s="1"/>
  <c r="M121" i="20"/>
  <c r="L121" i="20"/>
  <c r="K121" i="20"/>
  <c r="J121" i="20"/>
  <c r="I121" i="20"/>
  <c r="H121" i="20"/>
  <c r="G121" i="20"/>
  <c r="F121" i="20"/>
  <c r="E121" i="20"/>
  <c r="D121" i="20"/>
  <c r="C121" i="20"/>
  <c r="B121" i="20"/>
  <c r="N121" i="20" s="1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N120" i="20" s="1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N119" i="20" s="1"/>
  <c r="M118" i="20"/>
  <c r="L118" i="20"/>
  <c r="K118" i="20"/>
  <c r="J118" i="20"/>
  <c r="I118" i="20"/>
  <c r="H118" i="20"/>
  <c r="G118" i="20"/>
  <c r="F118" i="20"/>
  <c r="E118" i="20"/>
  <c r="D118" i="20"/>
  <c r="C118" i="20"/>
  <c r="B118" i="20"/>
  <c r="N118" i="20" s="1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9" i="20" s="1"/>
  <c r="M98" i="20"/>
  <c r="L98" i="20"/>
  <c r="K98" i="20"/>
  <c r="J98" i="20"/>
  <c r="I98" i="20"/>
  <c r="H98" i="20"/>
  <c r="G98" i="20"/>
  <c r="F98" i="20"/>
  <c r="E98" i="20"/>
  <c r="D98" i="20"/>
  <c r="C98" i="20"/>
  <c r="B98" i="20"/>
  <c r="N98" i="20" s="1"/>
  <c r="M97" i="20"/>
  <c r="L97" i="20"/>
  <c r="K97" i="20"/>
  <c r="J97" i="20"/>
  <c r="I97" i="20"/>
  <c r="H97" i="20"/>
  <c r="G97" i="20"/>
  <c r="F97" i="20"/>
  <c r="E97" i="20"/>
  <c r="D97" i="20"/>
  <c r="C97" i="20"/>
  <c r="B97" i="20"/>
  <c r="N97" i="20" s="1"/>
  <c r="M96" i="20"/>
  <c r="L96" i="20"/>
  <c r="K96" i="20"/>
  <c r="J96" i="20"/>
  <c r="I96" i="20"/>
  <c r="H96" i="20"/>
  <c r="G96" i="20"/>
  <c r="F96" i="20"/>
  <c r="E96" i="20"/>
  <c r="D96" i="20"/>
  <c r="C96" i="20"/>
  <c r="B96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4" i="20" s="1"/>
  <c r="M93" i="20"/>
  <c r="L93" i="20"/>
  <c r="K93" i="20"/>
  <c r="J93" i="20"/>
  <c r="I93" i="20"/>
  <c r="H93" i="20"/>
  <c r="G93" i="20"/>
  <c r="F93" i="20"/>
  <c r="E93" i="20"/>
  <c r="D93" i="20"/>
  <c r="C93" i="20"/>
  <c r="B93" i="20"/>
  <c r="N93" i="20" s="1"/>
  <c r="M92" i="20"/>
  <c r="L92" i="20"/>
  <c r="K92" i="20"/>
  <c r="J92" i="20"/>
  <c r="I92" i="20"/>
  <c r="H92" i="20"/>
  <c r="G92" i="20"/>
  <c r="F92" i="20"/>
  <c r="E92" i="20"/>
  <c r="D92" i="20"/>
  <c r="C92" i="20"/>
  <c r="B92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8" i="20" s="1"/>
  <c r="M87" i="20"/>
  <c r="L87" i="20"/>
  <c r="K87" i="20"/>
  <c r="J87" i="20"/>
  <c r="I87" i="20"/>
  <c r="H87" i="20"/>
  <c r="G87" i="20"/>
  <c r="F87" i="20"/>
  <c r="E87" i="20"/>
  <c r="D87" i="20"/>
  <c r="C87" i="20"/>
  <c r="B87" i="20"/>
  <c r="N87" i="20" s="1"/>
  <c r="M86" i="20"/>
  <c r="L86" i="20"/>
  <c r="K86" i="20"/>
  <c r="J86" i="20"/>
  <c r="I86" i="20"/>
  <c r="H86" i="20"/>
  <c r="G86" i="20"/>
  <c r="F86" i="20"/>
  <c r="E86" i="20"/>
  <c r="D86" i="20"/>
  <c r="C86" i="20"/>
  <c r="B86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5" i="20" s="1"/>
  <c r="M84" i="20"/>
  <c r="L84" i="20"/>
  <c r="K84" i="20"/>
  <c r="J84" i="20"/>
  <c r="I84" i="20"/>
  <c r="H84" i="20"/>
  <c r="G84" i="20"/>
  <c r="F84" i="20"/>
  <c r="E84" i="20"/>
  <c r="D84" i="20"/>
  <c r="C84" i="20"/>
  <c r="B84" i="20"/>
  <c r="N84" i="20" s="1"/>
  <c r="M83" i="20"/>
  <c r="L83" i="20"/>
  <c r="K83" i="20"/>
  <c r="J83" i="20"/>
  <c r="I83" i="20"/>
  <c r="H83" i="20"/>
  <c r="G83" i="20"/>
  <c r="F83" i="20"/>
  <c r="E83" i="20"/>
  <c r="D83" i="20"/>
  <c r="C83" i="20"/>
  <c r="B83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2" i="20" s="1"/>
  <c r="M81" i="20"/>
  <c r="L81" i="20"/>
  <c r="K81" i="20"/>
  <c r="J81" i="20"/>
  <c r="I81" i="20"/>
  <c r="H81" i="20"/>
  <c r="G81" i="20"/>
  <c r="F81" i="20"/>
  <c r="E81" i="20"/>
  <c r="D81" i="20"/>
  <c r="C81" i="20"/>
  <c r="B81" i="20"/>
  <c r="N81" i="20" s="1"/>
  <c r="M80" i="20"/>
  <c r="L80" i="20"/>
  <c r="K80" i="20"/>
  <c r="J80" i="20"/>
  <c r="I80" i="20"/>
  <c r="H80" i="20"/>
  <c r="G80" i="20"/>
  <c r="F80" i="20"/>
  <c r="E80" i="20"/>
  <c r="D80" i="20"/>
  <c r="C80" i="20"/>
  <c r="B80" i="20"/>
  <c r="N80" i="20" s="1"/>
  <c r="M79" i="20"/>
  <c r="L79" i="20"/>
  <c r="K79" i="20"/>
  <c r="J79" i="20"/>
  <c r="I79" i="20"/>
  <c r="H79" i="20"/>
  <c r="G79" i="20"/>
  <c r="F79" i="20"/>
  <c r="E79" i="20"/>
  <c r="D79" i="20"/>
  <c r="C79" i="20"/>
  <c r="B79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8" i="20" s="1"/>
  <c r="M77" i="20"/>
  <c r="L77" i="20"/>
  <c r="K77" i="20"/>
  <c r="J77" i="20"/>
  <c r="I77" i="20"/>
  <c r="H77" i="20"/>
  <c r="G77" i="20"/>
  <c r="F77" i="20"/>
  <c r="E77" i="20"/>
  <c r="D77" i="20"/>
  <c r="C77" i="20"/>
  <c r="B77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6" i="20" s="1"/>
  <c r="M75" i="20"/>
  <c r="L75" i="20"/>
  <c r="K75" i="20"/>
  <c r="J75" i="20"/>
  <c r="I75" i="20"/>
  <c r="H75" i="20"/>
  <c r="G75" i="20"/>
  <c r="F75" i="20"/>
  <c r="E75" i="20"/>
  <c r="D75" i="20"/>
  <c r="C75" i="20"/>
  <c r="B75" i="20"/>
  <c r="N75" i="20" s="1"/>
  <c r="M74" i="20"/>
  <c r="L74" i="20"/>
  <c r="K74" i="20"/>
  <c r="J74" i="20"/>
  <c r="I74" i="20"/>
  <c r="H74" i="20"/>
  <c r="G74" i="20"/>
  <c r="F74" i="20"/>
  <c r="E74" i="20"/>
  <c r="D74" i="20"/>
  <c r="C74" i="20"/>
  <c r="B74" i="20"/>
  <c r="N74" i="20" s="1"/>
  <c r="M73" i="20"/>
  <c r="L73" i="20"/>
  <c r="K73" i="20"/>
  <c r="J73" i="20"/>
  <c r="I73" i="20"/>
  <c r="H73" i="20"/>
  <c r="G73" i="20"/>
  <c r="F73" i="20"/>
  <c r="E73" i="20"/>
  <c r="D73" i="20"/>
  <c r="C73" i="20"/>
  <c r="B73" i="20"/>
  <c r="N73" i="20" s="1"/>
  <c r="M72" i="20"/>
  <c r="L72" i="20"/>
  <c r="K72" i="20"/>
  <c r="J72" i="20"/>
  <c r="I72" i="20"/>
  <c r="H72" i="20"/>
  <c r="G72" i="20"/>
  <c r="F72" i="20"/>
  <c r="E72" i="20"/>
  <c r="D72" i="20"/>
  <c r="C72" i="20"/>
  <c r="B72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1" i="20" s="1"/>
  <c r="M70" i="20"/>
  <c r="L70" i="20"/>
  <c r="K70" i="20"/>
  <c r="J70" i="20"/>
  <c r="I70" i="20"/>
  <c r="H70" i="20"/>
  <c r="G70" i="20"/>
  <c r="F70" i="20"/>
  <c r="E70" i="20"/>
  <c r="D70" i="20"/>
  <c r="C70" i="20"/>
  <c r="B70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9" i="20" s="1"/>
  <c r="M68" i="20"/>
  <c r="L68" i="20"/>
  <c r="K68" i="20"/>
  <c r="J68" i="20"/>
  <c r="I68" i="20"/>
  <c r="H68" i="20"/>
  <c r="G68" i="20"/>
  <c r="F68" i="20"/>
  <c r="E68" i="20"/>
  <c r="D68" i="20"/>
  <c r="C68" i="20"/>
  <c r="B68" i="20"/>
  <c r="N68" i="20" s="1"/>
  <c r="M67" i="20"/>
  <c r="L67" i="20"/>
  <c r="L101" i="20" s="1"/>
  <c r="K67" i="20"/>
  <c r="K101" i="20" s="1"/>
  <c r="J67" i="20"/>
  <c r="J101" i="20" s="1"/>
  <c r="I67" i="20"/>
  <c r="H67" i="20"/>
  <c r="H101" i="20" s="1"/>
  <c r="G67" i="20"/>
  <c r="G101" i="20" s="1"/>
  <c r="F67" i="20"/>
  <c r="E67" i="20"/>
  <c r="D67" i="20"/>
  <c r="D101" i="20" s="1"/>
  <c r="C67" i="20"/>
  <c r="C101" i="20" s="1"/>
  <c r="B67" i="20"/>
  <c r="N67" i="20" s="1"/>
  <c r="M49" i="20"/>
  <c r="L49" i="20"/>
  <c r="K49" i="20"/>
  <c r="J49" i="20"/>
  <c r="I49" i="20"/>
  <c r="H49" i="20"/>
  <c r="G49" i="20"/>
  <c r="F49" i="20"/>
  <c r="E49" i="20"/>
  <c r="D49" i="20"/>
  <c r="C49" i="20"/>
  <c r="B49" i="20"/>
  <c r="N49" i="20" s="1"/>
  <c r="M48" i="20"/>
  <c r="L48" i="20"/>
  <c r="K48" i="20"/>
  <c r="J48" i="20"/>
  <c r="I48" i="20"/>
  <c r="H48" i="20"/>
  <c r="G48" i="20"/>
  <c r="F48" i="20"/>
  <c r="E48" i="20"/>
  <c r="D48" i="20"/>
  <c r="C48" i="20"/>
  <c r="B48" i="20"/>
  <c r="N48" i="20" s="1"/>
  <c r="M47" i="20"/>
  <c r="L47" i="20"/>
  <c r="K47" i="20"/>
  <c r="J47" i="20"/>
  <c r="I47" i="20"/>
  <c r="H47" i="20"/>
  <c r="G47" i="20"/>
  <c r="F47" i="20"/>
  <c r="E47" i="20"/>
  <c r="D47" i="20"/>
  <c r="C47" i="20"/>
  <c r="B47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4" i="20" s="1"/>
  <c r="M43" i="20"/>
  <c r="L43" i="20"/>
  <c r="K43" i="20"/>
  <c r="J43" i="20"/>
  <c r="I43" i="20"/>
  <c r="H43" i="20"/>
  <c r="G43" i="20"/>
  <c r="F43" i="20"/>
  <c r="E43" i="20"/>
  <c r="D43" i="20"/>
  <c r="C43" i="20"/>
  <c r="B43" i="20"/>
  <c r="N43" i="20" s="1"/>
  <c r="M42" i="20"/>
  <c r="L42" i="20"/>
  <c r="K42" i="20"/>
  <c r="J42" i="20"/>
  <c r="I42" i="20"/>
  <c r="H42" i="20"/>
  <c r="G42" i="20"/>
  <c r="F42" i="20"/>
  <c r="E42" i="20"/>
  <c r="D42" i="20"/>
  <c r="C42" i="20"/>
  <c r="B42" i="20"/>
  <c r="N42" i="20" s="1"/>
  <c r="M41" i="20"/>
  <c r="L41" i="20"/>
  <c r="K41" i="20"/>
  <c r="J41" i="20"/>
  <c r="I41" i="20"/>
  <c r="H41" i="20"/>
  <c r="G41" i="20"/>
  <c r="F41" i="20"/>
  <c r="E41" i="20"/>
  <c r="D41" i="20"/>
  <c r="C41" i="20"/>
  <c r="B41" i="20"/>
  <c r="N41" i="20" s="1"/>
  <c r="M40" i="20"/>
  <c r="L40" i="20"/>
  <c r="K40" i="20"/>
  <c r="J40" i="20"/>
  <c r="I40" i="20"/>
  <c r="H40" i="20"/>
  <c r="G40" i="20"/>
  <c r="F40" i="20"/>
  <c r="E40" i="20"/>
  <c r="D40" i="20"/>
  <c r="C40" i="20"/>
  <c r="B40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9" i="20" s="1"/>
  <c r="M38" i="20"/>
  <c r="L38" i="20"/>
  <c r="K38" i="20"/>
  <c r="J38" i="20"/>
  <c r="I38" i="20"/>
  <c r="H38" i="20"/>
  <c r="G38" i="20"/>
  <c r="F38" i="20"/>
  <c r="E38" i="20"/>
  <c r="D38" i="20"/>
  <c r="C38" i="20"/>
  <c r="B38" i="20"/>
  <c r="N38" i="20" s="1"/>
  <c r="M37" i="20"/>
  <c r="L37" i="20"/>
  <c r="K37" i="20"/>
  <c r="J37" i="20"/>
  <c r="I37" i="20"/>
  <c r="H37" i="20"/>
  <c r="G37" i="20"/>
  <c r="F37" i="20"/>
  <c r="E37" i="20"/>
  <c r="D37" i="20"/>
  <c r="C37" i="20"/>
  <c r="B37" i="20"/>
  <c r="N37" i="20" s="1"/>
  <c r="M36" i="20"/>
  <c r="L36" i="20"/>
  <c r="K36" i="20"/>
  <c r="J36" i="20"/>
  <c r="I36" i="20"/>
  <c r="H36" i="20"/>
  <c r="G36" i="20"/>
  <c r="F36" i="20"/>
  <c r="E36" i="20"/>
  <c r="D36" i="20"/>
  <c r="C36" i="20"/>
  <c r="B36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5" i="20" s="1"/>
  <c r="M34" i="20"/>
  <c r="L34" i="20"/>
  <c r="K34" i="20"/>
  <c r="J34" i="20"/>
  <c r="I34" i="20"/>
  <c r="H34" i="20"/>
  <c r="G34" i="20"/>
  <c r="F34" i="20"/>
  <c r="E34" i="20"/>
  <c r="D34" i="20"/>
  <c r="C34" i="20"/>
  <c r="B34" i="20"/>
  <c r="N34" i="20" s="1"/>
  <c r="M33" i="20"/>
  <c r="L33" i="20"/>
  <c r="K33" i="20"/>
  <c r="J33" i="20"/>
  <c r="I33" i="20"/>
  <c r="H33" i="20"/>
  <c r="G33" i="20"/>
  <c r="F33" i="20"/>
  <c r="E33" i="20"/>
  <c r="D33" i="20"/>
  <c r="C33" i="20"/>
  <c r="B33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9" i="20" s="1"/>
  <c r="M28" i="20"/>
  <c r="L28" i="20"/>
  <c r="K28" i="20"/>
  <c r="J28" i="20"/>
  <c r="I28" i="20"/>
  <c r="H28" i="20"/>
  <c r="G28" i="20"/>
  <c r="F28" i="20"/>
  <c r="E28" i="20"/>
  <c r="D28" i="20"/>
  <c r="C28" i="20"/>
  <c r="B28" i="20"/>
  <c r="N28" i="20" s="1"/>
  <c r="M27" i="20"/>
  <c r="L27" i="20"/>
  <c r="K27" i="20"/>
  <c r="J27" i="20"/>
  <c r="I27" i="20"/>
  <c r="H27" i="20"/>
  <c r="G27" i="20"/>
  <c r="F27" i="20"/>
  <c r="E27" i="20"/>
  <c r="D27" i="20"/>
  <c r="C27" i="20"/>
  <c r="B27" i="20"/>
  <c r="N27" i="20" s="1"/>
  <c r="M26" i="20"/>
  <c r="L26" i="20"/>
  <c r="K26" i="20"/>
  <c r="J26" i="20"/>
  <c r="I26" i="20"/>
  <c r="H26" i="20"/>
  <c r="G26" i="20"/>
  <c r="F26" i="20"/>
  <c r="E26" i="20"/>
  <c r="D26" i="20"/>
  <c r="C26" i="20"/>
  <c r="B26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3" i="20" s="1"/>
  <c r="M22" i="20"/>
  <c r="L22" i="20"/>
  <c r="K22" i="20"/>
  <c r="J22" i="20"/>
  <c r="I22" i="20"/>
  <c r="H22" i="20"/>
  <c r="G22" i="20"/>
  <c r="F22" i="20"/>
  <c r="E22" i="20"/>
  <c r="D22" i="20"/>
  <c r="C22" i="20"/>
  <c r="B22" i="20"/>
  <c r="N22" i="20" s="1"/>
  <c r="M21" i="20"/>
  <c r="L21" i="20"/>
  <c r="K21" i="20"/>
  <c r="J21" i="20"/>
  <c r="I21" i="20"/>
  <c r="H21" i="20"/>
  <c r="G21" i="20"/>
  <c r="F21" i="20"/>
  <c r="E21" i="20"/>
  <c r="D21" i="20"/>
  <c r="C21" i="20"/>
  <c r="B21" i="20"/>
  <c r="N21" i="20" s="1"/>
  <c r="M20" i="20"/>
  <c r="L20" i="20"/>
  <c r="K20" i="20"/>
  <c r="J20" i="20"/>
  <c r="I20" i="20"/>
  <c r="H20" i="20"/>
  <c r="G20" i="20"/>
  <c r="F20" i="20"/>
  <c r="E20" i="20"/>
  <c r="D20" i="20"/>
  <c r="C20" i="20"/>
  <c r="B20" i="20"/>
  <c r="N20" i="20" s="1"/>
  <c r="M19" i="20"/>
  <c r="L19" i="20"/>
  <c r="K19" i="20"/>
  <c r="J19" i="20"/>
  <c r="I19" i="20"/>
  <c r="H19" i="20"/>
  <c r="G19" i="20"/>
  <c r="F19" i="20"/>
  <c r="E19" i="20"/>
  <c r="D19" i="20"/>
  <c r="C19" i="20"/>
  <c r="B19" i="20"/>
  <c r="N19" i="20" s="1"/>
  <c r="M18" i="20"/>
  <c r="L18" i="20"/>
  <c r="K18" i="20"/>
  <c r="J18" i="20"/>
  <c r="I18" i="20"/>
  <c r="H18" i="20"/>
  <c r="G18" i="20"/>
  <c r="F18" i="20"/>
  <c r="E18" i="20"/>
  <c r="D18" i="20"/>
  <c r="C18" i="20"/>
  <c r="B18" i="20"/>
  <c r="N18" i="20" s="1"/>
  <c r="M17" i="20"/>
  <c r="L17" i="20"/>
  <c r="K17" i="20"/>
  <c r="J17" i="20"/>
  <c r="I17" i="20"/>
  <c r="H17" i="20"/>
  <c r="G17" i="20"/>
  <c r="F17" i="20"/>
  <c r="E17" i="20"/>
  <c r="D17" i="20"/>
  <c r="C17" i="20"/>
  <c r="B17" i="20"/>
  <c r="N17" i="20" s="1"/>
  <c r="M16" i="20"/>
  <c r="M50" i="20" s="1"/>
  <c r="L16" i="20"/>
  <c r="K16" i="20"/>
  <c r="K50" i="20" s="1"/>
  <c r="J16" i="20"/>
  <c r="I16" i="20"/>
  <c r="I50" i="20" s="1"/>
  <c r="H16" i="20"/>
  <c r="G16" i="20"/>
  <c r="G50" i="20" s="1"/>
  <c r="F16" i="20"/>
  <c r="F50" i="20" s="1"/>
  <c r="E16" i="20"/>
  <c r="E50" i="20" s="1"/>
  <c r="D16" i="20"/>
  <c r="C16" i="20"/>
  <c r="C50" i="20" s="1"/>
  <c r="B16" i="20"/>
  <c r="N150" i="20" l="1"/>
  <c r="N130" i="20"/>
  <c r="N141" i="20"/>
  <c r="N45" i="20"/>
  <c r="N100" i="20"/>
  <c r="N125" i="20"/>
  <c r="B50" i="20"/>
  <c r="N89" i="20"/>
  <c r="N77" i="20"/>
  <c r="N92" i="20"/>
  <c r="N132" i="20"/>
  <c r="N30" i="20"/>
  <c r="N32" i="20"/>
  <c r="N136" i="20"/>
  <c r="N123" i="20"/>
  <c r="N72" i="20"/>
  <c r="N96" i="20"/>
  <c r="N90" i="20"/>
  <c r="N26" i="20"/>
  <c r="N31" i="20"/>
  <c r="N36" i="20"/>
  <c r="N83" i="20"/>
  <c r="J50" i="20"/>
  <c r="N33" i="20"/>
  <c r="N91" i="20"/>
  <c r="N86" i="20"/>
  <c r="N95" i="20"/>
  <c r="N151" i="20"/>
  <c r="N47" i="20"/>
  <c r="N79" i="20"/>
  <c r="N70" i="20"/>
  <c r="N24" i="20"/>
  <c r="N25" i="20"/>
  <c r="F101" i="20"/>
  <c r="N40" i="20"/>
  <c r="N46" i="20"/>
  <c r="D50" i="20"/>
  <c r="H50" i="20"/>
  <c r="L50" i="20"/>
  <c r="N145" i="20"/>
  <c r="E101" i="20"/>
  <c r="I101" i="20"/>
  <c r="M101" i="20"/>
  <c r="B101" i="20"/>
  <c r="N16" i="20"/>
  <c r="N50" i="20" l="1"/>
  <c r="N101" i="20"/>
  <c r="M144" i="19" l="1"/>
  <c r="L144" i="19"/>
  <c r="K144" i="19"/>
  <c r="J144" i="19"/>
  <c r="I144" i="19"/>
  <c r="H144" i="19"/>
  <c r="G144" i="19"/>
  <c r="F144" i="19"/>
  <c r="E144" i="19"/>
  <c r="D144" i="19"/>
  <c r="C144" i="19"/>
  <c r="B144" i="19"/>
  <c r="M143" i="19"/>
  <c r="L143" i="19"/>
  <c r="K143" i="19"/>
  <c r="J143" i="19"/>
  <c r="I143" i="19"/>
  <c r="H143" i="19"/>
  <c r="G143" i="19"/>
  <c r="F143" i="19"/>
  <c r="E143" i="19"/>
  <c r="D143" i="19"/>
  <c r="C143" i="19"/>
  <c r="B143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M140" i="19"/>
  <c r="L140" i="19"/>
  <c r="K140" i="19"/>
  <c r="J140" i="19"/>
  <c r="I140" i="19"/>
  <c r="H140" i="19"/>
  <c r="G140" i="19"/>
  <c r="F140" i="19"/>
  <c r="E140" i="19"/>
  <c r="D140" i="19"/>
  <c r="C140" i="19"/>
  <c r="B140" i="19"/>
  <c r="M139" i="19"/>
  <c r="L139" i="19"/>
  <c r="K139" i="19"/>
  <c r="J139" i="19"/>
  <c r="I139" i="19"/>
  <c r="H139" i="19"/>
  <c r="G139" i="19"/>
  <c r="F139" i="19"/>
  <c r="E139" i="19"/>
  <c r="D139" i="19"/>
  <c r="C139" i="19"/>
  <c r="B139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M136" i="19"/>
  <c r="L136" i="19"/>
  <c r="K136" i="19"/>
  <c r="J136" i="19"/>
  <c r="I136" i="19"/>
  <c r="H136" i="19"/>
  <c r="G136" i="19"/>
  <c r="F136" i="19"/>
  <c r="E136" i="19"/>
  <c r="D136" i="19"/>
  <c r="C136" i="19"/>
  <c r="B136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M134" i="19"/>
  <c r="L134" i="19"/>
  <c r="K134" i="19"/>
  <c r="J134" i="19"/>
  <c r="I134" i="19"/>
  <c r="H134" i="19"/>
  <c r="G134" i="19"/>
  <c r="F134" i="19"/>
  <c r="E134" i="19"/>
  <c r="D134" i="19"/>
  <c r="C134" i="19"/>
  <c r="B134" i="19"/>
  <c r="M133" i="19"/>
  <c r="L133" i="19"/>
  <c r="K133" i="19"/>
  <c r="J133" i="19"/>
  <c r="I133" i="19"/>
  <c r="H133" i="19"/>
  <c r="G133" i="19"/>
  <c r="F133" i="19"/>
  <c r="E133" i="19"/>
  <c r="D133" i="19"/>
  <c r="C133" i="19"/>
  <c r="B133" i="19"/>
  <c r="M132" i="19"/>
  <c r="L132" i="19"/>
  <c r="K132" i="19"/>
  <c r="J132" i="19"/>
  <c r="I132" i="19"/>
  <c r="H132" i="19"/>
  <c r="G132" i="19"/>
  <c r="F132" i="19"/>
  <c r="E132" i="19"/>
  <c r="D132" i="19"/>
  <c r="C132" i="19"/>
  <c r="B132" i="19"/>
  <c r="M131" i="19"/>
  <c r="L131" i="19"/>
  <c r="K131" i="19"/>
  <c r="J131" i="19"/>
  <c r="I131" i="19"/>
  <c r="H131" i="19"/>
  <c r="G131" i="19"/>
  <c r="F131" i="19"/>
  <c r="E131" i="19"/>
  <c r="D131" i="19"/>
  <c r="C131" i="19"/>
  <c r="B131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M129" i="19"/>
  <c r="L129" i="19"/>
  <c r="K129" i="19"/>
  <c r="J129" i="19"/>
  <c r="I129" i="19"/>
  <c r="H129" i="19"/>
  <c r="G129" i="19"/>
  <c r="F129" i="19"/>
  <c r="E129" i="19"/>
  <c r="D129" i="19"/>
  <c r="C129" i="19"/>
  <c r="B129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M127" i="19"/>
  <c r="L127" i="19"/>
  <c r="K127" i="19"/>
  <c r="J127" i="19"/>
  <c r="I127" i="19"/>
  <c r="H127" i="19"/>
  <c r="G127" i="19"/>
  <c r="F127" i="19"/>
  <c r="E127" i="19"/>
  <c r="D127" i="19"/>
  <c r="C127" i="19"/>
  <c r="B127" i="19"/>
  <c r="M126" i="19"/>
  <c r="L126" i="19"/>
  <c r="K126" i="19"/>
  <c r="J126" i="19"/>
  <c r="I126" i="19"/>
  <c r="H126" i="19"/>
  <c r="G126" i="19"/>
  <c r="F126" i="19"/>
  <c r="E126" i="19"/>
  <c r="D126" i="19"/>
  <c r="C126" i="19"/>
  <c r="B126" i="19"/>
  <c r="M125" i="19"/>
  <c r="L125" i="19"/>
  <c r="K125" i="19"/>
  <c r="J125" i="19"/>
  <c r="I125" i="19"/>
  <c r="H125" i="19"/>
  <c r="G125" i="19"/>
  <c r="F125" i="19"/>
  <c r="E125" i="19"/>
  <c r="D125" i="19"/>
  <c r="C125" i="19"/>
  <c r="B125" i="19"/>
  <c r="M124" i="19"/>
  <c r="L124" i="19"/>
  <c r="K124" i="19"/>
  <c r="J124" i="19"/>
  <c r="I124" i="19"/>
  <c r="H124" i="19"/>
  <c r="G124" i="19"/>
  <c r="F124" i="19"/>
  <c r="E124" i="19"/>
  <c r="D124" i="19"/>
  <c r="C124" i="19"/>
  <c r="B124" i="19"/>
  <c r="N124" i="19" s="1"/>
  <c r="M123" i="19"/>
  <c r="L123" i="19"/>
  <c r="K123" i="19"/>
  <c r="J123" i="19"/>
  <c r="I123" i="19"/>
  <c r="H123" i="19"/>
  <c r="G123" i="19"/>
  <c r="F123" i="19"/>
  <c r="E123" i="19"/>
  <c r="D123" i="19"/>
  <c r="C123" i="19"/>
  <c r="B123" i="19"/>
  <c r="N123" i="19" s="1"/>
  <c r="M122" i="19"/>
  <c r="L122" i="19"/>
  <c r="K122" i="19"/>
  <c r="J122" i="19"/>
  <c r="I122" i="19"/>
  <c r="H122" i="19"/>
  <c r="G122" i="19"/>
  <c r="F122" i="19"/>
  <c r="E122" i="19"/>
  <c r="D122" i="19"/>
  <c r="C122" i="19"/>
  <c r="B122" i="19"/>
  <c r="N122" i="19" s="1"/>
  <c r="M121" i="19"/>
  <c r="L121" i="19"/>
  <c r="K121" i="19"/>
  <c r="J121" i="19"/>
  <c r="I121" i="19"/>
  <c r="H121" i="19"/>
  <c r="G121" i="19"/>
  <c r="F121" i="19"/>
  <c r="E121" i="19"/>
  <c r="D121" i="19"/>
  <c r="C121" i="19"/>
  <c r="B121" i="19"/>
  <c r="N121" i="19" s="1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N120" i="19" s="1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N119" i="19" s="1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M117" i="19"/>
  <c r="L117" i="19"/>
  <c r="K117" i="19"/>
  <c r="J117" i="19"/>
  <c r="I117" i="19"/>
  <c r="H117" i="19"/>
  <c r="G117" i="19"/>
  <c r="F117" i="19"/>
  <c r="E117" i="19"/>
  <c r="D117" i="19"/>
  <c r="C117" i="19"/>
  <c r="B117" i="19"/>
  <c r="M116" i="19"/>
  <c r="L116" i="19"/>
  <c r="K116" i="19"/>
  <c r="J116" i="19"/>
  <c r="I116" i="19"/>
  <c r="H116" i="19"/>
  <c r="G116" i="19"/>
  <c r="F116" i="19"/>
  <c r="E116" i="19"/>
  <c r="D116" i="19"/>
  <c r="C116" i="19"/>
  <c r="B116" i="19"/>
  <c r="N116" i="19" s="1"/>
  <c r="M115" i="19"/>
  <c r="L115" i="19"/>
  <c r="K115" i="19"/>
  <c r="J115" i="19"/>
  <c r="I115" i="19"/>
  <c r="H115" i="19"/>
  <c r="G115" i="19"/>
  <c r="F115" i="19"/>
  <c r="E115" i="19"/>
  <c r="D115" i="19"/>
  <c r="C115" i="19"/>
  <c r="B115" i="19"/>
  <c r="N115" i="19" s="1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M113" i="19"/>
  <c r="L113" i="19"/>
  <c r="K113" i="19"/>
  <c r="J113" i="19"/>
  <c r="I113" i="19"/>
  <c r="H113" i="19"/>
  <c r="G113" i="19"/>
  <c r="F113" i="19"/>
  <c r="E113" i="19"/>
  <c r="D113" i="19"/>
  <c r="C113" i="19"/>
  <c r="B113" i="19"/>
  <c r="N113" i="19" s="1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N112" i="19" s="1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6" i="19" s="1"/>
  <c r="M95" i="19"/>
  <c r="L95" i="19"/>
  <c r="K95" i="19"/>
  <c r="J95" i="19"/>
  <c r="I95" i="19"/>
  <c r="H95" i="19"/>
  <c r="G95" i="19"/>
  <c r="F95" i="19"/>
  <c r="E95" i="19"/>
  <c r="D95" i="19"/>
  <c r="C95" i="19"/>
  <c r="B95" i="19"/>
  <c r="N95" i="19" s="1"/>
  <c r="M94" i="19"/>
  <c r="L94" i="19"/>
  <c r="K94" i="19"/>
  <c r="J94" i="19"/>
  <c r="I94" i="19"/>
  <c r="H94" i="19"/>
  <c r="G94" i="19"/>
  <c r="F94" i="19"/>
  <c r="E94" i="19"/>
  <c r="D94" i="19"/>
  <c r="C94" i="19"/>
  <c r="B94" i="19"/>
  <c r="N94" i="19" s="1"/>
  <c r="M93" i="19"/>
  <c r="L93" i="19"/>
  <c r="K93" i="19"/>
  <c r="J93" i="19"/>
  <c r="I93" i="19"/>
  <c r="H93" i="19"/>
  <c r="G93" i="19"/>
  <c r="F93" i="19"/>
  <c r="E93" i="19"/>
  <c r="D93" i="19"/>
  <c r="C93" i="19"/>
  <c r="B93" i="19"/>
  <c r="N93" i="19" s="1"/>
  <c r="M92" i="19"/>
  <c r="L92" i="19"/>
  <c r="K92" i="19"/>
  <c r="J92" i="19"/>
  <c r="I92" i="19"/>
  <c r="H92" i="19"/>
  <c r="G92" i="19"/>
  <c r="F92" i="19"/>
  <c r="E92" i="19"/>
  <c r="D92" i="19"/>
  <c r="C92" i="19"/>
  <c r="B92" i="19"/>
  <c r="N92" i="19" s="1"/>
  <c r="M91" i="19"/>
  <c r="L91" i="19"/>
  <c r="K91" i="19"/>
  <c r="J91" i="19"/>
  <c r="I91" i="19"/>
  <c r="H91" i="19"/>
  <c r="G91" i="19"/>
  <c r="F91" i="19"/>
  <c r="E91" i="19"/>
  <c r="D91" i="19"/>
  <c r="C91" i="19"/>
  <c r="B91" i="19"/>
  <c r="N91" i="19" s="1"/>
  <c r="M90" i="19"/>
  <c r="L90" i="19"/>
  <c r="K90" i="19"/>
  <c r="J90" i="19"/>
  <c r="I90" i="19"/>
  <c r="H90" i="19"/>
  <c r="G90" i="19"/>
  <c r="F90" i="19"/>
  <c r="E90" i="19"/>
  <c r="D90" i="19"/>
  <c r="C90" i="19"/>
  <c r="B90" i="19"/>
  <c r="N90" i="19" s="1"/>
  <c r="M89" i="19"/>
  <c r="L89" i="19"/>
  <c r="K89" i="19"/>
  <c r="J89" i="19"/>
  <c r="I89" i="19"/>
  <c r="H89" i="19"/>
  <c r="G89" i="19"/>
  <c r="F89" i="19"/>
  <c r="E89" i="19"/>
  <c r="D89" i="19"/>
  <c r="C89" i="19"/>
  <c r="B89" i="19"/>
  <c r="N89" i="19" s="1"/>
  <c r="M88" i="19"/>
  <c r="L88" i="19"/>
  <c r="K88" i="19"/>
  <c r="J88" i="19"/>
  <c r="I88" i="19"/>
  <c r="H88" i="19"/>
  <c r="G88" i="19"/>
  <c r="F88" i="19"/>
  <c r="E88" i="19"/>
  <c r="D88" i="19"/>
  <c r="C88" i="19"/>
  <c r="B88" i="19"/>
  <c r="N88" i="19" s="1"/>
  <c r="M87" i="19"/>
  <c r="L87" i="19"/>
  <c r="K87" i="19"/>
  <c r="J87" i="19"/>
  <c r="I87" i="19"/>
  <c r="H87" i="19"/>
  <c r="G87" i="19"/>
  <c r="F87" i="19"/>
  <c r="E87" i="19"/>
  <c r="D87" i="19"/>
  <c r="C87" i="19"/>
  <c r="B87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5" i="19" s="1"/>
  <c r="M84" i="19"/>
  <c r="L84" i="19"/>
  <c r="K84" i="19"/>
  <c r="J84" i="19"/>
  <c r="I84" i="19"/>
  <c r="H84" i="19"/>
  <c r="G84" i="19"/>
  <c r="F84" i="19"/>
  <c r="E84" i="19"/>
  <c r="D84" i="19"/>
  <c r="C84" i="19"/>
  <c r="B84" i="19"/>
  <c r="N84" i="19" s="1"/>
  <c r="M83" i="19"/>
  <c r="L83" i="19"/>
  <c r="K83" i="19"/>
  <c r="J83" i="19"/>
  <c r="I83" i="19"/>
  <c r="H83" i="19"/>
  <c r="G83" i="19"/>
  <c r="F83" i="19"/>
  <c r="E83" i="19"/>
  <c r="D83" i="19"/>
  <c r="C83" i="19"/>
  <c r="B83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2" i="19" s="1"/>
  <c r="M81" i="19"/>
  <c r="L81" i="19"/>
  <c r="K81" i="19"/>
  <c r="J81" i="19"/>
  <c r="I81" i="19"/>
  <c r="H81" i="19"/>
  <c r="G81" i="19"/>
  <c r="F81" i="19"/>
  <c r="E81" i="19"/>
  <c r="D81" i="19"/>
  <c r="C81" i="19"/>
  <c r="B81" i="19"/>
  <c r="N81" i="19" s="1"/>
  <c r="M80" i="19"/>
  <c r="L80" i="19"/>
  <c r="K80" i="19"/>
  <c r="J80" i="19"/>
  <c r="I80" i="19"/>
  <c r="H80" i="19"/>
  <c r="G80" i="19"/>
  <c r="F80" i="19"/>
  <c r="E80" i="19"/>
  <c r="D80" i="19"/>
  <c r="C80" i="19"/>
  <c r="B80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9" i="19" s="1"/>
  <c r="M78" i="19"/>
  <c r="L78" i="19"/>
  <c r="K78" i="19"/>
  <c r="J78" i="19"/>
  <c r="I78" i="19"/>
  <c r="H78" i="19"/>
  <c r="G78" i="19"/>
  <c r="F78" i="19"/>
  <c r="E78" i="19"/>
  <c r="D78" i="19"/>
  <c r="C78" i="19"/>
  <c r="B78" i="19"/>
  <c r="N78" i="19" s="1"/>
  <c r="M77" i="19"/>
  <c r="L77" i="19"/>
  <c r="K77" i="19"/>
  <c r="J77" i="19"/>
  <c r="I77" i="19"/>
  <c r="H77" i="19"/>
  <c r="G77" i="19"/>
  <c r="F77" i="19"/>
  <c r="E77" i="19"/>
  <c r="D77" i="19"/>
  <c r="C77" i="19"/>
  <c r="B77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5" i="19" s="1"/>
  <c r="M74" i="19"/>
  <c r="L74" i="19"/>
  <c r="K74" i="19"/>
  <c r="J74" i="19"/>
  <c r="I74" i="19"/>
  <c r="H74" i="19"/>
  <c r="G74" i="19"/>
  <c r="F74" i="19"/>
  <c r="E74" i="19"/>
  <c r="D74" i="19"/>
  <c r="C74" i="19"/>
  <c r="B74" i="19"/>
  <c r="N74" i="19" s="1"/>
  <c r="M73" i="19"/>
  <c r="L73" i="19"/>
  <c r="K73" i="19"/>
  <c r="J73" i="19"/>
  <c r="I73" i="19"/>
  <c r="H73" i="19"/>
  <c r="G73" i="19"/>
  <c r="F73" i="19"/>
  <c r="E73" i="19"/>
  <c r="D73" i="19"/>
  <c r="C73" i="19"/>
  <c r="B73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2" i="19" s="1"/>
  <c r="M71" i="19"/>
  <c r="L71" i="19"/>
  <c r="K71" i="19"/>
  <c r="J71" i="19"/>
  <c r="I71" i="19"/>
  <c r="H71" i="19"/>
  <c r="G71" i="19"/>
  <c r="F71" i="19"/>
  <c r="E71" i="19"/>
  <c r="D71" i="19"/>
  <c r="C71" i="19"/>
  <c r="B71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70" i="19" s="1"/>
  <c r="M69" i="19"/>
  <c r="L69" i="19"/>
  <c r="K69" i="19"/>
  <c r="J69" i="19"/>
  <c r="I69" i="19"/>
  <c r="H69" i="19"/>
  <c r="G69" i="19"/>
  <c r="F69" i="19"/>
  <c r="E69" i="19"/>
  <c r="D69" i="19"/>
  <c r="C69" i="19"/>
  <c r="B69" i="19"/>
  <c r="N69" i="19" s="1"/>
  <c r="M68" i="19"/>
  <c r="L68" i="19"/>
  <c r="K68" i="19"/>
  <c r="J68" i="19"/>
  <c r="I68" i="19"/>
  <c r="H68" i="19"/>
  <c r="G68" i="19"/>
  <c r="F68" i="19"/>
  <c r="E68" i="19"/>
  <c r="D68" i="19"/>
  <c r="C68" i="19"/>
  <c r="B68" i="19"/>
  <c r="N68" i="19" s="1"/>
  <c r="M67" i="19"/>
  <c r="L67" i="19"/>
  <c r="K67" i="19"/>
  <c r="J67" i="19"/>
  <c r="I67" i="19"/>
  <c r="H67" i="19"/>
  <c r="G67" i="19"/>
  <c r="F67" i="19"/>
  <c r="E67" i="19"/>
  <c r="D67" i="19"/>
  <c r="C67" i="19"/>
  <c r="B67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6" i="19" s="1"/>
  <c r="M65" i="19"/>
  <c r="L65" i="19"/>
  <c r="K65" i="19"/>
  <c r="J65" i="19"/>
  <c r="I65" i="19"/>
  <c r="H65" i="19"/>
  <c r="G65" i="19"/>
  <c r="F65" i="19"/>
  <c r="E65" i="19"/>
  <c r="D65" i="19"/>
  <c r="C65" i="19"/>
  <c r="B65" i="19"/>
  <c r="N65" i="19" s="1"/>
  <c r="M64" i="19"/>
  <c r="L64" i="19"/>
  <c r="K64" i="19"/>
  <c r="J64" i="19"/>
  <c r="I64" i="19"/>
  <c r="H64" i="19"/>
  <c r="G64" i="19"/>
  <c r="F64" i="19"/>
  <c r="E64" i="19"/>
  <c r="D64" i="19"/>
  <c r="C64" i="19"/>
  <c r="B64" i="19"/>
  <c r="N64" i="19" s="1"/>
  <c r="M63" i="19"/>
  <c r="L63" i="19"/>
  <c r="L97" i="19" s="1"/>
  <c r="K63" i="19"/>
  <c r="J63" i="19"/>
  <c r="J97" i="19" s="1"/>
  <c r="I63" i="19"/>
  <c r="H63" i="19"/>
  <c r="H97" i="19" s="1"/>
  <c r="G63" i="19"/>
  <c r="G97" i="19" s="1"/>
  <c r="F63" i="19"/>
  <c r="F97" i="19" s="1"/>
  <c r="E63" i="19"/>
  <c r="D63" i="19"/>
  <c r="D97" i="19" s="1"/>
  <c r="C63" i="19"/>
  <c r="B63" i="19"/>
  <c r="N63" i="19" s="1"/>
  <c r="M46" i="19"/>
  <c r="L46" i="19"/>
  <c r="K46" i="19"/>
  <c r="J46" i="19"/>
  <c r="I46" i="19"/>
  <c r="H46" i="19"/>
  <c r="G46" i="19"/>
  <c r="F46" i="19"/>
  <c r="E46" i="19"/>
  <c r="D46" i="19"/>
  <c r="C46" i="19"/>
  <c r="B46" i="19"/>
  <c r="N46" i="19" s="1"/>
  <c r="M45" i="19"/>
  <c r="L45" i="19"/>
  <c r="K45" i="19"/>
  <c r="J45" i="19"/>
  <c r="I45" i="19"/>
  <c r="H45" i="19"/>
  <c r="G45" i="19"/>
  <c r="F45" i="19"/>
  <c r="E45" i="19"/>
  <c r="D45" i="19"/>
  <c r="C45" i="19"/>
  <c r="B45" i="19"/>
  <c r="N45" i="19" s="1"/>
  <c r="M44" i="19"/>
  <c r="L44" i="19"/>
  <c r="K44" i="19"/>
  <c r="J44" i="19"/>
  <c r="I44" i="19"/>
  <c r="H44" i="19"/>
  <c r="G44" i="19"/>
  <c r="F44" i="19"/>
  <c r="E44" i="19"/>
  <c r="D44" i="19"/>
  <c r="C44" i="19"/>
  <c r="B44" i="19"/>
  <c r="N44" i="19" s="1"/>
  <c r="M43" i="19"/>
  <c r="L43" i="19"/>
  <c r="K43" i="19"/>
  <c r="J43" i="19"/>
  <c r="I43" i="19"/>
  <c r="H43" i="19"/>
  <c r="G43" i="19"/>
  <c r="F43" i="19"/>
  <c r="E43" i="19"/>
  <c r="D43" i="19"/>
  <c r="C43" i="19"/>
  <c r="B43" i="19"/>
  <c r="N43" i="19" s="1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1" i="19" s="1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9" i="19" s="1"/>
  <c r="M38" i="19"/>
  <c r="L38" i="19"/>
  <c r="K38" i="19"/>
  <c r="J38" i="19"/>
  <c r="I38" i="19"/>
  <c r="H38" i="19"/>
  <c r="G38" i="19"/>
  <c r="F38" i="19"/>
  <c r="E38" i="19"/>
  <c r="D38" i="19"/>
  <c r="C38" i="19"/>
  <c r="B38" i="19"/>
  <c r="N38" i="19" s="1"/>
  <c r="M37" i="19"/>
  <c r="L37" i="19"/>
  <c r="K37" i="19"/>
  <c r="J37" i="19"/>
  <c r="I37" i="19"/>
  <c r="H37" i="19"/>
  <c r="G37" i="19"/>
  <c r="F37" i="19"/>
  <c r="E37" i="19"/>
  <c r="D37" i="19"/>
  <c r="C37" i="19"/>
  <c r="B37" i="19"/>
  <c r="N37" i="19" s="1"/>
  <c r="M36" i="19"/>
  <c r="L36" i="19"/>
  <c r="K36" i="19"/>
  <c r="J36" i="19"/>
  <c r="I36" i="19"/>
  <c r="H36" i="19"/>
  <c r="G36" i="19"/>
  <c r="F36" i="19"/>
  <c r="E36" i="19"/>
  <c r="D36" i="19"/>
  <c r="C36" i="19"/>
  <c r="B36" i="19"/>
  <c r="N36" i="19" s="1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3" i="19" s="1"/>
  <c r="M32" i="19"/>
  <c r="L32" i="19"/>
  <c r="K32" i="19"/>
  <c r="J32" i="19"/>
  <c r="I32" i="19"/>
  <c r="H32" i="19"/>
  <c r="G32" i="19"/>
  <c r="F32" i="19"/>
  <c r="E32" i="19"/>
  <c r="D32" i="19"/>
  <c r="C32" i="19"/>
  <c r="B32" i="19"/>
  <c r="N32" i="19" s="1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9" i="19" s="1"/>
  <c r="M28" i="19"/>
  <c r="L28" i="19"/>
  <c r="K28" i="19"/>
  <c r="J28" i="19"/>
  <c r="I28" i="19"/>
  <c r="H28" i="19"/>
  <c r="G28" i="19"/>
  <c r="F28" i="19"/>
  <c r="E28" i="19"/>
  <c r="D28" i="19"/>
  <c r="C28" i="19"/>
  <c r="B28" i="19"/>
  <c r="N28" i="19" s="1"/>
  <c r="M27" i="19"/>
  <c r="L27" i="19"/>
  <c r="K27" i="19"/>
  <c r="J27" i="19"/>
  <c r="I27" i="19"/>
  <c r="H27" i="19"/>
  <c r="G27" i="19"/>
  <c r="F27" i="19"/>
  <c r="E27" i="19"/>
  <c r="D27" i="19"/>
  <c r="C27" i="19"/>
  <c r="B27" i="19"/>
  <c r="N27" i="19" s="1"/>
  <c r="M26" i="19"/>
  <c r="L26" i="19"/>
  <c r="K26" i="19"/>
  <c r="J26" i="19"/>
  <c r="I26" i="19"/>
  <c r="H26" i="19"/>
  <c r="G26" i="19"/>
  <c r="F26" i="19"/>
  <c r="E26" i="19"/>
  <c r="D26" i="19"/>
  <c r="C26" i="19"/>
  <c r="B26" i="19"/>
  <c r="N26" i="19" s="1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3" i="19" s="1"/>
  <c r="M22" i="19"/>
  <c r="L22" i="19"/>
  <c r="K22" i="19"/>
  <c r="J22" i="19"/>
  <c r="I22" i="19"/>
  <c r="H22" i="19"/>
  <c r="G22" i="19"/>
  <c r="F22" i="19"/>
  <c r="E22" i="19"/>
  <c r="D22" i="19"/>
  <c r="C22" i="19"/>
  <c r="B22" i="19"/>
  <c r="N22" i="19" s="1"/>
  <c r="M21" i="19"/>
  <c r="L21" i="19"/>
  <c r="K21" i="19"/>
  <c r="J21" i="19"/>
  <c r="I21" i="19"/>
  <c r="H21" i="19"/>
  <c r="G21" i="19"/>
  <c r="F21" i="19"/>
  <c r="E21" i="19"/>
  <c r="D21" i="19"/>
  <c r="C21" i="19"/>
  <c r="B21" i="19"/>
  <c r="N21" i="19" s="1"/>
  <c r="M20" i="19"/>
  <c r="L20" i="19"/>
  <c r="K20" i="19"/>
  <c r="J20" i="19"/>
  <c r="I20" i="19"/>
  <c r="H20" i="19"/>
  <c r="G20" i="19"/>
  <c r="F20" i="19"/>
  <c r="E20" i="19"/>
  <c r="D20" i="19"/>
  <c r="C20" i="19"/>
  <c r="B20" i="19"/>
  <c r="N20" i="19" s="1"/>
  <c r="M19" i="19"/>
  <c r="L19" i="19"/>
  <c r="K19" i="19"/>
  <c r="J19" i="19"/>
  <c r="I19" i="19"/>
  <c r="H19" i="19"/>
  <c r="G19" i="19"/>
  <c r="F19" i="19"/>
  <c r="E19" i="19"/>
  <c r="D19" i="19"/>
  <c r="C19" i="19"/>
  <c r="B19" i="19"/>
  <c r="N19" i="19" s="1"/>
  <c r="M18" i="19"/>
  <c r="L18" i="19"/>
  <c r="K18" i="19"/>
  <c r="J18" i="19"/>
  <c r="I18" i="19"/>
  <c r="H18" i="19"/>
  <c r="G18" i="19"/>
  <c r="F18" i="19"/>
  <c r="E18" i="19"/>
  <c r="D18" i="19"/>
  <c r="C18" i="19"/>
  <c r="B18" i="19"/>
  <c r="N18" i="19" s="1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6" i="19" s="1"/>
  <c r="M15" i="19"/>
  <c r="L15" i="19"/>
  <c r="K15" i="19"/>
  <c r="J15" i="19"/>
  <c r="I15" i="19"/>
  <c r="H15" i="19"/>
  <c r="G15" i="19"/>
  <c r="F15" i="19"/>
  <c r="E15" i="19"/>
  <c r="D15" i="19"/>
  <c r="C15" i="19"/>
  <c r="B15" i="19"/>
  <c r="N15" i="19" s="1"/>
  <c r="M14" i="19"/>
  <c r="L14" i="19"/>
  <c r="K14" i="19"/>
  <c r="J14" i="19"/>
  <c r="I14" i="19"/>
  <c r="H14" i="19"/>
  <c r="G14" i="19"/>
  <c r="F14" i="19"/>
  <c r="E14" i="19"/>
  <c r="D14" i="19"/>
  <c r="C14" i="19"/>
  <c r="B14" i="19"/>
  <c r="N14" i="19" s="1"/>
  <c r="M13" i="19"/>
  <c r="M47" i="19" s="1"/>
  <c r="L13" i="19"/>
  <c r="K13" i="19"/>
  <c r="K47" i="19" s="1"/>
  <c r="J13" i="19"/>
  <c r="I13" i="19"/>
  <c r="I47" i="19" s="1"/>
  <c r="H13" i="19"/>
  <c r="G13" i="19"/>
  <c r="G47" i="19" s="1"/>
  <c r="F13" i="19"/>
  <c r="F47" i="19" s="1"/>
  <c r="E13" i="19"/>
  <c r="E47" i="19" s="1"/>
  <c r="D13" i="19"/>
  <c r="C13" i="19"/>
  <c r="C47" i="19" s="1"/>
  <c r="B13" i="19"/>
  <c r="N13" i="19" s="1"/>
  <c r="M148" i="18"/>
  <c r="L148" i="18"/>
  <c r="K148" i="18"/>
  <c r="J148" i="18"/>
  <c r="I148" i="18"/>
  <c r="H148" i="18"/>
  <c r="G148" i="18"/>
  <c r="F148" i="18"/>
  <c r="E148" i="18"/>
  <c r="D148" i="18"/>
  <c r="C148" i="18"/>
  <c r="B148" i="18"/>
  <c r="M147" i="18"/>
  <c r="L147" i="18"/>
  <c r="K147" i="18"/>
  <c r="J147" i="18"/>
  <c r="I147" i="18"/>
  <c r="H147" i="18"/>
  <c r="G147" i="18"/>
  <c r="F147" i="18"/>
  <c r="E147" i="18"/>
  <c r="D147" i="18"/>
  <c r="C147" i="18"/>
  <c r="B147" i="18"/>
  <c r="N147" i="18" s="1"/>
  <c r="M146" i="18"/>
  <c r="L146" i="18"/>
  <c r="K146" i="18"/>
  <c r="J146" i="18"/>
  <c r="I146" i="18"/>
  <c r="H146" i="18"/>
  <c r="G146" i="18"/>
  <c r="F146" i="18"/>
  <c r="E146" i="18"/>
  <c r="D146" i="18"/>
  <c r="C146" i="18"/>
  <c r="B146" i="18"/>
  <c r="N146" i="18" s="1"/>
  <c r="M145" i="18"/>
  <c r="L145" i="18"/>
  <c r="K145" i="18"/>
  <c r="J145" i="18"/>
  <c r="I145" i="18"/>
  <c r="H145" i="18"/>
  <c r="G145" i="18"/>
  <c r="F145" i="18"/>
  <c r="E145" i="18"/>
  <c r="D145" i="18"/>
  <c r="C145" i="18"/>
  <c r="B145" i="18"/>
  <c r="M144" i="18"/>
  <c r="L144" i="18"/>
  <c r="K144" i="18"/>
  <c r="J144" i="18"/>
  <c r="I144" i="18"/>
  <c r="H144" i="18"/>
  <c r="G144" i="18"/>
  <c r="F144" i="18"/>
  <c r="E144" i="18"/>
  <c r="D144" i="18"/>
  <c r="C144" i="18"/>
  <c r="B144" i="18"/>
  <c r="N144" i="18" s="1"/>
  <c r="M143" i="18"/>
  <c r="L143" i="18"/>
  <c r="K143" i="18"/>
  <c r="J143" i="18"/>
  <c r="I143" i="18"/>
  <c r="H143" i="18"/>
  <c r="G143" i="18"/>
  <c r="F143" i="18"/>
  <c r="E143" i="18"/>
  <c r="D143" i="18"/>
  <c r="C143" i="18"/>
  <c r="B143" i="18"/>
  <c r="N143" i="18" s="1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N142" i="18" s="1"/>
  <c r="M141" i="18"/>
  <c r="L141" i="18"/>
  <c r="K141" i="18"/>
  <c r="J141" i="18"/>
  <c r="I141" i="18"/>
  <c r="H141" i="18"/>
  <c r="G141" i="18"/>
  <c r="F141" i="18"/>
  <c r="E141" i="18"/>
  <c r="D141" i="18"/>
  <c r="C141" i="18"/>
  <c r="B141" i="18"/>
  <c r="N141" i="18" s="1"/>
  <c r="M140" i="18"/>
  <c r="L140" i="18"/>
  <c r="K140" i="18"/>
  <c r="J140" i="18"/>
  <c r="I140" i="18"/>
  <c r="H140" i="18"/>
  <c r="G140" i="18"/>
  <c r="F140" i="18"/>
  <c r="E140" i="18"/>
  <c r="D140" i="18"/>
  <c r="C140" i="18"/>
  <c r="B140" i="18"/>
  <c r="N140" i="18" s="1"/>
  <c r="M139" i="18"/>
  <c r="L139" i="18"/>
  <c r="K139" i="18"/>
  <c r="J139" i="18"/>
  <c r="I139" i="18"/>
  <c r="H139" i="18"/>
  <c r="G139" i="18"/>
  <c r="F139" i="18"/>
  <c r="E139" i="18"/>
  <c r="D139" i="18"/>
  <c r="C139" i="18"/>
  <c r="B139" i="18"/>
  <c r="M138" i="18"/>
  <c r="L138" i="18"/>
  <c r="K138" i="18"/>
  <c r="J138" i="18"/>
  <c r="I138" i="18"/>
  <c r="H138" i="18"/>
  <c r="G138" i="18"/>
  <c r="F138" i="18"/>
  <c r="E138" i="18"/>
  <c r="D138" i="18"/>
  <c r="C138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M136" i="18"/>
  <c r="L136" i="18"/>
  <c r="K136" i="18"/>
  <c r="J136" i="18"/>
  <c r="I136" i="18"/>
  <c r="H136" i="18"/>
  <c r="G136" i="18"/>
  <c r="F136" i="18"/>
  <c r="E136" i="18"/>
  <c r="D136" i="18"/>
  <c r="C136" i="18"/>
  <c r="B136" i="18"/>
  <c r="M135" i="18"/>
  <c r="L135" i="18"/>
  <c r="K135" i="18"/>
  <c r="J135" i="18"/>
  <c r="I135" i="18"/>
  <c r="H135" i="18"/>
  <c r="G135" i="18"/>
  <c r="F135" i="18"/>
  <c r="E135" i="18"/>
  <c r="D135" i="18"/>
  <c r="C135" i="18"/>
  <c r="B135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M133" i="18"/>
  <c r="L133" i="18"/>
  <c r="K133" i="18"/>
  <c r="J133" i="18"/>
  <c r="I133" i="18"/>
  <c r="H133" i="18"/>
  <c r="G133" i="18"/>
  <c r="F133" i="18"/>
  <c r="E133" i="18"/>
  <c r="D133" i="18"/>
  <c r="C133" i="18"/>
  <c r="B133" i="18"/>
  <c r="M132" i="18"/>
  <c r="L132" i="18"/>
  <c r="K132" i="18"/>
  <c r="J132" i="18"/>
  <c r="I132" i="18"/>
  <c r="H132" i="18"/>
  <c r="G132" i="18"/>
  <c r="F132" i="18"/>
  <c r="E132" i="18"/>
  <c r="D132" i="18"/>
  <c r="C132" i="18"/>
  <c r="B132" i="18"/>
  <c r="M131" i="18"/>
  <c r="L131" i="18"/>
  <c r="K131" i="18"/>
  <c r="J131" i="18"/>
  <c r="I131" i="18"/>
  <c r="H131" i="18"/>
  <c r="G131" i="18"/>
  <c r="F131" i="18"/>
  <c r="E131" i="18"/>
  <c r="D131" i="18"/>
  <c r="C131" i="18"/>
  <c r="B131" i="18"/>
  <c r="M130" i="18"/>
  <c r="L130" i="18"/>
  <c r="K130" i="18"/>
  <c r="J130" i="18"/>
  <c r="I130" i="18"/>
  <c r="H130" i="18"/>
  <c r="G130" i="18"/>
  <c r="F130" i="18"/>
  <c r="E130" i="18"/>
  <c r="D130" i="18"/>
  <c r="C130" i="18"/>
  <c r="B130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M123" i="18"/>
  <c r="L123" i="18"/>
  <c r="K123" i="18"/>
  <c r="J123" i="18"/>
  <c r="I123" i="18"/>
  <c r="H123" i="18"/>
  <c r="G123" i="18"/>
  <c r="F123" i="18"/>
  <c r="E123" i="18"/>
  <c r="D123" i="18"/>
  <c r="C123" i="18"/>
  <c r="B123" i="18"/>
  <c r="M122" i="18"/>
  <c r="L122" i="18"/>
  <c r="K122" i="18"/>
  <c r="J122" i="18"/>
  <c r="I122" i="18"/>
  <c r="H122" i="18"/>
  <c r="G122" i="18"/>
  <c r="F122" i="18"/>
  <c r="E122" i="18"/>
  <c r="D122" i="18"/>
  <c r="C122" i="18"/>
  <c r="B122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M118" i="18"/>
  <c r="L118" i="18"/>
  <c r="K118" i="18"/>
  <c r="J118" i="18"/>
  <c r="I118" i="18"/>
  <c r="H118" i="18"/>
  <c r="G118" i="18"/>
  <c r="F118" i="18"/>
  <c r="E118" i="18"/>
  <c r="D118" i="18"/>
  <c r="C118" i="18"/>
  <c r="B118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M65" i="18"/>
  <c r="L65" i="18"/>
  <c r="K65" i="18"/>
  <c r="J65" i="18"/>
  <c r="I65" i="18"/>
  <c r="H65" i="18"/>
  <c r="H99" i="18" s="1"/>
  <c r="G65" i="18"/>
  <c r="F65" i="18"/>
  <c r="E65" i="18"/>
  <c r="D65" i="18"/>
  <c r="D99" i="18" s="1"/>
  <c r="C65" i="18"/>
  <c r="B65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M23" i="18"/>
  <c r="K23" i="18"/>
  <c r="J23" i="18"/>
  <c r="I23" i="18"/>
  <c r="H23" i="18"/>
  <c r="G23" i="18"/>
  <c r="F23" i="18"/>
  <c r="E23" i="18"/>
  <c r="D23" i="18"/>
  <c r="C23" i="18"/>
  <c r="B23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L16" i="18"/>
  <c r="K16" i="18"/>
  <c r="J16" i="18"/>
  <c r="I16" i="18"/>
  <c r="H16" i="18"/>
  <c r="G16" i="18"/>
  <c r="F16" i="18"/>
  <c r="E16" i="18"/>
  <c r="D16" i="18"/>
  <c r="C16" i="18"/>
  <c r="B16" i="18"/>
  <c r="M145" i="15"/>
  <c r="L145" i="15"/>
  <c r="K145" i="15"/>
  <c r="J145" i="15"/>
  <c r="I145" i="15"/>
  <c r="H145" i="15"/>
  <c r="G145" i="15"/>
  <c r="F145" i="15"/>
  <c r="E145" i="15"/>
  <c r="D145" i="15"/>
  <c r="C145" i="15"/>
  <c r="B145" i="15"/>
  <c r="M144" i="15"/>
  <c r="L144" i="15"/>
  <c r="K144" i="15"/>
  <c r="J144" i="15"/>
  <c r="I144" i="15"/>
  <c r="H144" i="15"/>
  <c r="G144" i="15"/>
  <c r="F144" i="15"/>
  <c r="E144" i="15"/>
  <c r="D144" i="15"/>
  <c r="C144" i="15"/>
  <c r="B144" i="15"/>
  <c r="M143" i="15"/>
  <c r="L143" i="15"/>
  <c r="K143" i="15"/>
  <c r="J143" i="15"/>
  <c r="I143" i="15"/>
  <c r="H143" i="15"/>
  <c r="G143" i="15"/>
  <c r="F143" i="15"/>
  <c r="E143" i="15"/>
  <c r="D143" i="15"/>
  <c r="C143" i="15"/>
  <c r="B143" i="15"/>
  <c r="M142" i="15"/>
  <c r="L142" i="15"/>
  <c r="K142" i="15"/>
  <c r="J142" i="15"/>
  <c r="I142" i="15"/>
  <c r="H142" i="15"/>
  <c r="G142" i="15"/>
  <c r="F142" i="15"/>
  <c r="E142" i="15"/>
  <c r="D142" i="15"/>
  <c r="C142" i="15"/>
  <c r="B142" i="15"/>
  <c r="M141" i="15"/>
  <c r="L141" i="15"/>
  <c r="K141" i="15"/>
  <c r="J141" i="15"/>
  <c r="I141" i="15"/>
  <c r="H141" i="15"/>
  <c r="G141" i="15"/>
  <c r="F141" i="15"/>
  <c r="E141" i="15"/>
  <c r="D141" i="15"/>
  <c r="C141" i="15"/>
  <c r="B141" i="15"/>
  <c r="M140" i="15"/>
  <c r="L140" i="15"/>
  <c r="K140" i="15"/>
  <c r="J140" i="15"/>
  <c r="I140" i="15"/>
  <c r="H140" i="15"/>
  <c r="G140" i="15"/>
  <c r="F140" i="15"/>
  <c r="E140" i="15"/>
  <c r="D140" i="15"/>
  <c r="C140" i="15"/>
  <c r="B140" i="15"/>
  <c r="M139" i="15"/>
  <c r="L139" i="15"/>
  <c r="K139" i="15"/>
  <c r="J139" i="15"/>
  <c r="I139" i="15"/>
  <c r="H139" i="15"/>
  <c r="G139" i="15"/>
  <c r="F139" i="15"/>
  <c r="E139" i="15"/>
  <c r="D139" i="15"/>
  <c r="C139" i="15"/>
  <c r="B139" i="15"/>
  <c r="M138" i="15"/>
  <c r="L138" i="15"/>
  <c r="K138" i="15"/>
  <c r="J138" i="15"/>
  <c r="I138" i="15"/>
  <c r="H138" i="15"/>
  <c r="G138" i="15"/>
  <c r="F138" i="15"/>
  <c r="E138" i="15"/>
  <c r="D138" i="15"/>
  <c r="C138" i="15"/>
  <c r="B138" i="15"/>
  <c r="M137" i="15"/>
  <c r="L137" i="15"/>
  <c r="K137" i="15"/>
  <c r="J137" i="15"/>
  <c r="I137" i="15"/>
  <c r="H137" i="15"/>
  <c r="G137" i="15"/>
  <c r="F137" i="15"/>
  <c r="E137" i="15"/>
  <c r="D137" i="15"/>
  <c r="C137" i="15"/>
  <c r="B137" i="15"/>
  <c r="M136" i="15"/>
  <c r="L136" i="15"/>
  <c r="K136" i="15"/>
  <c r="J136" i="15"/>
  <c r="I136" i="15"/>
  <c r="H136" i="15"/>
  <c r="G136" i="15"/>
  <c r="F136" i="15"/>
  <c r="E136" i="15"/>
  <c r="D136" i="15"/>
  <c r="C136" i="15"/>
  <c r="B136" i="15"/>
  <c r="M135" i="15"/>
  <c r="L135" i="15"/>
  <c r="K135" i="15"/>
  <c r="J135" i="15"/>
  <c r="I135" i="15"/>
  <c r="H135" i="15"/>
  <c r="G135" i="15"/>
  <c r="F135" i="15"/>
  <c r="E135" i="15"/>
  <c r="D135" i="15"/>
  <c r="C135" i="15"/>
  <c r="B135" i="15"/>
  <c r="M134" i="15"/>
  <c r="L134" i="15"/>
  <c r="K134" i="15"/>
  <c r="J134" i="15"/>
  <c r="I134" i="15"/>
  <c r="H134" i="15"/>
  <c r="G134" i="15"/>
  <c r="F134" i="15"/>
  <c r="E134" i="15"/>
  <c r="D134" i="15"/>
  <c r="C134" i="15"/>
  <c r="B134" i="15"/>
  <c r="M133" i="15"/>
  <c r="L133" i="15"/>
  <c r="K133" i="15"/>
  <c r="J133" i="15"/>
  <c r="I133" i="15"/>
  <c r="H133" i="15"/>
  <c r="G133" i="15"/>
  <c r="F133" i="15"/>
  <c r="E133" i="15"/>
  <c r="D133" i="15"/>
  <c r="C133" i="15"/>
  <c r="B133" i="15"/>
  <c r="M132" i="15"/>
  <c r="L132" i="15"/>
  <c r="K132" i="15"/>
  <c r="J132" i="15"/>
  <c r="I132" i="15"/>
  <c r="H132" i="15"/>
  <c r="G132" i="15"/>
  <c r="F132" i="15"/>
  <c r="E132" i="15"/>
  <c r="D132" i="15"/>
  <c r="C132" i="15"/>
  <c r="B132" i="15"/>
  <c r="M131" i="15"/>
  <c r="L131" i="15"/>
  <c r="K131" i="15"/>
  <c r="J131" i="15"/>
  <c r="I131" i="15"/>
  <c r="H131" i="15"/>
  <c r="G131" i="15"/>
  <c r="F131" i="15"/>
  <c r="E131" i="15"/>
  <c r="D131" i="15"/>
  <c r="C131" i="15"/>
  <c r="B131" i="15"/>
  <c r="M130" i="15"/>
  <c r="L130" i="15"/>
  <c r="K130" i="15"/>
  <c r="J130" i="15"/>
  <c r="I130" i="15"/>
  <c r="H130" i="15"/>
  <c r="G130" i="15"/>
  <c r="F130" i="15"/>
  <c r="E130" i="15"/>
  <c r="D130" i="15"/>
  <c r="C130" i="15"/>
  <c r="B130" i="15"/>
  <c r="M129" i="15"/>
  <c r="L129" i="15"/>
  <c r="K129" i="15"/>
  <c r="J129" i="15"/>
  <c r="I129" i="15"/>
  <c r="H129" i="15"/>
  <c r="G129" i="15"/>
  <c r="F129" i="15"/>
  <c r="E129" i="15"/>
  <c r="D129" i="15"/>
  <c r="C129" i="15"/>
  <c r="B129" i="15"/>
  <c r="M128" i="15"/>
  <c r="L128" i="15"/>
  <c r="K128" i="15"/>
  <c r="J128" i="15"/>
  <c r="I128" i="15"/>
  <c r="H128" i="15"/>
  <c r="G128" i="15"/>
  <c r="F128" i="15"/>
  <c r="E128" i="15"/>
  <c r="D128" i="15"/>
  <c r="C128" i="15"/>
  <c r="B128" i="15"/>
  <c r="M127" i="15"/>
  <c r="L127" i="15"/>
  <c r="K127" i="15"/>
  <c r="J127" i="15"/>
  <c r="I127" i="15"/>
  <c r="H127" i="15"/>
  <c r="G127" i="15"/>
  <c r="F127" i="15"/>
  <c r="E127" i="15"/>
  <c r="D127" i="15"/>
  <c r="C127" i="15"/>
  <c r="B127" i="15"/>
  <c r="M126" i="15"/>
  <c r="L126" i="15"/>
  <c r="K126" i="15"/>
  <c r="J126" i="15"/>
  <c r="I126" i="15"/>
  <c r="H126" i="15"/>
  <c r="G126" i="15"/>
  <c r="F126" i="15"/>
  <c r="E126" i="15"/>
  <c r="D126" i="15"/>
  <c r="C126" i="15"/>
  <c r="B126" i="15"/>
  <c r="M125" i="15"/>
  <c r="L125" i="15"/>
  <c r="K125" i="15"/>
  <c r="J125" i="15"/>
  <c r="I125" i="15"/>
  <c r="H125" i="15"/>
  <c r="G125" i="15"/>
  <c r="F125" i="15"/>
  <c r="E125" i="15"/>
  <c r="D125" i="15"/>
  <c r="C125" i="15"/>
  <c r="B125" i="15"/>
  <c r="M124" i="15"/>
  <c r="L124" i="15"/>
  <c r="K124" i="15"/>
  <c r="J124" i="15"/>
  <c r="I124" i="15"/>
  <c r="H124" i="15"/>
  <c r="G124" i="15"/>
  <c r="F124" i="15"/>
  <c r="E124" i="15"/>
  <c r="D124" i="15"/>
  <c r="C124" i="15"/>
  <c r="B124" i="15"/>
  <c r="M123" i="15"/>
  <c r="L123" i="15"/>
  <c r="K123" i="15"/>
  <c r="J123" i="15"/>
  <c r="I123" i="15"/>
  <c r="H123" i="15"/>
  <c r="G123" i="15"/>
  <c r="F123" i="15"/>
  <c r="E123" i="15"/>
  <c r="D123" i="15"/>
  <c r="C123" i="15"/>
  <c r="B123" i="15"/>
  <c r="M122" i="15"/>
  <c r="L122" i="15"/>
  <c r="K122" i="15"/>
  <c r="J122" i="15"/>
  <c r="I122" i="15"/>
  <c r="H122" i="15"/>
  <c r="G122" i="15"/>
  <c r="F122" i="15"/>
  <c r="E122" i="15"/>
  <c r="D122" i="15"/>
  <c r="C122" i="15"/>
  <c r="B122" i="15"/>
  <c r="M121" i="15"/>
  <c r="L121" i="15"/>
  <c r="K121" i="15"/>
  <c r="J121" i="15"/>
  <c r="I121" i="15"/>
  <c r="H121" i="15"/>
  <c r="G121" i="15"/>
  <c r="F121" i="15"/>
  <c r="E121" i="15"/>
  <c r="D121" i="15"/>
  <c r="C121" i="15"/>
  <c r="B121" i="15"/>
  <c r="M120" i="15"/>
  <c r="L120" i="15"/>
  <c r="K120" i="15"/>
  <c r="J120" i="15"/>
  <c r="I120" i="15"/>
  <c r="H120" i="15"/>
  <c r="G120" i="15"/>
  <c r="F120" i="15"/>
  <c r="E120" i="15"/>
  <c r="D120" i="15"/>
  <c r="C120" i="15"/>
  <c r="B120" i="15"/>
  <c r="M119" i="15"/>
  <c r="L119" i="15"/>
  <c r="K119" i="15"/>
  <c r="J119" i="15"/>
  <c r="I119" i="15"/>
  <c r="H119" i="15"/>
  <c r="G119" i="15"/>
  <c r="F119" i="15"/>
  <c r="E119" i="15"/>
  <c r="D119" i="15"/>
  <c r="C119" i="15"/>
  <c r="B119" i="15"/>
  <c r="M118" i="15"/>
  <c r="L118" i="15"/>
  <c r="K118" i="15"/>
  <c r="J118" i="15"/>
  <c r="I118" i="15"/>
  <c r="H118" i="15"/>
  <c r="G118" i="15"/>
  <c r="F118" i="15"/>
  <c r="E118" i="15"/>
  <c r="D118" i="15"/>
  <c r="C118" i="15"/>
  <c r="B118" i="15"/>
  <c r="M117" i="15"/>
  <c r="L117" i="15"/>
  <c r="K117" i="15"/>
  <c r="J117" i="15"/>
  <c r="I117" i="15"/>
  <c r="H117" i="15"/>
  <c r="G117" i="15"/>
  <c r="F117" i="15"/>
  <c r="E117" i="15"/>
  <c r="D117" i="15"/>
  <c r="C117" i="15"/>
  <c r="B117" i="15"/>
  <c r="M116" i="15"/>
  <c r="L116" i="15"/>
  <c r="K116" i="15"/>
  <c r="J116" i="15"/>
  <c r="I116" i="15"/>
  <c r="H116" i="15"/>
  <c r="G116" i="15"/>
  <c r="F116" i="15"/>
  <c r="E116" i="15"/>
  <c r="D116" i="15"/>
  <c r="C116" i="15"/>
  <c r="B116" i="15"/>
  <c r="M115" i="15"/>
  <c r="L115" i="15"/>
  <c r="K115" i="15"/>
  <c r="J115" i="15"/>
  <c r="I115" i="15"/>
  <c r="H115" i="15"/>
  <c r="G115" i="15"/>
  <c r="F115" i="15"/>
  <c r="D115" i="15"/>
  <c r="C115" i="15"/>
  <c r="B115" i="15"/>
  <c r="M114" i="15"/>
  <c r="L114" i="15"/>
  <c r="K114" i="15"/>
  <c r="J114" i="15"/>
  <c r="I114" i="15"/>
  <c r="H114" i="15"/>
  <c r="G114" i="15"/>
  <c r="F114" i="15"/>
  <c r="E114" i="15"/>
  <c r="D114" i="15"/>
  <c r="C114" i="15"/>
  <c r="B114" i="15"/>
  <c r="M113" i="15"/>
  <c r="L113" i="15"/>
  <c r="K113" i="15"/>
  <c r="J113" i="15"/>
  <c r="I113" i="15"/>
  <c r="H113" i="15"/>
  <c r="G113" i="15"/>
  <c r="F113" i="15"/>
  <c r="E113" i="15"/>
  <c r="D113" i="15"/>
  <c r="C113" i="15"/>
  <c r="B113" i="15"/>
  <c r="M112" i="15"/>
  <c r="L112" i="15"/>
  <c r="K112" i="15"/>
  <c r="J112" i="15"/>
  <c r="I112" i="15"/>
  <c r="H112" i="15"/>
  <c r="G112" i="15"/>
  <c r="D112" i="15"/>
  <c r="C112" i="15"/>
  <c r="B112" i="15"/>
  <c r="M95" i="15"/>
  <c r="L95" i="15"/>
  <c r="K95" i="15"/>
  <c r="J95" i="15"/>
  <c r="I95" i="15"/>
  <c r="H95" i="15"/>
  <c r="G95" i="15"/>
  <c r="F95" i="15"/>
  <c r="E95" i="15"/>
  <c r="D95" i="15"/>
  <c r="C95" i="15"/>
  <c r="B95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M93" i="15"/>
  <c r="L93" i="15"/>
  <c r="K93" i="15"/>
  <c r="J93" i="15"/>
  <c r="I93" i="15"/>
  <c r="H93" i="15"/>
  <c r="G93" i="15"/>
  <c r="F93" i="15"/>
  <c r="E93" i="15"/>
  <c r="D93" i="15"/>
  <c r="C93" i="15"/>
  <c r="B93" i="15"/>
  <c r="M92" i="15"/>
  <c r="L92" i="15"/>
  <c r="K92" i="15"/>
  <c r="J92" i="15"/>
  <c r="I92" i="15"/>
  <c r="H92" i="15"/>
  <c r="G92" i="15"/>
  <c r="F92" i="15"/>
  <c r="E92" i="15"/>
  <c r="D92" i="15"/>
  <c r="C92" i="15"/>
  <c r="B92" i="15"/>
  <c r="M91" i="15"/>
  <c r="L91" i="15"/>
  <c r="K91" i="15"/>
  <c r="J91" i="15"/>
  <c r="I91" i="15"/>
  <c r="H91" i="15"/>
  <c r="G91" i="15"/>
  <c r="F91" i="15"/>
  <c r="E91" i="15"/>
  <c r="D91" i="15"/>
  <c r="C91" i="15"/>
  <c r="B91" i="15"/>
  <c r="M90" i="15"/>
  <c r="L90" i="15"/>
  <c r="K90" i="15"/>
  <c r="J90" i="15"/>
  <c r="I90" i="15"/>
  <c r="H90" i="15"/>
  <c r="G90" i="15"/>
  <c r="F90" i="15"/>
  <c r="E90" i="15"/>
  <c r="D90" i="15"/>
  <c r="C90" i="15"/>
  <c r="B90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M88" i="15"/>
  <c r="L88" i="15"/>
  <c r="K88" i="15"/>
  <c r="J88" i="15"/>
  <c r="I88" i="15"/>
  <c r="H88" i="15"/>
  <c r="G88" i="15"/>
  <c r="F88" i="15"/>
  <c r="E88" i="15"/>
  <c r="D88" i="15"/>
  <c r="C88" i="15"/>
  <c r="B88" i="15"/>
  <c r="M87" i="15"/>
  <c r="L87" i="15"/>
  <c r="K87" i="15"/>
  <c r="J87" i="15"/>
  <c r="I87" i="15"/>
  <c r="H87" i="15"/>
  <c r="G87" i="15"/>
  <c r="F87" i="15"/>
  <c r="E87" i="15"/>
  <c r="D87" i="15"/>
  <c r="C87" i="15"/>
  <c r="B87" i="15"/>
  <c r="M86" i="15"/>
  <c r="L86" i="15"/>
  <c r="K86" i="15"/>
  <c r="J86" i="15"/>
  <c r="I86" i="15"/>
  <c r="H86" i="15"/>
  <c r="G86" i="15"/>
  <c r="F86" i="15"/>
  <c r="E86" i="15"/>
  <c r="D86" i="15"/>
  <c r="C86" i="15"/>
  <c r="B86" i="15"/>
  <c r="M85" i="15"/>
  <c r="L85" i="15"/>
  <c r="K85" i="15"/>
  <c r="J85" i="15"/>
  <c r="I85" i="15"/>
  <c r="H85" i="15"/>
  <c r="G85" i="15"/>
  <c r="F85" i="15"/>
  <c r="E85" i="15"/>
  <c r="D85" i="15"/>
  <c r="C85" i="15"/>
  <c r="B85" i="15"/>
  <c r="M84" i="15"/>
  <c r="L84" i="15"/>
  <c r="K84" i="15"/>
  <c r="J84" i="15"/>
  <c r="I84" i="15"/>
  <c r="H84" i="15"/>
  <c r="G84" i="15"/>
  <c r="F84" i="15"/>
  <c r="E84" i="15"/>
  <c r="D84" i="15"/>
  <c r="C84" i="15"/>
  <c r="B84" i="15"/>
  <c r="M83" i="15"/>
  <c r="L83" i="15"/>
  <c r="K83" i="15"/>
  <c r="J83" i="15"/>
  <c r="I83" i="15"/>
  <c r="H83" i="15"/>
  <c r="G83" i="15"/>
  <c r="F83" i="15"/>
  <c r="E83" i="15"/>
  <c r="D83" i="15"/>
  <c r="C83" i="15"/>
  <c r="B83" i="15"/>
  <c r="M82" i="15"/>
  <c r="L82" i="15"/>
  <c r="K82" i="15"/>
  <c r="J82" i="15"/>
  <c r="I82" i="15"/>
  <c r="H82" i="15"/>
  <c r="G82" i="15"/>
  <c r="F82" i="15"/>
  <c r="E82" i="15"/>
  <c r="D82" i="15"/>
  <c r="C82" i="15"/>
  <c r="B82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M80" i="15"/>
  <c r="L80" i="15"/>
  <c r="K80" i="15"/>
  <c r="J80" i="15"/>
  <c r="I80" i="15"/>
  <c r="H80" i="15"/>
  <c r="G80" i="15"/>
  <c r="F80" i="15"/>
  <c r="E80" i="15"/>
  <c r="D80" i="15"/>
  <c r="C80" i="15"/>
  <c r="B80" i="15"/>
  <c r="M79" i="15"/>
  <c r="L79" i="15"/>
  <c r="K79" i="15"/>
  <c r="J79" i="15"/>
  <c r="I79" i="15"/>
  <c r="H79" i="15"/>
  <c r="G79" i="15"/>
  <c r="F79" i="15"/>
  <c r="E79" i="15"/>
  <c r="D79" i="15"/>
  <c r="C79" i="15"/>
  <c r="B79" i="15"/>
  <c r="M78" i="15"/>
  <c r="L78" i="15"/>
  <c r="K78" i="15"/>
  <c r="J78" i="15"/>
  <c r="I78" i="15"/>
  <c r="H78" i="15"/>
  <c r="G78" i="15"/>
  <c r="F78" i="15"/>
  <c r="E78" i="15"/>
  <c r="D78" i="15"/>
  <c r="C78" i="15"/>
  <c r="B78" i="15"/>
  <c r="M77" i="15"/>
  <c r="L77" i="15"/>
  <c r="K77" i="15"/>
  <c r="J77" i="15"/>
  <c r="I77" i="15"/>
  <c r="H77" i="15"/>
  <c r="G77" i="15"/>
  <c r="F77" i="15"/>
  <c r="E77" i="15"/>
  <c r="D77" i="15"/>
  <c r="C77" i="15"/>
  <c r="B77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M75" i="15"/>
  <c r="L75" i="15"/>
  <c r="K75" i="15"/>
  <c r="J75" i="15"/>
  <c r="I75" i="15"/>
  <c r="H75" i="15"/>
  <c r="G75" i="15"/>
  <c r="F75" i="15"/>
  <c r="E75" i="15"/>
  <c r="D75" i="15"/>
  <c r="C75" i="15"/>
  <c r="B75" i="15"/>
  <c r="M74" i="15"/>
  <c r="L74" i="15"/>
  <c r="K74" i="15"/>
  <c r="J74" i="15"/>
  <c r="I74" i="15"/>
  <c r="H74" i="15"/>
  <c r="G74" i="15"/>
  <c r="F74" i="15"/>
  <c r="E74" i="15"/>
  <c r="D74" i="15"/>
  <c r="C74" i="15"/>
  <c r="B74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M72" i="15"/>
  <c r="L72" i="15"/>
  <c r="K72" i="15"/>
  <c r="J72" i="15"/>
  <c r="I72" i="15"/>
  <c r="H72" i="15"/>
  <c r="G72" i="15"/>
  <c r="F72" i="15"/>
  <c r="E72" i="15"/>
  <c r="D72" i="15"/>
  <c r="C72" i="15"/>
  <c r="B72" i="15"/>
  <c r="M71" i="15"/>
  <c r="L71" i="15"/>
  <c r="K71" i="15"/>
  <c r="J71" i="15"/>
  <c r="I71" i="15"/>
  <c r="H71" i="15"/>
  <c r="G71" i="15"/>
  <c r="F71" i="15"/>
  <c r="E71" i="15"/>
  <c r="D71" i="15"/>
  <c r="C71" i="15"/>
  <c r="B71" i="15"/>
  <c r="M70" i="15"/>
  <c r="L70" i="15"/>
  <c r="K70" i="15"/>
  <c r="J70" i="15"/>
  <c r="I70" i="15"/>
  <c r="H70" i="15"/>
  <c r="G70" i="15"/>
  <c r="F70" i="15"/>
  <c r="E70" i="15"/>
  <c r="D70" i="15"/>
  <c r="C70" i="15"/>
  <c r="B70" i="15"/>
  <c r="M69" i="15"/>
  <c r="L69" i="15"/>
  <c r="K69" i="15"/>
  <c r="J69" i="15"/>
  <c r="I69" i="15"/>
  <c r="H69" i="15"/>
  <c r="G69" i="15"/>
  <c r="F69" i="15"/>
  <c r="E69" i="15"/>
  <c r="D69" i="15"/>
  <c r="C69" i="15"/>
  <c r="B69" i="15"/>
  <c r="M68" i="15"/>
  <c r="L68" i="15"/>
  <c r="K68" i="15"/>
  <c r="J68" i="15"/>
  <c r="I68" i="15"/>
  <c r="H68" i="15"/>
  <c r="G68" i="15"/>
  <c r="F68" i="15"/>
  <c r="E68" i="15"/>
  <c r="D68" i="15"/>
  <c r="C68" i="15"/>
  <c r="B68" i="15"/>
  <c r="M67" i="15"/>
  <c r="L67" i="15"/>
  <c r="K67" i="15"/>
  <c r="J67" i="15"/>
  <c r="I67" i="15"/>
  <c r="H67" i="15"/>
  <c r="G67" i="15"/>
  <c r="F67" i="15"/>
  <c r="E67" i="15"/>
  <c r="D67" i="15"/>
  <c r="C67" i="15"/>
  <c r="B67" i="15"/>
  <c r="M66" i="15"/>
  <c r="L66" i="15"/>
  <c r="K66" i="15"/>
  <c r="J66" i="15"/>
  <c r="I66" i="15"/>
  <c r="H66" i="15"/>
  <c r="G66" i="15"/>
  <c r="F66" i="15"/>
  <c r="E66" i="15"/>
  <c r="D66" i="15"/>
  <c r="C66" i="15"/>
  <c r="B66" i="15"/>
  <c r="M65" i="15"/>
  <c r="L65" i="15"/>
  <c r="K65" i="15"/>
  <c r="J65" i="15"/>
  <c r="I65" i="15"/>
  <c r="H65" i="15"/>
  <c r="G65" i="15"/>
  <c r="F65" i="15"/>
  <c r="D65" i="15"/>
  <c r="C65" i="15"/>
  <c r="B65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M63" i="15"/>
  <c r="L63" i="15"/>
  <c r="K63" i="15"/>
  <c r="J63" i="15"/>
  <c r="I63" i="15"/>
  <c r="H63" i="15"/>
  <c r="G63" i="15"/>
  <c r="F63" i="15"/>
  <c r="E63" i="15"/>
  <c r="D63" i="15"/>
  <c r="C63" i="15"/>
  <c r="B63" i="15"/>
  <c r="M62" i="15"/>
  <c r="L62" i="15"/>
  <c r="K62" i="15"/>
  <c r="J62" i="15"/>
  <c r="I62" i="15"/>
  <c r="H62" i="15"/>
  <c r="G62" i="15"/>
  <c r="D62" i="15"/>
  <c r="C62" i="15"/>
  <c r="B62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M45" i="15"/>
  <c r="L45" i="15"/>
  <c r="K45" i="15"/>
  <c r="J45" i="15"/>
  <c r="I45" i="15"/>
  <c r="H45" i="15"/>
  <c r="G45" i="15"/>
  <c r="F45" i="15"/>
  <c r="E45" i="15"/>
  <c r="D45" i="15"/>
  <c r="C45" i="15"/>
  <c r="B45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M42" i="15"/>
  <c r="L42" i="15"/>
  <c r="K42" i="15"/>
  <c r="J42" i="15"/>
  <c r="I42" i="15"/>
  <c r="H42" i="15"/>
  <c r="G42" i="15"/>
  <c r="F42" i="15"/>
  <c r="E42" i="15"/>
  <c r="D42" i="15"/>
  <c r="C42" i="15"/>
  <c r="B42" i="15"/>
  <c r="M41" i="15"/>
  <c r="L41" i="15"/>
  <c r="K41" i="15"/>
  <c r="J41" i="15"/>
  <c r="I41" i="15"/>
  <c r="H41" i="15"/>
  <c r="G41" i="15"/>
  <c r="F41" i="15"/>
  <c r="E41" i="15"/>
  <c r="D41" i="15"/>
  <c r="C41" i="15"/>
  <c r="B41" i="15"/>
  <c r="M40" i="15"/>
  <c r="L40" i="15"/>
  <c r="K40" i="15"/>
  <c r="J40" i="15"/>
  <c r="I40" i="15"/>
  <c r="H40" i="15"/>
  <c r="G40" i="15"/>
  <c r="F40" i="15"/>
  <c r="E40" i="15"/>
  <c r="D40" i="15"/>
  <c r="C40" i="15"/>
  <c r="B40" i="15"/>
  <c r="M39" i="15"/>
  <c r="L39" i="15"/>
  <c r="K39" i="15"/>
  <c r="J39" i="15"/>
  <c r="I39" i="15"/>
  <c r="H39" i="15"/>
  <c r="G39" i="15"/>
  <c r="F39" i="15"/>
  <c r="E39" i="15"/>
  <c r="D39" i="15"/>
  <c r="C39" i="15"/>
  <c r="B39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M36" i="15"/>
  <c r="L36" i="15"/>
  <c r="K36" i="15"/>
  <c r="J36" i="15"/>
  <c r="I36" i="15"/>
  <c r="H36" i="15"/>
  <c r="G36" i="15"/>
  <c r="F36" i="15"/>
  <c r="E36" i="15"/>
  <c r="C36" i="15"/>
  <c r="B36" i="15"/>
  <c r="M35" i="15"/>
  <c r="L35" i="15"/>
  <c r="K35" i="15"/>
  <c r="J35" i="15"/>
  <c r="I35" i="15"/>
  <c r="H35" i="15"/>
  <c r="G35" i="15"/>
  <c r="F35" i="15"/>
  <c r="E35" i="15"/>
  <c r="D35" i="15"/>
  <c r="C35" i="15"/>
  <c r="B35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M26" i="15"/>
  <c r="L26" i="15"/>
  <c r="K26" i="15"/>
  <c r="J26" i="15"/>
  <c r="I26" i="15"/>
  <c r="H26" i="15"/>
  <c r="G26" i="15"/>
  <c r="F26" i="15"/>
  <c r="E26" i="15"/>
  <c r="D26" i="15"/>
  <c r="C26" i="15"/>
  <c r="B26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M21" i="15"/>
  <c r="L21" i="15"/>
  <c r="K21" i="15"/>
  <c r="J21" i="15"/>
  <c r="I21" i="15"/>
  <c r="H21" i="15"/>
  <c r="G21" i="15"/>
  <c r="F21" i="15"/>
  <c r="E21" i="15"/>
  <c r="D21" i="15"/>
  <c r="C21" i="15"/>
  <c r="B21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M16" i="15"/>
  <c r="L16" i="15"/>
  <c r="K16" i="15"/>
  <c r="J16" i="15"/>
  <c r="I16" i="15"/>
  <c r="H16" i="15"/>
  <c r="G16" i="15"/>
  <c r="F16" i="15"/>
  <c r="D16" i="15"/>
  <c r="C16" i="15"/>
  <c r="B16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M13" i="15"/>
  <c r="L13" i="15"/>
  <c r="K13" i="15"/>
  <c r="J13" i="15"/>
  <c r="I13" i="15"/>
  <c r="H13" i="15"/>
  <c r="G13" i="15"/>
  <c r="D13" i="15"/>
  <c r="C13" i="15"/>
  <c r="B13" i="15"/>
  <c r="N125" i="19" l="1"/>
  <c r="N127" i="19"/>
  <c r="N128" i="19"/>
  <c r="N129" i="19"/>
  <c r="N130" i="19"/>
  <c r="N131" i="19"/>
  <c r="N132" i="19"/>
  <c r="N133" i="19"/>
  <c r="N134" i="19"/>
  <c r="N138" i="19"/>
  <c r="N139" i="19"/>
  <c r="N140" i="19"/>
  <c r="N141" i="19"/>
  <c r="N142" i="19"/>
  <c r="N143" i="19"/>
  <c r="N16" i="18"/>
  <c r="N42" i="19"/>
  <c r="N83" i="19"/>
  <c r="N135" i="19"/>
  <c r="N67" i="19"/>
  <c r="J47" i="19"/>
  <c r="N25" i="19"/>
  <c r="N77" i="19"/>
  <c r="N87" i="19"/>
  <c r="N126" i="19"/>
  <c r="N114" i="19"/>
  <c r="C97" i="19"/>
  <c r="K97" i="19"/>
  <c r="N34" i="19"/>
  <c r="N118" i="19"/>
  <c r="N80" i="19"/>
  <c r="N117" i="19"/>
  <c r="N24" i="19"/>
  <c r="N111" i="19"/>
  <c r="N17" i="19"/>
  <c r="N137" i="19"/>
  <c r="N144" i="19"/>
  <c r="N73" i="19"/>
  <c r="N31" i="19"/>
  <c r="N30" i="19"/>
  <c r="N76" i="19"/>
  <c r="N86" i="19"/>
  <c r="N40" i="19"/>
  <c r="N71" i="19"/>
  <c r="N35" i="19"/>
  <c r="N136" i="19"/>
  <c r="D47" i="19"/>
  <c r="H47" i="19"/>
  <c r="L47" i="19"/>
  <c r="E97" i="19"/>
  <c r="I97" i="19"/>
  <c r="M97" i="19"/>
  <c r="B97" i="19"/>
  <c r="B47" i="19"/>
  <c r="N145" i="18"/>
  <c r="C99" i="18"/>
  <c r="G99" i="18"/>
  <c r="K99" i="18"/>
  <c r="N139" i="18"/>
  <c r="N148" i="18"/>
  <c r="L99" i="18"/>
  <c r="C50" i="18"/>
  <c r="G50" i="18"/>
  <c r="K50" i="18"/>
  <c r="E99" i="18"/>
  <c r="I99" i="18"/>
  <c r="M99" i="18"/>
  <c r="N89" i="18"/>
  <c r="F99" i="18"/>
  <c r="J99" i="18"/>
  <c r="N90" i="18"/>
  <c r="N91" i="18"/>
  <c r="N92" i="18"/>
  <c r="N93" i="18"/>
  <c r="N94" i="18"/>
  <c r="N95" i="18"/>
  <c r="N96" i="18"/>
  <c r="N97" i="18"/>
  <c r="N98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D50" i="18"/>
  <c r="H50" i="18"/>
  <c r="L50" i="18"/>
  <c r="M50" i="18"/>
  <c r="B50" i="18"/>
  <c r="F50" i="18"/>
  <c r="J50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E50" i="18"/>
  <c r="I50" i="18"/>
  <c r="N17" i="18"/>
  <c r="N18" i="18"/>
  <c r="N19" i="18"/>
  <c r="N20" i="18"/>
  <c r="N21" i="18"/>
  <c r="N22" i="18"/>
  <c r="N23" i="18"/>
  <c r="N24" i="18"/>
  <c r="B99" i="18"/>
  <c r="K96" i="15"/>
  <c r="B47" i="15"/>
  <c r="H47" i="15"/>
  <c r="L47" i="15"/>
  <c r="E47" i="15"/>
  <c r="N37" i="15"/>
  <c r="N38" i="15"/>
  <c r="N39" i="15"/>
  <c r="N40" i="15"/>
  <c r="N41" i="15"/>
  <c r="N42" i="15"/>
  <c r="N43" i="15"/>
  <c r="N44" i="15"/>
  <c r="N46" i="15"/>
  <c r="B96" i="15"/>
  <c r="D96" i="15"/>
  <c r="G96" i="15"/>
  <c r="C47" i="15"/>
  <c r="C96" i="15"/>
  <c r="H96" i="15"/>
  <c r="I47" i="15"/>
  <c r="N17" i="15"/>
  <c r="N18" i="15"/>
  <c r="N21" i="15"/>
  <c r="N22" i="15"/>
  <c r="N23" i="15"/>
  <c r="N24" i="15"/>
  <c r="N27" i="15"/>
  <c r="N31" i="15"/>
  <c r="N33" i="15"/>
  <c r="N34" i="15"/>
  <c r="M96" i="15"/>
  <c r="N70" i="15"/>
  <c r="N76" i="15"/>
  <c r="N77" i="15"/>
  <c r="N79" i="15"/>
  <c r="N80" i="15"/>
  <c r="N81" i="15"/>
  <c r="N82" i="15"/>
  <c r="N83" i="15"/>
  <c r="N84" i="15"/>
  <c r="N85" i="15"/>
  <c r="N88" i="15"/>
  <c r="N90" i="15"/>
  <c r="N91" i="15"/>
  <c r="N92" i="15"/>
  <c r="N93" i="15"/>
  <c r="N94" i="15"/>
  <c r="J47" i="15"/>
  <c r="N14" i="15"/>
  <c r="F47" i="15"/>
  <c r="N15" i="15"/>
  <c r="J96" i="15"/>
  <c r="N63" i="15"/>
  <c r="F96" i="15"/>
  <c r="N64" i="15"/>
  <c r="N65" i="15"/>
  <c r="N112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45" i="15"/>
  <c r="L96" i="15"/>
  <c r="M47" i="15"/>
  <c r="N16" i="15"/>
  <c r="N19" i="15"/>
  <c r="N20" i="15"/>
  <c r="N25" i="15"/>
  <c r="N26" i="15"/>
  <c r="N28" i="15"/>
  <c r="N29" i="15"/>
  <c r="N30" i="15"/>
  <c r="N32" i="15"/>
  <c r="N35" i="15"/>
  <c r="N36" i="15"/>
  <c r="I96" i="15"/>
  <c r="E96" i="15"/>
  <c r="N66" i="15"/>
  <c r="N67" i="15"/>
  <c r="N68" i="15"/>
  <c r="N69" i="15"/>
  <c r="N71" i="15"/>
  <c r="N72" i="15"/>
  <c r="N73" i="15"/>
  <c r="N74" i="15"/>
  <c r="N75" i="15"/>
  <c r="N78" i="15"/>
  <c r="N86" i="15"/>
  <c r="N87" i="15"/>
  <c r="N89" i="15"/>
  <c r="N95" i="15"/>
  <c r="G47" i="15"/>
  <c r="K47" i="15"/>
  <c r="D47" i="15"/>
  <c r="N113" i="15"/>
  <c r="N114" i="15"/>
  <c r="N115" i="15"/>
  <c r="N13" i="15"/>
  <c r="N62" i="15"/>
  <c r="N47" i="19" l="1"/>
  <c r="N97" i="19"/>
  <c r="N50" i="18"/>
  <c r="N99" i="18"/>
  <c r="N47" i="15"/>
  <c r="N96" i="15"/>
  <c r="N85" i="10" l="1"/>
  <c r="G204" i="5" l="1"/>
  <c r="B201" i="5"/>
  <c r="N116" i="6"/>
  <c r="N87" i="8"/>
  <c r="E241" i="10"/>
  <c r="H241" i="10"/>
  <c r="L241" i="10"/>
  <c r="M241" i="10"/>
  <c r="E242" i="10"/>
  <c r="I242" i="10"/>
  <c r="M242" i="10"/>
  <c r="E243" i="10"/>
  <c r="I243" i="10"/>
  <c r="E244" i="10"/>
  <c r="I244" i="10"/>
  <c r="M244" i="10"/>
  <c r="E245" i="10"/>
  <c r="I245" i="10"/>
  <c r="M245" i="10"/>
  <c r="D246" i="10"/>
  <c r="H246" i="10"/>
  <c r="L246" i="10"/>
  <c r="D247" i="10"/>
  <c r="H247" i="10"/>
  <c r="L247" i="10"/>
  <c r="D248" i="10"/>
  <c r="H248" i="10"/>
  <c r="L248" i="10"/>
  <c r="D249" i="10"/>
  <c r="H249" i="10"/>
  <c r="L249" i="10"/>
  <c r="D250" i="10"/>
  <c r="E250" i="10"/>
  <c r="H250" i="10"/>
  <c r="I250" i="10"/>
  <c r="M250" i="10"/>
  <c r="E251" i="10"/>
  <c r="I251" i="10"/>
  <c r="M251" i="10"/>
  <c r="E252" i="10"/>
  <c r="I252" i="10"/>
  <c r="M252" i="10"/>
  <c r="E253" i="10"/>
  <c r="I253" i="10"/>
  <c r="L253" i="10"/>
  <c r="M253" i="10"/>
  <c r="E254" i="10"/>
  <c r="I254" i="10"/>
  <c r="M254" i="10"/>
  <c r="E255" i="10"/>
  <c r="H255" i="10"/>
  <c r="I255" i="10"/>
  <c r="L255" i="10"/>
  <c r="M255" i="10"/>
  <c r="E256" i="10"/>
  <c r="I256" i="10"/>
  <c r="L256" i="10"/>
  <c r="M256" i="10"/>
  <c r="D257" i="10"/>
  <c r="E257" i="10"/>
  <c r="I257" i="10"/>
  <c r="M257" i="10"/>
  <c r="D258" i="10"/>
  <c r="E258" i="10"/>
  <c r="H258" i="10"/>
  <c r="I258" i="10"/>
  <c r="M258" i="10"/>
  <c r="E259" i="10"/>
  <c r="H259" i="10"/>
  <c r="I259" i="10"/>
  <c r="L259" i="10"/>
  <c r="M259" i="10"/>
  <c r="E260" i="10"/>
  <c r="I260" i="10"/>
  <c r="L260" i="10"/>
  <c r="M260" i="10"/>
  <c r="E261" i="10"/>
  <c r="I261" i="10"/>
  <c r="M261" i="10"/>
  <c r="E262" i="10"/>
  <c r="I262" i="10"/>
  <c r="M262" i="10"/>
  <c r="E263" i="10"/>
  <c r="I263" i="10"/>
  <c r="M263" i="10"/>
  <c r="E264" i="10"/>
  <c r="I264" i="10"/>
  <c r="M264" i="10"/>
  <c r="E265" i="10"/>
  <c r="I265" i="10"/>
  <c r="M265" i="10"/>
  <c r="E266" i="10"/>
  <c r="I266" i="10"/>
  <c r="M266" i="10"/>
  <c r="E267" i="10"/>
  <c r="I267" i="10"/>
  <c r="M267" i="10"/>
  <c r="E268" i="10"/>
  <c r="I268" i="10"/>
  <c r="M268" i="10"/>
  <c r="E269" i="10"/>
  <c r="I269" i="10"/>
  <c r="M269" i="10"/>
  <c r="E270" i="10"/>
  <c r="I270" i="10"/>
  <c r="M270" i="10"/>
  <c r="E271" i="10"/>
  <c r="I271" i="10"/>
  <c r="M271" i="10"/>
  <c r="E272" i="10"/>
  <c r="I272" i="10"/>
  <c r="M272" i="10"/>
  <c r="E273" i="10"/>
  <c r="I273" i="10"/>
  <c r="M273" i="10"/>
  <c r="E274" i="10"/>
  <c r="I274" i="10"/>
  <c r="M274" i="10"/>
  <c r="E275" i="10"/>
  <c r="I275" i="10"/>
  <c r="M275" i="10"/>
  <c r="E276" i="10"/>
  <c r="I276" i="10"/>
  <c r="M276" i="10"/>
  <c r="E277" i="10"/>
  <c r="I277" i="10"/>
  <c r="M277" i="10"/>
  <c r="D278" i="10"/>
  <c r="H278" i="10"/>
  <c r="I278" i="10"/>
  <c r="L278" i="10"/>
  <c r="M278" i="10"/>
  <c r="D279" i="10"/>
  <c r="E279" i="10"/>
  <c r="H279" i="10"/>
  <c r="L279" i="10"/>
  <c r="M279" i="10"/>
  <c r="D280" i="10"/>
  <c r="E280" i="10"/>
  <c r="H280" i="10"/>
  <c r="I280" i="10"/>
  <c r="L280" i="10"/>
  <c r="D281" i="10"/>
  <c r="E281" i="10"/>
  <c r="H281" i="10"/>
  <c r="I281" i="10"/>
  <c r="L281" i="10"/>
  <c r="M281" i="10"/>
  <c r="D282" i="10"/>
  <c r="E282" i="10"/>
  <c r="H282" i="10"/>
  <c r="I282" i="10"/>
  <c r="L282" i="10"/>
  <c r="M282" i="10"/>
  <c r="D283" i="10"/>
  <c r="E283" i="10"/>
  <c r="H283" i="10"/>
  <c r="I283" i="10"/>
  <c r="L283" i="10"/>
  <c r="M283" i="10"/>
  <c r="D284" i="10"/>
  <c r="E284" i="10"/>
  <c r="H284" i="10"/>
  <c r="I284" i="10"/>
  <c r="L284" i="10"/>
  <c r="M284" i="10"/>
  <c r="D285" i="10"/>
  <c r="E285" i="10"/>
  <c r="H285" i="10"/>
  <c r="I285" i="10"/>
  <c r="L285" i="10"/>
  <c r="M285" i="10"/>
  <c r="D286" i="10"/>
  <c r="E286" i="10"/>
  <c r="H286" i="10"/>
  <c r="I286" i="10"/>
  <c r="L286" i="10"/>
  <c r="M286" i="10"/>
  <c r="D287" i="10"/>
  <c r="E287" i="10"/>
  <c r="H287" i="10"/>
  <c r="I287" i="10"/>
  <c r="L287" i="10"/>
  <c r="M287" i="10"/>
  <c r="D288" i="10"/>
  <c r="E288" i="10"/>
  <c r="H288" i="10"/>
  <c r="I288" i="10"/>
  <c r="L288" i="10"/>
  <c r="M288" i="10"/>
  <c r="D289" i="10"/>
  <c r="E289" i="10"/>
  <c r="H289" i="10"/>
  <c r="I289" i="10"/>
  <c r="L289" i="10"/>
  <c r="M289" i="10"/>
  <c r="D290" i="10"/>
  <c r="E290" i="10"/>
  <c r="H290" i="10"/>
  <c r="I290" i="10"/>
  <c r="L290" i="10"/>
  <c r="M290" i="10"/>
  <c r="D291" i="10"/>
  <c r="E291" i="10"/>
  <c r="H291" i="10"/>
  <c r="I291" i="10"/>
  <c r="L291" i="10"/>
  <c r="M291" i="10"/>
  <c r="D292" i="10"/>
  <c r="E292" i="10"/>
  <c r="H292" i="10"/>
  <c r="I292" i="10"/>
  <c r="L292" i="10"/>
  <c r="M292" i="10"/>
  <c r="D293" i="10"/>
  <c r="E293" i="10"/>
  <c r="H293" i="10"/>
  <c r="I293" i="10"/>
  <c r="L293" i="10"/>
  <c r="M293" i="10"/>
  <c r="D294" i="10"/>
  <c r="E294" i="10"/>
  <c r="H294" i="10"/>
  <c r="I294" i="10"/>
  <c r="L294" i="10"/>
  <c r="M294" i="10"/>
  <c r="D295" i="10"/>
  <c r="E295" i="10"/>
  <c r="H295" i="10"/>
  <c r="I295" i="10"/>
  <c r="L295" i="10"/>
  <c r="M295" i="10"/>
  <c r="D296" i="10"/>
  <c r="E296" i="10"/>
  <c r="H296" i="10"/>
  <c r="I296" i="10"/>
  <c r="L296" i="10"/>
  <c r="M296" i="10"/>
  <c r="D297" i="10"/>
  <c r="E297" i="10"/>
  <c r="H297" i="10"/>
  <c r="I297" i="10"/>
  <c r="L297" i="10"/>
  <c r="M297" i="10"/>
  <c r="D298" i="10"/>
  <c r="E298" i="10"/>
  <c r="H298" i="10"/>
  <c r="I298" i="10"/>
  <c r="L298" i="10"/>
  <c r="M298" i="10"/>
  <c r="D299" i="10"/>
  <c r="E299" i="10"/>
  <c r="H299" i="10"/>
  <c r="I299" i="10"/>
  <c r="L299" i="10"/>
  <c r="M299" i="10"/>
  <c r="D300" i="10"/>
  <c r="E300" i="10"/>
  <c r="H300" i="10"/>
  <c r="I300" i="10"/>
  <c r="L300" i="10"/>
  <c r="M300" i="10"/>
  <c r="D301" i="10"/>
  <c r="E301" i="10"/>
  <c r="H301" i="10"/>
  <c r="I301" i="10"/>
  <c r="L301" i="10"/>
  <c r="M301" i="10"/>
  <c r="D302" i="10"/>
  <c r="E302" i="10"/>
  <c r="H302" i="10"/>
  <c r="I302" i="10"/>
  <c r="L302" i="10"/>
  <c r="M302" i="10"/>
  <c r="G70" i="10"/>
  <c r="H70" i="10"/>
  <c r="L70" i="10"/>
  <c r="K250" i="10"/>
  <c r="K302" i="10"/>
  <c r="J302" i="10"/>
  <c r="G302" i="10"/>
  <c r="F302" i="10"/>
  <c r="C302" i="10"/>
  <c r="B302" i="10"/>
  <c r="K301" i="10"/>
  <c r="J301" i="10"/>
  <c r="G301" i="10"/>
  <c r="F301" i="10"/>
  <c r="C301" i="10"/>
  <c r="B301" i="10"/>
  <c r="K300" i="10"/>
  <c r="J300" i="10"/>
  <c r="G300" i="10"/>
  <c r="F300" i="10"/>
  <c r="C300" i="10"/>
  <c r="B300" i="10"/>
  <c r="K299" i="10"/>
  <c r="J299" i="10"/>
  <c r="G299" i="10"/>
  <c r="F299" i="10"/>
  <c r="C299" i="10"/>
  <c r="B299" i="10"/>
  <c r="K298" i="10"/>
  <c r="J298" i="10"/>
  <c r="G298" i="10"/>
  <c r="F298" i="10"/>
  <c r="C298" i="10"/>
  <c r="B298" i="10"/>
  <c r="K297" i="10"/>
  <c r="J297" i="10"/>
  <c r="G297" i="10"/>
  <c r="F297" i="10"/>
  <c r="C297" i="10"/>
  <c r="B297" i="10"/>
  <c r="K296" i="10"/>
  <c r="J296" i="10"/>
  <c r="G296" i="10"/>
  <c r="F296" i="10"/>
  <c r="C296" i="10"/>
  <c r="B296" i="10"/>
  <c r="K295" i="10"/>
  <c r="J295" i="10"/>
  <c r="G295" i="10"/>
  <c r="F295" i="10"/>
  <c r="C295" i="10"/>
  <c r="B295" i="10"/>
  <c r="K294" i="10"/>
  <c r="J294" i="10"/>
  <c r="G294" i="10"/>
  <c r="F294" i="10"/>
  <c r="C294" i="10"/>
  <c r="B294" i="10"/>
  <c r="K293" i="10"/>
  <c r="J293" i="10"/>
  <c r="G293" i="10"/>
  <c r="F293" i="10"/>
  <c r="C293" i="10"/>
  <c r="B293" i="10"/>
  <c r="K292" i="10"/>
  <c r="J292" i="10"/>
  <c r="G292" i="10"/>
  <c r="F292" i="10"/>
  <c r="C292" i="10"/>
  <c r="B292" i="10"/>
  <c r="K291" i="10"/>
  <c r="J291" i="10"/>
  <c r="G291" i="10"/>
  <c r="F291" i="10"/>
  <c r="C291" i="10"/>
  <c r="B291" i="10"/>
  <c r="K290" i="10"/>
  <c r="J290" i="10"/>
  <c r="G290" i="10"/>
  <c r="F290" i="10"/>
  <c r="C290" i="10"/>
  <c r="B290" i="10"/>
  <c r="K289" i="10"/>
  <c r="J289" i="10"/>
  <c r="G289" i="10"/>
  <c r="F289" i="10"/>
  <c r="C289" i="10"/>
  <c r="B289" i="10"/>
  <c r="K288" i="10"/>
  <c r="J288" i="10"/>
  <c r="G288" i="10"/>
  <c r="F288" i="10"/>
  <c r="C288" i="10"/>
  <c r="B288" i="10"/>
  <c r="K287" i="10"/>
  <c r="J287" i="10"/>
  <c r="G287" i="10"/>
  <c r="F287" i="10"/>
  <c r="C287" i="10"/>
  <c r="B287" i="10"/>
  <c r="K286" i="10"/>
  <c r="J286" i="10"/>
  <c r="G286" i="10"/>
  <c r="F286" i="10"/>
  <c r="C286" i="10"/>
  <c r="B286" i="10"/>
  <c r="K285" i="10"/>
  <c r="J285" i="10"/>
  <c r="G285" i="10"/>
  <c r="F285" i="10"/>
  <c r="C285" i="10"/>
  <c r="B285" i="10"/>
  <c r="K284" i="10"/>
  <c r="J284" i="10"/>
  <c r="G284" i="10"/>
  <c r="F284" i="10"/>
  <c r="C284" i="10"/>
  <c r="B284" i="10"/>
  <c r="K283" i="10"/>
  <c r="J283" i="10"/>
  <c r="G283" i="10"/>
  <c r="F283" i="10"/>
  <c r="C283" i="10"/>
  <c r="B283" i="10"/>
  <c r="K282" i="10"/>
  <c r="J282" i="10"/>
  <c r="G282" i="10"/>
  <c r="F282" i="10"/>
  <c r="C282" i="10"/>
  <c r="B282" i="10"/>
  <c r="K281" i="10"/>
  <c r="J281" i="10"/>
  <c r="G281" i="10"/>
  <c r="F281" i="10"/>
  <c r="C281" i="10"/>
  <c r="M280" i="10"/>
  <c r="K280" i="10"/>
  <c r="J280" i="10"/>
  <c r="G280" i="10"/>
  <c r="F280" i="10"/>
  <c r="C280" i="10"/>
  <c r="B280" i="10"/>
  <c r="K279" i="10"/>
  <c r="J279" i="10"/>
  <c r="I279" i="10"/>
  <c r="G279" i="10"/>
  <c r="F279" i="10"/>
  <c r="C279" i="10"/>
  <c r="B279" i="10"/>
  <c r="K278" i="10"/>
  <c r="J278" i="10"/>
  <c r="G278" i="10"/>
  <c r="F278" i="10"/>
  <c r="E278" i="10"/>
  <c r="C278" i="10"/>
  <c r="L277" i="10"/>
  <c r="K277" i="10"/>
  <c r="J277" i="10"/>
  <c r="H277" i="10"/>
  <c r="G277" i="10"/>
  <c r="F277" i="10"/>
  <c r="D277" i="10"/>
  <c r="C277" i="10"/>
  <c r="B277" i="10"/>
  <c r="L276" i="10"/>
  <c r="K276" i="10"/>
  <c r="J276" i="10"/>
  <c r="H276" i="10"/>
  <c r="G276" i="10"/>
  <c r="F276" i="10"/>
  <c r="D276" i="10"/>
  <c r="C276" i="10"/>
  <c r="B276" i="10"/>
  <c r="L275" i="10"/>
  <c r="K275" i="10"/>
  <c r="J275" i="10"/>
  <c r="H275" i="10"/>
  <c r="G275" i="10"/>
  <c r="F275" i="10"/>
  <c r="D275" i="10"/>
  <c r="C275" i="10"/>
  <c r="B275" i="10"/>
  <c r="L274" i="10"/>
  <c r="K274" i="10"/>
  <c r="J274" i="10"/>
  <c r="H274" i="10"/>
  <c r="G274" i="10"/>
  <c r="F274" i="10"/>
  <c r="D274" i="10"/>
  <c r="C274" i="10"/>
  <c r="B274" i="10"/>
  <c r="L273" i="10"/>
  <c r="K273" i="10"/>
  <c r="J273" i="10"/>
  <c r="H273" i="10"/>
  <c r="G273" i="10"/>
  <c r="F273" i="10"/>
  <c r="D273" i="10"/>
  <c r="C273" i="10"/>
  <c r="B273" i="10"/>
  <c r="L272" i="10"/>
  <c r="K272" i="10"/>
  <c r="J272" i="10"/>
  <c r="H272" i="10"/>
  <c r="G272" i="10"/>
  <c r="F272" i="10"/>
  <c r="D272" i="10"/>
  <c r="C272" i="10"/>
  <c r="B272" i="10"/>
  <c r="L271" i="10"/>
  <c r="K271" i="10"/>
  <c r="J271" i="10"/>
  <c r="H271" i="10"/>
  <c r="G271" i="10"/>
  <c r="F271" i="10"/>
  <c r="D271" i="10"/>
  <c r="C271" i="10"/>
  <c r="B271" i="10"/>
  <c r="L270" i="10"/>
  <c r="K270" i="10"/>
  <c r="J270" i="10"/>
  <c r="H270" i="10"/>
  <c r="G270" i="10"/>
  <c r="F270" i="10"/>
  <c r="D270" i="10"/>
  <c r="C270" i="10"/>
  <c r="B270" i="10"/>
  <c r="L269" i="10"/>
  <c r="K269" i="10"/>
  <c r="J269" i="10"/>
  <c r="H269" i="10"/>
  <c r="G269" i="10"/>
  <c r="F269" i="10"/>
  <c r="D269" i="10"/>
  <c r="C269" i="10"/>
  <c r="B269" i="10"/>
  <c r="L268" i="10"/>
  <c r="K268" i="10"/>
  <c r="J268" i="10"/>
  <c r="H268" i="10"/>
  <c r="G268" i="10"/>
  <c r="F268" i="10"/>
  <c r="D268" i="10"/>
  <c r="C268" i="10"/>
  <c r="B268" i="10"/>
  <c r="L267" i="10"/>
  <c r="K267" i="10"/>
  <c r="J267" i="10"/>
  <c r="H267" i="10"/>
  <c r="G267" i="10"/>
  <c r="F267" i="10"/>
  <c r="D267" i="10"/>
  <c r="C267" i="10"/>
  <c r="B267" i="10"/>
  <c r="L266" i="10"/>
  <c r="K266" i="10"/>
  <c r="J266" i="10"/>
  <c r="H266" i="10"/>
  <c r="G266" i="10"/>
  <c r="F266" i="10"/>
  <c r="D266" i="10"/>
  <c r="C266" i="10"/>
  <c r="B266" i="10"/>
  <c r="L265" i="10"/>
  <c r="K265" i="10"/>
  <c r="J265" i="10"/>
  <c r="H265" i="10"/>
  <c r="G265" i="10"/>
  <c r="F265" i="10"/>
  <c r="D265" i="10"/>
  <c r="C265" i="10"/>
  <c r="B265" i="10"/>
  <c r="L264" i="10"/>
  <c r="K264" i="10"/>
  <c r="J264" i="10"/>
  <c r="H264" i="10"/>
  <c r="G264" i="10"/>
  <c r="F264" i="10"/>
  <c r="D264" i="10"/>
  <c r="C264" i="10"/>
  <c r="B264" i="10"/>
  <c r="L263" i="10"/>
  <c r="K263" i="10"/>
  <c r="J263" i="10"/>
  <c r="H263" i="10"/>
  <c r="G263" i="10"/>
  <c r="F263" i="10"/>
  <c r="D263" i="10"/>
  <c r="C263" i="10"/>
  <c r="B263" i="10"/>
  <c r="L262" i="10"/>
  <c r="K262" i="10"/>
  <c r="J262" i="10"/>
  <c r="H262" i="10"/>
  <c r="G262" i="10"/>
  <c r="F262" i="10"/>
  <c r="D262" i="10"/>
  <c r="C262" i="10"/>
  <c r="B262" i="10"/>
  <c r="L261" i="10"/>
  <c r="K261" i="10"/>
  <c r="J261" i="10"/>
  <c r="H261" i="10"/>
  <c r="G261" i="10"/>
  <c r="F261" i="10"/>
  <c r="D261" i="10"/>
  <c r="C261" i="10"/>
  <c r="K260" i="10"/>
  <c r="J260" i="10"/>
  <c r="H260" i="10"/>
  <c r="G260" i="10"/>
  <c r="F260" i="10"/>
  <c r="D260" i="10"/>
  <c r="C260" i="10"/>
  <c r="B260" i="10"/>
  <c r="K259" i="10"/>
  <c r="J259" i="10"/>
  <c r="G259" i="10"/>
  <c r="F259" i="10"/>
  <c r="D259" i="10"/>
  <c r="C259" i="10"/>
  <c r="B259" i="10"/>
  <c r="L258" i="10"/>
  <c r="K258" i="10"/>
  <c r="J258" i="10"/>
  <c r="G258" i="10"/>
  <c r="F258" i="10"/>
  <c r="C258" i="10"/>
  <c r="B258" i="10"/>
  <c r="L257" i="10"/>
  <c r="K257" i="10"/>
  <c r="J257" i="10"/>
  <c r="H257" i="10"/>
  <c r="G257" i="10"/>
  <c r="F257" i="10"/>
  <c r="C257" i="10"/>
  <c r="B257" i="10"/>
  <c r="K256" i="10"/>
  <c r="J256" i="10"/>
  <c r="H256" i="10"/>
  <c r="G256" i="10"/>
  <c r="F256" i="10"/>
  <c r="D256" i="10"/>
  <c r="C256" i="10"/>
  <c r="B256" i="10"/>
  <c r="K255" i="10"/>
  <c r="J255" i="10"/>
  <c r="G255" i="10"/>
  <c r="F255" i="10"/>
  <c r="D255" i="10"/>
  <c r="C255" i="10"/>
  <c r="B255" i="10"/>
  <c r="L254" i="10"/>
  <c r="K254" i="10"/>
  <c r="J254" i="10"/>
  <c r="H254" i="10"/>
  <c r="G254" i="10"/>
  <c r="F254" i="10"/>
  <c r="D254" i="10"/>
  <c r="C254" i="10"/>
  <c r="K253" i="10"/>
  <c r="J253" i="10"/>
  <c r="H253" i="10"/>
  <c r="G253" i="10"/>
  <c r="F253" i="10"/>
  <c r="D253" i="10"/>
  <c r="C253" i="10"/>
  <c r="B253" i="10"/>
  <c r="L252" i="10"/>
  <c r="K252" i="10"/>
  <c r="J252" i="10"/>
  <c r="H252" i="10"/>
  <c r="G252" i="10"/>
  <c r="F252" i="10"/>
  <c r="D252" i="10"/>
  <c r="C252" i="10"/>
  <c r="B252" i="10"/>
  <c r="L251" i="10"/>
  <c r="K251" i="10"/>
  <c r="J251" i="10"/>
  <c r="H251" i="10"/>
  <c r="G251" i="10"/>
  <c r="F251" i="10"/>
  <c r="D251" i="10"/>
  <c r="C251" i="10"/>
  <c r="B251" i="10"/>
  <c r="L250" i="10"/>
  <c r="J250" i="10"/>
  <c r="G250" i="10"/>
  <c r="F250" i="10"/>
  <c r="C250" i="10"/>
  <c r="M249" i="10"/>
  <c r="K249" i="10"/>
  <c r="J249" i="10"/>
  <c r="I249" i="10"/>
  <c r="G249" i="10"/>
  <c r="F249" i="10"/>
  <c r="E249" i="10"/>
  <c r="C249" i="10"/>
  <c r="B249" i="10"/>
  <c r="M248" i="10"/>
  <c r="K248" i="10"/>
  <c r="J248" i="10"/>
  <c r="I248" i="10"/>
  <c r="G248" i="10"/>
  <c r="F248" i="10"/>
  <c r="E248" i="10"/>
  <c r="C248" i="10"/>
  <c r="B248" i="10"/>
  <c r="M247" i="10"/>
  <c r="K247" i="10"/>
  <c r="J247" i="10"/>
  <c r="I247" i="10"/>
  <c r="G247" i="10"/>
  <c r="F247" i="10"/>
  <c r="E247" i="10"/>
  <c r="C247" i="10"/>
  <c r="B247" i="10"/>
  <c r="M246" i="10"/>
  <c r="K246" i="10"/>
  <c r="J246" i="10"/>
  <c r="I246" i="10"/>
  <c r="G246" i="10"/>
  <c r="F246" i="10"/>
  <c r="E246" i="10"/>
  <c r="C246" i="10"/>
  <c r="L245" i="10"/>
  <c r="K245" i="10"/>
  <c r="J245" i="10"/>
  <c r="H245" i="10"/>
  <c r="G245" i="10"/>
  <c r="F245" i="10"/>
  <c r="D245" i="10"/>
  <c r="C245" i="10"/>
  <c r="B245" i="10"/>
  <c r="L244" i="10"/>
  <c r="K244" i="10"/>
  <c r="J244" i="10"/>
  <c r="H244" i="10"/>
  <c r="G244" i="10"/>
  <c r="F244" i="10"/>
  <c r="D244" i="10"/>
  <c r="C244" i="10"/>
  <c r="B244" i="10"/>
  <c r="L243" i="10"/>
  <c r="K243" i="10"/>
  <c r="J243" i="10"/>
  <c r="H243" i="10"/>
  <c r="G243" i="10"/>
  <c r="F243" i="10"/>
  <c r="D243" i="10"/>
  <c r="C243" i="10"/>
  <c r="B243" i="10"/>
  <c r="L242" i="10"/>
  <c r="K242" i="10"/>
  <c r="J242" i="10"/>
  <c r="H242" i="10"/>
  <c r="G242" i="10"/>
  <c r="F242" i="10"/>
  <c r="D242" i="10"/>
  <c r="C242" i="10"/>
  <c r="K220" i="10"/>
  <c r="I241" i="10"/>
  <c r="G220" i="10"/>
  <c r="D241" i="10"/>
  <c r="C220" i="10"/>
  <c r="M144" i="10"/>
  <c r="I144" i="10"/>
  <c r="G144" i="10"/>
  <c r="E144" i="10"/>
  <c r="K70" i="10"/>
  <c r="F70" i="10"/>
  <c r="D70" i="10"/>
  <c r="B70" i="10"/>
  <c r="D303" i="10" l="1"/>
  <c r="L303" i="10"/>
  <c r="H303" i="10"/>
  <c r="I303" i="10"/>
  <c r="E303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8" i="10"/>
  <c r="N39" i="10"/>
  <c r="N40" i="10"/>
  <c r="N42" i="10"/>
  <c r="N43" i="10"/>
  <c r="N44" i="10"/>
  <c r="N46" i="10"/>
  <c r="N47" i="10"/>
  <c r="N48" i="10"/>
  <c r="N49" i="10"/>
  <c r="N50" i="10"/>
  <c r="N51" i="10"/>
  <c r="N52" i="10"/>
  <c r="N54" i="10"/>
  <c r="N55" i="10"/>
  <c r="N56" i="10"/>
  <c r="N58" i="10"/>
  <c r="N59" i="10"/>
  <c r="N60" i="10"/>
  <c r="N62" i="10"/>
  <c r="N63" i="10"/>
  <c r="N64" i="10"/>
  <c r="N65" i="10"/>
  <c r="N66" i="10"/>
  <c r="N67" i="10"/>
  <c r="N68" i="10"/>
  <c r="N83" i="10"/>
  <c r="N86" i="10"/>
  <c r="N88" i="10"/>
  <c r="N89" i="10"/>
  <c r="N90" i="10"/>
  <c r="N93" i="10"/>
  <c r="N94" i="10"/>
  <c r="N96" i="10"/>
  <c r="N97" i="10"/>
  <c r="N98" i="10"/>
  <c r="N101" i="10"/>
  <c r="N102" i="10"/>
  <c r="N104" i="10"/>
  <c r="N105" i="10"/>
  <c r="N106" i="10"/>
  <c r="N109" i="10"/>
  <c r="N110" i="10"/>
  <c r="N112" i="10"/>
  <c r="N113" i="10"/>
  <c r="N114" i="10"/>
  <c r="N117" i="10"/>
  <c r="N118" i="10"/>
  <c r="N120" i="10"/>
  <c r="N121" i="10"/>
  <c r="N122" i="10"/>
  <c r="N125" i="10"/>
  <c r="N126" i="10"/>
  <c r="N128" i="10"/>
  <c r="N129" i="10"/>
  <c r="N130" i="10"/>
  <c r="N133" i="10"/>
  <c r="N134" i="10"/>
  <c r="N136" i="10"/>
  <c r="N137" i="10"/>
  <c r="N138" i="10"/>
  <c r="N141" i="10"/>
  <c r="N142" i="10"/>
  <c r="N159" i="10"/>
  <c r="N167" i="10"/>
  <c r="N178" i="10"/>
  <c r="N269" i="10"/>
  <c r="N195" i="10"/>
  <c r="N285" i="10"/>
  <c r="J70" i="10"/>
  <c r="N163" i="10"/>
  <c r="B246" i="10"/>
  <c r="N246" i="10" s="1"/>
  <c r="N171" i="10"/>
  <c r="B254" i="10"/>
  <c r="N254" i="10" s="1"/>
  <c r="N255" i="10"/>
  <c r="N258" i="10"/>
  <c r="N273" i="10"/>
  <c r="N198" i="10"/>
  <c r="B281" i="10"/>
  <c r="N281" i="10" s="1"/>
  <c r="N290" i="10"/>
  <c r="C70" i="10"/>
  <c r="C144" i="10"/>
  <c r="K144" i="10"/>
  <c r="N276" i="10"/>
  <c r="D144" i="10"/>
  <c r="H144" i="10"/>
  <c r="L144" i="10"/>
  <c r="M220" i="10"/>
  <c r="N251" i="10"/>
  <c r="N294" i="10"/>
  <c r="N268" i="10"/>
  <c r="N297" i="10"/>
  <c r="N301" i="10"/>
  <c r="N247" i="10"/>
  <c r="N266" i="10"/>
  <c r="N183" i="10"/>
  <c r="N274" i="10"/>
  <c r="N207" i="10"/>
  <c r="N215" i="10"/>
  <c r="E220" i="10"/>
  <c r="N264" i="10"/>
  <c r="N272" i="10"/>
  <c r="E70" i="10"/>
  <c r="I70" i="10"/>
  <c r="N61" i="10"/>
  <c r="B144" i="10"/>
  <c r="J144" i="10"/>
  <c r="N82" i="10"/>
  <c r="N87" i="10"/>
  <c r="N95" i="10"/>
  <c r="N103" i="10"/>
  <c r="N111" i="10"/>
  <c r="N119" i="10"/>
  <c r="N143" i="10"/>
  <c r="N244" i="10"/>
  <c r="N245" i="10"/>
  <c r="N162" i="10"/>
  <c r="N168" i="10"/>
  <c r="N253" i="10"/>
  <c r="N170" i="10"/>
  <c r="N260" i="10"/>
  <c r="N277" i="10"/>
  <c r="N194" i="10"/>
  <c r="N202" i="10"/>
  <c r="N293" i="10"/>
  <c r="H220" i="10"/>
  <c r="K241" i="10"/>
  <c r="K303" i="10" s="1"/>
  <c r="B261" i="10"/>
  <c r="N261" i="10" s="1"/>
  <c r="N8" i="10"/>
  <c r="N37" i="10"/>
  <c r="N53" i="10"/>
  <c r="N69" i="10"/>
  <c r="N84" i="10"/>
  <c r="N91" i="10"/>
  <c r="N92" i="10"/>
  <c r="N99" i="10"/>
  <c r="N100" i="10"/>
  <c r="N107" i="10"/>
  <c r="N108" i="10"/>
  <c r="N115" i="10"/>
  <c r="N116" i="10"/>
  <c r="N123" i="10"/>
  <c r="N124" i="10"/>
  <c r="N131" i="10"/>
  <c r="N132" i="10"/>
  <c r="N139" i="10"/>
  <c r="N140" i="10"/>
  <c r="B220" i="10"/>
  <c r="B241" i="10"/>
  <c r="F220" i="10"/>
  <c r="F241" i="10"/>
  <c r="F303" i="10" s="1"/>
  <c r="J220" i="10"/>
  <c r="J241" i="10"/>
  <c r="J303" i="10" s="1"/>
  <c r="N158" i="10"/>
  <c r="N164" i="10"/>
  <c r="N248" i="10"/>
  <c r="N249" i="10"/>
  <c r="N166" i="10"/>
  <c r="N172" i="10"/>
  <c r="N256" i="10"/>
  <c r="N257" i="10"/>
  <c r="N174" i="10"/>
  <c r="N181" i="10"/>
  <c r="N265" i="10"/>
  <c r="N182" i="10"/>
  <c r="N189" i="10"/>
  <c r="N190" i="10"/>
  <c r="N289" i="10"/>
  <c r="N206" i="10"/>
  <c r="N214" i="10"/>
  <c r="D220" i="10"/>
  <c r="L220" i="10"/>
  <c r="G241" i="10"/>
  <c r="G303" i="10" s="1"/>
  <c r="B242" i="10"/>
  <c r="N242" i="10" s="1"/>
  <c r="M243" i="10"/>
  <c r="N243" i="10" s="1"/>
  <c r="B250" i="10"/>
  <c r="N250" i="10" s="1"/>
  <c r="B278" i="10"/>
  <c r="N278" i="10" s="1"/>
  <c r="N175" i="10"/>
  <c r="N191" i="10"/>
  <c r="N282" i="10"/>
  <c r="N199" i="10"/>
  <c r="N298" i="10"/>
  <c r="M70" i="10"/>
  <c r="N45" i="10"/>
  <c r="F144" i="10"/>
  <c r="N127" i="10"/>
  <c r="N135" i="10"/>
  <c r="N160" i="10"/>
  <c r="N252" i="10"/>
  <c r="N186" i="10"/>
  <c r="N210" i="10"/>
  <c r="N218" i="10"/>
  <c r="C241" i="10"/>
  <c r="C303" i="10" s="1"/>
  <c r="N41" i="10"/>
  <c r="N57" i="10"/>
  <c r="N262" i="10"/>
  <c r="N179" i="10"/>
  <c r="N270" i="10"/>
  <c r="N187" i="10"/>
  <c r="N286" i="10"/>
  <c r="N203" i="10"/>
  <c r="N211" i="10"/>
  <c r="N302" i="10"/>
  <c r="N219" i="10"/>
  <c r="I220" i="10"/>
  <c r="N161" i="10"/>
  <c r="N165" i="10"/>
  <c r="N169" i="10"/>
  <c r="N173" i="10"/>
  <c r="N177" i="10"/>
  <c r="N185" i="10"/>
  <c r="N193" i="10"/>
  <c r="N280" i="10"/>
  <c r="N197" i="10"/>
  <c r="N284" i="10"/>
  <c r="N201" i="10"/>
  <c r="N288" i="10"/>
  <c r="N205" i="10"/>
  <c r="N292" i="10"/>
  <c r="N209" i="10"/>
  <c r="N296" i="10"/>
  <c r="N213" i="10"/>
  <c r="N300" i="10"/>
  <c r="N217" i="10"/>
  <c r="N259" i="10"/>
  <c r="N176" i="10"/>
  <c r="N263" i="10"/>
  <c r="N180" i="10"/>
  <c r="N267" i="10"/>
  <c r="N184" i="10"/>
  <c r="N271" i="10"/>
  <c r="N188" i="10"/>
  <c r="N275" i="10"/>
  <c r="N192" i="10"/>
  <c r="N279" i="10"/>
  <c r="N196" i="10"/>
  <c r="N283" i="10"/>
  <c r="N200" i="10"/>
  <c r="N287" i="10"/>
  <c r="N204" i="10"/>
  <c r="N291" i="10"/>
  <c r="N208" i="10"/>
  <c r="N295" i="10"/>
  <c r="N212" i="10"/>
  <c r="N299" i="10"/>
  <c r="N216" i="10"/>
  <c r="B303" i="10" l="1"/>
  <c r="M303" i="10"/>
  <c r="N241" i="10"/>
  <c r="N303" i="10" s="1"/>
  <c r="N144" i="10"/>
  <c r="N220" i="10"/>
  <c r="N70" i="10"/>
  <c r="L303" i="8" l="1"/>
  <c r="M302" i="8"/>
  <c r="K302" i="8"/>
  <c r="J302" i="8"/>
  <c r="I302" i="8"/>
  <c r="H302" i="8"/>
  <c r="G302" i="8"/>
  <c r="F302" i="8"/>
  <c r="E302" i="8"/>
  <c r="D302" i="8"/>
  <c r="C302" i="8"/>
  <c r="B302" i="8"/>
  <c r="M301" i="8"/>
  <c r="K301" i="8"/>
  <c r="J301" i="8"/>
  <c r="I301" i="8"/>
  <c r="H301" i="8"/>
  <c r="G301" i="8"/>
  <c r="F301" i="8"/>
  <c r="E301" i="8"/>
  <c r="D301" i="8"/>
  <c r="C301" i="8"/>
  <c r="B301" i="8"/>
  <c r="M300" i="8"/>
  <c r="K300" i="8"/>
  <c r="J300" i="8"/>
  <c r="I300" i="8"/>
  <c r="H300" i="8"/>
  <c r="G300" i="8"/>
  <c r="F300" i="8"/>
  <c r="E300" i="8"/>
  <c r="D300" i="8"/>
  <c r="C300" i="8"/>
  <c r="B300" i="8"/>
  <c r="M299" i="8"/>
  <c r="K299" i="8"/>
  <c r="J299" i="8"/>
  <c r="I299" i="8"/>
  <c r="H299" i="8"/>
  <c r="G299" i="8"/>
  <c r="F299" i="8"/>
  <c r="E299" i="8"/>
  <c r="D299" i="8"/>
  <c r="C299" i="8"/>
  <c r="B299" i="8"/>
  <c r="M298" i="8"/>
  <c r="K298" i="8"/>
  <c r="J298" i="8"/>
  <c r="I298" i="8"/>
  <c r="H298" i="8"/>
  <c r="G298" i="8"/>
  <c r="F298" i="8"/>
  <c r="E298" i="8"/>
  <c r="D298" i="8"/>
  <c r="C298" i="8"/>
  <c r="B298" i="8"/>
  <c r="M297" i="8"/>
  <c r="K297" i="8"/>
  <c r="J297" i="8"/>
  <c r="I297" i="8"/>
  <c r="H297" i="8"/>
  <c r="G297" i="8"/>
  <c r="F297" i="8"/>
  <c r="E297" i="8"/>
  <c r="D297" i="8"/>
  <c r="C297" i="8"/>
  <c r="B297" i="8"/>
  <c r="M296" i="8"/>
  <c r="K296" i="8"/>
  <c r="J296" i="8"/>
  <c r="I296" i="8"/>
  <c r="H296" i="8"/>
  <c r="G296" i="8"/>
  <c r="F296" i="8"/>
  <c r="E296" i="8"/>
  <c r="D296" i="8"/>
  <c r="C296" i="8"/>
  <c r="B296" i="8"/>
  <c r="M295" i="8"/>
  <c r="K295" i="8"/>
  <c r="J295" i="8"/>
  <c r="I295" i="8"/>
  <c r="H295" i="8"/>
  <c r="G295" i="8"/>
  <c r="F295" i="8"/>
  <c r="E295" i="8"/>
  <c r="D295" i="8"/>
  <c r="C295" i="8"/>
  <c r="B295" i="8"/>
  <c r="M294" i="8"/>
  <c r="K294" i="8"/>
  <c r="J294" i="8"/>
  <c r="I294" i="8"/>
  <c r="H294" i="8"/>
  <c r="G294" i="8"/>
  <c r="F294" i="8"/>
  <c r="E294" i="8"/>
  <c r="D294" i="8"/>
  <c r="C294" i="8"/>
  <c r="B294" i="8"/>
  <c r="M293" i="8"/>
  <c r="K293" i="8"/>
  <c r="J293" i="8"/>
  <c r="I293" i="8"/>
  <c r="H293" i="8"/>
  <c r="G293" i="8"/>
  <c r="F293" i="8"/>
  <c r="E293" i="8"/>
  <c r="D293" i="8"/>
  <c r="C293" i="8"/>
  <c r="B293" i="8"/>
  <c r="M292" i="8"/>
  <c r="K292" i="8"/>
  <c r="J292" i="8"/>
  <c r="I292" i="8"/>
  <c r="H292" i="8"/>
  <c r="G292" i="8"/>
  <c r="F292" i="8"/>
  <c r="E292" i="8"/>
  <c r="D292" i="8"/>
  <c r="C292" i="8"/>
  <c r="B292" i="8"/>
  <c r="M291" i="8"/>
  <c r="K291" i="8"/>
  <c r="J291" i="8"/>
  <c r="I291" i="8"/>
  <c r="H291" i="8"/>
  <c r="G291" i="8"/>
  <c r="F291" i="8"/>
  <c r="E291" i="8"/>
  <c r="D291" i="8"/>
  <c r="C291" i="8"/>
  <c r="B291" i="8"/>
  <c r="M290" i="8"/>
  <c r="K290" i="8"/>
  <c r="J290" i="8"/>
  <c r="I290" i="8"/>
  <c r="H290" i="8"/>
  <c r="G290" i="8"/>
  <c r="F290" i="8"/>
  <c r="E290" i="8"/>
  <c r="D290" i="8"/>
  <c r="C290" i="8"/>
  <c r="B290" i="8"/>
  <c r="M289" i="8"/>
  <c r="K289" i="8"/>
  <c r="J289" i="8"/>
  <c r="I289" i="8"/>
  <c r="H289" i="8"/>
  <c r="G289" i="8"/>
  <c r="F289" i="8"/>
  <c r="E289" i="8"/>
  <c r="D289" i="8"/>
  <c r="C289" i="8"/>
  <c r="B289" i="8"/>
  <c r="M288" i="8"/>
  <c r="K288" i="8"/>
  <c r="J288" i="8"/>
  <c r="I288" i="8"/>
  <c r="H288" i="8"/>
  <c r="G288" i="8"/>
  <c r="F288" i="8"/>
  <c r="E288" i="8"/>
  <c r="D288" i="8"/>
  <c r="C288" i="8"/>
  <c r="B288" i="8"/>
  <c r="M287" i="8"/>
  <c r="K287" i="8"/>
  <c r="J287" i="8"/>
  <c r="I287" i="8"/>
  <c r="H287" i="8"/>
  <c r="G287" i="8"/>
  <c r="F287" i="8"/>
  <c r="E287" i="8"/>
  <c r="D287" i="8"/>
  <c r="C287" i="8"/>
  <c r="B287" i="8"/>
  <c r="M286" i="8"/>
  <c r="K286" i="8"/>
  <c r="J286" i="8"/>
  <c r="I286" i="8"/>
  <c r="H286" i="8"/>
  <c r="G286" i="8"/>
  <c r="F286" i="8"/>
  <c r="E286" i="8"/>
  <c r="D286" i="8"/>
  <c r="C286" i="8"/>
  <c r="B286" i="8"/>
  <c r="M285" i="8"/>
  <c r="K285" i="8"/>
  <c r="J285" i="8"/>
  <c r="I285" i="8"/>
  <c r="H285" i="8"/>
  <c r="G285" i="8"/>
  <c r="F285" i="8"/>
  <c r="E285" i="8"/>
  <c r="D285" i="8"/>
  <c r="C285" i="8"/>
  <c r="B285" i="8"/>
  <c r="M284" i="8"/>
  <c r="K284" i="8"/>
  <c r="J284" i="8"/>
  <c r="I284" i="8"/>
  <c r="H284" i="8"/>
  <c r="G284" i="8"/>
  <c r="F284" i="8"/>
  <c r="E284" i="8"/>
  <c r="D284" i="8"/>
  <c r="C284" i="8"/>
  <c r="B284" i="8"/>
  <c r="M283" i="8"/>
  <c r="K283" i="8"/>
  <c r="J283" i="8"/>
  <c r="I283" i="8"/>
  <c r="H283" i="8"/>
  <c r="G283" i="8"/>
  <c r="F283" i="8"/>
  <c r="E283" i="8"/>
  <c r="D283" i="8"/>
  <c r="C283" i="8"/>
  <c r="B283" i="8"/>
  <c r="M282" i="8"/>
  <c r="K282" i="8"/>
  <c r="J282" i="8"/>
  <c r="I282" i="8"/>
  <c r="H282" i="8"/>
  <c r="G282" i="8"/>
  <c r="F282" i="8"/>
  <c r="E282" i="8"/>
  <c r="D282" i="8"/>
  <c r="C282" i="8"/>
  <c r="B282" i="8"/>
  <c r="M281" i="8"/>
  <c r="K281" i="8"/>
  <c r="J281" i="8"/>
  <c r="I281" i="8"/>
  <c r="H281" i="8"/>
  <c r="G281" i="8"/>
  <c r="F281" i="8"/>
  <c r="E281" i="8"/>
  <c r="D281" i="8"/>
  <c r="C281" i="8"/>
  <c r="B281" i="8"/>
  <c r="M280" i="8"/>
  <c r="K280" i="8"/>
  <c r="J280" i="8"/>
  <c r="I280" i="8"/>
  <c r="H280" i="8"/>
  <c r="G280" i="8"/>
  <c r="F280" i="8"/>
  <c r="E280" i="8"/>
  <c r="D280" i="8"/>
  <c r="C280" i="8"/>
  <c r="B280" i="8"/>
  <c r="M279" i="8"/>
  <c r="K279" i="8"/>
  <c r="J279" i="8"/>
  <c r="I279" i="8"/>
  <c r="H279" i="8"/>
  <c r="G279" i="8"/>
  <c r="F279" i="8"/>
  <c r="E279" i="8"/>
  <c r="D279" i="8"/>
  <c r="C279" i="8"/>
  <c r="B279" i="8"/>
  <c r="M278" i="8"/>
  <c r="K278" i="8"/>
  <c r="J278" i="8"/>
  <c r="I278" i="8"/>
  <c r="H278" i="8"/>
  <c r="G278" i="8"/>
  <c r="F278" i="8"/>
  <c r="E278" i="8"/>
  <c r="D278" i="8"/>
  <c r="C278" i="8"/>
  <c r="B278" i="8"/>
  <c r="M277" i="8"/>
  <c r="K277" i="8"/>
  <c r="J277" i="8"/>
  <c r="I277" i="8"/>
  <c r="H277" i="8"/>
  <c r="G277" i="8"/>
  <c r="F277" i="8"/>
  <c r="E277" i="8"/>
  <c r="D277" i="8"/>
  <c r="C277" i="8"/>
  <c r="B277" i="8"/>
  <c r="M276" i="8"/>
  <c r="K276" i="8"/>
  <c r="J276" i="8"/>
  <c r="I276" i="8"/>
  <c r="H276" i="8"/>
  <c r="G276" i="8"/>
  <c r="F276" i="8"/>
  <c r="E276" i="8"/>
  <c r="D276" i="8"/>
  <c r="C276" i="8"/>
  <c r="B276" i="8"/>
  <c r="M275" i="8"/>
  <c r="K275" i="8"/>
  <c r="J275" i="8"/>
  <c r="I275" i="8"/>
  <c r="H275" i="8"/>
  <c r="G275" i="8"/>
  <c r="F275" i="8"/>
  <c r="E275" i="8"/>
  <c r="D275" i="8"/>
  <c r="C275" i="8"/>
  <c r="B275" i="8"/>
  <c r="M274" i="8"/>
  <c r="K274" i="8"/>
  <c r="J274" i="8"/>
  <c r="I274" i="8"/>
  <c r="H274" i="8"/>
  <c r="G274" i="8"/>
  <c r="F274" i="8"/>
  <c r="E274" i="8"/>
  <c r="D274" i="8"/>
  <c r="C274" i="8"/>
  <c r="B274" i="8"/>
  <c r="M273" i="8"/>
  <c r="K273" i="8"/>
  <c r="J273" i="8"/>
  <c r="I273" i="8"/>
  <c r="H273" i="8"/>
  <c r="G273" i="8"/>
  <c r="F273" i="8"/>
  <c r="E273" i="8"/>
  <c r="D273" i="8"/>
  <c r="C273" i="8"/>
  <c r="B273" i="8"/>
  <c r="M272" i="8"/>
  <c r="K272" i="8"/>
  <c r="J272" i="8"/>
  <c r="I272" i="8"/>
  <c r="H272" i="8"/>
  <c r="G272" i="8"/>
  <c r="F272" i="8"/>
  <c r="E272" i="8"/>
  <c r="D272" i="8"/>
  <c r="C272" i="8"/>
  <c r="B272" i="8"/>
  <c r="M271" i="8"/>
  <c r="K271" i="8"/>
  <c r="J271" i="8"/>
  <c r="I271" i="8"/>
  <c r="H271" i="8"/>
  <c r="G271" i="8"/>
  <c r="F271" i="8"/>
  <c r="E271" i="8"/>
  <c r="D271" i="8"/>
  <c r="C271" i="8"/>
  <c r="B271" i="8"/>
  <c r="M270" i="8"/>
  <c r="K270" i="8"/>
  <c r="J270" i="8"/>
  <c r="I270" i="8"/>
  <c r="H270" i="8"/>
  <c r="G270" i="8"/>
  <c r="F270" i="8"/>
  <c r="E270" i="8"/>
  <c r="D270" i="8"/>
  <c r="C270" i="8"/>
  <c r="B270" i="8"/>
  <c r="M269" i="8"/>
  <c r="K269" i="8"/>
  <c r="J269" i="8"/>
  <c r="I269" i="8"/>
  <c r="H269" i="8"/>
  <c r="G269" i="8"/>
  <c r="F269" i="8"/>
  <c r="E269" i="8"/>
  <c r="D269" i="8"/>
  <c r="C269" i="8"/>
  <c r="B269" i="8"/>
  <c r="M268" i="8"/>
  <c r="K268" i="8"/>
  <c r="J268" i="8"/>
  <c r="I268" i="8"/>
  <c r="H268" i="8"/>
  <c r="G268" i="8"/>
  <c r="F268" i="8"/>
  <c r="E268" i="8"/>
  <c r="D268" i="8"/>
  <c r="C268" i="8"/>
  <c r="B268" i="8"/>
  <c r="M267" i="8"/>
  <c r="K267" i="8"/>
  <c r="J267" i="8"/>
  <c r="I267" i="8"/>
  <c r="H267" i="8"/>
  <c r="G267" i="8"/>
  <c r="F267" i="8"/>
  <c r="E267" i="8"/>
  <c r="D267" i="8"/>
  <c r="C267" i="8"/>
  <c r="B267" i="8"/>
  <c r="M266" i="8"/>
  <c r="K266" i="8"/>
  <c r="J266" i="8"/>
  <c r="I266" i="8"/>
  <c r="H266" i="8"/>
  <c r="G266" i="8"/>
  <c r="F266" i="8"/>
  <c r="E266" i="8"/>
  <c r="D266" i="8"/>
  <c r="C266" i="8"/>
  <c r="B266" i="8"/>
  <c r="M265" i="8"/>
  <c r="K265" i="8"/>
  <c r="J265" i="8"/>
  <c r="I265" i="8"/>
  <c r="H265" i="8"/>
  <c r="G265" i="8"/>
  <c r="F265" i="8"/>
  <c r="E265" i="8"/>
  <c r="D265" i="8"/>
  <c r="C265" i="8"/>
  <c r="B265" i="8"/>
  <c r="M264" i="8"/>
  <c r="K264" i="8"/>
  <c r="J264" i="8"/>
  <c r="I264" i="8"/>
  <c r="H264" i="8"/>
  <c r="G264" i="8"/>
  <c r="F264" i="8"/>
  <c r="E264" i="8"/>
  <c r="D264" i="8"/>
  <c r="C264" i="8"/>
  <c r="B264" i="8"/>
  <c r="M263" i="8"/>
  <c r="K263" i="8"/>
  <c r="J263" i="8"/>
  <c r="I263" i="8"/>
  <c r="H263" i="8"/>
  <c r="G263" i="8"/>
  <c r="F263" i="8"/>
  <c r="E263" i="8"/>
  <c r="D263" i="8"/>
  <c r="C263" i="8"/>
  <c r="B263" i="8"/>
  <c r="M262" i="8"/>
  <c r="K262" i="8"/>
  <c r="J262" i="8"/>
  <c r="I262" i="8"/>
  <c r="H262" i="8"/>
  <c r="G262" i="8"/>
  <c r="F262" i="8"/>
  <c r="E262" i="8"/>
  <c r="D262" i="8"/>
  <c r="C262" i="8"/>
  <c r="B262" i="8"/>
  <c r="M261" i="8"/>
  <c r="K261" i="8"/>
  <c r="J261" i="8"/>
  <c r="I261" i="8"/>
  <c r="H261" i="8"/>
  <c r="G261" i="8"/>
  <c r="F261" i="8"/>
  <c r="E261" i="8"/>
  <c r="D261" i="8"/>
  <c r="C261" i="8"/>
  <c r="B261" i="8"/>
  <c r="M260" i="8"/>
  <c r="K260" i="8"/>
  <c r="J260" i="8"/>
  <c r="I260" i="8"/>
  <c r="H260" i="8"/>
  <c r="G260" i="8"/>
  <c r="F260" i="8"/>
  <c r="E260" i="8"/>
  <c r="D260" i="8"/>
  <c r="C260" i="8"/>
  <c r="B260" i="8"/>
  <c r="M259" i="8"/>
  <c r="K259" i="8"/>
  <c r="J259" i="8"/>
  <c r="I259" i="8"/>
  <c r="H259" i="8"/>
  <c r="G259" i="8"/>
  <c r="F259" i="8"/>
  <c r="E259" i="8"/>
  <c r="D259" i="8"/>
  <c r="C259" i="8"/>
  <c r="B259" i="8"/>
  <c r="M258" i="8"/>
  <c r="K258" i="8"/>
  <c r="J258" i="8"/>
  <c r="I258" i="8"/>
  <c r="H258" i="8"/>
  <c r="G258" i="8"/>
  <c r="F258" i="8"/>
  <c r="E258" i="8"/>
  <c r="D258" i="8"/>
  <c r="C258" i="8"/>
  <c r="B258" i="8"/>
  <c r="M257" i="8"/>
  <c r="K257" i="8"/>
  <c r="J257" i="8"/>
  <c r="I257" i="8"/>
  <c r="H257" i="8"/>
  <c r="G257" i="8"/>
  <c r="F257" i="8"/>
  <c r="E257" i="8"/>
  <c r="D257" i="8"/>
  <c r="C257" i="8"/>
  <c r="B257" i="8"/>
  <c r="M256" i="8"/>
  <c r="K256" i="8"/>
  <c r="J256" i="8"/>
  <c r="I256" i="8"/>
  <c r="H256" i="8"/>
  <c r="G256" i="8"/>
  <c r="F256" i="8"/>
  <c r="E256" i="8"/>
  <c r="D256" i="8"/>
  <c r="C256" i="8"/>
  <c r="B256" i="8"/>
  <c r="M255" i="8"/>
  <c r="K255" i="8"/>
  <c r="J255" i="8"/>
  <c r="I255" i="8"/>
  <c r="H255" i="8"/>
  <c r="G255" i="8"/>
  <c r="F255" i="8"/>
  <c r="E255" i="8"/>
  <c r="D255" i="8"/>
  <c r="C255" i="8"/>
  <c r="B255" i="8"/>
  <c r="M254" i="8"/>
  <c r="K254" i="8"/>
  <c r="J254" i="8"/>
  <c r="I254" i="8"/>
  <c r="H254" i="8"/>
  <c r="G254" i="8"/>
  <c r="F254" i="8"/>
  <c r="E254" i="8"/>
  <c r="D254" i="8"/>
  <c r="C254" i="8"/>
  <c r="B254" i="8"/>
  <c r="M253" i="8"/>
  <c r="K253" i="8"/>
  <c r="J253" i="8"/>
  <c r="I253" i="8"/>
  <c r="H253" i="8"/>
  <c r="G253" i="8"/>
  <c r="F253" i="8"/>
  <c r="E253" i="8"/>
  <c r="D253" i="8"/>
  <c r="C253" i="8"/>
  <c r="B253" i="8"/>
  <c r="M252" i="8"/>
  <c r="K252" i="8"/>
  <c r="J252" i="8"/>
  <c r="I252" i="8"/>
  <c r="H252" i="8"/>
  <c r="G252" i="8"/>
  <c r="F252" i="8"/>
  <c r="E252" i="8"/>
  <c r="D252" i="8"/>
  <c r="C252" i="8"/>
  <c r="B252" i="8"/>
  <c r="M251" i="8"/>
  <c r="K251" i="8"/>
  <c r="J251" i="8"/>
  <c r="I251" i="8"/>
  <c r="H251" i="8"/>
  <c r="G251" i="8"/>
  <c r="F251" i="8"/>
  <c r="E251" i="8"/>
  <c r="D251" i="8"/>
  <c r="C251" i="8"/>
  <c r="B251" i="8"/>
  <c r="M250" i="8"/>
  <c r="K250" i="8"/>
  <c r="J250" i="8"/>
  <c r="I250" i="8"/>
  <c r="H250" i="8"/>
  <c r="G250" i="8"/>
  <c r="F250" i="8"/>
  <c r="E250" i="8"/>
  <c r="D250" i="8"/>
  <c r="C250" i="8"/>
  <c r="B250" i="8"/>
  <c r="M249" i="8"/>
  <c r="K249" i="8"/>
  <c r="J249" i="8"/>
  <c r="I249" i="8"/>
  <c r="H249" i="8"/>
  <c r="G249" i="8"/>
  <c r="F249" i="8"/>
  <c r="E249" i="8"/>
  <c r="D249" i="8"/>
  <c r="C249" i="8"/>
  <c r="B249" i="8"/>
  <c r="M248" i="8"/>
  <c r="K248" i="8"/>
  <c r="J248" i="8"/>
  <c r="I248" i="8"/>
  <c r="H248" i="8"/>
  <c r="G248" i="8"/>
  <c r="F248" i="8"/>
  <c r="E248" i="8"/>
  <c r="D248" i="8"/>
  <c r="C248" i="8"/>
  <c r="B248" i="8"/>
  <c r="M247" i="8"/>
  <c r="K247" i="8"/>
  <c r="J247" i="8"/>
  <c r="I247" i="8"/>
  <c r="H247" i="8"/>
  <c r="G247" i="8"/>
  <c r="F247" i="8"/>
  <c r="E247" i="8"/>
  <c r="D247" i="8"/>
  <c r="C247" i="8"/>
  <c r="B247" i="8"/>
  <c r="M246" i="8"/>
  <c r="K246" i="8"/>
  <c r="J246" i="8"/>
  <c r="I246" i="8"/>
  <c r="H246" i="8"/>
  <c r="G246" i="8"/>
  <c r="F246" i="8"/>
  <c r="E246" i="8"/>
  <c r="D246" i="8"/>
  <c r="C246" i="8"/>
  <c r="B246" i="8"/>
  <c r="M245" i="8"/>
  <c r="K245" i="8"/>
  <c r="J245" i="8"/>
  <c r="I245" i="8"/>
  <c r="H245" i="8"/>
  <c r="G245" i="8"/>
  <c r="F245" i="8"/>
  <c r="E245" i="8"/>
  <c r="D245" i="8"/>
  <c r="C245" i="8"/>
  <c r="B245" i="8"/>
  <c r="M244" i="8"/>
  <c r="K244" i="8"/>
  <c r="J244" i="8"/>
  <c r="I244" i="8"/>
  <c r="H244" i="8"/>
  <c r="G244" i="8"/>
  <c r="F244" i="8"/>
  <c r="E244" i="8"/>
  <c r="D244" i="8"/>
  <c r="C244" i="8"/>
  <c r="B244" i="8"/>
  <c r="M243" i="8"/>
  <c r="K243" i="8"/>
  <c r="J243" i="8"/>
  <c r="I243" i="8"/>
  <c r="H243" i="8"/>
  <c r="G243" i="8"/>
  <c r="F243" i="8"/>
  <c r="E243" i="8"/>
  <c r="D243" i="8"/>
  <c r="C243" i="8"/>
  <c r="B243" i="8"/>
  <c r="M242" i="8"/>
  <c r="K242" i="8"/>
  <c r="J242" i="8"/>
  <c r="I242" i="8"/>
  <c r="H242" i="8"/>
  <c r="G242" i="8"/>
  <c r="F242" i="8"/>
  <c r="E242" i="8"/>
  <c r="D242" i="8"/>
  <c r="C242" i="8"/>
  <c r="B242" i="8"/>
  <c r="M241" i="8"/>
  <c r="K241" i="8"/>
  <c r="J241" i="8"/>
  <c r="I241" i="8"/>
  <c r="H241" i="8"/>
  <c r="G241" i="8"/>
  <c r="F241" i="8"/>
  <c r="E241" i="8"/>
  <c r="D241" i="8"/>
  <c r="C241" i="8"/>
  <c r="B241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6" i="8"/>
  <c r="N85" i="8"/>
  <c r="N84" i="8"/>
  <c r="M70" i="8"/>
  <c r="L70" i="8"/>
  <c r="K70" i="8"/>
  <c r="J70" i="8"/>
  <c r="I70" i="8"/>
  <c r="H70" i="8"/>
  <c r="G70" i="8"/>
  <c r="F70" i="8"/>
  <c r="E70" i="8"/>
  <c r="D70" i="8"/>
  <c r="C70" i="8"/>
  <c r="B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224" i="8" l="1"/>
  <c r="D303" i="8"/>
  <c r="H303" i="8"/>
  <c r="M303" i="8"/>
  <c r="N244" i="8"/>
  <c r="N248" i="8"/>
  <c r="N252" i="8"/>
  <c r="N256" i="8"/>
  <c r="N260" i="8"/>
  <c r="N264" i="8"/>
  <c r="N268" i="8"/>
  <c r="N272" i="8"/>
  <c r="N276" i="8"/>
  <c r="N279" i="8"/>
  <c r="N283" i="8"/>
  <c r="N287" i="8"/>
  <c r="N295" i="8"/>
  <c r="N299" i="8"/>
  <c r="N291" i="8"/>
  <c r="E303" i="8"/>
  <c r="I303" i="8"/>
  <c r="N243" i="8"/>
  <c r="N247" i="8"/>
  <c r="N251" i="8"/>
  <c r="N255" i="8"/>
  <c r="N259" i="8"/>
  <c r="N263" i="8"/>
  <c r="N267" i="8"/>
  <c r="N271" i="8"/>
  <c r="N275" i="8"/>
  <c r="N282" i="8"/>
  <c r="N286" i="8"/>
  <c r="N290" i="8"/>
  <c r="N294" i="8"/>
  <c r="N298" i="8"/>
  <c r="N302" i="8"/>
  <c r="N70" i="8"/>
  <c r="N146" i="8"/>
  <c r="B303" i="8"/>
  <c r="F303" i="8"/>
  <c r="J303" i="8"/>
  <c r="N242" i="8"/>
  <c r="N246" i="8"/>
  <c r="N250" i="8"/>
  <c r="N254" i="8"/>
  <c r="N258" i="8"/>
  <c r="N262" i="8"/>
  <c r="N266" i="8"/>
  <c r="N270" i="8"/>
  <c r="N274" i="8"/>
  <c r="N278" i="8"/>
  <c r="N281" i="8"/>
  <c r="N285" i="8"/>
  <c r="N289" i="8"/>
  <c r="N293" i="8"/>
  <c r="N297" i="8"/>
  <c r="N301" i="8"/>
  <c r="N241" i="8"/>
  <c r="G303" i="8"/>
  <c r="K303" i="8"/>
  <c r="N245" i="8"/>
  <c r="N249" i="8"/>
  <c r="N253" i="8"/>
  <c r="N257" i="8"/>
  <c r="N261" i="8"/>
  <c r="N265" i="8"/>
  <c r="N269" i="8"/>
  <c r="N273" i="8"/>
  <c r="N277" i="8"/>
  <c r="N280" i="8"/>
  <c r="N284" i="8"/>
  <c r="N288" i="8"/>
  <c r="N292" i="8"/>
  <c r="N296" i="8"/>
  <c r="N300" i="8"/>
  <c r="C303" i="8"/>
  <c r="M257" i="7"/>
  <c r="L257" i="7"/>
  <c r="K257" i="7"/>
  <c r="J257" i="7"/>
  <c r="I257" i="7"/>
  <c r="H257" i="7"/>
  <c r="G257" i="7"/>
  <c r="F257" i="7"/>
  <c r="E257" i="7"/>
  <c r="D257" i="7"/>
  <c r="C257" i="7"/>
  <c r="B257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M243" i="7"/>
  <c r="L243" i="7"/>
  <c r="K243" i="7"/>
  <c r="J243" i="7"/>
  <c r="I243" i="7"/>
  <c r="H243" i="7"/>
  <c r="G243" i="7"/>
  <c r="F243" i="7"/>
  <c r="E243" i="7"/>
  <c r="D243" i="7"/>
  <c r="C243" i="7"/>
  <c r="B243" i="7"/>
  <c r="M242" i="7"/>
  <c r="L242" i="7"/>
  <c r="K242" i="7"/>
  <c r="J242" i="7"/>
  <c r="I242" i="7"/>
  <c r="H242" i="7"/>
  <c r="G242" i="7"/>
  <c r="F242" i="7"/>
  <c r="E242" i="7"/>
  <c r="D242" i="7"/>
  <c r="C242" i="7"/>
  <c r="B242" i="7"/>
  <c r="M241" i="7"/>
  <c r="L241" i="7"/>
  <c r="K241" i="7"/>
  <c r="J241" i="7"/>
  <c r="I241" i="7"/>
  <c r="H241" i="7"/>
  <c r="G241" i="7"/>
  <c r="F241" i="7"/>
  <c r="E241" i="7"/>
  <c r="D241" i="7"/>
  <c r="C241" i="7"/>
  <c r="B241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M213" i="7"/>
  <c r="L213" i="7"/>
  <c r="K213" i="7"/>
  <c r="J213" i="7"/>
  <c r="J258" i="7" s="1"/>
  <c r="I213" i="7"/>
  <c r="I258" i="7" s="1"/>
  <c r="H213" i="7"/>
  <c r="H258" i="7" s="1"/>
  <c r="G213" i="7"/>
  <c r="F213" i="7"/>
  <c r="F258" i="7" s="1"/>
  <c r="E213" i="7"/>
  <c r="E258" i="7" s="1"/>
  <c r="D213" i="7"/>
  <c r="D258" i="7" s="1"/>
  <c r="C213" i="7"/>
  <c r="B213" i="7"/>
  <c r="B258" i="7" s="1"/>
  <c r="M188" i="7"/>
  <c r="L188" i="7"/>
  <c r="K188" i="7"/>
  <c r="J188" i="7"/>
  <c r="I188" i="7"/>
  <c r="H188" i="7"/>
  <c r="G188" i="7"/>
  <c r="F188" i="7"/>
  <c r="E188" i="7"/>
  <c r="D188" i="7"/>
  <c r="C188" i="7"/>
  <c r="B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6" i="7"/>
  <c r="N75" i="7"/>
  <c r="N74" i="7"/>
  <c r="M55" i="7"/>
  <c r="L55" i="7"/>
  <c r="K55" i="7"/>
  <c r="J55" i="7"/>
  <c r="I55" i="7"/>
  <c r="H55" i="7"/>
  <c r="G55" i="7"/>
  <c r="F55" i="7"/>
  <c r="E55" i="7"/>
  <c r="D55" i="7"/>
  <c r="C55" i="7"/>
  <c r="B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M258" i="7" l="1"/>
  <c r="L258" i="7"/>
  <c r="N119" i="7"/>
  <c r="N303" i="8"/>
  <c r="N188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55" i="7"/>
  <c r="C258" i="7"/>
  <c r="G258" i="7"/>
  <c r="K258" i="7"/>
  <c r="N213" i="7"/>
  <c r="M251" i="6"/>
  <c r="L251" i="6"/>
  <c r="K251" i="6"/>
  <c r="J251" i="6"/>
  <c r="I251" i="6"/>
  <c r="H251" i="6"/>
  <c r="G251" i="6"/>
  <c r="F251" i="6"/>
  <c r="E251" i="6"/>
  <c r="D251" i="6"/>
  <c r="C251" i="6"/>
  <c r="B251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M213" i="6"/>
  <c r="L213" i="6"/>
  <c r="K213" i="6"/>
  <c r="J213" i="6"/>
  <c r="I213" i="6"/>
  <c r="G213" i="6"/>
  <c r="F213" i="6"/>
  <c r="E213" i="6"/>
  <c r="D213" i="6"/>
  <c r="C213" i="6"/>
  <c r="B213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M207" i="6"/>
  <c r="L207" i="6"/>
  <c r="K207" i="6"/>
  <c r="J207" i="6"/>
  <c r="J252" i="6" s="1"/>
  <c r="I207" i="6"/>
  <c r="H207" i="6"/>
  <c r="H252" i="6" s="1"/>
  <c r="G207" i="6"/>
  <c r="G252" i="6" s="1"/>
  <c r="F207" i="6"/>
  <c r="F252" i="6" s="1"/>
  <c r="E207" i="6"/>
  <c r="D207" i="6"/>
  <c r="D252" i="6" s="1"/>
  <c r="C207" i="6"/>
  <c r="C252" i="6" s="1"/>
  <c r="B207" i="6"/>
  <c r="B252" i="6" s="1"/>
  <c r="M185" i="6"/>
  <c r="L185" i="6"/>
  <c r="K185" i="6"/>
  <c r="J185" i="6"/>
  <c r="I185" i="6"/>
  <c r="H185" i="6"/>
  <c r="G185" i="6"/>
  <c r="F185" i="6"/>
  <c r="E185" i="6"/>
  <c r="D185" i="6"/>
  <c r="C185" i="6"/>
  <c r="B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N121" i="6"/>
  <c r="N120" i="6"/>
  <c r="N119" i="6"/>
  <c r="N118" i="6"/>
  <c r="N117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M57" i="6"/>
  <c r="L57" i="6"/>
  <c r="K57" i="6"/>
  <c r="J57" i="6"/>
  <c r="I57" i="6"/>
  <c r="H57" i="6"/>
  <c r="G57" i="6"/>
  <c r="F57" i="6"/>
  <c r="E57" i="6"/>
  <c r="D57" i="6"/>
  <c r="C57" i="6"/>
  <c r="B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M245" i="5"/>
  <c r="L245" i="5"/>
  <c r="K245" i="5"/>
  <c r="J245" i="5"/>
  <c r="I245" i="5"/>
  <c r="H245" i="5"/>
  <c r="G245" i="5"/>
  <c r="F245" i="5"/>
  <c r="E245" i="5"/>
  <c r="D245" i="5"/>
  <c r="C245" i="5"/>
  <c r="B245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M204" i="5"/>
  <c r="L204" i="5"/>
  <c r="K204" i="5"/>
  <c r="J204" i="5"/>
  <c r="I204" i="5"/>
  <c r="H204" i="5"/>
  <c r="F204" i="5"/>
  <c r="E204" i="5"/>
  <c r="D204" i="5"/>
  <c r="C204" i="5"/>
  <c r="B204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M201" i="5"/>
  <c r="L201" i="5"/>
  <c r="K201" i="5"/>
  <c r="J201" i="5"/>
  <c r="I201" i="5"/>
  <c r="H201" i="5"/>
  <c r="G201" i="5"/>
  <c r="F201" i="5"/>
  <c r="E201" i="5"/>
  <c r="D201" i="5"/>
  <c r="C201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M55" i="5"/>
  <c r="L55" i="5"/>
  <c r="K55" i="5"/>
  <c r="J55" i="5"/>
  <c r="I55" i="5"/>
  <c r="H55" i="5"/>
  <c r="G55" i="5"/>
  <c r="F55" i="5"/>
  <c r="E55" i="5"/>
  <c r="D55" i="5"/>
  <c r="C55" i="5"/>
  <c r="B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K252" i="6" l="1"/>
  <c r="L252" i="6"/>
  <c r="H246" i="5"/>
  <c r="L246" i="5"/>
  <c r="B246" i="5"/>
  <c r="F246" i="5"/>
  <c r="C246" i="5"/>
  <c r="G246" i="5"/>
  <c r="K246" i="5"/>
  <c r="J246" i="5"/>
  <c r="D246" i="5"/>
  <c r="N120" i="5"/>
  <c r="N55" i="5"/>
  <c r="N185" i="6"/>
  <c r="I252" i="6"/>
  <c r="E252" i="6"/>
  <c r="M252" i="6"/>
  <c r="E246" i="5"/>
  <c r="I246" i="5"/>
  <c r="M246" i="5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57" i="6"/>
  <c r="N122" i="6"/>
  <c r="N258" i="7"/>
  <c r="N207" i="6"/>
  <c r="N201" i="5"/>
  <c r="N252" i="6" l="1"/>
  <c r="N246" i="5"/>
</calcChain>
</file>

<file path=xl/sharedStrings.xml><?xml version="1.0" encoding="utf-8"?>
<sst xmlns="http://schemas.openxmlformats.org/spreadsheetml/2006/main" count="5147" uniqueCount="335">
  <si>
    <t>(DATOS EXPRESADOS EN TAREAS, TAS)</t>
  </si>
  <si>
    <t>PRODUCTO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</si>
  <si>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</si>
  <si>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</si>
  <si>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</si>
  <si>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</si>
  <si>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</si>
  <si>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</si>
  <si>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</si>
  <si>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</si>
  <si>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</si>
  <si>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</si>
  <si>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</si>
  <si>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</si>
  <si>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TOTAL</t>
  </si>
  <si>
    <t>Sorgo</t>
  </si>
  <si>
    <t>Coco</t>
  </si>
  <si>
    <t>Frijol N.</t>
  </si>
  <si>
    <t>Frijol B.</t>
  </si>
  <si>
    <t>Batata</t>
  </si>
  <si>
    <t>Ñame</t>
  </si>
  <si>
    <t>Papa</t>
  </si>
  <si>
    <t>Yuca</t>
  </si>
  <si>
    <t>Ajo</t>
  </si>
  <si>
    <t>Auyama</t>
  </si>
  <si>
    <t>Berenjena</t>
  </si>
  <si>
    <t>Cebolla</t>
  </si>
  <si>
    <t>Pepino</t>
  </si>
  <si>
    <t>Lechuga</t>
  </si>
  <si>
    <t>Repollo</t>
  </si>
  <si>
    <t>Tayota</t>
  </si>
  <si>
    <t>Tomate Ens.</t>
  </si>
  <si>
    <r>
      <t>Tomate Ind.</t>
    </r>
    <r>
      <rPr>
        <vertAlign val="superscript"/>
        <sz val="18"/>
        <rFont val="Calibri"/>
        <family val="2"/>
        <scheme val="minor"/>
      </rPr>
      <t>2</t>
    </r>
  </si>
  <si>
    <t>Zanahoria</t>
  </si>
  <si>
    <t>Remolacha</t>
  </si>
  <si>
    <t>Coliflor</t>
  </si>
  <si>
    <t>Oregano</t>
  </si>
  <si>
    <t>Cundeamor</t>
  </si>
  <si>
    <t>Tindora</t>
  </si>
  <si>
    <t>Aguacate</t>
  </si>
  <si>
    <t>Chinola</t>
  </si>
  <si>
    <t>Lechosa</t>
  </si>
  <si>
    <t>Naranja D.</t>
  </si>
  <si>
    <t>Piña</t>
  </si>
  <si>
    <t>Mandarina</t>
  </si>
  <si>
    <t>Guineo</t>
  </si>
  <si>
    <t>Total</t>
  </si>
  <si>
    <t>(DATOS EXPRESADOS EN QUINTALES, MILLARES Y RACIMOS)</t>
  </si>
  <si>
    <t>Coco*</t>
  </si>
  <si>
    <t>Lechuga*</t>
  </si>
  <si>
    <t>Repollo*</t>
  </si>
  <si>
    <t>Tayota*</t>
  </si>
  <si>
    <t>Aguacate*</t>
  </si>
  <si>
    <t>Chinola*</t>
  </si>
  <si>
    <t>Lechosa*</t>
  </si>
  <si>
    <t>Naranja D.*</t>
  </si>
  <si>
    <t>Piña*</t>
  </si>
  <si>
    <t>Mandarina*</t>
  </si>
  <si>
    <t>Guineo**</t>
  </si>
  <si>
    <t>(DATOS EXPRESADOS EN QUINTALES, QQS)</t>
  </si>
  <si>
    <r>
      <t>Arroz</t>
    </r>
    <r>
      <rPr>
        <b/>
        <vertAlign val="superscript"/>
        <sz val="12"/>
        <rFont val="Calibri"/>
        <family val="2"/>
      </rPr>
      <t>1</t>
    </r>
  </si>
  <si>
    <t>Maíz</t>
  </si>
  <si>
    <t>Maní</t>
  </si>
  <si>
    <t>Frijol R.</t>
  </si>
  <si>
    <t>Guandúl</t>
  </si>
  <si>
    <t>Yautía</t>
  </si>
  <si>
    <t>Ajíes</t>
  </si>
  <si>
    <r>
      <t>Tomate Ind.</t>
    </r>
    <r>
      <rPr>
        <b/>
        <vertAlign val="superscript"/>
        <sz val="12"/>
        <rFont val="Calibri"/>
        <family val="2"/>
      </rPr>
      <t>2</t>
    </r>
  </si>
  <si>
    <t>Rábano</t>
  </si>
  <si>
    <t>Brócoli</t>
  </si>
  <si>
    <t>Molondrón</t>
  </si>
  <si>
    <t>Orégano</t>
  </si>
  <si>
    <t>Melón</t>
  </si>
  <si>
    <t>Limón Agrio</t>
  </si>
  <si>
    <t xml:space="preserve">Toronja </t>
  </si>
  <si>
    <t>Plátano</t>
  </si>
  <si>
    <t>CONSOLIDADO NACIONAL DE SIEMBRA POR CULTIVO DURANTE EL AÑO 2015</t>
  </si>
  <si>
    <t>CONSOLIDADO NACIONAL DE COSECHA POR CULTIVO DURANTE EL AÑO 2015</t>
  </si>
  <si>
    <t>CONSOLIDADO NACIONAL DE PRODUCCION POR CULTIVO DURANTE EL AÑO 2015</t>
  </si>
  <si>
    <t>Melón*</t>
  </si>
  <si>
    <t>Limón Agrio*</t>
  </si>
  <si>
    <t>Toronja *</t>
  </si>
  <si>
    <t>Plátano*</t>
  </si>
  <si>
    <t>*  Datos de Producción en Miles de Unidades (Millares)</t>
  </si>
  <si>
    <t>** Datos de Producción en Racimos</t>
  </si>
  <si>
    <t>CONSOLIDADO NACIONAL DE SIEMBRA POR CULTIVO DURANTE EL AÑO 2016</t>
  </si>
  <si>
    <t>(VALORES EXPRESADOS EN TAREAS, TAS)</t>
  </si>
  <si>
    <t>CONSOLIDADO NACIONAL DE COSECHA POR CULTIVO DURANTE EL AÑO 2016</t>
  </si>
  <si>
    <t>CONSOLIDADO NACIONAL DE PRODUCCION POR CULTIVO DURANTE EL AÑO 2016</t>
  </si>
  <si>
    <t>(VALORES EXPRESADOS EN MILLARES, QUINTALES Y RACIMOS)</t>
  </si>
  <si>
    <t>(VALORES EXPRESADOS EN QUINTALES, QQS)</t>
  </si>
  <si>
    <t>CONSOLIDADO NACIONAL DE SIEMBRA POR CULTIVO DURANTE ENERO-DICIEMBRE 2017</t>
  </si>
  <si>
    <t>DIC</t>
  </si>
  <si>
    <r>
      <t>Tomate Ind.</t>
    </r>
    <r>
      <rPr>
        <sz val="10"/>
        <rFont val="Calibri"/>
        <family val="2"/>
        <scheme val="minor"/>
      </rPr>
      <t>2</t>
    </r>
  </si>
  <si>
    <t>CONSOLIDADO NACIONAL DE COSECHA POR CULTIVO DURANTE ENERO-DICIEMBRE 2017</t>
  </si>
  <si>
    <r>
      <t xml:space="preserve">Tomate Ind. </t>
    </r>
    <r>
      <rPr>
        <sz val="10"/>
        <rFont val="Calibri"/>
        <family val="2"/>
        <scheme val="minor"/>
      </rPr>
      <t>2</t>
    </r>
  </si>
  <si>
    <t>CONSOLIDADO NACIONAL DE PRODUCCION POR CULTIVO DURANTE ENERO-DICIEMBRE 2017</t>
  </si>
  <si>
    <t xml:space="preserve">Tomate Ens. </t>
  </si>
  <si>
    <t>CONSOLIDADO NACIONAL DE SIEMBRA POR CULTIVO DURANTE, ENERO - DICIEMBRE 2018</t>
  </si>
  <si>
    <t>(EN TAREAS)</t>
  </si>
  <si>
    <t>Guard Beans</t>
  </si>
  <si>
    <t>Mapuey</t>
  </si>
  <si>
    <t>Bangaña</t>
  </si>
  <si>
    <t>Calabacin</t>
  </si>
  <si>
    <t>Musú Chino</t>
  </si>
  <si>
    <t>Vainita China</t>
  </si>
  <si>
    <t>Apio</t>
  </si>
  <si>
    <t>Parvol</t>
  </si>
  <si>
    <t>Bija</t>
  </si>
  <si>
    <t>Cereza</t>
  </si>
  <si>
    <t>Granadillo</t>
  </si>
  <si>
    <t>Guanabana</t>
  </si>
  <si>
    <t>Guayaba</t>
  </si>
  <si>
    <t>Mango</t>
  </si>
  <si>
    <t>Sandia</t>
  </si>
  <si>
    <t>Pitahaya</t>
  </si>
  <si>
    <t>Zapote</t>
  </si>
  <si>
    <t>CONSOLIDADO NACIONAL DE COSECHA POR CULTIVO DURANTE, ENERO - DICIEMBRE 2018</t>
  </si>
  <si>
    <t>CONSOLIDADO NACIONAL DE PRODUCCION POR CULTIVO DURANTE, ENERO - DICIEMBRE 2018</t>
  </si>
  <si>
    <t>( EN MILLARES, QUINTALES Y RACIMOS)</t>
  </si>
  <si>
    <t>Granadillo*</t>
  </si>
  <si>
    <t>Guanabana*</t>
  </si>
  <si>
    <t>Guayaba*</t>
  </si>
  <si>
    <t>Mango*</t>
  </si>
  <si>
    <t>Sandia*</t>
  </si>
  <si>
    <t>Zapote*</t>
  </si>
  <si>
    <t>( EN QUINTALES, QQS)</t>
  </si>
  <si>
    <t>CONSOLIDADO NACIONAL DE SIEMBRA POR CULTIVO DURANTE EL AÑO 2019</t>
  </si>
  <si>
    <r>
      <t>Arroz</t>
    </r>
    <r>
      <rPr>
        <b/>
        <vertAlign val="superscript"/>
        <sz val="20"/>
        <rFont val="Calibri"/>
        <family val="2"/>
      </rPr>
      <t>1</t>
    </r>
  </si>
  <si>
    <t>Tomate Ind.</t>
  </si>
  <si>
    <r>
      <t xml:space="preserve">1) </t>
    </r>
    <r>
      <rPr>
        <b/>
        <sz val="20"/>
        <rFont val="Calibri"/>
        <family val="2"/>
        <scheme val="minor"/>
      </rPr>
      <t>Fuente:</t>
    </r>
    <r>
      <rPr>
        <sz val="20"/>
        <rFont val="Calibri"/>
        <family val="2"/>
        <scheme val="minor"/>
      </rPr>
      <t xml:space="preserve"> Fomento Arrocero</t>
    </r>
  </si>
  <si>
    <t>CONSOLIDADO NACIONAL DE COSECHA POR CULTIVO DURANTE EL AÑO 2019</t>
  </si>
  <si>
    <t>CONSOLIDADO NACIONAL DE PRODUCCION POR CULTIVO DURANTE EL AÑO 2019</t>
  </si>
  <si>
    <t>VICEMINISTERIO DE PLANIFICACIÓN SECTORIAL AGROPECUARIA</t>
  </si>
  <si>
    <r>
      <rPr>
        <b/>
        <sz val="16"/>
        <rFont val="Calibri"/>
        <family val="2"/>
        <scheme val="minor"/>
      </rPr>
      <t>Fuentes:</t>
    </r>
    <r>
      <rPr>
        <sz val="16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</si>
  <si>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</t>
    </r>
    <r>
      <rPr>
        <sz val="16"/>
        <rFont val="Calibri"/>
        <family val="2"/>
        <scheme val="minor"/>
      </rPr>
      <t>: Ministerio de Agricultura. Departamento de Seguimiento, Control y Evaluación. División Seguimiento.</t>
    </r>
  </si>
  <si>
    <t xml:space="preserve"> La zafra de cosecha del Tomate Industrial es de Enero-Abril de cada año.</t>
  </si>
  <si>
    <r>
      <rPr>
        <b/>
        <sz val="14"/>
        <rFont val="Calibri"/>
        <family val="2"/>
      </rPr>
      <t>Fuentes:</t>
    </r>
    <r>
      <rPr>
        <sz val="14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</si>
  <si>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Elaborado</t>
    </r>
    <r>
      <rPr>
        <sz val="14"/>
        <rFont val="Calibri"/>
        <family val="2"/>
      </rPr>
      <t>: Ministerio de Agricultura. Departamento de Seguimiento, Control y Evaluación. División Seguimiento.</t>
    </r>
  </si>
  <si>
    <r>
      <rPr>
        <b/>
        <sz val="14"/>
        <rFont val="Calibri"/>
        <family val="2"/>
        <scheme val="minor"/>
      </rPr>
      <t>Fuentes</t>
    </r>
    <r>
      <rPr>
        <sz val="14"/>
        <rFont val="Calibri"/>
        <family val="2"/>
        <scheme val="minor"/>
      </rPr>
      <t>: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</si>
  <si>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Elaborado:</t>
    </r>
    <r>
      <rPr>
        <sz val="16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</si>
  <si>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16"/>
        <rFont val="Calibri"/>
        <family val="2"/>
        <scheme val="minor"/>
      </rPr>
      <t>Notas</t>
    </r>
    <r>
      <rPr>
        <sz val="16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</si>
  <si>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6"/>
        <rFont val="Calibri"/>
        <family val="2"/>
        <scheme val="minor"/>
      </rPr>
      <t xml:space="preserve">Fuentes: </t>
    </r>
    <r>
      <rPr>
        <sz val="16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</si>
  <si>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Fuentes</t>
    </r>
    <r>
      <rPr>
        <sz val="14"/>
        <rFont val="Calibri"/>
        <family val="2"/>
      </rPr>
      <t>: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</si>
  <si>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  <scheme val="minor"/>
      </rPr>
      <t>Notas</t>
    </r>
    <r>
      <rPr>
        <sz val="14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</si>
  <si>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4"/>
        <rFont val="Calibri"/>
        <family val="2"/>
        <scheme val="minor"/>
      </rPr>
      <t>Elaborado:</t>
    </r>
    <r>
      <rPr>
        <sz val="14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</si>
  <si>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20"/>
        <rFont val="Calibri"/>
        <family val="2"/>
        <scheme val="minor"/>
      </rPr>
      <t>Notas</t>
    </r>
    <r>
      <rPr>
        <sz val="20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</si>
  <si>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20"/>
        <rFont val="Calibri"/>
        <family val="2"/>
        <scheme val="minor"/>
      </rPr>
      <t>Fuentes:</t>
    </r>
    <r>
      <rPr>
        <sz val="20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</si>
  <si>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Elaborado:</t>
    </r>
    <r>
      <rPr>
        <sz val="20"/>
        <rFont val="Calibri"/>
        <family val="2"/>
        <scheme val="minor"/>
      </rPr>
      <t xml:space="preserve"> Ministerio de Agricultura. Departamento de Seguimiento, Control y Evaluación. División Seguimiento.</t>
    </r>
  </si>
  <si>
    <t>CONSOLIDADO NACIONAL DE SIEMBRA POR CULTIVO DURANTE EL AÑO 2020</t>
  </si>
  <si>
    <t>CONSOLIDADO NACIONAL DE COSECHA POR CULTIVO DURANTE EL AÑO 2020</t>
  </si>
  <si>
    <t>CONSOLIDADO NACIONAL DE PRODUCCION POR CULTIVO DURANTE EL AÑO 2020</t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</si>
  <si>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(URPEs)</t>
    </r>
  </si>
  <si>
    <r>
      <t xml:space="preserve">Elaboración: </t>
    </r>
    <r>
      <rPr>
        <sz val="20"/>
        <rFont val="Calibri"/>
        <family val="2"/>
        <scheme val="minor"/>
      </rPr>
      <t>MA, Departamento de Seguimiento, Control y Evaluación</t>
    </r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</si>
  <si>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(URPE)</t>
    </r>
  </si>
  <si>
    <t>*Para realizar el cálculo del área cosechada del año completo de: frutas (aguacate, chinola, lechosa, naranja, limón, toronja y mandarina), se divide la sumatoria de los 12 meses entre 3, ya que se realizan aproximadamente esas cosechas al año.</t>
  </si>
  <si>
    <r>
      <t>Nota</t>
    </r>
    <r>
      <rPr>
        <sz val="20"/>
        <rFont val="Calibri"/>
        <family val="2"/>
        <scheme val="minor"/>
      </rPr>
      <t>:Platano y Guineo promediado entre cada numero de meses y Coco entre 6 cortes al año.</t>
    </r>
  </si>
  <si>
    <r>
      <rPr>
        <b/>
        <sz val="20"/>
        <rFont val="Calibri"/>
        <family val="2"/>
      </rPr>
      <t xml:space="preserve">   Fuente:</t>
    </r>
    <r>
      <rPr>
        <sz val="20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</si>
  <si>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20"/>
        <rFont val="Calibri"/>
        <family val="2"/>
      </rPr>
      <t>Fuente:</t>
    </r>
    <r>
      <rPr>
        <sz val="20"/>
        <rFont val="Calibri"/>
        <family val="2"/>
      </rPr>
      <t xml:space="preserve"> Dpto. de Fomento Arrocero</t>
    </r>
  </si>
  <si>
    <r>
      <rPr>
        <b/>
        <sz val="20"/>
        <rFont val="Calibri"/>
        <family val="2"/>
      </rPr>
      <t xml:space="preserve">Elaborado: </t>
    </r>
    <r>
      <rPr>
        <sz val="20"/>
        <rFont val="Calibri"/>
        <family val="2"/>
      </rPr>
      <t>Ministerio de Agricultura. Departamento de Seguimiento, Control y Evaluación. División Seguimiento.</t>
    </r>
  </si>
  <si>
    <t>|</t>
  </si>
  <si>
    <t>CONSOLIDADO NACIONAL DE SIEMBRA POR CULTIVO DURANTE EL AÑO 2009</t>
  </si>
  <si>
    <t>TAREAS</t>
  </si>
  <si>
    <t xml:space="preserve">                                                                                   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</si>
  <si>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</si>
  <si>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</si>
  <si>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</si>
  <si>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</si>
  <si>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</si>
  <si>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</si>
  <si>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</si>
  <si>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</si>
  <si>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SEPT.</t>
  </si>
  <si>
    <t>OCTUBRE</t>
  </si>
  <si>
    <t>ARROZ</t>
  </si>
  <si>
    <t>MAIZ</t>
  </si>
  <si>
    <t>SORGO</t>
  </si>
  <si>
    <t>COCO</t>
  </si>
  <si>
    <t>MANI</t>
  </si>
  <si>
    <t>FRIJO R.</t>
  </si>
  <si>
    <t>FRIJOL N.</t>
  </si>
  <si>
    <t>FRIJOL B.</t>
  </si>
  <si>
    <t>GUANDUL</t>
  </si>
  <si>
    <t>BATATA</t>
  </si>
  <si>
    <t>ÑAME</t>
  </si>
  <si>
    <t>PAPA</t>
  </si>
  <si>
    <t>YAUTIA</t>
  </si>
  <si>
    <t>YUCA</t>
  </si>
  <si>
    <t>AJIES</t>
  </si>
  <si>
    <t>AJO</t>
  </si>
  <si>
    <t>AUYAMA</t>
  </si>
  <si>
    <t>BERENJENA</t>
  </si>
  <si>
    <t>CEBOLLA</t>
  </si>
  <si>
    <t>PEPINO</t>
  </si>
  <si>
    <t>REPOLLO</t>
  </si>
  <si>
    <t>TAYOTA</t>
  </si>
  <si>
    <t>TOMATE ENS.</t>
  </si>
  <si>
    <t>TOMATE IND.</t>
  </si>
  <si>
    <t>ZANAHORIA</t>
  </si>
  <si>
    <t>AGUACATE</t>
  </si>
  <si>
    <t>CHINOLA</t>
  </si>
  <si>
    <t>LECHOSA</t>
  </si>
  <si>
    <t>MELON</t>
  </si>
  <si>
    <t>NARANJA D.</t>
  </si>
  <si>
    <t>PIÑA</t>
  </si>
  <si>
    <t>TORONJA</t>
  </si>
  <si>
    <t>GUINEO</t>
  </si>
  <si>
    <t>PLATANO</t>
  </si>
  <si>
    <t>Fuente: SEA, Departamento de Seguimiento, Control y Evaluación</t>
  </si>
  <si>
    <t>CONSOLIDADO NACIONAL DE COSECHA POR CULTIVO DURANTE EL AÑO 2009</t>
  </si>
  <si>
    <t>CONSOLIDADO NACIONAL DE PRODUCCION POR CULTIVO DURANTE EL AÑO 2009</t>
  </si>
  <si>
    <t>(EN QUINTALES)</t>
  </si>
  <si>
    <t>COCO *</t>
  </si>
  <si>
    <t>REPOLLO *</t>
  </si>
  <si>
    <t>TAYOTA *</t>
  </si>
  <si>
    <t xml:space="preserve">ZANAHORIA </t>
  </si>
  <si>
    <t>AGUACATE *</t>
  </si>
  <si>
    <t>CHINOLA *</t>
  </si>
  <si>
    <t>LECHOSA *</t>
  </si>
  <si>
    <t>MELON *</t>
  </si>
  <si>
    <t>NARANJA D.*</t>
  </si>
  <si>
    <t>PIÑA *</t>
  </si>
  <si>
    <t>TORONJA *</t>
  </si>
  <si>
    <t>GUINEO **</t>
  </si>
  <si>
    <t>PLATANO *</t>
  </si>
  <si>
    <t>* Producción en millares.</t>
  </si>
  <si>
    <t>** Producción en racimos.</t>
  </si>
  <si>
    <t>CONSOLIDADO NACIONAL DE SIEMBRA POR CULTIVO DURANTE EL AÑO 2010</t>
  </si>
  <si>
    <t>CONSOLIDADO NACIONAL DE COSECHA POR CULTIVO DURANTE EL AÑO 2010</t>
  </si>
  <si>
    <t>CONSOLIDADO NACIONAL DE PRODUCCION POR CULTIVO DURANTE EL AÑO 2010</t>
  </si>
  <si>
    <t>CONSOLIDADO NACIONAL DE SIEMBRA POR CULTIVO DURANTE EL AÑO 2011</t>
  </si>
  <si>
    <t>Fuente: MA, Departamento de Seguimiento, Control y Evaluación</t>
  </si>
  <si>
    <t>CONSOLIDADO NACIONAL DE COSECHA POR CULTIVO DURANTE EL AÑO 2011</t>
  </si>
  <si>
    <t>CONSOLIDADO NACIONAL DE PRODUCCION POR CULTIVO DURANTE EL AÑO 2011</t>
  </si>
  <si>
    <t>CONSOLIDADO NACIONAL DE SIEMBRA POR CULTIVO DURANTE EL AÑO 2012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</si>
  <si>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(URPEs)</t>
    </r>
  </si>
  <si>
    <r>
      <t xml:space="preserve">1)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Fomento Arrocero</t>
    </r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</si>
  <si>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</t>
    </r>
  </si>
  <si>
    <r>
      <t xml:space="preserve">2)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AFCONAGRO, Asociación de Fabricantes de Conservas del Agro.</t>
    </r>
  </si>
  <si>
    <t>CONSOLIDADO NACIONAL DE COSECHA POR CULTIVO DURANTE EL AÑO 2012</t>
  </si>
  <si>
    <r>
      <t>Nota</t>
    </r>
    <r>
      <rPr>
        <sz val="16"/>
        <rFont val="Calibri"/>
        <family val="2"/>
        <scheme val="minor"/>
      </rPr>
      <t>:Platano, Guineo y Coco promediado entre cada numero de meses.</t>
    </r>
  </si>
  <si>
    <t>CONSOLIDADO NACIONAL DE PRODUCCION POR CULTIVO DURANTE EL AÑO 2012</t>
  </si>
  <si>
    <r>
      <t>ARROZ</t>
    </r>
    <r>
      <rPr>
        <vertAlign val="superscript"/>
        <sz val="16"/>
        <rFont val="Calibri"/>
        <family val="2"/>
        <scheme val="minor"/>
      </rPr>
      <t>1</t>
    </r>
  </si>
  <si>
    <r>
      <t>TOMATE IND.</t>
    </r>
    <r>
      <rPr>
        <vertAlign val="superscript"/>
        <sz val="16"/>
        <rFont val="Calibri"/>
        <family val="2"/>
        <scheme val="minor"/>
      </rPr>
      <t>2</t>
    </r>
  </si>
  <si>
    <t>CONSOLIDADO NACIONAL DE SIEMBRA POR CULTIVO DURANTE EL AÑO 2013</t>
  </si>
  <si>
    <t>CONSOLIDADO NACIONAL DE COSECHA POR CULTIVO DURANTE EL AÑO 2013</t>
  </si>
  <si>
    <t>CONSOLIDADO NACIONAL DE PRODUCCION POR CULTIVO DURANTE EL AÑO 2013</t>
  </si>
  <si>
    <t>CONSOLIDADO NACIONAL DE SIEMBRA POR CULTIVO DURANTE EL AÑO 2014</t>
  </si>
  <si>
    <t>CONSOLIDADO NACIONAL DE COSECHA POR CULTIVO DURANTE EL AÑO 2014</t>
  </si>
  <si>
    <t>Al final de cada año el coco y los frutales se dividen entre 4, siendo esto los cortes promedio mensuales.</t>
  </si>
  <si>
    <t>CONSOLIDADO NACIONAL DE PRODUCCION POR CULTIVO DURANTE EL AÑO 2014</t>
  </si>
  <si>
    <t>* Producción de cultivos medidos en millares.</t>
  </si>
  <si>
    <t>** Producción de cultivos medidos en racimos.</t>
  </si>
  <si>
    <t xml:space="preserve"> </t>
  </si>
  <si>
    <r>
      <t>Tomate Ind.</t>
    </r>
    <r>
      <rPr>
        <b/>
        <vertAlign val="superscript"/>
        <sz val="20"/>
        <rFont val="Calibri"/>
        <family val="2"/>
        <scheme val="minor"/>
      </rPr>
      <t>2</t>
    </r>
  </si>
  <si>
    <r>
      <t>Arroz</t>
    </r>
    <r>
      <rPr>
        <b/>
        <vertAlign val="superscript"/>
        <sz val="12"/>
        <rFont val="Calibri"/>
        <family val="2"/>
        <scheme val="minor"/>
      </rPr>
      <t>1</t>
    </r>
  </si>
  <si>
    <r>
      <t>Arroz</t>
    </r>
    <r>
      <rPr>
        <b/>
        <vertAlign val="superscript"/>
        <sz val="20"/>
        <rFont val="Calibri"/>
        <family val="2"/>
        <scheme val="minor"/>
      </rPr>
      <t>1</t>
    </r>
  </si>
  <si>
    <r>
      <t>Arroz</t>
    </r>
    <r>
      <rPr>
        <b/>
        <vertAlign val="superscript"/>
        <sz val="22"/>
        <rFont val="Calibri"/>
        <family val="2"/>
      </rPr>
      <t>1</t>
    </r>
  </si>
  <si>
    <r>
      <t>Tomate Ind.</t>
    </r>
    <r>
      <rPr>
        <b/>
        <vertAlign val="superscript"/>
        <sz val="22"/>
        <rFont val="Calibri"/>
        <family val="2"/>
      </rPr>
      <t>2</t>
    </r>
  </si>
  <si>
    <r>
      <t>Tomate Ind.</t>
    </r>
    <r>
      <rPr>
        <b/>
        <vertAlign val="superscript"/>
        <sz val="20"/>
        <rFont val="Calibri"/>
        <family val="2"/>
      </rPr>
      <t>2</t>
    </r>
  </si>
  <si>
    <r>
      <rPr>
        <b/>
        <sz val="18"/>
        <rFont val="Calibri"/>
        <family val="2"/>
      </rPr>
      <t>Fuentes:</t>
    </r>
    <r>
      <rPr>
        <sz val="18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</si>
  <si>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8"/>
        <rFont val="Calibri"/>
        <family val="2"/>
      </rPr>
      <t>Elaborado</t>
    </r>
    <r>
      <rPr>
        <sz val="18"/>
        <rFont val="Calibri"/>
        <family val="2"/>
      </rPr>
      <t>: Ministerio de Agricultura. Departamento de Seguimiento, Control y Evaluación. División Seguimiento.</t>
    </r>
  </si>
  <si>
    <r>
      <rPr>
        <b/>
        <sz val="20"/>
        <rFont val="Calibri"/>
        <family val="2"/>
      </rPr>
      <t>Fuentes:</t>
    </r>
    <r>
      <rPr>
        <sz val="20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</si>
  <si>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</rPr>
      <t>Elaborado</t>
    </r>
    <r>
      <rPr>
        <sz val="20"/>
        <rFont val="Calibri"/>
        <family val="2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</si>
  <si>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Fuentes:</t>
    </r>
    <r>
      <rPr>
        <sz val="18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</si>
  <si>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 xml:space="preserve">Fuentes: </t>
    </r>
    <r>
      <rPr>
        <sz val="20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</si>
  <si>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</t>
    </r>
    <r>
      <rPr>
        <sz val="20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</si>
  <si>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Elaborado</t>
    </r>
    <r>
      <rPr>
        <sz val="18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</si>
  <si>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Notas</t>
    </r>
    <r>
      <rPr>
        <sz val="18"/>
        <rFont val="Calibri"/>
        <family val="2"/>
        <scheme val="minor"/>
      </rPr>
      <t>:Plátano y Guineo promediado entre cada numero de meses y Coco promediado entre la cantidad de cortes reportados por regional.</t>
    </r>
  </si>
  <si>
    <r>
      <t>Fuente</t>
    </r>
    <r>
      <rPr>
        <sz val="18"/>
        <rFont val="Calibri"/>
        <family val="2"/>
        <scheme val="minor"/>
      </rPr>
      <t>: MA, Departamento de Seguimiento, Control y Evaluación</t>
    </r>
  </si>
  <si>
    <r>
      <t>Nota</t>
    </r>
    <r>
      <rPr>
        <sz val="18"/>
        <rFont val="Calibri"/>
        <family val="2"/>
        <scheme val="minor"/>
      </rPr>
      <t>:Platano y Guineo promediado entre cada numero de meses.</t>
    </r>
  </si>
  <si>
    <t>CONSOLIDADO NACIONAL DE SIEMBRA POR CULTIVO DURANTE EL AÑO 2008</t>
  </si>
  <si>
    <t>CONSOLIDADO NACIONAL DE COSECHA POR CULTIVO DURANTE EL AÑO 2008</t>
  </si>
  <si>
    <t>CONSOLIDADO NACIONAL DE PRODUCCION POR CULTIVO DURANTE EL AÑO 2008</t>
  </si>
  <si>
    <t>CONSOLIDADO NACIONAL DE SIEMBRA POR CULTIVO DURANTE EL AÑO 2007</t>
  </si>
  <si>
    <t>CONSOLIDADO NACIONAL DE COSECHA POR CULTIVO DURANTE EL AÑO 2007</t>
  </si>
  <si>
    <t>CONSOLIDADO NACIONAL DE PRODUCCION POR CULTIVO DURANTE EL AÑO 2007</t>
  </si>
  <si>
    <t>CONSOLIDADO NACIONAL DE SIEMBRA POR CULTIVO DURANTE EL AÑO 2006</t>
  </si>
  <si>
    <t>CONSOLIDADO NACIONAL DE COSECHA POR CULTIVO DURANTE EL AÑO 2006</t>
  </si>
  <si>
    <t>CONSOLIDADO NACIONAL DE PRODUCCION POR CULTIVO DURANTE EL AÑO 2006</t>
  </si>
  <si>
    <t>CONSOLIDADO NACIONAL DE SIEMBRA POR CULTIVO DURANTE EL AÑO 2005</t>
  </si>
  <si>
    <t>CONSOLIDADO NACIONAL DE COSECHA POR CULTIVO DURANTE EL AÑO 2005</t>
  </si>
  <si>
    <t>CONSOLIDADO NACIONAL DE PRODUCCION POR CULTIVO DURANTE EL AÑO 2005</t>
  </si>
  <si>
    <t>CONSOLIDADO NACIONAL DE SIEMBRA POR CULTIVO DURANTE EL AÑO 2004</t>
  </si>
  <si>
    <t>CONSOLIDADO NACIONAL DE COSECHA POR CULTIVO DURANTE EL AÑO 2004</t>
  </si>
  <si>
    <t>CONSOLIDADO NACIONAL DE PRODUCCION POR CULTIVO DURANTE EL AÑO 2004</t>
  </si>
  <si>
    <t>LECHOZA</t>
  </si>
  <si>
    <t xml:space="preserve">               -  </t>
  </si>
  <si>
    <t xml:space="preserve">                -  </t>
  </si>
  <si>
    <t>LECHOZA *</t>
  </si>
  <si>
    <t>NARANJA D. *</t>
  </si>
  <si>
    <t>CONSOLIDADO NACIONAL DE SIEMBRA POR CULTIVO DURANTE EL AÑO 2003</t>
  </si>
  <si>
    <t>CONSOLIDADO NACIONAL DE COSECHA POR CULTIVO DURANTE EL AÑO 2003</t>
  </si>
  <si>
    <t>CONSOLIDADO NACIONAL DE PRODUCCION POR CULTIVO DURANTE EL AÑO 2003</t>
  </si>
  <si>
    <t>CONSOLIDADO NACIONAL DE SIEMBRA POR CULTIVO DURANTE EL AÑO 2002</t>
  </si>
  <si>
    <t>CONSOLIDADO NACIONAL DE COSECHA POR CULTIVO DURANTE EL AÑO 2002</t>
  </si>
  <si>
    <t>CONSOLIDADO NACIONAL DE PRODUCCION POR CULTIVO DURANTE EL AÑO 2002</t>
  </si>
  <si>
    <t>TABACO</t>
  </si>
  <si>
    <t>COCO  *</t>
  </si>
  <si>
    <t>CONSOLIDADO NACIONAL DE SIEMBRA POR CULTIVO DURANTE EL AÑO 2001</t>
  </si>
  <si>
    <t>CONSOLIDADO NACIONAL DE COSECHA POR CULTIVO DURANTE EL AÑO 2001</t>
  </si>
  <si>
    <t>CONSOLIDADO NACIONAL DE PRODUCCION POR CULTIVO DURANTE EL AÑO 2001</t>
  </si>
  <si>
    <t>CONSOLIDADO NACIONAL DE SIEMBRA POR CULTIVO DURANTE EL AÑO 2000</t>
  </si>
  <si>
    <t>CONSOLIDADO NACIONAL DE COSECHA POR CULTIVO DURANTE EL AÑO 2000</t>
  </si>
  <si>
    <t>CONSOLIDADO NACIONAL DE PRODUCCION POR CULTIVO DURANTE EL AÑO 2000</t>
  </si>
  <si>
    <r>
      <t xml:space="preserve">Fuente: </t>
    </r>
    <r>
      <rPr>
        <sz val="22"/>
        <rFont val="Calibri"/>
        <family val="2"/>
        <scheme val="minor"/>
      </rPr>
      <t>Unidades Regionales Planificación y Economía (URPEs)</t>
    </r>
  </si>
  <si>
    <r>
      <t xml:space="preserve">1) </t>
    </r>
    <r>
      <rPr>
        <b/>
        <sz val="22"/>
        <rFont val="Calibri"/>
        <family val="2"/>
        <scheme val="minor"/>
      </rPr>
      <t>Fuente:</t>
    </r>
    <r>
      <rPr>
        <sz val="22"/>
        <rFont val="Calibri"/>
        <family val="2"/>
        <scheme val="minor"/>
      </rPr>
      <t xml:space="preserve"> Fomento Arrocero</t>
    </r>
  </si>
  <si>
    <r>
      <t xml:space="preserve">Elaboración: </t>
    </r>
    <r>
      <rPr>
        <sz val="22"/>
        <rFont val="Calibri"/>
        <family val="2"/>
        <scheme val="minor"/>
      </rPr>
      <t>MA, Departamento de Seguimiento, Control y Evaluación</t>
    </r>
  </si>
  <si>
    <t>CONSOLIDADO NACIONAL DE SIEMBRA POR CULTIVO DURANTE EL AÑO 2021</t>
  </si>
  <si>
    <t>CONSOLIDADO NACIONAL DE COSECHA POR CULTIVO DURANTE EL AÑO 2021</t>
  </si>
  <si>
    <t>CONSOLIDADO NACIONAL DE PRODUCCION POR CULTIVO DURANTE EL AÑO 2021</t>
  </si>
  <si>
    <t>Arroz1</t>
  </si>
  <si>
    <t xml:space="preserve">                    -  </t>
  </si>
  <si>
    <t xml:space="preserve">                          -  </t>
  </si>
  <si>
    <t xml:space="preserve"> - </t>
  </si>
  <si>
    <t>Apio Cepa</t>
  </si>
  <si>
    <t xml:space="preserve">Toronja * </t>
  </si>
  <si>
    <t xml:space="preserve">Mandarina </t>
  </si>
  <si>
    <r>
      <t xml:space="preserve">1) </t>
    </r>
    <r>
      <rPr>
        <b/>
        <sz val="24"/>
        <rFont val="Calibri"/>
        <family val="2"/>
      </rPr>
      <t>Fuente:</t>
    </r>
    <r>
      <rPr>
        <sz val="24"/>
        <rFont val="Calibri"/>
        <family val="2"/>
      </rPr>
      <t xml:space="preserve"> Departamento de Fomento Arrocero</t>
    </r>
  </si>
  <si>
    <r>
      <rPr>
        <b/>
        <sz val="24"/>
        <rFont val="Calibri"/>
        <family val="2"/>
      </rPr>
      <t xml:space="preserve">Fuente: </t>
    </r>
    <r>
      <rPr>
        <sz val="24"/>
        <rFont val="Calibri"/>
        <family val="2"/>
      </rPr>
      <t>Ministerio de Agricultura.Unidades Regionales Planificación y Economía (URPEs). Departamento de Seguimiento, Control y Evaluación. División Seguimiento.</t>
    </r>
  </si>
  <si>
    <r>
      <rPr>
        <b/>
        <sz val="24"/>
        <rFont val="Calibri"/>
        <family val="2"/>
      </rPr>
      <t xml:space="preserve">Elaborado: </t>
    </r>
    <r>
      <rPr>
        <sz val="24"/>
        <rFont val="Calibri"/>
        <family val="2"/>
      </rPr>
      <t>Ministerio de Agricultura. Departamento de Economia Agropecuaria y Estadísticas.</t>
    </r>
  </si>
  <si>
    <r>
      <t xml:space="preserve">1) </t>
    </r>
    <r>
      <rPr>
        <b/>
        <sz val="18"/>
        <rFont val="Calibri"/>
        <family val="2"/>
      </rPr>
      <t>Fuente:</t>
    </r>
    <r>
      <rPr>
        <sz val="18"/>
        <rFont val="Calibri"/>
        <family val="2"/>
      </rPr>
      <t xml:space="preserve"> Departamento de Fomento Arrocero</t>
    </r>
  </si>
  <si>
    <r>
      <rPr>
        <b/>
        <sz val="18"/>
        <rFont val="Calibri"/>
        <family val="2"/>
      </rPr>
      <t xml:space="preserve">Elaborado: </t>
    </r>
    <r>
      <rPr>
        <sz val="18"/>
        <rFont val="Calibri"/>
        <family val="2"/>
      </rPr>
      <t>Ministerio de Agricultura. Departamento de Economia Agropecuaria y Estadísticas.</t>
    </r>
  </si>
  <si>
    <r>
      <rPr>
        <b/>
        <sz val="18"/>
        <rFont val="Calibri"/>
        <family val="2"/>
      </rPr>
      <t xml:space="preserve">Fuente: </t>
    </r>
    <r>
      <rPr>
        <sz val="18"/>
        <rFont val="Calibri"/>
        <family val="2"/>
      </rPr>
      <t>Ministerio de Agricultura.Unidades Regionales Planificación y Economía (URPEs).Fomento Arrocero; AFCONAGRO, Asociación de Fabricantes de Conservas del Agro. Departamento de Seguimiento, Control y Evaluación. División Seguimiento.</t>
    </r>
  </si>
  <si>
    <t>CONSOLIDADO NACIONAL DE SIEMBRA POR CULTIVO DURANTE, ENERO-DICIEMBRE 2022</t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</si>
  <si>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Evaluación.</t>
    </r>
  </si>
  <si>
    <t>CONSOLIDADO NACIONAL DE COSECHA POR CULTIVO DURANTE, ENERO-DICIEMBRE 2022</t>
  </si>
  <si>
    <t>-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</si>
  <si>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(URPE)</t>
    </r>
  </si>
  <si>
    <t>CONSOLIDADO NACIONAL DE  PRODUCCION  CULTIVO POR   DURANTE , ENERO-DICIEMBRE 2022</t>
  </si>
  <si>
    <t>Apio cepas</t>
  </si>
  <si>
    <r>
      <rPr>
        <b/>
        <sz val="14"/>
        <rFont val="Calibri"/>
        <family val="2"/>
      </rPr>
      <t xml:space="preserve">   Fuente:</t>
    </r>
    <r>
      <rPr>
        <sz val="14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</si>
  <si>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14"/>
        <rFont val="Calibri"/>
        <family val="2"/>
      </rPr>
      <t>Fuente:</t>
    </r>
    <r>
      <rPr>
        <sz val="14"/>
        <rFont val="Calibri"/>
        <family val="2"/>
      </rPr>
      <t xml:space="preserve"> Dpto. de Fomento Arrocero</t>
    </r>
  </si>
  <si>
    <r>
      <rPr>
        <b/>
        <sz val="14"/>
        <rFont val="Calibri"/>
        <family val="2"/>
      </rPr>
      <t xml:space="preserve">Elaborado: </t>
    </r>
    <r>
      <rPr>
        <sz val="14"/>
        <rFont val="Calibri"/>
        <family val="2"/>
      </rPr>
      <t>Ministerio de Agricultura. Departamento de Seguimiento, Control y Evaluación. División Seguimiento.</t>
    </r>
  </si>
  <si>
    <t>CONSOLIDADO NACIONAL DE PRODUCCION POR CULTIVO DURANTE, ENERO-DICIEMBRE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</si>
</sst>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_-* #,##0.00_-;\-* #,##0.00_-;_-* &quot;-&quot;??_-;_-@_-"/>
    <numFmt numFmtId="167" formatCode="_(* #,##0.0_);_(* \(#,##0.0\);_(* &quot;-&quot;??_);_(@_)"/>
    <numFmt numFmtId="168" formatCode="_(* #,##0.000_);_(* \(#,##0.000\);_(* &quot;-&quot;??_);_(@_)"/>
  </numFmts>
  <fonts count="7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sz val="18"/>
      <name val="Calibri"/>
      <family val="2"/>
      <scheme val="minor"/>
    </font>
    <font>
      <vertAlign val="superscript"/>
      <sz val="18"/>
      <name val="Calibri"/>
      <family val="2"/>
      <scheme val="minor"/>
    </font>
    <font>
      <b/>
      <sz val="18"/>
      <name val="Calibri"/>
      <family val="2"/>
      <scheme val="minor"/>
    </font>
    <font>
      <b/>
      <vertAlign val="superscript"/>
      <sz val="12"/>
      <name val="Calibri"/>
      <family val="2"/>
    </font>
    <font>
      <sz val="16"/>
      <color rgb="FFFF0000"/>
      <name val="Calibri"/>
      <family val="2"/>
      <scheme val="minor"/>
    </font>
    <font>
      <sz val="14"/>
      <name val="Calibri"/>
      <family val="2"/>
    </font>
    <font>
      <b/>
      <sz val="14"/>
      <name val="Calibri"/>
      <family val="2"/>
    </font>
    <font>
      <sz val="16"/>
      <name val="Arial"/>
      <family val="2"/>
    </font>
    <font>
      <sz val="16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20"/>
      <name val="Calibri"/>
      <family val="2"/>
      <scheme val="minor"/>
    </font>
    <font>
      <b/>
      <vertAlign val="superscript"/>
      <sz val="20"/>
      <name val="Calibri"/>
      <family val="2"/>
    </font>
    <font>
      <sz val="20"/>
      <name val="Calibri"/>
      <family val="2"/>
    </font>
    <font>
      <sz val="20"/>
      <name val="Arial"/>
      <family val="2"/>
    </font>
    <font>
      <sz val="18"/>
      <name val="Arial"/>
      <family val="2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b/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color theme="3" tint="0.39997558519241921"/>
      <name val="Calibri"/>
      <family val="2"/>
      <scheme val="minor"/>
    </font>
    <font>
      <sz val="16"/>
      <color rgb="FF00B050"/>
      <name val="Calibri"/>
      <family val="2"/>
      <scheme val="minor"/>
    </font>
    <font>
      <sz val="10"/>
      <color theme="3" tint="0.39997558519241921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6"/>
      <color rgb="FFFF0000"/>
      <name val="Arial"/>
      <family val="2"/>
    </font>
    <font>
      <sz val="18"/>
      <color theme="3" tint="0.39997558519241921"/>
      <name val="Arial"/>
      <family val="2"/>
    </font>
    <font>
      <sz val="18"/>
      <color rgb="FF00B050"/>
      <name val="Arial"/>
      <family val="2"/>
    </font>
    <font>
      <sz val="18"/>
      <color rgb="FFFF0000"/>
      <name val="Arial"/>
      <family val="2"/>
    </font>
    <font>
      <b/>
      <sz val="15"/>
      <color theme="0"/>
      <name val="Calibri"/>
      <family val="2"/>
      <scheme val="minor"/>
    </font>
    <font>
      <sz val="22"/>
      <name val="Calibri"/>
      <family val="2"/>
      <scheme val="minor"/>
    </font>
    <font>
      <b/>
      <sz val="2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name val="Calibri"/>
      <family val="2"/>
    </font>
    <font>
      <b/>
      <sz val="18"/>
      <name val="Calibri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6"/>
      <color theme="0"/>
      <name val="Arial"/>
      <family val="2"/>
    </font>
    <font>
      <sz val="16"/>
      <color theme="1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26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vertAlign val="superscript"/>
      <sz val="22"/>
      <name val="Calibri"/>
      <family val="2"/>
    </font>
    <font>
      <b/>
      <vertAlign val="superscript"/>
      <sz val="2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22"/>
      <name val="Calibri"/>
      <family val="2"/>
    </font>
    <font>
      <sz val="22"/>
      <name val="Arial"/>
      <family val="2"/>
    </font>
    <font>
      <sz val="22"/>
      <color theme="1"/>
      <name val="Calibri"/>
      <family val="2"/>
      <scheme val="minor"/>
    </font>
    <font>
      <sz val="24"/>
      <name val="Calibri"/>
      <family val="2"/>
    </font>
    <font>
      <b/>
      <sz val="24"/>
      <name val="Calibri"/>
      <family val="2"/>
    </font>
    <font>
      <u/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AB010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9" fontId="1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 applyNumberFormat="0" applyFill="0" applyBorder="0" applyAlignment="0" applyProtection="0"/>
  </cellStyleXfs>
  <cellXfs count="494">
    <xf numFmtId="0" fontId="0" fillId="0" borderId="0" xfId="0"/>
    <xf numFmtId="0" fontId="3" fillId="0" borderId="0" xfId="1" applyFont="1"/>
    <xf numFmtId="0" fontId="6" fillId="2" borderId="0" xfId="1" applyFont="1" applyFill="1"/>
    <xf numFmtId="0" fontId="4" fillId="0" borderId="0" xfId="1" applyFont="1"/>
    <xf numFmtId="0" fontId="8" fillId="0" borderId="4" xfId="1" applyFont="1" applyBorder="1"/>
    <xf numFmtId="164" fontId="4" fillId="2" borderId="5" xfId="2" applyNumberFormat="1" applyFont="1" applyFill="1" applyBorder="1"/>
    <xf numFmtId="164" fontId="4" fillId="2" borderId="6" xfId="2" applyNumberFormat="1" applyFont="1" applyFill="1" applyBorder="1"/>
    <xf numFmtId="164" fontId="4" fillId="0" borderId="0" xfId="1" applyNumberFormat="1" applyFont="1"/>
    <xf numFmtId="164" fontId="4" fillId="0" borderId="5" xfId="2" applyNumberFormat="1" applyFont="1" applyBorder="1"/>
    <xf numFmtId="164" fontId="4" fillId="0" borderId="6" xfId="2" applyNumberFormat="1" applyFont="1" applyBorder="1"/>
    <xf numFmtId="164" fontId="7" fillId="3" borderId="8" xfId="2" applyNumberFormat="1" applyFont="1" applyFill="1" applyBorder="1"/>
    <xf numFmtId="164" fontId="7" fillId="3" borderId="9" xfId="2" applyNumberFormat="1" applyFont="1" applyFill="1" applyBorder="1"/>
    <xf numFmtId="165" fontId="4" fillId="0" borderId="6" xfId="2" applyNumberFormat="1" applyFont="1" applyBorder="1"/>
    <xf numFmtId="164" fontId="4" fillId="0" borderId="0" xfId="2" applyNumberFormat="1" applyFont="1"/>
    <xf numFmtId="164" fontId="12" fillId="0" borderId="0" xfId="1" applyNumberFormat="1" applyFont="1"/>
    <xf numFmtId="164" fontId="4" fillId="4" borderId="0" xfId="1" applyNumberFormat="1" applyFont="1" applyFill="1"/>
    <xf numFmtId="0" fontId="4" fillId="4" borderId="0" xfId="1" applyFont="1" applyFill="1"/>
    <xf numFmtId="164" fontId="3" fillId="0" borderId="0" xfId="2" applyNumberFormat="1" applyFont="1"/>
    <xf numFmtId="0" fontId="2" fillId="2" borderId="0" xfId="3" applyFont="1" applyFill="1"/>
    <xf numFmtId="0" fontId="3" fillId="2" borderId="0" xfId="3" applyFont="1" applyFill="1"/>
    <xf numFmtId="0" fontId="3" fillId="0" borderId="0" xfId="3" applyFont="1"/>
    <xf numFmtId="0" fontId="6" fillId="2" borderId="0" xfId="3" applyFont="1" applyFill="1"/>
    <xf numFmtId="0" fontId="4" fillId="0" borderId="0" xfId="3" applyFont="1"/>
    <xf numFmtId="164" fontId="4" fillId="0" borderId="0" xfId="3" applyNumberFormat="1" applyFont="1"/>
    <xf numFmtId="0" fontId="10" fillId="3" borderId="7" xfId="3" applyFont="1" applyFill="1" applyBorder="1"/>
    <xf numFmtId="164" fontId="12" fillId="0" borderId="0" xfId="3" applyNumberFormat="1" applyFont="1"/>
    <xf numFmtId="164" fontId="4" fillId="4" borderId="0" xfId="2" applyNumberFormat="1" applyFont="1" applyFill="1"/>
    <xf numFmtId="164" fontId="4" fillId="4" borderId="0" xfId="3" applyNumberFormat="1" applyFont="1" applyFill="1"/>
    <xf numFmtId="164" fontId="12" fillId="4" borderId="0" xfId="3" applyNumberFormat="1" applyFont="1" applyFill="1"/>
    <xf numFmtId="0" fontId="3" fillId="4" borderId="0" xfId="3" applyFont="1" applyFill="1"/>
    <xf numFmtId="0" fontId="2" fillId="2" borderId="0" xfId="4" applyFont="1" applyFill="1"/>
    <xf numFmtId="0" fontId="3" fillId="2" borderId="0" xfId="4" applyFont="1" applyFill="1"/>
    <xf numFmtId="0" fontId="3" fillId="0" borderId="0" xfId="4" applyFont="1"/>
    <xf numFmtId="0" fontId="4" fillId="2" borderId="0" xfId="4" applyFont="1" applyFill="1" applyAlignment="1">
      <alignment horizontal="left"/>
    </xf>
    <xf numFmtId="0" fontId="5" fillId="2" borderId="0" xfId="4" applyFont="1" applyFill="1" applyAlignment="1">
      <alignment horizontal="center"/>
    </xf>
    <xf numFmtId="0" fontId="4" fillId="0" borderId="0" xfId="4" applyFont="1"/>
    <xf numFmtId="0" fontId="8" fillId="0" borderId="4" xfId="4" applyFont="1" applyBorder="1"/>
    <xf numFmtId="0" fontId="8" fillId="0" borderId="7" xfId="4" applyFont="1" applyBorder="1"/>
    <xf numFmtId="164" fontId="4" fillId="2" borderId="8" xfId="2" applyNumberFormat="1" applyFont="1" applyFill="1" applyBorder="1"/>
    <xf numFmtId="164" fontId="4" fillId="0" borderId="9" xfId="2" applyNumberFormat="1" applyFont="1" applyBorder="1"/>
    <xf numFmtId="0" fontId="10" fillId="3" borderId="10" xfId="4" applyFont="1" applyFill="1" applyBorder="1"/>
    <xf numFmtId="164" fontId="7" fillId="3" borderId="11" xfId="2" applyNumberFormat="1" applyFont="1" applyFill="1" applyBorder="1"/>
    <xf numFmtId="164" fontId="7" fillId="3" borderId="12" xfId="2" applyNumberFormat="1" applyFont="1" applyFill="1" applyBorder="1"/>
    <xf numFmtId="0" fontId="2" fillId="2" borderId="0" xfId="5" applyFont="1" applyFill="1"/>
    <xf numFmtId="0" fontId="3" fillId="2" borderId="0" xfId="5" applyFont="1" applyFill="1"/>
    <xf numFmtId="0" fontId="3" fillId="0" borderId="0" xfId="5" applyFont="1"/>
    <xf numFmtId="0" fontId="4" fillId="2" borderId="0" xfId="5" applyFont="1" applyFill="1" applyAlignment="1">
      <alignment horizontal="left"/>
    </xf>
    <xf numFmtId="0" fontId="5" fillId="2" borderId="0" xfId="5" applyFont="1" applyFill="1" applyAlignment="1">
      <alignment horizontal="center"/>
    </xf>
    <xf numFmtId="0" fontId="4" fillId="0" borderId="0" xfId="5" applyFont="1"/>
    <xf numFmtId="0" fontId="8" fillId="0" borderId="4" xfId="5" applyFont="1" applyBorder="1"/>
    <xf numFmtId="0" fontId="10" fillId="3" borderId="7" xfId="5" applyFont="1" applyFill="1" applyBorder="1"/>
    <xf numFmtId="0" fontId="5" fillId="2" borderId="0" xfId="1" applyFont="1" applyFill="1"/>
    <xf numFmtId="0" fontId="19" fillId="2" borderId="0" xfId="1" applyFont="1" applyFill="1"/>
    <xf numFmtId="0" fontId="19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0" fontId="19" fillId="0" borderId="4" xfId="1" applyFont="1" applyBorder="1"/>
    <xf numFmtId="164" fontId="19" fillId="2" borderId="5" xfId="2" applyNumberFormat="1" applyFont="1" applyFill="1" applyBorder="1"/>
    <xf numFmtId="164" fontId="19" fillId="2" borderId="6" xfId="2" applyNumberFormat="1" applyFont="1" applyFill="1" applyBorder="1"/>
    <xf numFmtId="164" fontId="19" fillId="4" borderId="6" xfId="2" applyNumberFormat="1" applyFont="1" applyFill="1" applyBorder="1"/>
    <xf numFmtId="0" fontId="5" fillId="3" borderId="7" xfId="1" applyFont="1" applyFill="1" applyBorder="1"/>
    <xf numFmtId="164" fontId="5" fillId="3" borderId="8" xfId="2" applyNumberFormat="1" applyFont="1" applyFill="1" applyBorder="1"/>
    <xf numFmtId="164" fontId="5" fillId="3" borderId="9" xfId="2" applyNumberFormat="1" applyFont="1" applyFill="1" applyBorder="1"/>
    <xf numFmtId="0" fontId="19" fillId="0" borderId="0" xfId="1" applyFont="1"/>
    <xf numFmtId="164" fontId="19" fillId="0" borderId="5" xfId="2" applyNumberFormat="1" applyFont="1" applyBorder="1"/>
    <xf numFmtId="164" fontId="19" fillId="0" borderId="6" xfId="2" applyNumberFormat="1" applyFont="1" applyBorder="1"/>
    <xf numFmtId="164" fontId="19" fillId="0" borderId="5" xfId="2" applyNumberFormat="1" applyFont="1" applyFill="1" applyBorder="1"/>
    <xf numFmtId="0" fontId="3" fillId="4" borderId="0" xfId="1" applyFont="1" applyFill="1"/>
    <xf numFmtId="164" fontId="3" fillId="4" borderId="0" xfId="1" applyNumberFormat="1" applyFont="1" applyFill="1"/>
    <xf numFmtId="0" fontId="1" fillId="4" borderId="0" xfId="1" applyFill="1"/>
    <xf numFmtId="0" fontId="23" fillId="4" borderId="0" xfId="1" applyFont="1" applyFill="1"/>
    <xf numFmtId="0" fontId="19" fillId="4" borderId="0" xfId="1" applyFont="1" applyFill="1"/>
    <xf numFmtId="0" fontId="19" fillId="4" borderId="0" xfId="1" applyFont="1" applyFill="1" applyAlignment="1">
      <alignment horizontal="left"/>
    </xf>
    <xf numFmtId="164" fontId="5" fillId="4" borderId="0" xfId="2" applyNumberFormat="1" applyFont="1" applyFill="1" applyBorder="1"/>
    <xf numFmtId="0" fontId="21" fillId="4" borderId="0" xfId="1" applyFont="1" applyFill="1"/>
    <xf numFmtId="164" fontId="22" fillId="4" borderId="0" xfId="1" applyNumberFormat="1" applyFont="1" applyFill="1"/>
    <xf numFmtId="0" fontId="22" fillId="4" borderId="0" xfId="1" applyFont="1" applyFill="1"/>
    <xf numFmtId="164" fontId="0" fillId="4" borderId="0" xfId="2" applyNumberFormat="1" applyFont="1" applyFill="1" applyBorder="1"/>
    <xf numFmtId="164" fontId="15" fillId="4" borderId="0" xfId="2" applyNumberFormat="1" applyFont="1" applyFill="1" applyBorder="1"/>
    <xf numFmtId="164" fontId="23" fillId="4" borderId="0" xfId="2" applyNumberFormat="1" applyFont="1" applyFill="1" applyBorder="1"/>
    <xf numFmtId="164" fontId="3" fillId="4" borderId="0" xfId="2" applyNumberFormat="1" applyFont="1" applyFill="1"/>
    <xf numFmtId="164" fontId="0" fillId="4" borderId="0" xfId="2" applyNumberFormat="1" applyFont="1" applyFill="1"/>
    <xf numFmtId="0" fontId="7" fillId="4" borderId="13" xfId="5" applyFont="1" applyFill="1" applyBorder="1" applyAlignment="1">
      <alignment vertical="justify" wrapText="1"/>
    </xf>
    <xf numFmtId="0" fontId="4" fillId="4" borderId="0" xfId="5" applyFont="1" applyFill="1"/>
    <xf numFmtId="164" fontId="4" fillId="4" borderId="0" xfId="5" applyNumberFormat="1" applyFont="1" applyFill="1"/>
    <xf numFmtId="0" fontId="3" fillId="4" borderId="0" xfId="5" applyFont="1" applyFill="1"/>
    <xf numFmtId="0" fontId="13" fillId="4" borderId="0" xfId="5" applyFont="1" applyFill="1"/>
    <xf numFmtId="0" fontId="6" fillId="4" borderId="0" xfId="5" applyFont="1" applyFill="1"/>
    <xf numFmtId="0" fontId="4" fillId="4" borderId="0" xfId="5" applyFont="1" applyFill="1" applyAlignment="1">
      <alignment horizontal="left"/>
    </xf>
    <xf numFmtId="164" fontId="7" fillId="4" borderId="0" xfId="2" applyNumberFormat="1" applyFont="1" applyFill="1"/>
    <xf numFmtId="0" fontId="4" fillId="4" borderId="0" xfId="5" applyFont="1" applyFill="1" applyAlignment="1">
      <alignment wrapText="1"/>
    </xf>
    <xf numFmtId="164" fontId="15" fillId="4" borderId="0" xfId="5" applyNumberFormat="1" applyFont="1" applyFill="1"/>
    <xf numFmtId="0" fontId="15" fillId="4" borderId="0" xfId="5" applyFont="1" applyFill="1"/>
    <xf numFmtId="164" fontId="18" fillId="4" borderId="0" xfId="5" applyNumberFormat="1" applyFont="1" applyFill="1"/>
    <xf numFmtId="0" fontId="17" fillId="4" borderId="0" xfId="5" applyFill="1"/>
    <xf numFmtId="164" fontId="15" fillId="4" borderId="0" xfId="2" applyNumberFormat="1" applyFont="1" applyFill="1"/>
    <xf numFmtId="0" fontId="7" fillId="4" borderId="0" xfId="4" applyFont="1" applyFill="1"/>
    <xf numFmtId="0" fontId="4" fillId="4" borderId="0" xfId="4" applyFont="1" applyFill="1"/>
    <xf numFmtId="164" fontId="4" fillId="4" borderId="0" xfId="4" applyNumberFormat="1" applyFont="1" applyFill="1"/>
    <xf numFmtId="0" fontId="3" fillId="4" borderId="0" xfId="4" applyFont="1" applyFill="1"/>
    <xf numFmtId="0" fontId="6" fillId="4" borderId="0" xfId="4" applyFont="1" applyFill="1"/>
    <xf numFmtId="0" fontId="4" fillId="4" borderId="0" xfId="4" applyFont="1" applyFill="1" applyAlignment="1">
      <alignment horizontal="left"/>
    </xf>
    <xf numFmtId="0" fontId="13" fillId="4" borderId="0" xfId="4" applyFont="1" applyFill="1"/>
    <xf numFmtId="164" fontId="15" fillId="4" borderId="0" xfId="4" applyNumberFormat="1" applyFont="1" applyFill="1"/>
    <xf numFmtId="0" fontId="15" fillId="4" borderId="0" xfId="4" applyFont="1" applyFill="1"/>
    <xf numFmtId="0" fontId="1" fillId="4" borderId="0" xfId="4" applyFill="1"/>
    <xf numFmtId="0" fontId="4" fillId="4" borderId="0" xfId="3" applyFont="1" applyFill="1"/>
    <xf numFmtId="0" fontId="6" fillId="4" borderId="0" xfId="3" applyFont="1" applyFill="1"/>
    <xf numFmtId="0" fontId="4" fillId="4" borderId="0" xfId="3" applyFont="1" applyFill="1" applyAlignment="1">
      <alignment horizontal="left"/>
    </xf>
    <xf numFmtId="0" fontId="13" fillId="4" borderId="0" xfId="3" applyFont="1" applyFill="1"/>
    <xf numFmtId="164" fontId="15" fillId="4" borderId="0" xfId="3" applyNumberFormat="1" applyFont="1" applyFill="1"/>
    <xf numFmtId="0" fontId="15" fillId="4" borderId="0" xfId="3" applyFont="1" applyFill="1"/>
    <xf numFmtId="0" fontId="1" fillId="4" borderId="0" xfId="3" applyFill="1"/>
    <xf numFmtId="0" fontId="7" fillId="4" borderId="0" xfId="1" applyFont="1" applyFill="1"/>
    <xf numFmtId="0" fontId="6" fillId="4" borderId="0" xfId="1" applyFont="1" applyFill="1"/>
    <xf numFmtId="0" fontId="4" fillId="4" borderId="0" xfId="1" applyFont="1" applyFill="1" applyAlignment="1">
      <alignment horizontal="left"/>
    </xf>
    <xf numFmtId="0" fontId="15" fillId="4" borderId="0" xfId="1" applyFont="1" applyFill="1"/>
    <xf numFmtId="0" fontId="16" fillId="4" borderId="0" xfId="1" applyFont="1" applyFill="1"/>
    <xf numFmtId="0" fontId="2" fillId="4" borderId="0" xfId="1" applyFont="1" applyFill="1"/>
    <xf numFmtId="0" fontId="19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24" fillId="5" borderId="1" xfId="1" applyFont="1" applyFill="1" applyBorder="1" applyAlignment="1">
      <alignment horizontal="center" vertical="center"/>
    </xf>
    <xf numFmtId="0" fontId="24" fillId="5" borderId="2" xfId="1" applyFont="1" applyFill="1" applyBorder="1" applyAlignment="1">
      <alignment horizontal="center" vertical="center"/>
    </xf>
    <xf numFmtId="0" fontId="27" fillId="6" borderId="7" xfId="1" applyFont="1" applyFill="1" applyBorder="1"/>
    <xf numFmtId="164" fontId="24" fillId="6" borderId="8" xfId="2" applyNumberFormat="1" applyFont="1" applyFill="1" applyBorder="1"/>
    <xf numFmtId="164" fontId="24" fillId="6" borderId="9" xfId="2" applyNumberFormat="1" applyFont="1" applyFill="1" applyBorder="1"/>
    <xf numFmtId="0" fontId="28" fillId="4" borderId="0" xfId="3" applyFont="1" applyFill="1"/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7" fillId="6" borderId="7" xfId="4" applyFont="1" applyFill="1" applyBorder="1"/>
    <xf numFmtId="0" fontId="4" fillId="4" borderId="0" xfId="3" applyFont="1" applyFill="1" applyAlignment="1">
      <alignment horizontal="left" indent="1"/>
    </xf>
    <xf numFmtId="0" fontId="24" fillId="5" borderId="1" xfId="5" applyFont="1" applyFill="1" applyBorder="1" applyAlignment="1">
      <alignment horizontal="center" vertical="center"/>
    </xf>
    <xf numFmtId="0" fontId="24" fillId="5" borderId="2" xfId="5" applyFont="1" applyFill="1" applyBorder="1" applyAlignment="1">
      <alignment horizontal="center" vertical="center"/>
    </xf>
    <xf numFmtId="0" fontId="24" fillId="5" borderId="3" xfId="5" applyFont="1" applyFill="1" applyBorder="1" applyAlignment="1">
      <alignment horizontal="center" vertical="center"/>
    </xf>
    <xf numFmtId="0" fontId="27" fillId="6" borderId="7" xfId="5" applyFont="1" applyFill="1" applyBorder="1"/>
    <xf numFmtId="43" fontId="3" fillId="4" borderId="0" xfId="2" applyFont="1" applyFill="1"/>
    <xf numFmtId="166" fontId="4" fillId="4" borderId="0" xfId="5" applyNumberFormat="1" applyFont="1" applyFill="1"/>
    <xf numFmtId="0" fontId="7" fillId="4" borderId="0" xfId="5" applyFont="1" applyFill="1" applyAlignment="1">
      <alignment wrapText="1"/>
    </xf>
    <xf numFmtId="0" fontId="29" fillId="5" borderId="1" xfId="1" applyFont="1" applyFill="1" applyBorder="1" applyAlignment="1">
      <alignment horizontal="center" vertical="center"/>
    </xf>
    <xf numFmtId="0" fontId="29" fillId="5" borderId="2" xfId="1" applyFont="1" applyFill="1" applyBorder="1" applyAlignment="1">
      <alignment horizontal="center" vertical="center"/>
    </xf>
    <xf numFmtId="0" fontId="29" fillId="5" borderId="3" xfId="1" applyFont="1" applyFill="1" applyBorder="1" applyAlignment="1">
      <alignment horizontal="center" vertical="center"/>
    </xf>
    <xf numFmtId="0" fontId="29" fillId="6" borderId="7" xfId="1" applyFont="1" applyFill="1" applyBorder="1"/>
    <xf numFmtId="164" fontId="29" fillId="6" borderId="8" xfId="2" applyNumberFormat="1" applyFont="1" applyFill="1" applyBorder="1"/>
    <xf numFmtId="164" fontId="29" fillId="6" borderId="9" xfId="2" applyNumberFormat="1" applyFont="1" applyFill="1" applyBorder="1"/>
    <xf numFmtId="0" fontId="5" fillId="4" borderId="0" xfId="1" applyFont="1" applyFill="1" applyAlignment="1">
      <alignment wrapText="1"/>
    </xf>
    <xf numFmtId="0" fontId="19" fillId="4" borderId="0" xfId="1" applyFont="1" applyFill="1" applyAlignment="1">
      <alignment wrapText="1"/>
    </xf>
    <xf numFmtId="10" fontId="12" fillId="0" borderId="0" xfId="6" applyNumberFormat="1" applyFont="1" applyBorder="1"/>
    <xf numFmtId="164" fontId="15" fillId="0" borderId="0" xfId="2" applyNumberFormat="1" applyFont="1" applyBorder="1"/>
    <xf numFmtId="164" fontId="23" fillId="0" borderId="0" xfId="2" applyNumberFormat="1" applyFont="1" applyBorder="1"/>
    <xf numFmtId="164" fontId="42" fillId="6" borderId="8" xfId="2" applyNumberFormat="1" applyFont="1" applyFill="1" applyBorder="1"/>
    <xf numFmtId="0" fontId="3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9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0" borderId="0" xfId="0" applyFont="1"/>
    <xf numFmtId="0" fontId="12" fillId="0" borderId="0" xfId="0" applyFont="1"/>
    <xf numFmtId="0" fontId="19" fillId="0" borderId="4" xfId="0" applyFont="1" applyBorder="1"/>
    <xf numFmtId="164" fontId="19" fillId="0" borderId="6" xfId="2" applyNumberFormat="1" applyFont="1" applyFill="1" applyBorder="1"/>
    <xf numFmtId="10" fontId="12" fillId="0" borderId="0" xfId="6" applyNumberFormat="1" applyFont="1" applyFill="1" applyBorder="1"/>
    <xf numFmtId="0" fontId="5" fillId="3" borderId="7" xfId="0" applyFont="1" applyFill="1" applyBorder="1"/>
    <xf numFmtId="0" fontId="19" fillId="0" borderId="0" xfId="0" applyFont="1"/>
    <xf numFmtId="164" fontId="12" fillId="0" borderId="0" xfId="0" applyNumberFormat="1" applyFont="1"/>
    <xf numFmtId="0" fontId="23" fillId="0" borderId="0" xfId="0" applyFont="1"/>
    <xf numFmtId="0" fontId="19" fillId="4" borderId="0" xfId="0" applyFont="1" applyFill="1"/>
    <xf numFmtId="0" fontId="5" fillId="4" borderId="0" xfId="0" applyFont="1" applyFill="1"/>
    <xf numFmtId="0" fontId="19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22" fillId="4" borderId="0" xfId="0" applyFont="1" applyFill="1"/>
    <xf numFmtId="0" fontId="0" fillId="4" borderId="0" xfId="0" applyFill="1"/>
    <xf numFmtId="164" fontId="4" fillId="4" borderId="0" xfId="0" applyNumberFormat="1" applyFont="1" applyFill="1"/>
    <xf numFmtId="0" fontId="21" fillId="4" borderId="0" xfId="0" applyFont="1" applyFill="1"/>
    <xf numFmtId="164" fontId="22" fillId="4" borderId="0" xfId="0" applyNumberFormat="1" applyFont="1" applyFill="1"/>
    <xf numFmtId="0" fontId="45" fillId="4" borderId="0" xfId="0" applyFont="1" applyFill="1"/>
    <xf numFmtId="164" fontId="33" fillId="4" borderId="0" xfId="0" applyNumberFormat="1" applyFont="1" applyFill="1"/>
    <xf numFmtId="164" fontId="12" fillId="4" borderId="0" xfId="0" applyNumberFormat="1" applyFont="1" applyFill="1"/>
    <xf numFmtId="164" fontId="34" fillId="4" borderId="0" xfId="0" applyNumberFormat="1" applyFont="1" applyFill="1"/>
    <xf numFmtId="0" fontId="35" fillId="4" borderId="0" xfId="0" applyFont="1" applyFill="1"/>
    <xf numFmtId="0" fontId="36" fillId="4" borderId="0" xfId="0" applyFont="1" applyFill="1"/>
    <xf numFmtId="0" fontId="23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4" fillId="4" borderId="0" xfId="0" applyFont="1" applyFill="1"/>
    <xf numFmtId="10" fontId="4" fillId="4" borderId="0" xfId="6" applyNumberFormat="1" applyFont="1" applyFill="1" applyBorder="1"/>
    <xf numFmtId="10" fontId="34" fillId="4" borderId="0" xfId="6" applyNumberFormat="1" applyFont="1" applyFill="1" applyBorder="1"/>
    <xf numFmtId="0" fontId="33" fillId="4" borderId="0" xfId="0" applyFont="1" applyFill="1"/>
    <xf numFmtId="0" fontId="34" fillId="4" borderId="0" xfId="0" applyFont="1" applyFill="1"/>
    <xf numFmtId="0" fontId="43" fillId="4" borderId="0" xfId="0" applyFont="1" applyFill="1"/>
    <xf numFmtId="0" fontId="5" fillId="2" borderId="0" xfId="0" applyFont="1" applyFill="1"/>
    <xf numFmtId="0" fontId="19" fillId="2" borderId="0" xfId="0" applyFont="1" applyFill="1"/>
    <xf numFmtId="0" fontId="24" fillId="7" borderId="1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center" vertical="center"/>
    </xf>
    <xf numFmtId="164" fontId="37" fillId="0" borderId="0" xfId="2" applyNumberFormat="1" applyFont="1" applyBorder="1"/>
    <xf numFmtId="164" fontId="38" fillId="0" borderId="0" xfId="2" applyNumberFormat="1" applyFont="1" applyBorder="1"/>
    <xf numFmtId="164" fontId="0" fillId="0" borderId="0" xfId="2" applyNumberFormat="1" applyFont="1" applyBorder="1"/>
    <xf numFmtId="164" fontId="41" fillId="0" borderId="0" xfId="2" applyNumberFormat="1" applyFont="1" applyBorder="1"/>
    <xf numFmtId="0" fontId="46" fillId="4" borderId="0" xfId="1" applyFont="1" applyFill="1"/>
    <xf numFmtId="164" fontId="23" fillId="4" borderId="0" xfId="0" applyNumberFormat="1" applyFont="1" applyFill="1"/>
    <xf numFmtId="0" fontId="8" fillId="4" borderId="0" xfId="0" applyFont="1" applyFill="1"/>
    <xf numFmtId="0" fontId="51" fillId="2" borderId="0" xfId="0" applyFont="1" applyFill="1"/>
    <xf numFmtId="0" fontId="1" fillId="2" borderId="0" xfId="0" applyFont="1" applyFill="1"/>
    <xf numFmtId="0" fontId="52" fillId="2" borderId="0" xfId="0" applyFont="1" applyFill="1" applyAlignment="1">
      <alignment horizontal="center"/>
    </xf>
    <xf numFmtId="0" fontId="26" fillId="2" borderId="17" xfId="0" applyFont="1" applyFill="1" applyBorder="1"/>
    <xf numFmtId="0" fontId="26" fillId="2" borderId="14" xfId="0" applyFont="1" applyFill="1" applyBorder="1"/>
    <xf numFmtId="0" fontId="15" fillId="0" borderId="0" xfId="0" applyFont="1"/>
    <xf numFmtId="0" fontId="26" fillId="2" borderId="0" xfId="0" applyFont="1" applyFill="1"/>
    <xf numFmtId="0" fontId="53" fillId="2" borderId="0" xfId="0" applyFont="1" applyFill="1"/>
    <xf numFmtId="0" fontId="1" fillId="0" borderId="0" xfId="0" applyFont="1"/>
    <xf numFmtId="0" fontId="26" fillId="0" borderId="0" xfId="0" applyFont="1"/>
    <xf numFmtId="164" fontId="26" fillId="0" borderId="0" xfId="0" applyNumberFormat="1" applyFont="1"/>
    <xf numFmtId="0" fontId="48" fillId="0" borderId="0" xfId="0" applyFont="1"/>
    <xf numFmtId="0" fontId="54" fillId="0" borderId="0" xfId="0" applyFont="1"/>
    <xf numFmtId="0" fontId="26" fillId="4" borderId="0" xfId="0" applyFont="1" applyFill="1"/>
    <xf numFmtId="0" fontId="1" fillId="4" borderId="0" xfId="0" applyFont="1" applyFill="1"/>
    <xf numFmtId="0" fontId="52" fillId="4" borderId="0" xfId="0" applyFont="1" applyFill="1" applyAlignment="1">
      <alignment horizontal="center"/>
    </xf>
    <xf numFmtId="0" fontId="26" fillId="4" borderId="17" xfId="0" applyFont="1" applyFill="1" applyBorder="1"/>
    <xf numFmtId="0" fontId="26" fillId="4" borderId="14" xfId="0" applyFont="1" applyFill="1" applyBorder="1"/>
    <xf numFmtId="0" fontId="48" fillId="4" borderId="0" xfId="0" applyFont="1" applyFill="1"/>
    <xf numFmtId="0" fontId="54" fillId="4" borderId="0" xfId="0" applyFont="1" applyFill="1"/>
    <xf numFmtId="0" fontId="53" fillId="4" borderId="0" xfId="0" applyFont="1" applyFill="1"/>
    <xf numFmtId="164" fontId="26" fillId="4" borderId="0" xfId="0" applyNumberFormat="1" applyFont="1" applyFill="1"/>
    <xf numFmtId="0" fontId="15" fillId="4" borderId="0" xfId="0" applyFont="1" applyFill="1"/>
    <xf numFmtId="0" fontId="5" fillId="2" borderId="16" xfId="0" applyFont="1" applyFill="1" applyBorder="1" applyAlignment="1">
      <alignment horizontal="center"/>
    </xf>
    <xf numFmtId="0" fontId="45" fillId="2" borderId="0" xfId="0" applyFont="1" applyFill="1"/>
    <xf numFmtId="0" fontId="22" fillId="4" borderId="17" xfId="0" applyFont="1" applyFill="1" applyBorder="1"/>
    <xf numFmtId="0" fontId="22" fillId="4" borderId="14" xfId="0" applyFont="1" applyFill="1" applyBorder="1"/>
    <xf numFmtId="0" fontId="5" fillId="4" borderId="16" xfId="0" applyFont="1" applyFill="1" applyBorder="1" applyAlignment="1">
      <alignment horizontal="center"/>
    </xf>
    <xf numFmtId="0" fontId="6" fillId="4" borderId="0" xfId="0" applyFont="1" applyFill="1"/>
    <xf numFmtId="0" fontId="24" fillId="7" borderId="18" xfId="0" applyFont="1" applyFill="1" applyBorder="1" applyAlignment="1">
      <alignment horizontal="center" vertical="center"/>
    </xf>
    <xf numFmtId="0" fontId="24" fillId="7" borderId="19" xfId="0" applyFont="1" applyFill="1" applyBorder="1" applyAlignment="1">
      <alignment horizontal="center" vertical="center"/>
    </xf>
    <xf numFmtId="0" fontId="24" fillId="7" borderId="20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4" fillId="0" borderId="22" xfId="0" applyFont="1" applyBorder="1"/>
    <xf numFmtId="164" fontId="4" fillId="0" borderId="1" xfId="2" applyNumberFormat="1" applyFont="1" applyBorder="1"/>
    <xf numFmtId="164" fontId="4" fillId="0" borderId="2" xfId="2" applyNumberFormat="1" applyFont="1" applyBorder="1"/>
    <xf numFmtId="164" fontId="4" fillId="0" borderId="23" xfId="2" applyNumberFormat="1" applyFont="1" applyBorder="1"/>
    <xf numFmtId="164" fontId="4" fillId="0" borderId="3" xfId="2" applyNumberFormat="1" applyFont="1" applyBorder="1"/>
    <xf numFmtId="0" fontId="4" fillId="0" borderId="24" xfId="0" applyFont="1" applyBorder="1"/>
    <xf numFmtId="164" fontId="4" fillId="0" borderId="4" xfId="2" applyNumberFormat="1" applyFont="1" applyBorder="1"/>
    <xf numFmtId="164" fontId="4" fillId="0" borderId="24" xfId="2" applyNumberFormat="1" applyFont="1" applyBorder="1"/>
    <xf numFmtId="0" fontId="4" fillId="0" borderId="25" xfId="0" applyFont="1" applyBorder="1"/>
    <xf numFmtId="164" fontId="4" fillId="0" borderId="7" xfId="2" applyNumberFormat="1" applyFont="1" applyBorder="1"/>
    <xf numFmtId="164" fontId="4" fillId="0" borderId="8" xfId="2" applyNumberFormat="1" applyFont="1" applyBorder="1"/>
    <xf numFmtId="164" fontId="4" fillId="0" borderId="11" xfId="2" applyNumberFormat="1" applyFont="1" applyBorder="1"/>
    <xf numFmtId="0" fontId="24" fillId="6" borderId="18" xfId="0" applyFont="1" applyFill="1" applyBorder="1"/>
    <xf numFmtId="164" fontId="24" fillId="6" borderId="19" xfId="2" applyNumberFormat="1" applyFont="1" applyFill="1" applyBorder="1"/>
    <xf numFmtId="164" fontId="24" fillId="6" borderId="20" xfId="2" applyNumberFormat="1" applyFont="1" applyFill="1" applyBorder="1"/>
    <xf numFmtId="164" fontId="24" fillId="6" borderId="11" xfId="2" applyNumberFormat="1" applyFont="1" applyFill="1" applyBorder="1"/>
    <xf numFmtId="164" fontId="24" fillId="6" borderId="21" xfId="2" applyNumberFormat="1" applyFont="1" applyFill="1" applyBorder="1"/>
    <xf numFmtId="0" fontId="4" fillId="2" borderId="22" xfId="0" applyFont="1" applyFill="1" applyBorder="1"/>
    <xf numFmtId="164" fontId="4" fillId="2" borderId="4" xfId="2" applyNumberFormat="1" applyFont="1" applyFill="1" applyBorder="1"/>
    <xf numFmtId="164" fontId="4" fillId="2" borderId="23" xfId="2" applyNumberFormat="1" applyFont="1" applyFill="1" applyBorder="1"/>
    <xf numFmtId="164" fontId="4" fillId="2" borderId="3" xfId="2" applyNumberFormat="1" applyFont="1" applyFill="1" applyBorder="1"/>
    <xf numFmtId="0" fontId="4" fillId="2" borderId="24" xfId="0" applyFont="1" applyFill="1" applyBorder="1"/>
    <xf numFmtId="0" fontId="7" fillId="4" borderId="0" xfId="0" applyFont="1" applyFill="1"/>
    <xf numFmtId="0" fontId="55" fillId="4" borderId="0" xfId="0" applyFont="1" applyFill="1"/>
    <xf numFmtId="0" fontId="4" fillId="2" borderId="0" xfId="0" applyFont="1" applyFill="1"/>
    <xf numFmtId="0" fontId="26" fillId="2" borderId="16" xfId="0" applyFont="1" applyFill="1" applyBorder="1"/>
    <xf numFmtId="0" fontId="18" fillId="4" borderId="0" xfId="0" applyFont="1" applyFill="1"/>
    <xf numFmtId="0" fontId="53" fillId="4" borderId="0" xfId="0" applyFont="1" applyFill="1" applyAlignment="1">
      <alignment horizontal="center"/>
    </xf>
    <xf numFmtId="0" fontId="26" fillId="4" borderId="16" xfId="0" applyFont="1" applyFill="1" applyBorder="1"/>
    <xf numFmtId="164" fontId="15" fillId="4" borderId="0" xfId="0" applyNumberFormat="1" applyFont="1" applyFill="1"/>
    <xf numFmtId="0" fontId="4" fillId="0" borderId="26" xfId="0" applyFont="1" applyBorder="1"/>
    <xf numFmtId="0" fontId="24" fillId="7" borderId="27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164" fontId="4" fillId="0" borderId="29" xfId="2" applyNumberFormat="1" applyFont="1" applyBorder="1"/>
    <xf numFmtId="0" fontId="4" fillId="2" borderId="5" xfId="0" applyFont="1" applyFill="1" applyBorder="1"/>
    <xf numFmtId="0" fontId="24" fillId="6" borderId="5" xfId="0" applyFont="1" applyFill="1" applyBorder="1"/>
    <xf numFmtId="164" fontId="24" fillId="6" borderId="5" xfId="2" applyNumberFormat="1" applyFont="1" applyFill="1" applyBorder="1"/>
    <xf numFmtId="0" fontId="4" fillId="0" borderId="5" xfId="0" applyFont="1" applyBorder="1"/>
    <xf numFmtId="0" fontId="19" fillId="4" borderId="16" xfId="0" applyFont="1" applyFill="1" applyBorder="1"/>
    <xf numFmtId="0" fontId="51" fillId="0" borderId="0" xfId="0" applyFont="1"/>
    <xf numFmtId="0" fontId="43" fillId="0" borderId="0" xfId="0" applyFont="1"/>
    <xf numFmtId="0" fontId="7" fillId="2" borderId="0" xfId="0" applyFont="1" applyFill="1"/>
    <xf numFmtId="164" fontId="0" fillId="0" borderId="0" xfId="0" applyNumberFormat="1"/>
    <xf numFmtId="0" fontId="4" fillId="0" borderId="4" xfId="0" applyFont="1" applyBorder="1"/>
    <xf numFmtId="164" fontId="4" fillId="0" borderId="5" xfId="2" applyNumberFormat="1" applyFont="1" applyFill="1" applyBorder="1"/>
    <xf numFmtId="164" fontId="4" fillId="0" borderId="6" xfId="2" applyNumberFormat="1" applyFont="1" applyFill="1" applyBorder="1"/>
    <xf numFmtId="0" fontId="24" fillId="6" borderId="7" xfId="0" applyFont="1" applyFill="1" applyBorder="1"/>
    <xf numFmtId="0" fontId="4" fillId="0" borderId="7" xfId="0" applyFont="1" applyBorder="1"/>
    <xf numFmtId="164" fontId="4" fillId="0" borderId="8" xfId="2" applyNumberFormat="1" applyFont="1" applyFill="1" applyBorder="1"/>
    <xf numFmtId="164" fontId="4" fillId="0" borderId="9" xfId="2" applyNumberFormat="1" applyFont="1" applyFill="1" applyBorder="1"/>
    <xf numFmtId="164" fontId="0" fillId="4" borderId="0" xfId="0" applyNumberFormat="1" applyFill="1"/>
    <xf numFmtId="164" fontId="7" fillId="4" borderId="0" xfId="2" applyNumberFormat="1" applyFont="1" applyFill="1" applyBorder="1"/>
    <xf numFmtId="164" fontId="1" fillId="4" borderId="0" xfId="0" applyNumberFormat="1" applyFont="1" applyFill="1"/>
    <xf numFmtId="0" fontId="4" fillId="0" borderId="30" xfId="0" applyFont="1" applyBorder="1"/>
    <xf numFmtId="164" fontId="4" fillId="2" borderId="29" xfId="2" applyNumberFormat="1" applyFont="1" applyFill="1" applyBorder="1"/>
    <xf numFmtId="0" fontId="57" fillId="4" borderId="0" xfId="0" applyFont="1" applyFill="1"/>
    <xf numFmtId="0" fontId="47" fillId="2" borderId="0" xfId="0" applyFont="1" applyFill="1"/>
    <xf numFmtId="0" fontId="58" fillId="2" borderId="0" xfId="0" applyFont="1" applyFill="1"/>
    <xf numFmtId="0" fontId="38" fillId="4" borderId="0" xfId="0" applyFont="1" applyFill="1"/>
    <xf numFmtId="164" fontId="8" fillId="4" borderId="0" xfId="0" applyNumberFormat="1" applyFont="1" applyFill="1"/>
    <xf numFmtId="0" fontId="5" fillId="4" borderId="0" xfId="1" applyFont="1" applyFill="1"/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6" fillId="0" borderId="0" xfId="2" applyNumberFormat="1" applyFont="1" applyBorder="1"/>
    <xf numFmtId="165" fontId="8" fillId="0" borderId="0" xfId="0" applyNumberFormat="1" applyFont="1"/>
    <xf numFmtId="0" fontId="8" fillId="0" borderId="0" xfId="0" applyFont="1"/>
    <xf numFmtId="164" fontId="45" fillId="0" borderId="5" xfId="2" applyNumberFormat="1" applyFont="1" applyFill="1" applyBorder="1"/>
    <xf numFmtId="164" fontId="45" fillId="0" borderId="6" xfId="2" applyNumberFormat="1" applyFont="1" applyFill="1" applyBorder="1"/>
    <xf numFmtId="165" fontId="6" fillId="4" borderId="0" xfId="2" applyNumberFormat="1" applyFont="1" applyFill="1" applyBorder="1"/>
    <xf numFmtId="165" fontId="8" fillId="4" borderId="0" xfId="0" applyNumberFormat="1" applyFont="1" applyFill="1"/>
    <xf numFmtId="167" fontId="8" fillId="4" borderId="0" xfId="0" applyNumberFormat="1" applyFont="1" applyFill="1"/>
    <xf numFmtId="168" fontId="8" fillId="4" borderId="0" xfId="0" applyNumberFormat="1" applyFont="1" applyFill="1"/>
    <xf numFmtId="165" fontId="26" fillId="4" borderId="0" xfId="2" applyNumberFormat="1" applyFont="1" applyFill="1" applyBorder="1"/>
    <xf numFmtId="0" fontId="32" fillId="4" borderId="0" xfId="0" applyFont="1" applyFill="1"/>
    <xf numFmtId="0" fontId="12" fillId="4" borderId="0" xfId="0" applyFont="1" applyFill="1"/>
    <xf numFmtId="10" fontId="12" fillId="4" borderId="0" xfId="6" applyNumberFormat="1" applyFont="1" applyFill="1" applyBorder="1"/>
    <xf numFmtId="0" fontId="37" fillId="4" borderId="0" xfId="0" applyFont="1" applyFill="1"/>
    <xf numFmtId="0" fontId="41" fillId="4" borderId="0" xfId="0" applyFont="1" applyFill="1"/>
    <xf numFmtId="0" fontId="29" fillId="7" borderId="1" xfId="0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5" fillId="6" borderId="7" xfId="0" applyFont="1" applyFill="1" applyBorder="1"/>
    <xf numFmtId="164" fontId="5" fillId="6" borderId="8" xfId="2" applyNumberFormat="1" applyFont="1" applyFill="1" applyBorder="1"/>
    <xf numFmtId="164" fontId="5" fillId="6" borderId="9" xfId="2" applyNumberFormat="1" applyFont="1" applyFill="1" applyBorder="1"/>
    <xf numFmtId="0" fontId="29" fillId="6" borderId="7" xfId="0" applyFont="1" applyFill="1" applyBorder="1"/>
    <xf numFmtId="164" fontId="12" fillId="4" borderId="0" xfId="5" applyNumberFormat="1" applyFont="1" applyFill="1"/>
    <xf numFmtId="0" fontId="43" fillId="4" borderId="0" xfId="4" applyFont="1" applyFill="1" applyAlignment="1">
      <alignment horizontal="left"/>
    </xf>
    <xf numFmtId="164" fontId="12" fillId="4" borderId="0" xfId="4" applyNumberFormat="1" applyFont="1" applyFill="1"/>
    <xf numFmtId="0" fontId="61" fillId="4" borderId="0" xfId="1" applyFont="1" applyFill="1" applyAlignment="1">
      <alignment horizontal="center"/>
    </xf>
    <xf numFmtId="0" fontId="43" fillId="4" borderId="0" xfId="3" applyFont="1" applyFill="1" applyAlignment="1">
      <alignment horizontal="left"/>
    </xf>
    <xf numFmtId="0" fontId="29" fillId="5" borderId="1" xfId="3" applyFont="1" applyFill="1" applyBorder="1" applyAlignment="1">
      <alignment horizontal="center" vertical="center"/>
    </xf>
    <xf numFmtId="0" fontId="29" fillId="5" borderId="2" xfId="3" applyFont="1" applyFill="1" applyBorder="1" applyAlignment="1">
      <alignment horizontal="center" vertical="center"/>
    </xf>
    <xf numFmtId="0" fontId="29" fillId="5" borderId="3" xfId="3" applyFont="1" applyFill="1" applyBorder="1" applyAlignment="1">
      <alignment horizontal="center" vertical="center"/>
    </xf>
    <xf numFmtId="0" fontId="19" fillId="0" borderId="4" xfId="3" applyFont="1" applyBorder="1"/>
    <xf numFmtId="0" fontId="29" fillId="6" borderId="7" xfId="3" applyFont="1" applyFill="1" applyBorder="1"/>
    <xf numFmtId="0" fontId="62" fillId="5" borderId="1" xfId="3" applyFont="1" applyFill="1" applyBorder="1" applyAlignment="1">
      <alignment horizontal="center" vertical="center"/>
    </xf>
    <xf numFmtId="0" fontId="62" fillId="5" borderId="2" xfId="3" applyFont="1" applyFill="1" applyBorder="1" applyAlignment="1">
      <alignment horizontal="center" vertical="center"/>
    </xf>
    <xf numFmtId="0" fontId="62" fillId="5" borderId="3" xfId="3" applyFont="1" applyFill="1" applyBorder="1" applyAlignment="1">
      <alignment horizontal="center" vertical="center"/>
    </xf>
    <xf numFmtId="0" fontId="43" fillId="0" borderId="4" xfId="3" applyFont="1" applyBorder="1"/>
    <xf numFmtId="164" fontId="43" fillId="0" borderId="5" xfId="2" applyNumberFormat="1" applyFont="1" applyBorder="1"/>
    <xf numFmtId="164" fontId="43" fillId="0" borderId="6" xfId="2" applyNumberFormat="1" applyFont="1" applyBorder="1"/>
    <xf numFmtId="0" fontId="43" fillId="4" borderId="4" xfId="3" applyFont="1" applyFill="1" applyBorder="1"/>
    <xf numFmtId="164" fontId="43" fillId="4" borderId="5" xfId="2" applyNumberFormat="1" applyFont="1" applyFill="1" applyBorder="1"/>
    <xf numFmtId="164" fontId="43" fillId="4" borderId="6" xfId="2" applyNumberFormat="1" applyFont="1" applyFill="1" applyBorder="1"/>
    <xf numFmtId="0" fontId="21" fillId="4" borderId="0" xfId="3" applyFont="1" applyFill="1"/>
    <xf numFmtId="164" fontId="22" fillId="4" borderId="0" xfId="3" applyNumberFormat="1" applyFont="1" applyFill="1"/>
    <xf numFmtId="0" fontId="22" fillId="4" borderId="0" xfId="3" applyFont="1" applyFill="1"/>
    <xf numFmtId="0" fontId="19" fillId="4" borderId="0" xfId="3" applyFont="1" applyFill="1"/>
    <xf numFmtId="164" fontId="43" fillId="2" borderId="5" xfId="2" applyNumberFormat="1" applyFont="1" applyFill="1" applyBorder="1"/>
    <xf numFmtId="164" fontId="43" fillId="2" borderId="6" xfId="2" applyNumberFormat="1" applyFont="1" applyFill="1" applyBorder="1"/>
    <xf numFmtId="0" fontId="62" fillId="6" borderId="7" xfId="3" applyFont="1" applyFill="1" applyBorder="1"/>
    <xf numFmtId="164" fontId="62" fillId="6" borderId="8" xfId="2" applyNumberFormat="1" applyFont="1" applyFill="1" applyBorder="1"/>
    <xf numFmtId="164" fontId="62" fillId="6" borderId="9" xfId="2" applyNumberFormat="1" applyFont="1" applyFill="1" applyBorder="1"/>
    <xf numFmtId="0" fontId="43" fillId="2" borderId="0" xfId="3" applyFont="1" applyFill="1"/>
    <xf numFmtId="0" fontId="43" fillId="2" borderId="0" xfId="3" applyFont="1" applyFill="1" applyAlignment="1">
      <alignment horizontal="left"/>
    </xf>
    <xf numFmtId="165" fontId="43" fillId="0" borderId="6" xfId="2" applyNumberFormat="1" applyFont="1" applyBorder="1"/>
    <xf numFmtId="166" fontId="43" fillId="0" borderId="6" xfId="2" applyNumberFormat="1" applyFont="1" applyBorder="1"/>
    <xf numFmtId="0" fontId="43" fillId="4" borderId="0" xfId="3" applyFont="1" applyFill="1"/>
    <xf numFmtId="164" fontId="5" fillId="4" borderId="0" xfId="2" applyNumberFormat="1" applyFont="1" applyFill="1"/>
    <xf numFmtId="166" fontId="19" fillId="0" borderId="6" xfId="2" applyNumberFormat="1" applyFont="1" applyBorder="1"/>
    <xf numFmtId="0" fontId="8" fillId="4" borderId="0" xfId="3" applyFont="1" applyFill="1"/>
    <xf numFmtId="164" fontId="10" fillId="4" borderId="0" xfId="2" applyNumberFormat="1" applyFont="1" applyFill="1"/>
    <xf numFmtId="0" fontId="8" fillId="4" borderId="0" xfId="1" applyFont="1" applyFill="1"/>
    <xf numFmtId="0" fontId="10" fillId="4" borderId="0" xfId="1" applyFont="1" applyFill="1"/>
    <xf numFmtId="0" fontId="49" fillId="4" borderId="0" xfId="3" applyFont="1" applyFill="1"/>
    <xf numFmtId="164" fontId="23" fillId="4" borderId="0" xfId="1" applyNumberFormat="1" applyFont="1" applyFill="1"/>
    <xf numFmtId="0" fontId="49" fillId="4" borderId="0" xfId="1" applyFont="1" applyFill="1"/>
    <xf numFmtId="0" fontId="29" fillId="7" borderId="19" xfId="0" applyFont="1" applyFill="1" applyBorder="1" applyAlignment="1">
      <alignment horizontal="center" vertical="center"/>
    </xf>
    <xf numFmtId="0" fontId="29" fillId="7" borderId="20" xfId="0" applyFont="1" applyFill="1" applyBorder="1" applyAlignment="1">
      <alignment horizontal="center" vertical="center"/>
    </xf>
    <xf numFmtId="0" fontId="29" fillId="7" borderId="21" xfId="0" applyFont="1" applyFill="1" applyBorder="1" applyAlignment="1">
      <alignment horizontal="center" vertical="center"/>
    </xf>
    <xf numFmtId="0" fontId="19" fillId="2" borderId="30" xfId="0" applyFont="1" applyFill="1" applyBorder="1"/>
    <xf numFmtId="164" fontId="19" fillId="2" borderId="23" xfId="2" applyNumberFormat="1" applyFont="1" applyFill="1" applyBorder="1"/>
    <xf numFmtId="164" fontId="19" fillId="2" borderId="29" xfId="2" applyNumberFormat="1" applyFont="1" applyFill="1" applyBorder="1"/>
    <xf numFmtId="0" fontId="19" fillId="2" borderId="4" xfId="0" applyFont="1" applyFill="1" applyBorder="1"/>
    <xf numFmtId="0" fontId="19" fillId="2" borderId="31" xfId="0" applyFont="1" applyFill="1" applyBorder="1"/>
    <xf numFmtId="164" fontId="19" fillId="2" borderId="32" xfId="2" applyNumberFormat="1" applyFont="1" applyFill="1" applyBorder="1"/>
    <xf numFmtId="164" fontId="19" fillId="2" borderId="15" xfId="2" applyNumberFormat="1" applyFont="1" applyFill="1" applyBorder="1"/>
    <xf numFmtId="0" fontId="29" fillId="6" borderId="19" xfId="0" applyFont="1" applyFill="1" applyBorder="1"/>
    <xf numFmtId="164" fontId="29" fillId="6" borderId="20" xfId="2" applyNumberFormat="1" applyFont="1" applyFill="1" applyBorder="1"/>
    <xf numFmtId="164" fontId="29" fillId="6" borderId="21" xfId="2" applyNumberFormat="1" applyFont="1" applyFill="1" applyBorder="1"/>
    <xf numFmtId="0" fontId="10" fillId="4" borderId="0" xfId="0" applyFont="1" applyFill="1"/>
    <xf numFmtId="0" fontId="52" fillId="2" borderId="0" xfId="0" applyFont="1" applyFill="1"/>
    <xf numFmtId="0" fontId="19" fillId="0" borderId="30" xfId="0" applyFont="1" applyBorder="1"/>
    <xf numFmtId="164" fontId="19" fillId="0" borderId="23" xfId="2" applyNumberFormat="1" applyFont="1" applyBorder="1"/>
    <xf numFmtId="164" fontId="19" fillId="0" borderId="29" xfId="2" applyNumberFormat="1" applyFont="1" applyBorder="1"/>
    <xf numFmtId="0" fontId="19" fillId="0" borderId="31" xfId="0" applyFont="1" applyBorder="1"/>
    <xf numFmtId="164" fontId="19" fillId="0" borderId="32" xfId="2" applyNumberFormat="1" applyFont="1" applyBorder="1"/>
    <xf numFmtId="164" fontId="19" fillId="0" borderId="15" xfId="2" applyNumberFormat="1" applyFont="1" applyBorder="1"/>
    <xf numFmtId="0" fontId="65" fillId="4" borderId="0" xfId="0" applyFont="1" applyFill="1"/>
    <xf numFmtId="0" fontId="19" fillId="0" borderId="7" xfId="0" applyFont="1" applyBorder="1"/>
    <xf numFmtId="164" fontId="19" fillId="0" borderId="8" xfId="2" applyNumberFormat="1" applyFont="1" applyBorder="1"/>
    <xf numFmtId="164" fontId="19" fillId="0" borderId="9" xfId="2" applyNumberFormat="1" applyFont="1" applyBorder="1"/>
    <xf numFmtId="0" fontId="43" fillId="0" borderId="4" xfId="0" applyFont="1" applyBorder="1"/>
    <xf numFmtId="164" fontId="43" fillId="0" borderId="5" xfId="2" applyNumberFormat="1" applyFont="1" applyFill="1" applyBorder="1"/>
    <xf numFmtId="164" fontId="43" fillId="0" borderId="6" xfId="2" applyNumberFormat="1" applyFont="1" applyFill="1" applyBorder="1"/>
    <xf numFmtId="0" fontId="62" fillId="6" borderId="7" xfId="0" applyFont="1" applyFill="1" applyBorder="1"/>
    <xf numFmtId="0" fontId="61" fillId="4" borderId="0" xfId="0" applyFont="1" applyFill="1"/>
    <xf numFmtId="0" fontId="43" fillId="4" borderId="0" xfId="0" applyFont="1" applyFill="1" applyAlignment="1">
      <alignment horizontal="left"/>
    </xf>
    <xf numFmtId="0" fontId="43" fillId="2" borderId="0" xfId="0" applyFont="1" applyFill="1" applyAlignment="1">
      <alignment horizontal="left"/>
    </xf>
    <xf numFmtId="0" fontId="62" fillId="7" borderId="1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164" fontId="61" fillId="4" borderId="0" xfId="2" applyNumberFormat="1" applyFont="1" applyFill="1" applyBorder="1"/>
    <xf numFmtId="0" fontId="61" fillId="4" borderId="0" xfId="0" applyFont="1" applyFill="1" applyAlignment="1">
      <alignment horizontal="left" wrapText="1"/>
    </xf>
    <xf numFmtId="0" fontId="43" fillId="4" borderId="0" xfId="0" applyFont="1" applyFill="1" applyAlignment="1">
      <alignment horizontal="left" wrapText="1"/>
    </xf>
    <xf numFmtId="0" fontId="61" fillId="3" borderId="7" xfId="0" applyFont="1" applyFill="1" applyBorder="1"/>
    <xf numFmtId="164" fontId="61" fillId="3" borderId="8" xfId="2" applyNumberFormat="1" applyFont="1" applyFill="1" applyBorder="1"/>
    <xf numFmtId="164" fontId="61" fillId="3" borderId="9" xfId="2" applyNumberFormat="1" applyFont="1" applyFill="1" applyBorder="1"/>
    <xf numFmtId="0" fontId="67" fillId="4" borderId="0" xfId="0" applyFont="1" applyFill="1"/>
    <xf numFmtId="164" fontId="68" fillId="4" borderId="0" xfId="0" applyNumberFormat="1" applyFont="1" applyFill="1"/>
    <xf numFmtId="0" fontId="68" fillId="4" borderId="0" xfId="0" applyFont="1" applyFill="1"/>
    <xf numFmtId="164" fontId="69" fillId="0" borderId="5" xfId="2" applyNumberFormat="1" applyFont="1" applyFill="1" applyBorder="1"/>
    <xf numFmtId="164" fontId="69" fillId="0" borderId="6" xfId="2" applyNumberFormat="1" applyFont="1" applyFill="1" applyBorder="1"/>
    <xf numFmtId="0" fontId="4" fillId="0" borderId="22" xfId="7" applyFont="1" applyBorder="1"/>
    <xf numFmtId="164" fontId="4" fillId="0" borderId="4" xfId="8" applyNumberFormat="1" applyFont="1" applyBorder="1"/>
    <xf numFmtId="164" fontId="4" fillId="0" borderId="5" xfId="8" applyNumberFormat="1" applyFont="1" applyBorder="1"/>
    <xf numFmtId="164" fontId="4" fillId="0" borderId="23" xfId="8" applyNumberFormat="1" applyFont="1" applyBorder="1"/>
    <xf numFmtId="0" fontId="4" fillId="0" borderId="24" xfId="7" applyFont="1" applyBorder="1"/>
    <xf numFmtId="0" fontId="6" fillId="2" borderId="0" xfId="0" applyFont="1" applyFill="1"/>
    <xf numFmtId="0" fontId="25" fillId="2" borderId="0" xfId="0" applyFont="1" applyFill="1"/>
    <xf numFmtId="0" fontId="19" fillId="4" borderId="17" xfId="0" applyFont="1" applyFill="1" applyBorder="1"/>
    <xf numFmtId="0" fontId="19" fillId="4" borderId="14" xfId="0" applyFont="1" applyFill="1" applyBorder="1"/>
    <xf numFmtId="0" fontId="25" fillId="4" borderId="0" xfId="0" applyFont="1" applyFill="1"/>
    <xf numFmtId="0" fontId="6" fillId="4" borderId="17" xfId="0" applyFont="1" applyFill="1" applyBorder="1"/>
    <xf numFmtId="0" fontId="6" fillId="4" borderId="14" xfId="0" applyFont="1" applyFill="1" applyBorder="1"/>
    <xf numFmtId="0" fontId="4" fillId="0" borderId="25" xfId="7" applyFont="1" applyBorder="1"/>
    <xf numFmtId="164" fontId="6" fillId="4" borderId="0" xfId="0" applyNumberFormat="1" applyFont="1" applyFill="1"/>
    <xf numFmtId="0" fontId="6" fillId="0" borderId="30" xfId="7" applyFont="1" applyBorder="1"/>
    <xf numFmtId="0" fontId="6" fillId="0" borderId="4" xfId="7" applyFont="1" applyBorder="1"/>
    <xf numFmtId="164" fontId="4" fillId="0" borderId="32" xfId="8" applyNumberFormat="1" applyFont="1" applyBorder="1"/>
    <xf numFmtId="0" fontId="6" fillId="0" borderId="1" xfId="7" applyFont="1" applyBorder="1"/>
    <xf numFmtId="0" fontId="6" fillId="2" borderId="17" xfId="0" applyFont="1" applyFill="1" applyBorder="1"/>
    <xf numFmtId="0" fontId="6" fillId="2" borderId="14" xfId="0" applyFont="1" applyFill="1" applyBorder="1"/>
    <xf numFmtId="0" fontId="6" fillId="0" borderId="1" xfId="0" applyFont="1" applyBorder="1"/>
    <xf numFmtId="0" fontId="6" fillId="0" borderId="4" xfId="0" applyFont="1" applyBorder="1"/>
    <xf numFmtId="0" fontId="6" fillId="0" borderId="30" xfId="0" applyFont="1" applyBorder="1"/>
    <xf numFmtId="0" fontId="70" fillId="4" borderId="0" xfId="0" applyFont="1" applyFill="1" applyAlignment="1">
      <alignment horizontal="left"/>
    </xf>
    <xf numFmtId="0" fontId="49" fillId="4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8" fillId="0" borderId="4" xfId="0" applyFont="1" applyBorder="1"/>
    <xf numFmtId="164" fontId="4" fillId="4" borderId="5" xfId="9" applyNumberFormat="1" applyFont="1" applyFill="1" applyBorder="1"/>
    <xf numFmtId="43" fontId="4" fillId="4" borderId="0" xfId="0" applyNumberFormat="1" applyFont="1" applyFill="1"/>
    <xf numFmtId="164" fontId="4" fillId="4" borderId="5" xfId="2" applyNumberFormat="1" applyFont="1" applyFill="1" applyBorder="1" applyAlignment="1">
      <alignment horizontal="center"/>
    </xf>
    <xf numFmtId="164" fontId="4" fillId="0" borderId="5" xfId="2" applyNumberFormat="1" applyFont="1" applyFill="1" applyBorder="1" applyAlignment="1">
      <alignment horizontal="center"/>
    </xf>
    <xf numFmtId="0" fontId="27" fillId="8" borderId="7" xfId="0" applyFont="1" applyFill="1" applyBorder="1" applyAlignment="1">
      <alignment vertical="center"/>
    </xf>
    <xf numFmtId="164" fontId="24" fillId="8" borderId="8" xfId="2" applyNumberFormat="1" applyFont="1" applyFill="1" applyBorder="1" applyAlignment="1">
      <alignment vertical="center"/>
    </xf>
    <xf numFmtId="164" fontId="24" fillId="8" borderId="9" xfId="2" applyNumberFormat="1" applyFont="1" applyFill="1" applyBorder="1" applyAlignment="1">
      <alignment vertical="center"/>
    </xf>
    <xf numFmtId="0" fontId="4" fillId="4" borderId="0" xfId="0" applyFont="1" applyFill="1" applyAlignment="1">
      <alignment horizontal="left"/>
    </xf>
    <xf numFmtId="43" fontId="3" fillId="4" borderId="0" xfId="0" applyNumberFormat="1" applyFont="1" applyFill="1"/>
    <xf numFmtId="0" fontId="27" fillId="8" borderId="7" xfId="0" applyFont="1" applyFill="1" applyBorder="1"/>
    <xf numFmtId="164" fontId="24" fillId="8" borderId="8" xfId="2" applyNumberFormat="1" applyFont="1" applyFill="1" applyBorder="1"/>
    <xf numFmtId="164" fontId="24" fillId="8" borderId="9" xfId="2" applyNumberFormat="1" applyFont="1" applyFill="1" applyBorder="1"/>
    <xf numFmtId="0" fontId="8" fillId="4" borderId="4" xfId="0" applyFont="1" applyFill="1" applyBorder="1"/>
    <xf numFmtId="0" fontId="10" fillId="3" borderId="7" xfId="0" applyFont="1" applyFill="1" applyBorder="1"/>
    <xf numFmtId="0" fontId="24" fillId="7" borderId="33" xfId="0" applyFont="1" applyFill="1" applyBorder="1" applyAlignment="1">
      <alignment horizontal="center" vertical="center"/>
    </xf>
    <xf numFmtId="164" fontId="4" fillId="4" borderId="5" xfId="2" applyNumberFormat="1" applyFont="1" applyFill="1" applyBorder="1"/>
    <xf numFmtId="0" fontId="7" fillId="4" borderId="0" xfId="0" applyFont="1" applyFill="1" applyAlignment="1">
      <alignment horizontal="left"/>
    </xf>
    <xf numFmtId="164" fontId="4" fillId="4" borderId="6" xfId="2" applyNumberFormat="1" applyFont="1" applyFill="1" applyBorder="1"/>
    <xf numFmtId="0" fontId="13" fillId="4" borderId="0" xfId="0" applyFont="1" applyFill="1"/>
    <xf numFmtId="0" fontId="72" fillId="4" borderId="0" xfId="10" applyFill="1" applyBorder="1"/>
    <xf numFmtId="0" fontId="46" fillId="4" borderId="0" xfId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49" fillId="4" borderId="0" xfId="0" applyFont="1" applyFill="1" applyAlignment="1">
      <alignment horizontal="left" vertical="top" wrapText="1"/>
    </xf>
    <xf numFmtId="0" fontId="61" fillId="4" borderId="0" xfId="3" applyFont="1" applyFill="1" applyAlignment="1">
      <alignment horizontal="center"/>
    </xf>
    <xf numFmtId="0" fontId="61" fillId="0" borderId="0" xfId="3" applyFont="1" applyAlignment="1">
      <alignment horizontal="center"/>
    </xf>
    <xf numFmtId="0" fontId="61" fillId="2" borderId="0" xfId="3" applyFont="1" applyFill="1" applyAlignment="1">
      <alignment horizontal="center"/>
    </xf>
    <xf numFmtId="0" fontId="61" fillId="4" borderId="0" xfId="1" applyFont="1" applyFill="1" applyAlignment="1">
      <alignment horizontal="center"/>
    </xf>
    <xf numFmtId="0" fontId="61" fillId="4" borderId="0" xfId="4" applyFont="1" applyFill="1" applyAlignment="1">
      <alignment horizontal="center"/>
    </xf>
    <xf numFmtId="0" fontId="5" fillId="0" borderId="0" xfId="4" applyFont="1" applyAlignment="1">
      <alignment horizontal="center"/>
    </xf>
    <xf numFmtId="0" fontId="5" fillId="2" borderId="0" xfId="4" applyFont="1" applyFill="1" applyAlignment="1">
      <alignment horizontal="center"/>
    </xf>
    <xf numFmtId="0" fontId="5" fillId="4" borderId="0" xfId="4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5" fillId="0" borderId="0" xfId="5" applyFont="1" applyAlignment="1">
      <alignment horizontal="center"/>
    </xf>
    <xf numFmtId="0" fontId="5" fillId="2" borderId="0" xfId="5" applyFont="1" applyFill="1" applyAlignment="1">
      <alignment horizontal="center"/>
    </xf>
    <xf numFmtId="0" fontId="5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59" fillId="4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center"/>
    </xf>
    <xf numFmtId="0" fontId="43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left" wrapText="1"/>
    </xf>
    <xf numFmtId="0" fontId="61" fillId="0" borderId="0" xfId="0" applyFont="1" applyAlignment="1">
      <alignment horizontal="center"/>
    </xf>
  </cellXfs>
  <cellStyles count="11">
    <cellStyle name="Hipervínculo" xfId="10" builtinId="8"/>
    <cellStyle name="Millares 2" xfId="2" xr:uid="{00000000-0005-0000-0000-000001000000}"/>
    <cellStyle name="Millares 3" xfId="8" xr:uid="{EA800441-C763-4BEC-9BB7-F94D4A239140}"/>
    <cellStyle name="Millares_CUADRO DE EJECUCION enero 2004" xfId="9" xr:uid="{79AA2775-73B1-4017-852F-95C74514805B}"/>
    <cellStyle name="Normal" xfId="0" builtinId="0"/>
    <cellStyle name="Normal 2" xfId="1" xr:uid="{00000000-0005-0000-0000-000003000000}"/>
    <cellStyle name="Normal 3" xfId="3" xr:uid="{00000000-0005-0000-0000-000004000000}"/>
    <cellStyle name="Normal 3 2" xfId="4" xr:uid="{00000000-0005-0000-0000-000005000000}"/>
    <cellStyle name="Normal 4" xfId="5" xr:uid="{00000000-0005-0000-0000-000006000000}"/>
    <cellStyle name="Normal 5" xfId="7" xr:uid="{FEAAB7ED-0AC8-4117-A8AB-90E399A521A3}"/>
    <cellStyle name="Porcentaje 2" xfId="6" xr:uid="{9F3E4473-EABA-4247-9BE3-149CCF70F6D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1123950</xdr:colOff>
      <xdr:row>0</xdr:row>
      <xdr:rowOff>285750</xdr:rowOff>
    </xdr:from>
    <xdr:to>
      <xdr:col>7</xdr:col>
      <xdr:colOff>1085850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E18402-1E52-406D-9591-2196018F2ED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86650" y="285750"/>
          <a:ext cx="2305050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50</xdr:row>
      <xdr:rowOff>57150</xdr:rowOff>
    </xdr:from>
    <xdr:to>
      <xdr:col>7</xdr:col>
      <xdr:colOff>1123950</xdr:colOff>
      <xdr:row>53</xdr:row>
      <xdr:rowOff>400050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4196BF-459D-4249-851B-F1483E45BC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19088100"/>
          <a:ext cx="22669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99</xdr:row>
      <xdr:rowOff>133351</xdr:rowOff>
    </xdr:from>
    <xdr:to>
      <xdr:col>7</xdr:col>
      <xdr:colOff>1143000</xdr:colOff>
      <xdr:row>103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BB9F4-343A-47B8-A4E8-168A7945D0B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37966651"/>
          <a:ext cx="2286000" cy="1085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209550</xdr:rowOff>
    </xdr:from>
    <xdr:to>
      <xdr:col>8</xdr:col>
      <xdr:colOff>171450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293CB1-F053-408D-954C-DA611E5E075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209550"/>
          <a:ext cx="247650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49</xdr:row>
      <xdr:rowOff>114300</xdr:rowOff>
    </xdr:from>
    <xdr:to>
      <xdr:col>8</xdr:col>
      <xdr:colOff>495300</xdr:colOff>
      <xdr:row>54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5B84F2-CD55-4087-BF29-5814D99B403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810500" y="19164300"/>
          <a:ext cx="253365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1143000</xdr:colOff>
      <xdr:row>98</xdr:row>
      <xdr:rowOff>209550</xdr:rowOff>
    </xdr:from>
    <xdr:to>
      <xdr:col>8</xdr:col>
      <xdr:colOff>571500</xdr:colOff>
      <xdr:row>103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B7094EF-32FD-4479-ADBB-1A599FD8411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86650" y="38176200"/>
          <a:ext cx="2933700" cy="116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1066800</xdr:colOff>
      <xdr:row>2</xdr:row>
      <xdr:rowOff>76200</xdr:rowOff>
    </xdr:from>
    <xdr:to>
      <xdr:col>8</xdr:col>
      <xdr:colOff>247650</xdr:colOff>
      <xdr:row>7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8F6227-6E9F-47C0-9A13-46E5089F4E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495300"/>
          <a:ext cx="26860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53</xdr:row>
      <xdr:rowOff>95250</xdr:rowOff>
    </xdr:from>
    <xdr:to>
      <xdr:col>7</xdr:col>
      <xdr:colOff>1104900</xdr:colOff>
      <xdr:row>58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BE1942-D29B-45A8-8436-BA3093CB469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812000"/>
          <a:ext cx="245745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102</xdr:row>
      <xdr:rowOff>95250</xdr:rowOff>
    </xdr:from>
    <xdr:to>
      <xdr:col>7</xdr:col>
      <xdr:colOff>1028700</xdr:colOff>
      <xdr:row>108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3336133-2BF1-44B6-A44A-7BC2A487E83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258050" y="38538150"/>
          <a:ext cx="2457450" cy="1104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0</xdr:rowOff>
    </xdr:from>
    <xdr:to>
      <xdr:col>8</xdr:col>
      <xdr:colOff>590550</xdr:colOff>
      <xdr:row>5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F5AA5-0256-419A-8F0F-FA4A05AB795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020050" y="0"/>
          <a:ext cx="26860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1143000</xdr:colOff>
      <xdr:row>50</xdr:row>
      <xdr:rowOff>190500</xdr:rowOff>
    </xdr:from>
    <xdr:to>
      <xdr:col>8</xdr:col>
      <xdr:colOff>95250</xdr:colOff>
      <xdr:row>56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968707-B468-4931-8231-1D0C29C4C9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43800" y="190881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99</xdr:row>
      <xdr:rowOff>0</xdr:rowOff>
    </xdr:from>
    <xdr:to>
      <xdr:col>8</xdr:col>
      <xdr:colOff>571500</xdr:colOff>
      <xdr:row>103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EEE3DD-33AB-4503-A622-90B8EF08E65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020050" y="37604700"/>
          <a:ext cx="2667000" cy="1104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3</xdr:row>
      <xdr:rowOff>57150</xdr:rowOff>
    </xdr:from>
    <xdr:to>
      <xdr:col>8</xdr:col>
      <xdr:colOff>285750</xdr:colOff>
      <xdr:row>9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0A2C61-269F-44E7-938E-F53AA765DA9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972550" y="2667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53</xdr:row>
      <xdr:rowOff>190500</xdr:rowOff>
    </xdr:from>
    <xdr:to>
      <xdr:col>8</xdr:col>
      <xdr:colOff>171450</xdr:colOff>
      <xdr:row>59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FD56ED0-020C-4248-BB55-91B30A74816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858250" y="1937385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106</xdr:row>
      <xdr:rowOff>0</xdr:rowOff>
    </xdr:from>
    <xdr:to>
      <xdr:col>8</xdr:col>
      <xdr:colOff>38100</xdr:colOff>
      <xdr:row>110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21ACB9-EEBA-432A-9C80-8CB0ED19EE0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24900" y="38842950"/>
          <a:ext cx="2667000" cy="1104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</xdr:row>
      <xdr:rowOff>19050</xdr:rowOff>
    </xdr:from>
    <xdr:to>
      <xdr:col>8</xdr:col>
      <xdr:colOff>533400</xdr:colOff>
      <xdr:row>6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DC9C87-0B9E-4BA8-A693-50F2351C71A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715250" y="2286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53</xdr:row>
      <xdr:rowOff>38100</xdr:rowOff>
    </xdr:from>
    <xdr:to>
      <xdr:col>8</xdr:col>
      <xdr:colOff>228600</xdr:colOff>
      <xdr:row>57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501C3F-4FC1-420D-BCB5-4AABAA2D820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1971675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102</xdr:row>
      <xdr:rowOff>209550</xdr:rowOff>
    </xdr:from>
    <xdr:to>
      <xdr:col>8</xdr:col>
      <xdr:colOff>457200</xdr:colOff>
      <xdr:row>106</xdr:row>
      <xdr:rowOff>247650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D729AB8-BC28-442E-9CA3-BD6F57F02D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39050" y="39147750"/>
          <a:ext cx="2667000" cy="1104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600489</xdr:colOff>
      <xdr:row>1</xdr:row>
      <xdr:rowOff>186359</xdr:rowOff>
    </xdr:from>
    <xdr:to>
      <xdr:col>8</xdr:col>
      <xdr:colOff>451402</xdr:colOff>
      <xdr:row>6</xdr:row>
      <xdr:rowOff>255933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380F66-1B82-41F6-A2C2-C6AC6F5D0BF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732065" y="434837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496957</xdr:colOff>
      <xdr:row>52</xdr:row>
      <xdr:rowOff>165652</xdr:rowOff>
    </xdr:from>
    <xdr:to>
      <xdr:col>8</xdr:col>
      <xdr:colOff>347870</xdr:colOff>
      <xdr:row>58</xdr:row>
      <xdr:rowOff>28161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8C26A9-F4B2-47DF-875E-1426F65A60D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628533" y="19277772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621195</xdr:colOff>
      <xdr:row>105</xdr:row>
      <xdr:rowOff>62119</xdr:rowOff>
    </xdr:from>
    <xdr:to>
      <xdr:col>8</xdr:col>
      <xdr:colOff>472108</xdr:colOff>
      <xdr:row>108</xdr:row>
      <xdr:rowOff>48867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52499CD-5F9D-46AB-8B55-8345AB9BE8C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752771" y="38700489"/>
          <a:ext cx="2667000" cy="1104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104875</xdr:colOff>
      <xdr:row>0</xdr:row>
      <xdr:rowOff>75998</xdr:rowOff>
    </xdr:from>
    <xdr:to>
      <xdr:col>8</xdr:col>
      <xdr:colOff>81063</xdr:colOff>
      <xdr:row>4</xdr:row>
      <xdr:rowOff>147435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544AAD4-7E6F-46EE-9891-B5DB57A7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8545" y="75998"/>
          <a:ext cx="3137678" cy="1692714"/>
        </a:xfrm>
        <a:prstGeom prst="rect">
          <a:avLst/>
        </a:prstGeom>
      </xdr:spPr>
    </xdr:pic>
    <xdr:clientData/>
  </xdr:twoCellAnchor>
  <xdr:twoCellAnchor editAs="oneCell">
    <xdr:from>
      <xdr:col>5</xdr:col>
      <xdr:colOff>1214438</xdr:colOff>
      <xdr:row>65</xdr:row>
      <xdr:rowOff>47625</xdr:rowOff>
    </xdr:from>
    <xdr:to>
      <xdr:col>7</xdr:col>
      <xdr:colOff>952501</xdr:colOff>
      <xdr:row>68</xdr:row>
      <xdr:rowOff>119062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4E48CE5-05DC-4D29-9E2A-E8D060F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7688" y="26241375"/>
          <a:ext cx="2881313" cy="13573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130</xdr:row>
      <xdr:rowOff>333375</xdr:rowOff>
    </xdr:from>
    <xdr:to>
      <xdr:col>7</xdr:col>
      <xdr:colOff>1309688</xdr:colOff>
      <xdr:row>134</xdr:row>
      <xdr:rowOff>171450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8E015DC-27F3-4117-92CE-C9C9AE04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0563" y="52316063"/>
          <a:ext cx="2881313" cy="1523999"/>
        </a:xfrm>
        <a:prstGeom prst="rect">
          <a:avLst/>
        </a:prstGeom>
      </xdr:spPr>
    </xdr:pic>
    <xdr:clientData/>
  </xdr:twoCellAnchor>
  <xdr:twoCellAnchor editAs="oneCell">
    <xdr:from>
      <xdr:col>6</xdr:col>
      <xdr:colOff>267004</xdr:colOff>
      <xdr:row>191</xdr:row>
      <xdr:rowOff>170234</xdr:rowOff>
    </xdr:from>
    <xdr:to>
      <xdr:col>8</xdr:col>
      <xdr:colOff>695628</xdr:colOff>
      <xdr:row>194</xdr:row>
      <xdr:rowOff>27360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D34FB8C-6B68-4D4B-8850-9106E7433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0674" y="77282202"/>
          <a:ext cx="3590114" cy="13770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1643062</xdr:colOff>
      <xdr:row>193</xdr:row>
      <xdr:rowOff>142875</xdr:rowOff>
    </xdr:from>
    <xdr:to>
      <xdr:col>8</xdr:col>
      <xdr:colOff>690563</xdr:colOff>
      <xdr:row>199</xdr:row>
      <xdr:rowOff>261938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7A9E9E1-203E-4594-B69E-AC64D43AB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75509438"/>
          <a:ext cx="3929063" cy="1976438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309561</xdr:colOff>
      <xdr:row>128</xdr:row>
      <xdr:rowOff>-1</xdr:rowOff>
    </xdr:from>
    <xdr:to>
      <xdr:col>8</xdr:col>
      <xdr:colOff>857249</xdr:colOff>
      <xdr:row>134</xdr:row>
      <xdr:rowOff>23814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3F79B82-FD50-4521-8AB1-5756786D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5999" y="51030187"/>
          <a:ext cx="3762375" cy="1714502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404811</xdr:colOff>
      <xdr:row>64</xdr:row>
      <xdr:rowOff>95250</xdr:rowOff>
    </xdr:from>
    <xdr:to>
      <xdr:col>8</xdr:col>
      <xdr:colOff>308156</xdr:colOff>
      <xdr:row>69</xdr:row>
      <xdr:rowOff>190502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CE3EE06-F7E5-422E-89C7-7667E299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9" y="25955625"/>
          <a:ext cx="3118032" cy="164306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</xdr:row>
      <xdr:rowOff>190500</xdr:rowOff>
    </xdr:from>
    <xdr:to>
      <xdr:col>8</xdr:col>
      <xdr:colOff>285751</xdr:colOff>
      <xdr:row>5</xdr:row>
      <xdr:rowOff>23815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A5C609F-2DF3-41A5-8E4B-E504BE3F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7438" y="571500"/>
          <a:ext cx="3119438" cy="1643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310597</xdr:colOff>
      <xdr:row>0</xdr:row>
      <xdr:rowOff>165652</xdr:rowOff>
    </xdr:from>
    <xdr:to>
      <xdr:col>7</xdr:col>
      <xdr:colOff>1443493</xdr:colOff>
      <xdr:row>3</xdr:row>
      <xdr:rowOff>62119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C7400BF-B732-4049-8D43-A7918EC3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25488" y="165652"/>
          <a:ext cx="2789418" cy="1200978"/>
        </a:xfrm>
        <a:prstGeom prst="rect">
          <a:avLst/>
        </a:prstGeom>
      </xdr:spPr>
    </xdr:pic>
    <xdr:clientData/>
  </xdr:twoCellAnchor>
  <xdr:twoCellAnchor editAs="oneCell">
    <xdr:from>
      <xdr:col>6</xdr:col>
      <xdr:colOff>103534</xdr:colOff>
      <xdr:row>64</xdr:row>
      <xdr:rowOff>103533</xdr:rowOff>
    </xdr:from>
    <xdr:to>
      <xdr:col>7</xdr:col>
      <xdr:colOff>1236430</xdr:colOff>
      <xdr:row>67</xdr:row>
      <xdr:rowOff>50731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48E869-6264-4CC4-9EAA-F168A60D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2773" y="26235163"/>
          <a:ext cx="2789418" cy="1313828"/>
        </a:xfrm>
        <a:prstGeom prst="rect">
          <a:avLst/>
        </a:prstGeom>
      </xdr:spPr>
    </xdr:pic>
    <xdr:clientData/>
  </xdr:twoCellAnchor>
  <xdr:twoCellAnchor editAs="oneCell">
    <xdr:from>
      <xdr:col>5</xdr:col>
      <xdr:colOff>1470162</xdr:colOff>
      <xdr:row>130</xdr:row>
      <xdr:rowOff>76615</xdr:rowOff>
    </xdr:from>
    <xdr:to>
      <xdr:col>7</xdr:col>
      <xdr:colOff>946537</xdr:colOff>
      <xdr:row>136</xdr:row>
      <xdr:rowOff>65226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CFADAB6-5C8A-471A-B77D-504BB685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6412" y="52774713"/>
          <a:ext cx="2789418" cy="1313828"/>
        </a:xfrm>
        <a:prstGeom prst="rect">
          <a:avLst/>
        </a:prstGeom>
      </xdr:spPr>
    </xdr:pic>
    <xdr:clientData/>
  </xdr:twoCellAnchor>
  <xdr:twoCellAnchor editAs="oneCell">
    <xdr:from>
      <xdr:col>6</xdr:col>
      <xdr:colOff>207065</xdr:colOff>
      <xdr:row>201</xdr:row>
      <xdr:rowOff>269185</xdr:rowOff>
    </xdr:from>
    <xdr:to>
      <xdr:col>7</xdr:col>
      <xdr:colOff>1339961</xdr:colOff>
      <xdr:row>205</xdr:row>
      <xdr:rowOff>257796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E3EAA75-BFB8-4C5E-B34B-57086384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6304" y="79078207"/>
          <a:ext cx="2789418" cy="13138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86590</xdr:colOff>
      <xdr:row>0</xdr:row>
      <xdr:rowOff>103909</xdr:rowOff>
    </xdr:from>
    <xdr:to>
      <xdr:col>8</xdr:col>
      <xdr:colOff>312917</xdr:colOff>
      <xdr:row>1</xdr:row>
      <xdr:rowOff>173181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1C3186-A953-4242-AA5D-75A11801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0772" y="103909"/>
          <a:ext cx="2789418" cy="1177636"/>
        </a:xfrm>
        <a:prstGeom prst="rect">
          <a:avLst/>
        </a:prstGeom>
      </xdr:spPr>
    </xdr:pic>
    <xdr:clientData/>
  </xdr:twoCellAnchor>
  <xdr:oneCellAnchor>
    <xdr:from>
      <xdr:col>5</xdr:col>
      <xdr:colOff>1246908</xdr:colOff>
      <xdr:row>74</xdr:row>
      <xdr:rowOff>34636</xdr:rowOff>
    </xdr:from>
    <xdr:ext cx="2789418" cy="1177636"/>
    <xdr:pic>
      <xdr:nvPicPr>
        <xdr:cNvPr id="11" name="Imagen 10">
          <a:extLst>
            <a:ext uri="{FF2B5EF4-FFF2-40B4-BE49-F238E27FC236}">
              <a16:creationId xmlns:a16="http://schemas.microsoft.com/office/drawing/2014/main" id="{618A0A85-FA0C-43A7-AAC8-5C8E3D5C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7590" y="31640318"/>
          <a:ext cx="2789418" cy="1177636"/>
        </a:xfrm>
        <a:prstGeom prst="rect">
          <a:avLst/>
        </a:prstGeom>
      </xdr:spPr>
    </xdr:pic>
    <xdr:clientData/>
  </xdr:oneCellAnchor>
  <xdr:oneCellAnchor>
    <xdr:from>
      <xdr:col>5</xdr:col>
      <xdr:colOff>1056409</xdr:colOff>
      <xdr:row>151</xdr:row>
      <xdr:rowOff>17317</xdr:rowOff>
    </xdr:from>
    <xdr:ext cx="2789418" cy="1177636"/>
    <xdr:pic>
      <xdr:nvPicPr>
        <xdr:cNvPr id="13" name="Imagen 12">
          <a:extLst>
            <a:ext uri="{FF2B5EF4-FFF2-40B4-BE49-F238E27FC236}">
              <a16:creationId xmlns:a16="http://schemas.microsoft.com/office/drawing/2014/main" id="{BA5A18F3-DA04-46F3-ACEC-8874AF78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7091" y="64839272"/>
          <a:ext cx="2789418" cy="1177636"/>
        </a:xfrm>
        <a:prstGeom prst="rect">
          <a:avLst/>
        </a:prstGeom>
      </xdr:spPr>
    </xdr:pic>
    <xdr:clientData/>
  </xdr:oneCellAnchor>
  <xdr:oneCellAnchor>
    <xdr:from>
      <xdr:col>5</xdr:col>
      <xdr:colOff>917865</xdr:colOff>
      <xdr:row>229</xdr:row>
      <xdr:rowOff>138546</xdr:rowOff>
    </xdr:from>
    <xdr:ext cx="2789418" cy="1177636"/>
    <xdr:pic>
      <xdr:nvPicPr>
        <xdr:cNvPr id="14" name="Imagen 13">
          <a:extLst>
            <a:ext uri="{FF2B5EF4-FFF2-40B4-BE49-F238E27FC236}">
              <a16:creationId xmlns:a16="http://schemas.microsoft.com/office/drawing/2014/main" id="{6C410C02-E6BD-41BF-A917-8E519FA2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8547" y="97865046"/>
          <a:ext cx="2789418" cy="11776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1</xdr:row>
      <xdr:rowOff>0</xdr:rowOff>
    </xdr:from>
    <xdr:to>
      <xdr:col>7</xdr:col>
      <xdr:colOff>952500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E8851-8945-4CE5-B692-3554509596D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342900"/>
          <a:ext cx="230505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50</xdr:row>
      <xdr:rowOff>95250</xdr:rowOff>
    </xdr:from>
    <xdr:to>
      <xdr:col>7</xdr:col>
      <xdr:colOff>819150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43D13F-8B98-46D9-B6B6-E6E5802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564350"/>
          <a:ext cx="219075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57151</xdr:rowOff>
    </xdr:from>
    <xdr:to>
      <xdr:col>7</xdr:col>
      <xdr:colOff>857250</xdr:colOff>
      <xdr:row>103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72F276-A33B-4E43-9A5B-B7D11E8341A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00950" y="38766751"/>
          <a:ext cx="1962150" cy="10858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528203</xdr:colOff>
      <xdr:row>0</xdr:row>
      <xdr:rowOff>57150</xdr:rowOff>
    </xdr:from>
    <xdr:to>
      <xdr:col>8</xdr:col>
      <xdr:colOff>259230</xdr:colOff>
      <xdr:row>1</xdr:row>
      <xdr:rowOff>107372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7BE9A5-7DF0-4BAF-9E11-9B823A7E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2203" y="57150"/>
          <a:ext cx="2779027" cy="1193222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242453</xdr:colOff>
      <xdr:row>73</xdr:row>
      <xdr:rowOff>322118</xdr:rowOff>
    </xdr:from>
    <xdr:to>
      <xdr:col>7</xdr:col>
      <xdr:colOff>1497480</xdr:colOff>
      <xdr:row>75</xdr:row>
      <xdr:rowOff>200890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A61B79-B36F-4E3E-BB55-1A46D0D6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6453" y="32935718"/>
          <a:ext cx="2779027" cy="1174172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149</xdr:row>
      <xdr:rowOff>112568</xdr:rowOff>
    </xdr:from>
    <xdr:to>
      <xdr:col>7</xdr:col>
      <xdr:colOff>1364130</xdr:colOff>
      <xdr:row>151</xdr:row>
      <xdr:rowOff>865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E720EE7-AB57-4A25-8A8A-7489546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66863768"/>
          <a:ext cx="2297580" cy="1183697"/>
        </a:xfrm>
        <a:prstGeom prst="rect">
          <a:avLst/>
        </a:prstGeom>
      </xdr:spPr>
    </xdr:pic>
    <xdr:clientData/>
  </xdr:twoCellAnchor>
  <xdr:twoCellAnchor editAs="oneCell">
    <xdr:from>
      <xdr:col>6</xdr:col>
      <xdr:colOff>261503</xdr:colOff>
      <xdr:row>230</xdr:row>
      <xdr:rowOff>150668</xdr:rowOff>
    </xdr:from>
    <xdr:to>
      <xdr:col>7</xdr:col>
      <xdr:colOff>1516530</xdr:colOff>
      <xdr:row>233</xdr:row>
      <xdr:rowOff>267565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405CF62-DB54-4557-A072-50A64A8D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5503" y="98867768"/>
          <a:ext cx="2779027" cy="12027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10190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9A20B736-5745-4855-856C-387D9BD3F210}"/>
            </a:ext>
          </a:extLst>
        </xdr:cNvPr>
        <xdr:cNvSpPr>
          <a:spLocks noChangeAspect="1" noChangeArrowheads="1"/>
        </xdr:cNvSpPr>
      </xdr:nvSpPr>
      <xdr:spPr bwMode="auto">
        <a:xfrm>
          <a:off x="29698950" y="9330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10190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36D07CC3-7A0F-4207-9BB1-CEC3B36D43B9}"/>
            </a:ext>
          </a:extLst>
        </xdr:cNvPr>
        <xdr:cNvSpPr>
          <a:spLocks noChangeAspect="1" noChangeArrowheads="1"/>
        </xdr:cNvSpPr>
      </xdr:nvSpPr>
      <xdr:spPr bwMode="auto">
        <a:xfrm>
          <a:off x="30013275" y="928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240</xdr:row>
      <xdr:rowOff>0</xdr:rowOff>
    </xdr:from>
    <xdr:to>
      <xdr:col>15</xdr:col>
      <xdr:colOff>304800</xdr:colOff>
      <xdr:row>240</xdr:row>
      <xdr:rowOff>304800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64E0143-50B3-44E8-B931-6135B5237F3D}"/>
            </a:ext>
          </a:extLst>
        </xdr:cNvPr>
        <xdr:cNvSpPr>
          <a:spLocks noChangeAspect="1" noChangeArrowheads="1"/>
        </xdr:cNvSpPr>
      </xdr:nvSpPr>
      <xdr:spPr bwMode="auto">
        <a:xfrm>
          <a:off x="30013275" y="928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708838</xdr:colOff>
      <xdr:row>0</xdr:row>
      <xdr:rowOff>265814</xdr:rowOff>
    </xdr:from>
    <xdr:to>
      <xdr:col>8</xdr:col>
      <xdr:colOff>886046</xdr:colOff>
      <xdr:row>6</xdr:row>
      <xdr:rowOff>192097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F71D420-2B18-496D-8C11-92D41862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443" y="265814"/>
          <a:ext cx="3566336" cy="1654074"/>
        </a:xfrm>
        <a:prstGeom prst="rect">
          <a:avLst/>
        </a:prstGeom>
      </xdr:spPr>
    </xdr:pic>
    <xdr:clientData/>
  </xdr:twoCellAnchor>
  <xdr:twoCellAnchor editAs="oneCell">
    <xdr:from>
      <xdr:col>6</xdr:col>
      <xdr:colOff>1286540</xdr:colOff>
      <xdr:row>79</xdr:row>
      <xdr:rowOff>212210</xdr:rowOff>
    </xdr:from>
    <xdr:to>
      <xdr:col>8</xdr:col>
      <xdr:colOff>1041106</xdr:colOff>
      <xdr:row>86</xdr:row>
      <xdr:rowOff>110979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AE133F8-6ACA-4FBB-B4D0-6A3673D5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27935" y="31622559"/>
          <a:ext cx="3143694" cy="1338594"/>
        </a:xfrm>
        <a:prstGeom prst="rect">
          <a:avLst/>
        </a:prstGeom>
      </xdr:spPr>
    </xdr:pic>
    <xdr:clientData/>
  </xdr:twoCellAnchor>
  <xdr:twoCellAnchor editAs="oneCell">
    <xdr:from>
      <xdr:col>6</xdr:col>
      <xdr:colOff>1205911</xdr:colOff>
      <xdr:row>160</xdr:row>
      <xdr:rowOff>28797</xdr:rowOff>
    </xdr:from>
    <xdr:to>
      <xdr:col>8</xdr:col>
      <xdr:colOff>996803</xdr:colOff>
      <xdr:row>164</xdr:row>
      <xdr:rowOff>190169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5785D8C-F3EF-4974-A3B8-F04FF151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7306" y="62650134"/>
          <a:ext cx="3180020" cy="1490442"/>
        </a:xfrm>
        <a:prstGeom prst="rect">
          <a:avLst/>
        </a:prstGeom>
      </xdr:spPr>
    </xdr:pic>
    <xdr:clientData/>
  </xdr:twoCellAnchor>
  <xdr:twoCellAnchor editAs="oneCell">
    <xdr:from>
      <xdr:col>6</xdr:col>
      <xdr:colOff>1209011</xdr:colOff>
      <xdr:row>236</xdr:row>
      <xdr:rowOff>110756</xdr:rowOff>
    </xdr:from>
    <xdr:to>
      <xdr:col>8</xdr:col>
      <xdr:colOff>1085407</xdr:colOff>
      <xdr:row>241</xdr:row>
      <xdr:rowOff>74513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BAE3CF9-95D5-4C64-9D31-26D7E69B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406" y="94452558"/>
          <a:ext cx="3265524" cy="162509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29240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65C2178-E99E-4A91-B111-B8AD2589844D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29240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7005C306-FCAE-4D29-9908-70C58874544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234</xdr:row>
      <xdr:rowOff>0</xdr:rowOff>
    </xdr:from>
    <xdr:to>
      <xdr:col>15</xdr:col>
      <xdr:colOff>304800</xdr:colOff>
      <xdr:row>235</xdr:row>
      <xdr:rowOff>90487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BAD98529-A332-4657-8A6D-3446E31031F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9628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1089839</xdr:colOff>
      <xdr:row>1</xdr:row>
      <xdr:rowOff>99128</xdr:rowOff>
    </xdr:from>
    <xdr:to>
      <xdr:col>8</xdr:col>
      <xdr:colOff>404814</xdr:colOff>
      <xdr:row>6</xdr:row>
      <xdr:rowOff>190500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7E882DF-DA75-48B2-A109-8F816268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3964" y="432503"/>
          <a:ext cx="2910662" cy="1520122"/>
        </a:xfrm>
        <a:prstGeom prst="rect">
          <a:avLst/>
        </a:prstGeom>
      </xdr:spPr>
    </xdr:pic>
    <xdr:clientData/>
  </xdr:twoCellAnchor>
  <xdr:twoCellAnchor editAs="oneCell">
    <xdr:from>
      <xdr:col>6</xdr:col>
      <xdr:colOff>976978</xdr:colOff>
      <xdr:row>80</xdr:row>
      <xdr:rowOff>188397</xdr:rowOff>
    </xdr:from>
    <xdr:to>
      <xdr:col>8</xdr:col>
      <xdr:colOff>541044</xdr:colOff>
      <xdr:row>86</xdr:row>
      <xdr:rowOff>166687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1BAC611-3113-4719-879C-534CA161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1103" y="32216210"/>
          <a:ext cx="3159753" cy="1192727"/>
        </a:xfrm>
        <a:prstGeom prst="rect">
          <a:avLst/>
        </a:prstGeom>
      </xdr:spPr>
    </xdr:pic>
    <xdr:clientData/>
  </xdr:twoCellAnchor>
  <xdr:twoCellAnchor editAs="oneCell">
    <xdr:from>
      <xdr:col>6</xdr:col>
      <xdr:colOff>848724</xdr:colOff>
      <xdr:row>157</xdr:row>
      <xdr:rowOff>285751</xdr:rowOff>
    </xdr:from>
    <xdr:to>
      <xdr:col>8</xdr:col>
      <xdr:colOff>449116</xdr:colOff>
      <xdr:row>161</xdr:row>
      <xdr:rowOff>285751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17D112-7F02-40EA-897D-0C5FDB9D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2849" y="62745939"/>
          <a:ext cx="3196079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1113761</xdr:colOff>
      <xdr:row>232</xdr:row>
      <xdr:rowOff>71438</xdr:rowOff>
    </xdr:from>
    <xdr:to>
      <xdr:col>8</xdr:col>
      <xdr:colOff>799657</xdr:colOff>
      <xdr:row>235</xdr:row>
      <xdr:rowOff>238125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79D1996-2A43-401B-86B1-10653476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7886" y="94249876"/>
          <a:ext cx="3281583" cy="12382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5</xdr:row>
      <xdr:rowOff>38100</xdr:rowOff>
    </xdr:from>
    <xdr:to>
      <xdr:col>8</xdr:col>
      <xdr:colOff>381000</xdr:colOff>
      <xdr:row>11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9C9852-8CF4-44E9-AAE1-60305F90473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29650" y="895350"/>
          <a:ext cx="234315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84</xdr:row>
      <xdr:rowOff>1</xdr:rowOff>
    </xdr:from>
    <xdr:to>
      <xdr:col>8</xdr:col>
      <xdr:colOff>114300</xdr:colOff>
      <xdr:row>90</xdr:row>
      <xdr:rowOff>95251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F48D6-4214-4E4E-A734-55BCED4E7A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115300" y="32823151"/>
          <a:ext cx="25908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163</xdr:row>
      <xdr:rowOff>171450</xdr:rowOff>
    </xdr:from>
    <xdr:to>
      <xdr:col>8</xdr:col>
      <xdr:colOff>285750</xdr:colOff>
      <xdr:row>168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F4C5DB-A774-4D10-81C7-A0CE8AA6064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65189100"/>
          <a:ext cx="2476500" cy="161925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971550</xdr:colOff>
      <xdr:row>242</xdr:row>
      <xdr:rowOff>247650</xdr:rowOff>
    </xdr:from>
    <xdr:to>
      <xdr:col>8</xdr:col>
      <xdr:colOff>571500</xdr:colOff>
      <xdr:row>247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EEF2C79-7F09-4DF0-9CB1-0156573B74A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010650" y="97364550"/>
          <a:ext cx="2152650" cy="120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1009650</xdr:colOff>
      <xdr:row>0</xdr:row>
      <xdr:rowOff>266700</xdr:rowOff>
    </xdr:from>
    <xdr:to>
      <xdr:col>7</xdr:col>
      <xdr:colOff>1085850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AC3EC-DBD1-4530-BEE0-318225EB8CE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72350" y="266700"/>
          <a:ext cx="24193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51</xdr:row>
      <xdr:rowOff>95250</xdr:rowOff>
    </xdr:from>
    <xdr:to>
      <xdr:col>7</xdr:col>
      <xdr:colOff>952500</xdr:colOff>
      <xdr:row>55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D9FE10-FB25-4BA5-9E7E-E5333D54D4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126200"/>
          <a:ext cx="232410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101</xdr:row>
      <xdr:rowOff>57151</xdr:rowOff>
    </xdr:from>
    <xdr:to>
      <xdr:col>7</xdr:col>
      <xdr:colOff>857250</xdr:colOff>
      <xdr:row>105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F37EF-0E84-48A0-A3FB-26F2C579BCD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00950" y="37890451"/>
          <a:ext cx="1962150" cy="1114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0</xdr:row>
      <xdr:rowOff>266700</xdr:rowOff>
    </xdr:from>
    <xdr:to>
      <xdr:col>7</xdr:col>
      <xdr:colOff>876300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2F408C-3725-4A51-8772-C453F055908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62800" y="266700"/>
          <a:ext cx="24193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50</xdr:row>
      <xdr:rowOff>95250</xdr:rowOff>
    </xdr:from>
    <xdr:to>
      <xdr:col>8</xdr:col>
      <xdr:colOff>76200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73CC0-1F36-4B09-B9CE-4352525314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126200"/>
          <a:ext cx="260985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99</xdr:row>
      <xdr:rowOff>266701</xdr:rowOff>
    </xdr:from>
    <xdr:to>
      <xdr:col>7</xdr:col>
      <xdr:colOff>800100</xdr:colOff>
      <xdr:row>103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53792-E0BC-43C4-BB18-8E135087837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43800" y="38100001"/>
          <a:ext cx="1962150" cy="933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0</xdr:row>
      <xdr:rowOff>266700</xdr:rowOff>
    </xdr:from>
    <xdr:to>
      <xdr:col>8</xdr:col>
      <xdr:colOff>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7C342-1049-4DBD-AA19-F7AAD0D2A33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62800" y="266700"/>
          <a:ext cx="27051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50</xdr:row>
      <xdr:rowOff>57150</xdr:rowOff>
    </xdr:from>
    <xdr:to>
      <xdr:col>8</xdr:col>
      <xdr:colOff>209550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70FE12-0D0E-4145-B66C-87A4BBA3AAB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010400" y="19088100"/>
          <a:ext cx="306705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1047750</xdr:colOff>
      <xdr:row>99</xdr:row>
      <xdr:rowOff>171451</xdr:rowOff>
    </xdr:from>
    <xdr:to>
      <xdr:col>7</xdr:col>
      <xdr:colOff>781050</xdr:colOff>
      <xdr:row>103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E2FE0-3DD0-4A6A-8EA8-FCC6CAEF78F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38004751"/>
          <a:ext cx="2076450" cy="990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0</xdr:row>
      <xdr:rowOff>190500</xdr:rowOff>
    </xdr:from>
    <xdr:to>
      <xdr:col>8</xdr:col>
      <xdr:colOff>171450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B5AD4C-F145-4AB7-A36A-8FECD3CFF95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010400" y="190500"/>
          <a:ext cx="30289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50</xdr:row>
      <xdr:rowOff>76200</xdr:rowOff>
    </xdr:from>
    <xdr:to>
      <xdr:col>8</xdr:col>
      <xdr:colOff>476250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D36191-7930-4630-BD88-71A4ABCE52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6705600" y="19107150"/>
          <a:ext cx="3638550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99</xdr:row>
      <xdr:rowOff>190501</xdr:rowOff>
    </xdr:from>
    <xdr:to>
      <xdr:col>7</xdr:col>
      <xdr:colOff>1104900</xdr:colOff>
      <xdr:row>103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E2B5F2-5BE0-4C2A-AD32-0F588DB07D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39050" y="38023801"/>
          <a:ext cx="2171700" cy="1009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152400</xdr:rowOff>
    </xdr:from>
    <xdr:to>
      <xdr:col>7</xdr:col>
      <xdr:colOff>1123950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150312-9C98-444B-817C-EDF0716757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24700" y="152400"/>
          <a:ext cx="270510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49</xdr:row>
      <xdr:rowOff>152400</xdr:rowOff>
    </xdr:from>
    <xdr:to>
      <xdr:col>8</xdr:col>
      <xdr:colOff>476250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116AEE-F6C2-4E07-8621-AC752B6B7F4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6858000" y="18973800"/>
          <a:ext cx="34861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99</xdr:row>
      <xdr:rowOff>0</xdr:rowOff>
    </xdr:from>
    <xdr:to>
      <xdr:col>7</xdr:col>
      <xdr:colOff>933450</xdr:colOff>
      <xdr:row>103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700322-6104-42CD-981D-4484679109F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15200" y="37833300"/>
          <a:ext cx="2324100" cy="120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0</xdr:row>
      <xdr:rowOff>190500</xdr:rowOff>
    </xdr:from>
    <xdr:to>
      <xdr:col>7</xdr:col>
      <xdr:colOff>1047750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6EF1-AC01-4794-A356-A3EEEDBC1CA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90500"/>
          <a:ext cx="2400300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49</xdr:row>
      <xdr:rowOff>95250</xdr:rowOff>
    </xdr:from>
    <xdr:to>
      <xdr:col>7</xdr:col>
      <xdr:colOff>876300</xdr:colOff>
      <xdr:row>53</xdr:row>
      <xdr:rowOff>381000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91E10D-18BF-4065-B7E5-DCE23EBA14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8916650"/>
          <a:ext cx="22288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98</xdr:row>
      <xdr:rowOff>323850</xdr:rowOff>
    </xdr:from>
    <xdr:to>
      <xdr:col>7</xdr:col>
      <xdr:colOff>819150</xdr:colOff>
      <xdr:row>103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652366-348F-4E22-83EB-1E4EE49894F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200900" y="37814250"/>
          <a:ext cx="2324100" cy="120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0</xdr:row>
      <xdr:rowOff>190500</xdr:rowOff>
    </xdr:from>
    <xdr:to>
      <xdr:col>8</xdr:col>
      <xdr:colOff>171450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4BB707-90B2-4E9D-BDD7-8DE328960E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90500"/>
          <a:ext cx="26860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49</xdr:row>
      <xdr:rowOff>95250</xdr:rowOff>
    </xdr:from>
    <xdr:to>
      <xdr:col>7</xdr:col>
      <xdr:colOff>1123950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43E1C3-48DA-4911-A252-04A2F2A5D52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8916650"/>
          <a:ext cx="2476500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98</xdr:row>
      <xdr:rowOff>285750</xdr:rowOff>
    </xdr:from>
    <xdr:to>
      <xdr:col>8</xdr:col>
      <xdr:colOff>285750</xdr:colOff>
      <xdr:row>103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72D455-80A3-4CF9-A38D-E7B2C81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91400" y="37776150"/>
          <a:ext cx="2762250" cy="1238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.%20NAC.%20REG.%20DEL%202009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0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MODIF.%20Consolidado%20Nacional%20Siembra,%20Cosecha%20y%20Producci&#243;n%202020%20FINAL.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613598</v>
          </cell>
        </row>
        <row r="9">
          <cell r="J9">
            <v>19615</v>
          </cell>
        </row>
        <row r="10">
          <cell r="J10">
            <v>150</v>
          </cell>
        </row>
        <row r="11">
          <cell r="J11">
            <v>27</v>
          </cell>
        </row>
        <row r="12">
          <cell r="J12">
            <v>2456</v>
          </cell>
        </row>
        <row r="13">
          <cell r="J13">
            <v>28722</v>
          </cell>
        </row>
        <row r="14">
          <cell r="J14">
            <v>13701</v>
          </cell>
        </row>
        <row r="15">
          <cell r="J15">
            <v>725</v>
          </cell>
        </row>
        <row r="16">
          <cell r="J16">
            <v>4820</v>
          </cell>
        </row>
        <row r="17">
          <cell r="J17">
            <v>8723</v>
          </cell>
        </row>
        <row r="18">
          <cell r="J18">
            <v>6440</v>
          </cell>
        </row>
        <row r="19">
          <cell r="J19">
            <v>2096</v>
          </cell>
        </row>
        <row r="20">
          <cell r="J20">
            <v>6306</v>
          </cell>
        </row>
        <row r="21">
          <cell r="J21">
            <v>19289</v>
          </cell>
        </row>
        <row r="22">
          <cell r="J22">
            <v>2747</v>
          </cell>
        </row>
        <row r="23">
          <cell r="J23">
            <v>2</v>
          </cell>
        </row>
        <row r="24">
          <cell r="J24">
            <v>6981</v>
          </cell>
        </row>
        <row r="25">
          <cell r="J25">
            <v>1970</v>
          </cell>
        </row>
        <row r="26">
          <cell r="J26">
            <v>6490</v>
          </cell>
        </row>
        <row r="27">
          <cell r="J27">
            <v>618</v>
          </cell>
        </row>
        <row r="28">
          <cell r="J28">
            <v>917</v>
          </cell>
        </row>
        <row r="29">
          <cell r="J29">
            <v>204</v>
          </cell>
        </row>
        <row r="30">
          <cell r="J30">
            <v>829</v>
          </cell>
        </row>
        <row r="31">
          <cell r="J31">
            <v>0</v>
          </cell>
        </row>
        <row r="32">
          <cell r="J32">
            <v>303</v>
          </cell>
        </row>
        <row r="33">
          <cell r="J33">
            <v>485</v>
          </cell>
        </row>
        <row r="34">
          <cell r="J34">
            <v>807</v>
          </cell>
        </row>
        <row r="35">
          <cell r="J35">
            <v>1567</v>
          </cell>
        </row>
        <row r="36">
          <cell r="J36">
            <v>1648</v>
          </cell>
        </row>
        <row r="37">
          <cell r="J37">
            <v>93</v>
          </cell>
        </row>
        <row r="38">
          <cell r="J38">
            <v>1203</v>
          </cell>
        </row>
        <row r="39">
          <cell r="J39">
            <v>0</v>
          </cell>
        </row>
        <row r="40">
          <cell r="J40">
            <v>4197</v>
          </cell>
        </row>
        <row r="41">
          <cell r="J41">
            <v>20110</v>
          </cell>
        </row>
        <row r="56">
          <cell r="J56">
            <v>41986</v>
          </cell>
        </row>
        <row r="57">
          <cell r="J57">
            <v>48248</v>
          </cell>
        </row>
        <row r="58">
          <cell r="J58">
            <v>2230</v>
          </cell>
        </row>
        <row r="59">
          <cell r="J59">
            <v>118010</v>
          </cell>
        </row>
        <row r="60">
          <cell r="J60">
            <v>851</v>
          </cell>
        </row>
        <row r="61">
          <cell r="J61">
            <v>10940</v>
          </cell>
        </row>
        <row r="62">
          <cell r="J62">
            <v>7481</v>
          </cell>
        </row>
        <row r="63">
          <cell r="J63">
            <v>467</v>
          </cell>
        </row>
        <row r="64">
          <cell r="J64">
            <v>76938</v>
          </cell>
        </row>
        <row r="65">
          <cell r="J65">
            <v>9843</v>
          </cell>
        </row>
        <row r="66">
          <cell r="J66">
            <v>8745</v>
          </cell>
        </row>
        <row r="67">
          <cell r="J67">
            <v>1916</v>
          </cell>
        </row>
        <row r="68">
          <cell r="J68">
            <v>6809</v>
          </cell>
        </row>
        <row r="69">
          <cell r="J69">
            <v>24520</v>
          </cell>
        </row>
        <row r="70">
          <cell r="J70">
            <v>10358</v>
          </cell>
        </row>
        <row r="71">
          <cell r="J71">
            <v>0</v>
          </cell>
        </row>
        <row r="72">
          <cell r="J72">
            <v>12823</v>
          </cell>
        </row>
        <row r="73">
          <cell r="J73">
            <v>5341</v>
          </cell>
        </row>
        <row r="74">
          <cell r="J74">
            <v>970</v>
          </cell>
        </row>
        <row r="75">
          <cell r="J75">
            <v>1060</v>
          </cell>
        </row>
        <row r="76">
          <cell r="J76">
            <v>630</v>
          </cell>
        </row>
        <row r="77">
          <cell r="J77">
            <v>7807</v>
          </cell>
        </row>
        <row r="78">
          <cell r="J78">
            <v>1787</v>
          </cell>
        </row>
        <row r="79">
          <cell r="J79">
            <v>0</v>
          </cell>
        </row>
        <row r="80">
          <cell r="J80">
            <v>268</v>
          </cell>
        </row>
        <row r="81">
          <cell r="J81">
            <v>22114</v>
          </cell>
        </row>
        <row r="82">
          <cell r="J82">
            <v>6263</v>
          </cell>
        </row>
        <row r="83">
          <cell r="J83">
            <v>9364</v>
          </cell>
        </row>
        <row r="84">
          <cell r="J84">
            <v>1251</v>
          </cell>
        </row>
        <row r="85">
          <cell r="J85">
            <v>50771</v>
          </cell>
        </row>
        <row r="86">
          <cell r="J86">
            <v>12731</v>
          </cell>
        </row>
        <row r="87">
          <cell r="J87">
            <v>4747</v>
          </cell>
        </row>
        <row r="88">
          <cell r="J88">
            <v>287462</v>
          </cell>
        </row>
        <row r="89">
          <cell r="J89">
            <v>643190</v>
          </cell>
        </row>
        <row r="105">
          <cell r="J105">
            <v>129484</v>
          </cell>
        </row>
        <row r="106">
          <cell r="J106">
            <v>79501</v>
          </cell>
        </row>
        <row r="107">
          <cell r="J107">
            <v>5616</v>
          </cell>
        </row>
        <row r="108">
          <cell r="J108">
            <v>9901</v>
          </cell>
        </row>
        <row r="109">
          <cell r="J109">
            <v>1303</v>
          </cell>
        </row>
        <row r="110">
          <cell r="J110">
            <v>11838</v>
          </cell>
        </row>
        <row r="111">
          <cell r="J111">
            <v>6438</v>
          </cell>
        </row>
        <row r="112">
          <cell r="J112">
            <v>466</v>
          </cell>
        </row>
        <row r="113">
          <cell r="J113">
            <v>146551</v>
          </cell>
        </row>
        <row r="114">
          <cell r="J114">
            <v>107050</v>
          </cell>
        </row>
        <row r="115">
          <cell r="J115">
            <v>84120</v>
          </cell>
        </row>
        <row r="116">
          <cell r="J116">
            <v>60890</v>
          </cell>
        </row>
        <row r="117">
          <cell r="J117">
            <v>63672</v>
          </cell>
        </row>
        <row r="118">
          <cell r="J118">
            <v>272658</v>
          </cell>
        </row>
        <row r="119">
          <cell r="J119">
            <v>71144</v>
          </cell>
        </row>
        <row r="120">
          <cell r="J120">
            <v>0</v>
          </cell>
        </row>
        <row r="121">
          <cell r="J121">
            <v>103056</v>
          </cell>
        </row>
        <row r="122">
          <cell r="J122">
            <v>39852</v>
          </cell>
        </row>
        <row r="123">
          <cell r="J123">
            <v>20251</v>
          </cell>
        </row>
        <row r="124">
          <cell r="J124">
            <v>11548</v>
          </cell>
        </row>
        <row r="125">
          <cell r="J125">
            <v>1224</v>
          </cell>
        </row>
        <row r="126">
          <cell r="J126">
            <v>11482</v>
          </cell>
        </row>
        <row r="127">
          <cell r="J127">
            <v>29399</v>
          </cell>
        </row>
        <row r="128">
          <cell r="J128">
            <v>0</v>
          </cell>
        </row>
        <row r="129">
          <cell r="J129">
            <v>3699</v>
          </cell>
        </row>
        <row r="130">
          <cell r="J130">
            <v>13590</v>
          </cell>
        </row>
        <row r="131">
          <cell r="J131">
            <v>6042</v>
          </cell>
        </row>
        <row r="132">
          <cell r="J132">
            <v>27308</v>
          </cell>
        </row>
        <row r="133">
          <cell r="J133">
            <v>1120</v>
          </cell>
        </row>
        <row r="134">
          <cell r="J134">
            <v>79159</v>
          </cell>
        </row>
        <row r="135">
          <cell r="J135">
            <v>2445</v>
          </cell>
        </row>
        <row r="136">
          <cell r="J136">
            <v>3597</v>
          </cell>
        </row>
        <row r="137">
          <cell r="J137">
            <v>1619468</v>
          </cell>
        </row>
        <row r="138">
          <cell r="J138">
            <v>219577</v>
          </cell>
        </row>
      </sheetData>
      <sheetData sheetId="3">
        <row r="8">
          <cell r="J8">
            <v>272455</v>
          </cell>
        </row>
        <row r="9">
          <cell r="J9">
            <v>18406</v>
          </cell>
        </row>
        <row r="10">
          <cell r="J10">
            <v>1070</v>
          </cell>
        </row>
        <row r="11">
          <cell r="J11">
            <v>123</v>
          </cell>
        </row>
        <row r="12">
          <cell r="J12">
            <v>2814</v>
          </cell>
        </row>
        <row r="13">
          <cell r="J13">
            <v>8310</v>
          </cell>
        </row>
        <row r="14">
          <cell r="J14">
            <v>2831</v>
          </cell>
        </row>
        <row r="15">
          <cell r="J15">
            <v>130</v>
          </cell>
        </row>
        <row r="16">
          <cell r="J16">
            <v>5976</v>
          </cell>
        </row>
        <row r="17">
          <cell r="J17">
            <v>6125</v>
          </cell>
        </row>
        <row r="18">
          <cell r="J18">
            <v>4791</v>
          </cell>
        </row>
        <row r="19">
          <cell r="J19">
            <v>2850</v>
          </cell>
        </row>
        <row r="20">
          <cell r="J20">
            <v>3900</v>
          </cell>
        </row>
        <row r="21">
          <cell r="J21">
            <v>25178</v>
          </cell>
        </row>
        <row r="22">
          <cell r="J22">
            <v>2929</v>
          </cell>
        </row>
        <row r="23">
          <cell r="J23">
            <v>10</v>
          </cell>
        </row>
        <row r="24">
          <cell r="J24">
            <v>8160</v>
          </cell>
        </row>
        <row r="25">
          <cell r="J25">
            <v>1863</v>
          </cell>
        </row>
        <row r="26">
          <cell r="J26">
            <v>4045</v>
          </cell>
        </row>
        <row r="27">
          <cell r="J27">
            <v>578</v>
          </cell>
        </row>
        <row r="28">
          <cell r="J28">
            <v>693</v>
          </cell>
        </row>
        <row r="29">
          <cell r="J29">
            <v>605</v>
          </cell>
        </row>
        <row r="30">
          <cell r="J30">
            <v>914</v>
          </cell>
        </row>
        <row r="31">
          <cell r="J31">
            <v>0</v>
          </cell>
        </row>
        <row r="32">
          <cell r="J32">
            <v>492</v>
          </cell>
        </row>
        <row r="33">
          <cell r="J33">
            <v>750</v>
          </cell>
        </row>
        <row r="34">
          <cell r="J34">
            <v>390</v>
          </cell>
        </row>
        <row r="35">
          <cell r="J35">
            <v>1424</v>
          </cell>
        </row>
        <row r="36">
          <cell r="J36">
            <v>1219</v>
          </cell>
        </row>
        <row r="37">
          <cell r="J37">
            <v>125</v>
          </cell>
        </row>
        <row r="38">
          <cell r="J38">
            <v>2502</v>
          </cell>
        </row>
        <row r="39">
          <cell r="J39">
            <v>0</v>
          </cell>
        </row>
        <row r="40">
          <cell r="J40">
            <v>3463</v>
          </cell>
        </row>
        <row r="41">
          <cell r="J41">
            <v>16919</v>
          </cell>
        </row>
        <row r="56">
          <cell r="J56">
            <v>2776</v>
          </cell>
        </row>
        <row r="57">
          <cell r="J57">
            <v>16684</v>
          </cell>
        </row>
        <row r="58">
          <cell r="J58">
            <v>1200</v>
          </cell>
        </row>
        <row r="59">
          <cell r="J59">
            <v>118014</v>
          </cell>
        </row>
        <row r="60">
          <cell r="J60">
            <v>432</v>
          </cell>
        </row>
        <row r="61">
          <cell r="J61">
            <v>148833</v>
          </cell>
        </row>
        <row r="62">
          <cell r="J62">
            <v>16060</v>
          </cell>
        </row>
        <row r="63">
          <cell r="J63">
            <v>235</v>
          </cell>
        </row>
        <row r="64">
          <cell r="J64">
            <v>71727</v>
          </cell>
        </row>
        <row r="65">
          <cell r="J65">
            <v>8697</v>
          </cell>
        </row>
        <row r="66">
          <cell r="J66">
            <v>10728</v>
          </cell>
        </row>
        <row r="67">
          <cell r="J67">
            <v>3664</v>
          </cell>
        </row>
        <row r="68">
          <cell r="J68">
            <v>10023</v>
          </cell>
        </row>
        <row r="69">
          <cell r="J69">
            <v>30263</v>
          </cell>
        </row>
        <row r="70">
          <cell r="J70">
            <v>11946</v>
          </cell>
        </row>
        <row r="71">
          <cell r="J71">
            <v>0</v>
          </cell>
        </row>
        <row r="72">
          <cell r="J72">
            <v>15010</v>
          </cell>
        </row>
        <row r="73">
          <cell r="J73">
            <v>7834</v>
          </cell>
        </row>
        <row r="74">
          <cell r="J74">
            <v>3100</v>
          </cell>
        </row>
        <row r="75">
          <cell r="J75">
            <v>1402</v>
          </cell>
        </row>
        <row r="76">
          <cell r="J76">
            <v>1041</v>
          </cell>
        </row>
        <row r="77">
          <cell r="J77">
            <v>10326</v>
          </cell>
        </row>
        <row r="78">
          <cell r="J78">
            <v>2316</v>
          </cell>
        </row>
        <row r="79">
          <cell r="J79">
            <v>0</v>
          </cell>
        </row>
        <row r="80">
          <cell r="J80">
            <v>559</v>
          </cell>
        </row>
        <row r="81">
          <cell r="J81">
            <v>39921</v>
          </cell>
        </row>
        <row r="82">
          <cell r="J82">
            <v>7113</v>
          </cell>
        </row>
        <row r="83">
          <cell r="J83">
            <v>9268</v>
          </cell>
        </row>
        <row r="84">
          <cell r="J84">
            <v>1454</v>
          </cell>
        </row>
        <row r="85">
          <cell r="J85">
            <v>60814</v>
          </cell>
        </row>
        <row r="86">
          <cell r="J86">
            <v>12296</v>
          </cell>
        </row>
        <row r="87">
          <cell r="J87">
            <v>7445</v>
          </cell>
        </row>
        <row r="88">
          <cell r="J88">
            <v>283758</v>
          </cell>
        </row>
        <row r="89">
          <cell r="J89">
            <v>663572</v>
          </cell>
        </row>
        <row r="105">
          <cell r="J105">
            <v>6204</v>
          </cell>
        </row>
        <row r="106">
          <cell r="J106">
            <v>41407</v>
          </cell>
        </row>
        <row r="107">
          <cell r="J107">
            <v>3600</v>
          </cell>
        </row>
        <row r="108">
          <cell r="J108">
            <v>9905</v>
          </cell>
        </row>
        <row r="109">
          <cell r="J109">
            <v>653</v>
          </cell>
        </row>
        <row r="110">
          <cell r="J110">
            <v>269348</v>
          </cell>
        </row>
        <row r="111">
          <cell r="J111">
            <v>21264</v>
          </cell>
        </row>
        <row r="112">
          <cell r="J112">
            <v>516</v>
          </cell>
        </row>
        <row r="113">
          <cell r="J113">
            <v>87439</v>
          </cell>
        </row>
        <row r="114">
          <cell r="J114">
            <v>91060</v>
          </cell>
        </row>
        <row r="115">
          <cell r="J115">
            <v>102069</v>
          </cell>
        </row>
        <row r="116">
          <cell r="J116">
            <v>131501</v>
          </cell>
        </row>
        <row r="117">
          <cell r="J117">
            <v>82961</v>
          </cell>
        </row>
        <row r="118">
          <cell r="J118">
            <v>335190</v>
          </cell>
        </row>
        <row r="119">
          <cell r="J119">
            <v>82282</v>
          </cell>
        </row>
        <row r="120">
          <cell r="J120">
            <v>0</v>
          </cell>
        </row>
        <row r="121">
          <cell r="J121">
            <v>96809</v>
          </cell>
        </row>
        <row r="122">
          <cell r="J122">
            <v>52862</v>
          </cell>
        </row>
        <row r="123">
          <cell r="J123">
            <v>75440</v>
          </cell>
        </row>
        <row r="124">
          <cell r="J124">
            <v>13687</v>
          </cell>
        </row>
        <row r="125">
          <cell r="J125">
            <v>2224</v>
          </cell>
        </row>
        <row r="126">
          <cell r="J126">
            <v>15813</v>
          </cell>
        </row>
        <row r="127">
          <cell r="J127">
            <v>37663</v>
          </cell>
        </row>
        <row r="128">
          <cell r="J128">
            <v>0</v>
          </cell>
        </row>
        <row r="129">
          <cell r="J129">
            <v>23540</v>
          </cell>
        </row>
        <row r="130">
          <cell r="J130">
            <v>33133</v>
          </cell>
        </row>
        <row r="131">
          <cell r="J131">
            <v>6084</v>
          </cell>
        </row>
        <row r="132">
          <cell r="J132">
            <v>14074</v>
          </cell>
        </row>
        <row r="133">
          <cell r="J133">
            <v>1321</v>
          </cell>
        </row>
        <row r="134">
          <cell r="J134">
            <v>93351</v>
          </cell>
        </row>
        <row r="135">
          <cell r="J135">
            <v>4269</v>
          </cell>
        </row>
        <row r="136">
          <cell r="J136">
            <v>5714</v>
          </cell>
        </row>
        <row r="137">
          <cell r="J137">
            <v>1547205</v>
          </cell>
        </row>
        <row r="138">
          <cell r="J138">
            <v>104111</v>
          </cell>
        </row>
      </sheetData>
      <sheetData sheetId="4">
        <row r="8">
          <cell r="J8">
            <v>105649</v>
          </cell>
        </row>
        <row r="9">
          <cell r="J9">
            <v>29659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2047</v>
          </cell>
        </row>
        <row r="13">
          <cell r="J13">
            <v>5905</v>
          </cell>
        </row>
        <row r="14">
          <cell r="J14">
            <v>2954</v>
          </cell>
        </row>
        <row r="15">
          <cell r="J15">
            <v>107</v>
          </cell>
        </row>
        <row r="16">
          <cell r="J16">
            <v>5116</v>
          </cell>
        </row>
        <row r="17">
          <cell r="J17">
            <v>3608</v>
          </cell>
        </row>
        <row r="18">
          <cell r="J18">
            <v>6582</v>
          </cell>
        </row>
        <row r="19">
          <cell r="J19">
            <v>2793</v>
          </cell>
        </row>
        <row r="20">
          <cell r="J20">
            <v>5047</v>
          </cell>
        </row>
        <row r="21">
          <cell r="J21">
            <v>30027</v>
          </cell>
        </row>
        <row r="22">
          <cell r="J22">
            <v>2929</v>
          </cell>
        </row>
        <row r="23">
          <cell r="J23">
            <v>0</v>
          </cell>
        </row>
        <row r="24">
          <cell r="J24">
            <v>3123</v>
          </cell>
        </row>
        <row r="25">
          <cell r="J25">
            <v>2042</v>
          </cell>
        </row>
        <row r="26">
          <cell r="J26">
            <v>2925</v>
          </cell>
        </row>
        <row r="27">
          <cell r="J27">
            <v>964</v>
          </cell>
        </row>
        <row r="28">
          <cell r="J28">
            <v>1252</v>
          </cell>
        </row>
        <row r="29">
          <cell r="J29">
            <v>80</v>
          </cell>
        </row>
        <row r="30">
          <cell r="J30">
            <v>767</v>
          </cell>
        </row>
        <row r="32">
          <cell r="J32">
            <v>821</v>
          </cell>
        </row>
        <row r="33">
          <cell r="J33">
            <v>204</v>
          </cell>
        </row>
        <row r="34">
          <cell r="J34">
            <v>424</v>
          </cell>
        </row>
        <row r="35">
          <cell r="J35">
            <v>867</v>
          </cell>
        </row>
        <row r="36">
          <cell r="J36">
            <v>917</v>
          </cell>
        </row>
        <row r="37">
          <cell r="J37">
            <v>100</v>
          </cell>
        </row>
        <row r="38">
          <cell r="J38">
            <v>1879</v>
          </cell>
        </row>
        <row r="39">
          <cell r="J39">
            <v>2</v>
          </cell>
        </row>
        <row r="40">
          <cell r="J40">
            <v>3149</v>
          </cell>
        </row>
        <row r="41">
          <cell r="J41">
            <v>22154</v>
          </cell>
        </row>
        <row r="56">
          <cell r="J56">
            <v>37207</v>
          </cell>
        </row>
        <row r="57">
          <cell r="J57">
            <v>12293</v>
          </cell>
        </row>
        <row r="58">
          <cell r="J58">
            <v>1350</v>
          </cell>
        </row>
        <row r="59">
          <cell r="J59">
            <v>118002</v>
          </cell>
        </row>
        <row r="60">
          <cell r="J60">
            <v>617</v>
          </cell>
        </row>
        <row r="61">
          <cell r="J61">
            <v>55156</v>
          </cell>
        </row>
        <row r="62">
          <cell r="J62">
            <v>22315</v>
          </cell>
        </row>
        <row r="63">
          <cell r="J63">
            <v>241</v>
          </cell>
        </row>
        <row r="64">
          <cell r="J64">
            <v>55458</v>
          </cell>
        </row>
        <row r="65">
          <cell r="J65">
            <v>9644</v>
          </cell>
        </row>
        <row r="66">
          <cell r="J66">
            <v>7976</v>
          </cell>
        </row>
        <row r="67">
          <cell r="J67">
            <v>2466</v>
          </cell>
        </row>
        <row r="68">
          <cell r="J68">
            <v>6361</v>
          </cell>
        </row>
        <row r="69">
          <cell r="J69">
            <v>27280</v>
          </cell>
        </row>
        <row r="70">
          <cell r="J70">
            <v>12118</v>
          </cell>
        </row>
        <row r="71">
          <cell r="J71">
            <v>0</v>
          </cell>
        </row>
        <row r="72">
          <cell r="J72">
            <v>11676</v>
          </cell>
        </row>
        <row r="73">
          <cell r="J73">
            <v>4794</v>
          </cell>
        </row>
        <row r="74">
          <cell r="J74">
            <v>3317</v>
          </cell>
        </row>
        <row r="75">
          <cell r="J75">
            <v>737</v>
          </cell>
        </row>
        <row r="76">
          <cell r="J76">
            <v>657</v>
          </cell>
        </row>
        <row r="77">
          <cell r="J77">
            <v>10135</v>
          </cell>
        </row>
        <row r="78">
          <cell r="J78">
            <v>1341</v>
          </cell>
        </row>
        <row r="79">
          <cell r="J79">
            <v>0</v>
          </cell>
        </row>
        <row r="80">
          <cell r="J80">
            <v>791</v>
          </cell>
        </row>
        <row r="81">
          <cell r="J81">
            <v>37911</v>
          </cell>
        </row>
        <row r="82">
          <cell r="J82">
            <v>5792</v>
          </cell>
        </row>
        <row r="83">
          <cell r="J83">
            <v>8410</v>
          </cell>
        </row>
        <row r="84">
          <cell r="J84">
            <v>1070</v>
          </cell>
        </row>
        <row r="85">
          <cell r="J85">
            <v>37589</v>
          </cell>
        </row>
        <row r="86">
          <cell r="J86">
            <v>12313</v>
          </cell>
        </row>
        <row r="87">
          <cell r="J87">
            <v>4481</v>
          </cell>
        </row>
        <row r="88">
          <cell r="J88">
            <v>288167</v>
          </cell>
        </row>
        <row r="89">
          <cell r="J89">
            <v>667916</v>
          </cell>
        </row>
        <row r="107">
          <cell r="J107">
            <v>150298</v>
          </cell>
        </row>
        <row r="108">
          <cell r="J108">
            <v>31484</v>
          </cell>
        </row>
        <row r="109">
          <cell r="J109">
            <v>3768</v>
          </cell>
        </row>
        <row r="110">
          <cell r="J110">
            <v>9812</v>
          </cell>
        </row>
        <row r="111">
          <cell r="J111">
            <v>1200</v>
          </cell>
        </row>
        <row r="112">
          <cell r="J112">
            <v>85354</v>
          </cell>
        </row>
        <row r="113">
          <cell r="J113">
            <v>19313</v>
          </cell>
        </row>
        <row r="114">
          <cell r="J114">
            <v>380</v>
          </cell>
        </row>
        <row r="115">
          <cell r="J115">
            <v>60449</v>
          </cell>
        </row>
        <row r="116">
          <cell r="J116">
            <v>104289</v>
          </cell>
        </row>
        <row r="117">
          <cell r="J117">
            <v>71673</v>
          </cell>
        </row>
        <row r="118">
          <cell r="J118">
            <v>74775</v>
          </cell>
        </row>
        <row r="119">
          <cell r="J119">
            <v>55295</v>
          </cell>
        </row>
        <row r="120">
          <cell r="J120">
            <v>313733</v>
          </cell>
        </row>
        <row r="121">
          <cell r="J121">
            <v>86912</v>
          </cell>
        </row>
        <row r="122">
          <cell r="J122">
            <v>0</v>
          </cell>
        </row>
        <row r="123">
          <cell r="J123">
            <v>84806</v>
          </cell>
        </row>
        <row r="124">
          <cell r="J124">
            <v>33588</v>
          </cell>
        </row>
        <row r="125">
          <cell r="J125">
            <v>91447</v>
          </cell>
        </row>
        <row r="126">
          <cell r="J126">
            <v>8314</v>
          </cell>
        </row>
        <row r="127">
          <cell r="J127">
            <v>1339</v>
          </cell>
        </row>
        <row r="128">
          <cell r="J128">
            <v>21157</v>
          </cell>
        </row>
        <row r="129">
          <cell r="J129">
            <v>22833</v>
          </cell>
        </row>
        <row r="130">
          <cell r="J130">
            <v>0</v>
          </cell>
        </row>
        <row r="131">
          <cell r="J131">
            <v>31598</v>
          </cell>
        </row>
        <row r="132">
          <cell r="J132">
            <v>24729</v>
          </cell>
        </row>
        <row r="133">
          <cell r="J133">
            <v>7258</v>
          </cell>
        </row>
        <row r="134">
          <cell r="J134">
            <v>11005</v>
          </cell>
        </row>
        <row r="135">
          <cell r="J135">
            <v>755</v>
          </cell>
        </row>
        <row r="136">
          <cell r="J136">
            <v>55312</v>
          </cell>
        </row>
        <row r="137">
          <cell r="J137">
            <v>4173</v>
          </cell>
        </row>
        <row r="138">
          <cell r="J138">
            <v>2654</v>
          </cell>
        </row>
        <row r="139">
          <cell r="J139">
            <v>1963104</v>
          </cell>
        </row>
        <row r="140">
          <cell r="J140">
            <v>106154</v>
          </cell>
        </row>
      </sheetData>
      <sheetData sheetId="5">
        <row r="9">
          <cell r="J9">
            <v>46079</v>
          </cell>
        </row>
        <row r="10">
          <cell r="J10">
            <v>450</v>
          </cell>
        </row>
        <row r="12">
          <cell r="J12">
            <v>3142</v>
          </cell>
        </row>
        <row r="13">
          <cell r="J13">
            <v>22841</v>
          </cell>
        </row>
        <row r="14">
          <cell r="J14">
            <v>35139</v>
          </cell>
        </row>
        <row r="15">
          <cell r="J15">
            <v>611</v>
          </cell>
        </row>
        <row r="16">
          <cell r="J16">
            <v>41773</v>
          </cell>
        </row>
        <row r="17">
          <cell r="J17">
            <v>4156</v>
          </cell>
        </row>
        <row r="18">
          <cell r="J18">
            <v>6496</v>
          </cell>
        </row>
        <row r="19">
          <cell r="J19">
            <v>1447</v>
          </cell>
        </row>
        <row r="20">
          <cell r="J20">
            <v>8572</v>
          </cell>
        </row>
        <row r="21">
          <cell r="J21">
            <v>32099</v>
          </cell>
        </row>
        <row r="22">
          <cell r="J22">
            <v>3170</v>
          </cell>
        </row>
        <row r="23">
          <cell r="J23">
            <v>0</v>
          </cell>
        </row>
        <row r="24">
          <cell r="J24">
            <v>9526</v>
          </cell>
        </row>
        <row r="25">
          <cell r="J25">
            <v>1301</v>
          </cell>
        </row>
        <row r="26">
          <cell r="J26">
            <v>4697</v>
          </cell>
        </row>
        <row r="27">
          <cell r="J27">
            <v>544</v>
          </cell>
        </row>
        <row r="28">
          <cell r="J28">
            <v>706</v>
          </cell>
        </row>
        <row r="29">
          <cell r="J29">
            <v>191</v>
          </cell>
        </row>
        <row r="30">
          <cell r="J30">
            <v>926</v>
          </cell>
        </row>
        <row r="31">
          <cell r="J31">
            <v>0</v>
          </cell>
        </row>
        <row r="32">
          <cell r="J32">
            <v>618</v>
          </cell>
        </row>
        <row r="33">
          <cell r="J33">
            <v>5531</v>
          </cell>
        </row>
        <row r="34">
          <cell r="J34">
            <v>596</v>
          </cell>
        </row>
        <row r="35">
          <cell r="J35">
            <v>1403</v>
          </cell>
        </row>
        <row r="36">
          <cell r="J36">
            <v>1583</v>
          </cell>
        </row>
        <row r="37">
          <cell r="J37">
            <v>174</v>
          </cell>
        </row>
        <row r="38">
          <cell r="J38">
            <v>1268</v>
          </cell>
        </row>
        <row r="39">
          <cell r="J39">
            <v>0</v>
          </cell>
        </row>
        <row r="40">
          <cell r="J40">
            <v>5304</v>
          </cell>
        </row>
        <row r="41">
          <cell r="J41">
            <v>18164</v>
          </cell>
        </row>
        <row r="57">
          <cell r="J57">
            <v>22518</v>
          </cell>
        </row>
        <row r="58">
          <cell r="J58">
            <v>0</v>
          </cell>
        </row>
        <row r="60">
          <cell r="J60">
            <v>2318</v>
          </cell>
        </row>
        <row r="61">
          <cell r="J61">
            <v>28672</v>
          </cell>
        </row>
        <row r="62">
          <cell r="J62">
            <v>12061</v>
          </cell>
        </row>
        <row r="63">
          <cell r="J63">
            <v>496</v>
          </cell>
        </row>
        <row r="64">
          <cell r="J64">
            <v>29129</v>
          </cell>
        </row>
        <row r="65">
          <cell r="J65">
            <v>14407</v>
          </cell>
        </row>
        <row r="66">
          <cell r="J66">
            <v>4383</v>
          </cell>
        </row>
        <row r="67">
          <cell r="J67">
            <v>5188</v>
          </cell>
        </row>
        <row r="68">
          <cell r="J68">
            <v>5901</v>
          </cell>
        </row>
        <row r="69">
          <cell r="J69">
            <v>28869</v>
          </cell>
        </row>
        <row r="70">
          <cell r="J70">
            <v>11731</v>
          </cell>
        </row>
        <row r="71">
          <cell r="J71">
            <v>960</v>
          </cell>
        </row>
        <row r="72">
          <cell r="J72">
            <v>16416</v>
          </cell>
        </row>
        <row r="73">
          <cell r="J73">
            <v>6905</v>
          </cell>
        </row>
        <row r="74">
          <cell r="J74">
            <v>15769</v>
          </cell>
        </row>
        <row r="75">
          <cell r="J75">
            <v>710</v>
          </cell>
        </row>
        <row r="76">
          <cell r="J76">
            <v>1026</v>
          </cell>
        </row>
        <row r="77">
          <cell r="J77">
            <v>10635</v>
          </cell>
        </row>
        <row r="78">
          <cell r="J78">
            <v>1702</v>
          </cell>
        </row>
        <row r="79">
          <cell r="J79">
            <v>0</v>
          </cell>
        </row>
        <row r="80">
          <cell r="J80">
            <v>707</v>
          </cell>
        </row>
        <row r="81">
          <cell r="J81">
            <v>566</v>
          </cell>
        </row>
        <row r="82">
          <cell r="J82">
            <v>6712</v>
          </cell>
        </row>
        <row r="83">
          <cell r="J83">
            <v>9154</v>
          </cell>
        </row>
        <row r="84">
          <cell r="J84">
            <v>1045</v>
          </cell>
        </row>
        <row r="85">
          <cell r="J85">
            <v>44749</v>
          </cell>
        </row>
        <row r="86">
          <cell r="J86">
            <v>11756</v>
          </cell>
        </row>
        <row r="87">
          <cell r="J87">
            <v>3016</v>
          </cell>
        </row>
        <row r="88">
          <cell r="J88">
            <v>236235</v>
          </cell>
        </row>
        <row r="89">
          <cell r="J89">
            <v>673675</v>
          </cell>
        </row>
        <row r="107">
          <cell r="J107">
            <v>50067</v>
          </cell>
        </row>
        <row r="108">
          <cell r="J108">
            <v>0</v>
          </cell>
        </row>
        <row r="110">
          <cell r="J110">
            <v>4916</v>
          </cell>
        </row>
        <row r="111">
          <cell r="J111">
            <v>28800</v>
          </cell>
        </row>
        <row r="112">
          <cell r="J112">
            <v>14032</v>
          </cell>
        </row>
        <row r="113">
          <cell r="J113">
            <v>512</v>
          </cell>
        </row>
        <row r="114">
          <cell r="J114">
            <v>34944</v>
          </cell>
        </row>
        <row r="115">
          <cell r="J115">
            <v>167341</v>
          </cell>
        </row>
        <row r="116">
          <cell r="J116">
            <v>44097</v>
          </cell>
        </row>
        <row r="117">
          <cell r="J117">
            <v>117447</v>
          </cell>
        </row>
        <row r="118">
          <cell r="J118">
            <v>61498</v>
          </cell>
        </row>
        <row r="119">
          <cell r="J119">
            <v>303118</v>
          </cell>
        </row>
        <row r="120">
          <cell r="J120">
            <v>84941</v>
          </cell>
        </row>
        <row r="121">
          <cell r="J121">
            <v>7667</v>
          </cell>
        </row>
        <row r="122">
          <cell r="J122">
            <v>141342</v>
          </cell>
        </row>
        <row r="123">
          <cell r="J123">
            <v>75962</v>
          </cell>
        </row>
        <row r="124">
          <cell r="J124">
            <v>377094</v>
          </cell>
        </row>
        <row r="125">
          <cell r="J125">
            <v>9689</v>
          </cell>
        </row>
        <row r="126">
          <cell r="J126">
            <v>2121</v>
          </cell>
        </row>
        <row r="127">
          <cell r="J127">
            <v>20387</v>
          </cell>
        </row>
        <row r="128">
          <cell r="J128">
            <v>24220</v>
          </cell>
        </row>
        <row r="129">
          <cell r="J129">
            <v>0</v>
          </cell>
        </row>
        <row r="130">
          <cell r="J130">
            <v>31600</v>
          </cell>
        </row>
        <row r="131">
          <cell r="J131">
            <v>346</v>
          </cell>
        </row>
        <row r="132">
          <cell r="J132">
            <v>6883</v>
          </cell>
        </row>
        <row r="133">
          <cell r="J133">
            <v>21149</v>
          </cell>
        </row>
        <row r="134">
          <cell r="J134">
            <v>894</v>
          </cell>
        </row>
        <row r="135">
          <cell r="J135">
            <v>66683</v>
          </cell>
        </row>
        <row r="136">
          <cell r="J136">
            <v>3815</v>
          </cell>
        </row>
        <row r="137">
          <cell r="J137">
            <v>1695</v>
          </cell>
        </row>
        <row r="138">
          <cell r="J138">
            <v>1869245</v>
          </cell>
        </row>
        <row r="139">
          <cell r="J139">
            <v>111498</v>
          </cell>
        </row>
      </sheetData>
      <sheetData sheetId="6">
        <row r="9">
          <cell r="J9">
            <v>78324</v>
          </cell>
        </row>
        <row r="10">
          <cell r="J10">
            <v>92</v>
          </cell>
        </row>
        <row r="11">
          <cell r="J11">
            <v>32</v>
          </cell>
        </row>
        <row r="12">
          <cell r="J12">
            <v>15170</v>
          </cell>
        </row>
        <row r="13">
          <cell r="J13">
            <v>19255</v>
          </cell>
        </row>
        <row r="14">
          <cell r="J14">
            <v>48286</v>
          </cell>
        </row>
        <row r="15">
          <cell r="J15">
            <v>1106</v>
          </cell>
        </row>
        <row r="16">
          <cell r="J16">
            <v>93446</v>
          </cell>
        </row>
        <row r="17">
          <cell r="J17">
            <v>5408</v>
          </cell>
        </row>
        <row r="18">
          <cell r="J18">
            <v>6432</v>
          </cell>
        </row>
        <row r="19">
          <cell r="J19">
            <v>1748</v>
          </cell>
        </row>
        <row r="20">
          <cell r="J20">
            <v>9131</v>
          </cell>
        </row>
        <row r="21">
          <cell r="J21">
            <v>46540</v>
          </cell>
        </row>
        <row r="22">
          <cell r="J22">
            <v>2135</v>
          </cell>
        </row>
        <row r="23">
          <cell r="J23">
            <v>0</v>
          </cell>
        </row>
        <row r="24">
          <cell r="J24">
            <v>18574</v>
          </cell>
        </row>
        <row r="25">
          <cell r="J25">
            <v>1907</v>
          </cell>
        </row>
        <row r="26">
          <cell r="J26">
            <v>1238</v>
          </cell>
        </row>
        <row r="27">
          <cell r="J27">
            <v>885</v>
          </cell>
        </row>
        <row r="28">
          <cell r="J28">
            <v>482</v>
          </cell>
        </row>
        <row r="29">
          <cell r="J29">
            <v>97</v>
          </cell>
        </row>
        <row r="30">
          <cell r="J30">
            <v>956</v>
          </cell>
        </row>
        <row r="31">
          <cell r="J31">
            <v>0</v>
          </cell>
        </row>
        <row r="32">
          <cell r="J32">
            <v>1179</v>
          </cell>
        </row>
        <row r="33">
          <cell r="J33">
            <v>1055</v>
          </cell>
        </row>
        <row r="34">
          <cell r="J34">
            <v>419</v>
          </cell>
        </row>
        <row r="35">
          <cell r="J35">
            <v>1973</v>
          </cell>
        </row>
        <row r="36">
          <cell r="J36">
            <v>2527</v>
          </cell>
        </row>
        <row r="37">
          <cell r="J37">
            <v>585</v>
          </cell>
        </row>
        <row r="38">
          <cell r="J38">
            <v>2352</v>
          </cell>
        </row>
        <row r="39">
          <cell r="J39">
            <v>5</v>
          </cell>
        </row>
        <row r="40">
          <cell r="J40">
            <v>6843</v>
          </cell>
        </row>
        <row r="41">
          <cell r="J41">
            <v>16312</v>
          </cell>
        </row>
        <row r="58">
          <cell r="J58">
            <v>23415</v>
          </cell>
        </row>
        <row r="59">
          <cell r="J59">
            <v>0</v>
          </cell>
        </row>
        <row r="60">
          <cell r="J60">
            <v>117958</v>
          </cell>
        </row>
        <row r="61">
          <cell r="J61">
            <v>1951</v>
          </cell>
        </row>
        <row r="62">
          <cell r="J62">
            <v>8549</v>
          </cell>
        </row>
        <row r="63">
          <cell r="J63">
            <v>1159</v>
          </cell>
        </row>
        <row r="64">
          <cell r="J64">
            <v>99</v>
          </cell>
        </row>
        <row r="65">
          <cell r="J65">
            <v>18186</v>
          </cell>
        </row>
        <row r="66">
          <cell r="J66">
            <v>7303</v>
          </cell>
        </row>
        <row r="67">
          <cell r="J67">
            <v>6270</v>
          </cell>
        </row>
        <row r="68">
          <cell r="J68">
            <v>2713</v>
          </cell>
        </row>
        <row r="69">
          <cell r="J69">
            <v>5738</v>
          </cell>
        </row>
        <row r="70">
          <cell r="J70">
            <v>24780</v>
          </cell>
        </row>
        <row r="71">
          <cell r="J71">
            <v>11566</v>
          </cell>
        </row>
        <row r="72">
          <cell r="J72">
            <v>2155</v>
          </cell>
        </row>
        <row r="73">
          <cell r="J73">
            <v>13167</v>
          </cell>
        </row>
        <row r="74">
          <cell r="J74">
            <v>6845</v>
          </cell>
        </row>
        <row r="75">
          <cell r="J75">
            <v>7254</v>
          </cell>
        </row>
        <row r="76">
          <cell r="J76">
            <v>967</v>
          </cell>
        </row>
        <row r="77">
          <cell r="J77">
            <v>624</v>
          </cell>
        </row>
        <row r="78">
          <cell r="J78">
            <v>9776</v>
          </cell>
        </row>
        <row r="79">
          <cell r="J79">
            <v>1470</v>
          </cell>
        </row>
        <row r="80">
          <cell r="J80">
            <v>0</v>
          </cell>
        </row>
        <row r="81">
          <cell r="J81">
            <v>724</v>
          </cell>
        </row>
        <row r="82">
          <cell r="J82">
            <v>365</v>
          </cell>
        </row>
        <row r="83">
          <cell r="J83">
            <v>6279</v>
          </cell>
        </row>
        <row r="84">
          <cell r="J84">
            <v>1283</v>
          </cell>
        </row>
        <row r="85">
          <cell r="J85">
            <v>1119</v>
          </cell>
        </row>
        <row r="86">
          <cell r="J86">
            <v>34108</v>
          </cell>
        </row>
        <row r="87">
          <cell r="J87">
            <v>11648</v>
          </cell>
        </row>
        <row r="88">
          <cell r="J88">
            <v>815</v>
          </cell>
        </row>
        <row r="89">
          <cell r="J89">
            <v>287757</v>
          </cell>
        </row>
        <row r="90">
          <cell r="J90">
            <v>674830</v>
          </cell>
        </row>
        <row r="108">
          <cell r="J108">
            <v>68966</v>
          </cell>
        </row>
        <row r="109">
          <cell r="J109">
            <v>0</v>
          </cell>
        </row>
        <row r="110">
          <cell r="J110">
            <v>9773</v>
          </cell>
        </row>
        <row r="111">
          <cell r="J111">
            <v>4324</v>
          </cell>
        </row>
        <row r="112">
          <cell r="J112">
            <v>10145</v>
          </cell>
        </row>
        <row r="113">
          <cell r="J113">
            <v>1384</v>
          </cell>
        </row>
        <row r="114">
          <cell r="J114">
            <v>133</v>
          </cell>
        </row>
        <row r="115">
          <cell r="J115">
            <v>18186</v>
          </cell>
        </row>
        <row r="116">
          <cell r="J116">
            <v>84401</v>
          </cell>
        </row>
        <row r="117">
          <cell r="J117">
            <v>59132</v>
          </cell>
        </row>
        <row r="118">
          <cell r="J118">
            <v>71367</v>
          </cell>
        </row>
        <row r="119">
          <cell r="J119">
            <v>48197</v>
          </cell>
        </row>
        <row r="120">
          <cell r="J120">
            <v>272589</v>
          </cell>
        </row>
        <row r="121">
          <cell r="J121">
            <v>81152</v>
          </cell>
        </row>
        <row r="122">
          <cell r="J122">
            <v>17220</v>
          </cell>
        </row>
        <row r="123">
          <cell r="J123">
            <v>81659</v>
          </cell>
        </row>
        <row r="124">
          <cell r="J124">
            <v>53396</v>
          </cell>
        </row>
        <row r="125">
          <cell r="J125">
            <v>200357</v>
          </cell>
        </row>
        <row r="126">
          <cell r="J126">
            <v>10832</v>
          </cell>
        </row>
        <row r="127">
          <cell r="J127">
            <v>1261</v>
          </cell>
        </row>
        <row r="128">
          <cell r="J128">
            <v>17957</v>
          </cell>
        </row>
        <row r="129">
          <cell r="J129">
            <v>23574</v>
          </cell>
        </row>
        <row r="130">
          <cell r="J130">
            <v>0</v>
          </cell>
        </row>
        <row r="131">
          <cell r="J131">
            <v>28984</v>
          </cell>
        </row>
        <row r="132">
          <cell r="J132">
            <v>1595</v>
          </cell>
        </row>
        <row r="133">
          <cell r="J133">
            <v>10417</v>
          </cell>
        </row>
        <row r="134">
          <cell r="J134">
            <v>16396</v>
          </cell>
        </row>
        <row r="135">
          <cell r="J135">
            <v>786</v>
          </cell>
        </row>
        <row r="136">
          <cell r="J136">
            <v>50602</v>
          </cell>
        </row>
        <row r="137">
          <cell r="J137">
            <v>2898</v>
          </cell>
        </row>
        <row r="138">
          <cell r="J138">
            <v>402</v>
          </cell>
        </row>
        <row r="139">
          <cell r="J139">
            <v>1944520</v>
          </cell>
        </row>
        <row r="140">
          <cell r="J140">
            <v>132473</v>
          </cell>
        </row>
      </sheetData>
      <sheetData sheetId="7">
        <row r="8">
          <cell r="J8">
            <v>532116</v>
          </cell>
        </row>
        <row r="9">
          <cell r="J9">
            <v>44173</v>
          </cell>
        </row>
        <row r="10">
          <cell r="J10">
            <v>798</v>
          </cell>
        </row>
        <row r="11">
          <cell r="J11">
            <v>128</v>
          </cell>
        </row>
        <row r="12">
          <cell r="J12">
            <v>5325</v>
          </cell>
        </row>
        <row r="13">
          <cell r="J13">
            <v>4219</v>
          </cell>
        </row>
        <row r="14">
          <cell r="J14">
            <v>8704</v>
          </cell>
        </row>
        <row r="15">
          <cell r="J15">
            <v>422</v>
          </cell>
        </row>
        <row r="16">
          <cell r="J16">
            <v>49578</v>
          </cell>
        </row>
        <row r="17">
          <cell r="J17">
            <v>5613</v>
          </cell>
        </row>
        <row r="18">
          <cell r="J18">
            <v>5792</v>
          </cell>
        </row>
        <row r="19">
          <cell r="J19">
            <v>2993</v>
          </cell>
        </row>
        <row r="20">
          <cell r="J20">
            <v>7777</v>
          </cell>
        </row>
        <row r="21">
          <cell r="J21">
            <v>38792</v>
          </cell>
        </row>
        <row r="22">
          <cell r="J22">
            <v>3682</v>
          </cell>
        </row>
        <row r="23">
          <cell r="J23">
            <v>0</v>
          </cell>
        </row>
        <row r="24">
          <cell r="J24">
            <v>10759</v>
          </cell>
        </row>
        <row r="25">
          <cell r="J25">
            <v>2094</v>
          </cell>
        </row>
        <row r="26">
          <cell r="J26">
            <v>420</v>
          </cell>
        </row>
        <row r="27">
          <cell r="J27">
            <v>817</v>
          </cell>
        </row>
        <row r="28">
          <cell r="J28">
            <v>749</v>
          </cell>
        </row>
        <row r="29">
          <cell r="J29">
            <v>170</v>
          </cell>
        </row>
        <row r="30">
          <cell r="J30">
            <v>731</v>
          </cell>
        </row>
        <row r="31">
          <cell r="J31">
            <v>0</v>
          </cell>
        </row>
        <row r="32">
          <cell r="J32">
            <v>953</v>
          </cell>
        </row>
        <row r="33">
          <cell r="J33">
            <v>1234</v>
          </cell>
        </row>
        <row r="34">
          <cell r="J34">
            <v>845</v>
          </cell>
        </row>
        <row r="35">
          <cell r="J35">
            <v>1050</v>
          </cell>
        </row>
        <row r="36">
          <cell r="J36">
            <v>518</v>
          </cell>
        </row>
        <row r="37">
          <cell r="J37">
            <v>608</v>
          </cell>
        </row>
        <row r="38">
          <cell r="J38">
            <v>1533</v>
          </cell>
        </row>
        <row r="39">
          <cell r="J39">
            <v>0</v>
          </cell>
        </row>
        <row r="40">
          <cell r="J40">
            <v>6130</v>
          </cell>
        </row>
        <row r="41">
          <cell r="J41">
            <v>19430</v>
          </cell>
        </row>
        <row r="56">
          <cell r="J56">
            <v>252985</v>
          </cell>
        </row>
        <row r="57">
          <cell r="J57">
            <v>24304</v>
          </cell>
        </row>
        <row r="58">
          <cell r="J58">
            <v>0</v>
          </cell>
        </row>
        <row r="59">
          <cell r="J59">
            <v>117935</v>
          </cell>
        </row>
        <row r="60">
          <cell r="J60">
            <v>2029</v>
          </cell>
        </row>
        <row r="61">
          <cell r="J61">
            <v>3083</v>
          </cell>
        </row>
        <row r="62">
          <cell r="J62">
            <v>2246</v>
          </cell>
        </row>
        <row r="63">
          <cell r="J63">
            <v>81</v>
          </cell>
        </row>
        <row r="64">
          <cell r="J64">
            <v>16196</v>
          </cell>
        </row>
        <row r="65">
          <cell r="J65">
            <v>14634</v>
          </cell>
        </row>
        <row r="66">
          <cell r="J66">
            <v>4452</v>
          </cell>
        </row>
        <row r="67">
          <cell r="J67">
            <v>2638</v>
          </cell>
        </row>
        <row r="68">
          <cell r="J68">
            <v>5246</v>
          </cell>
        </row>
        <row r="69">
          <cell r="J69">
            <v>28578</v>
          </cell>
        </row>
        <row r="70">
          <cell r="J70">
            <v>11611</v>
          </cell>
        </row>
        <row r="71">
          <cell r="J71">
            <v>52</v>
          </cell>
        </row>
        <row r="72">
          <cell r="J72">
            <v>10778</v>
          </cell>
        </row>
        <row r="73">
          <cell r="J73">
            <v>7686</v>
          </cell>
        </row>
        <row r="74">
          <cell r="J74">
            <v>1669</v>
          </cell>
        </row>
        <row r="75">
          <cell r="J75">
            <v>829</v>
          </cell>
        </row>
        <row r="76">
          <cell r="J76">
            <v>1245</v>
          </cell>
        </row>
        <row r="77">
          <cell r="J77">
            <v>10632</v>
          </cell>
        </row>
        <row r="78">
          <cell r="J78">
            <v>1620</v>
          </cell>
        </row>
        <row r="79">
          <cell r="J79">
            <v>0</v>
          </cell>
        </row>
        <row r="80">
          <cell r="J80">
            <v>819</v>
          </cell>
        </row>
        <row r="81">
          <cell r="J81">
            <v>453</v>
          </cell>
        </row>
        <row r="82">
          <cell r="J82">
            <v>8173</v>
          </cell>
        </row>
        <row r="83">
          <cell r="J83">
            <v>8080</v>
          </cell>
        </row>
        <row r="84">
          <cell r="J84">
            <v>1326</v>
          </cell>
        </row>
        <row r="85">
          <cell r="J85">
            <v>13592</v>
          </cell>
        </row>
        <row r="86">
          <cell r="J86">
            <v>12168</v>
          </cell>
        </row>
        <row r="87">
          <cell r="J87">
            <v>300</v>
          </cell>
        </row>
        <row r="88">
          <cell r="J88">
            <v>291474</v>
          </cell>
        </row>
        <row r="89">
          <cell r="J89">
            <v>680230</v>
          </cell>
        </row>
        <row r="105">
          <cell r="J105">
            <v>1280856</v>
          </cell>
        </row>
        <row r="106">
          <cell r="J106">
            <v>78534</v>
          </cell>
        </row>
        <row r="107">
          <cell r="J107">
            <v>0</v>
          </cell>
        </row>
        <row r="108">
          <cell r="J108">
            <v>9737</v>
          </cell>
        </row>
        <row r="109">
          <cell r="J109">
            <v>4238</v>
          </cell>
        </row>
        <row r="110">
          <cell r="J110">
            <v>3454</v>
          </cell>
        </row>
        <row r="111">
          <cell r="J111">
            <v>2506</v>
          </cell>
        </row>
        <row r="112">
          <cell r="J112">
            <v>81</v>
          </cell>
        </row>
        <row r="113">
          <cell r="J113">
            <v>27473</v>
          </cell>
        </row>
        <row r="114">
          <cell r="J114">
            <v>150288</v>
          </cell>
        </row>
        <row r="115">
          <cell r="J115">
            <v>45614</v>
          </cell>
        </row>
        <row r="116">
          <cell r="J116">
            <v>96980</v>
          </cell>
        </row>
        <row r="117">
          <cell r="J117">
            <v>49185</v>
          </cell>
        </row>
        <row r="118">
          <cell r="J118">
            <v>270617</v>
          </cell>
        </row>
        <row r="119">
          <cell r="J119">
            <v>96546</v>
          </cell>
        </row>
        <row r="120">
          <cell r="J120">
            <v>416</v>
          </cell>
        </row>
        <row r="121">
          <cell r="J121">
            <v>57098</v>
          </cell>
        </row>
        <row r="122">
          <cell r="J122">
            <v>57463</v>
          </cell>
        </row>
        <row r="123">
          <cell r="J123">
            <v>40570</v>
          </cell>
        </row>
        <row r="124">
          <cell r="J124">
            <v>9884</v>
          </cell>
        </row>
        <row r="125">
          <cell r="J125">
            <v>5132</v>
          </cell>
        </row>
        <row r="126">
          <cell r="J126">
            <v>19849</v>
          </cell>
        </row>
        <row r="127">
          <cell r="J127">
            <v>26468</v>
          </cell>
        </row>
        <row r="128">
          <cell r="J128">
            <v>0</v>
          </cell>
        </row>
        <row r="129">
          <cell r="J129">
            <v>42195</v>
          </cell>
        </row>
        <row r="130">
          <cell r="J130">
            <v>457</v>
          </cell>
        </row>
        <row r="131">
          <cell r="J131">
            <v>10313</v>
          </cell>
        </row>
        <row r="132">
          <cell r="J132">
            <v>10520</v>
          </cell>
        </row>
        <row r="133">
          <cell r="J133">
            <v>1119</v>
          </cell>
        </row>
        <row r="134">
          <cell r="J134">
            <v>26897</v>
          </cell>
        </row>
        <row r="135">
          <cell r="J135">
            <v>5830</v>
          </cell>
        </row>
        <row r="136">
          <cell r="J136">
            <v>76</v>
          </cell>
        </row>
        <row r="137">
          <cell r="J137">
            <v>2161633</v>
          </cell>
        </row>
        <row r="138">
          <cell r="J138">
            <v>133308</v>
          </cell>
        </row>
      </sheetData>
      <sheetData sheetId="8">
        <row r="8">
          <cell r="J8">
            <v>514591</v>
          </cell>
        </row>
        <row r="9">
          <cell r="J9">
            <v>20852</v>
          </cell>
        </row>
        <row r="10">
          <cell r="J10">
            <v>452</v>
          </cell>
        </row>
        <row r="11">
          <cell r="J11">
            <v>49</v>
          </cell>
        </row>
        <row r="12">
          <cell r="J12">
            <v>555</v>
          </cell>
        </row>
        <row r="13">
          <cell r="J13">
            <v>1096</v>
          </cell>
        </row>
        <row r="14">
          <cell r="J14">
            <v>2335</v>
          </cell>
        </row>
        <row r="15">
          <cell r="J15">
            <v>85</v>
          </cell>
        </row>
        <row r="16">
          <cell r="J16">
            <v>17452</v>
          </cell>
        </row>
        <row r="17">
          <cell r="J17">
            <v>4896</v>
          </cell>
        </row>
        <row r="18">
          <cell r="J18">
            <v>3936</v>
          </cell>
        </row>
        <row r="19">
          <cell r="J19">
            <v>2044</v>
          </cell>
        </row>
        <row r="20">
          <cell r="J20">
            <v>6536</v>
          </cell>
        </row>
        <row r="21">
          <cell r="J21">
            <v>28548</v>
          </cell>
        </row>
        <row r="22">
          <cell r="J22">
            <v>2036</v>
          </cell>
        </row>
        <row r="23">
          <cell r="J23">
            <v>3</v>
          </cell>
        </row>
        <row r="24">
          <cell r="J24">
            <v>6199</v>
          </cell>
        </row>
        <row r="25">
          <cell r="J25">
            <v>805</v>
          </cell>
        </row>
        <row r="26">
          <cell r="J26">
            <v>1042</v>
          </cell>
        </row>
        <row r="27">
          <cell r="J27">
            <v>524</v>
          </cell>
        </row>
        <row r="28">
          <cell r="J28">
            <v>621</v>
          </cell>
        </row>
        <row r="29">
          <cell r="J29">
            <v>113</v>
          </cell>
        </row>
        <row r="30">
          <cell r="J30">
            <v>621</v>
          </cell>
        </row>
        <row r="31">
          <cell r="J31">
            <v>0</v>
          </cell>
        </row>
        <row r="32">
          <cell r="J32">
            <v>828</v>
          </cell>
        </row>
        <row r="33">
          <cell r="J33">
            <v>413</v>
          </cell>
        </row>
        <row r="34">
          <cell r="J34">
            <v>705</v>
          </cell>
        </row>
        <row r="35">
          <cell r="J35">
            <v>1397</v>
          </cell>
        </row>
        <row r="36">
          <cell r="J36">
            <v>658</v>
          </cell>
        </row>
        <row r="37">
          <cell r="J37">
            <v>160</v>
          </cell>
        </row>
        <row r="38">
          <cell r="J38">
            <v>1315</v>
          </cell>
        </row>
        <row r="39">
          <cell r="J39">
            <v>0</v>
          </cell>
        </row>
        <row r="40">
          <cell r="J40">
            <v>4178</v>
          </cell>
        </row>
        <row r="41">
          <cell r="J41">
            <v>17246</v>
          </cell>
        </row>
        <row r="56">
          <cell r="J56">
            <v>170092</v>
          </cell>
        </row>
        <row r="57">
          <cell r="J57">
            <v>47551</v>
          </cell>
        </row>
        <row r="58">
          <cell r="J58">
            <v>0</v>
          </cell>
        </row>
        <row r="59">
          <cell r="J59">
            <v>117945</v>
          </cell>
        </row>
        <row r="60">
          <cell r="J60">
            <v>3753</v>
          </cell>
        </row>
        <row r="61">
          <cell r="J61">
            <v>22167</v>
          </cell>
        </row>
        <row r="62">
          <cell r="J62">
            <v>31221</v>
          </cell>
        </row>
        <row r="63">
          <cell r="J63">
            <v>550</v>
          </cell>
        </row>
        <row r="64">
          <cell r="J64">
            <v>13998</v>
          </cell>
        </row>
        <row r="65">
          <cell r="J65">
            <v>5761</v>
          </cell>
        </row>
        <row r="66">
          <cell r="J66">
            <v>3716</v>
          </cell>
        </row>
        <row r="67">
          <cell r="J67">
            <v>1507</v>
          </cell>
        </row>
        <row r="68">
          <cell r="J68">
            <v>3846</v>
          </cell>
        </row>
        <row r="69">
          <cell r="J69">
            <v>21806</v>
          </cell>
        </row>
        <row r="70">
          <cell r="J70">
            <v>11612</v>
          </cell>
        </row>
        <row r="71">
          <cell r="J71">
            <v>0</v>
          </cell>
        </row>
        <row r="72">
          <cell r="J72">
            <v>9703</v>
          </cell>
        </row>
        <row r="73">
          <cell r="J73">
            <v>7586</v>
          </cell>
        </row>
        <row r="74">
          <cell r="J74">
            <v>2959</v>
          </cell>
        </row>
        <row r="75">
          <cell r="J75">
            <v>1041</v>
          </cell>
        </row>
        <row r="76">
          <cell r="J76">
            <v>555</v>
          </cell>
        </row>
        <row r="77">
          <cell r="J77">
            <v>11355</v>
          </cell>
        </row>
        <row r="78">
          <cell r="J78">
            <v>1276</v>
          </cell>
        </row>
        <row r="79">
          <cell r="J79">
            <v>0</v>
          </cell>
        </row>
        <row r="80">
          <cell r="J80">
            <v>713</v>
          </cell>
        </row>
        <row r="81">
          <cell r="J81">
            <v>2980</v>
          </cell>
        </row>
        <row r="82">
          <cell r="J82">
            <v>10928</v>
          </cell>
        </row>
        <row r="83">
          <cell r="J83">
            <v>4987</v>
          </cell>
        </row>
        <row r="84">
          <cell r="J84">
            <v>2425</v>
          </cell>
        </row>
        <row r="85">
          <cell r="J85">
            <v>16300</v>
          </cell>
        </row>
        <row r="86">
          <cell r="J86">
            <v>11845</v>
          </cell>
        </row>
        <row r="87">
          <cell r="J87">
            <v>202</v>
          </cell>
        </row>
        <row r="88">
          <cell r="J88">
            <v>293301</v>
          </cell>
        </row>
        <row r="89">
          <cell r="J89">
            <v>662191</v>
          </cell>
        </row>
        <row r="105">
          <cell r="J105">
            <v>859035</v>
          </cell>
        </row>
        <row r="106">
          <cell r="J106">
            <v>114033</v>
          </cell>
        </row>
        <row r="107">
          <cell r="J107">
            <v>0</v>
          </cell>
        </row>
        <row r="108">
          <cell r="J108">
            <v>9760</v>
          </cell>
        </row>
        <row r="109">
          <cell r="J109">
            <v>6975</v>
          </cell>
        </row>
        <row r="110">
          <cell r="J110">
            <v>19576</v>
          </cell>
        </row>
        <row r="111">
          <cell r="J111">
            <v>28851</v>
          </cell>
        </row>
        <row r="112">
          <cell r="J112">
            <v>517</v>
          </cell>
        </row>
        <row r="113">
          <cell r="J113">
            <v>27771</v>
          </cell>
        </row>
        <row r="114">
          <cell r="J114">
            <v>58763</v>
          </cell>
        </row>
        <row r="115">
          <cell r="J115">
            <v>35586</v>
          </cell>
        </row>
        <row r="116">
          <cell r="J116">
            <v>15730</v>
          </cell>
        </row>
        <row r="117">
          <cell r="J117">
            <v>36674</v>
          </cell>
        </row>
        <row r="118">
          <cell r="J118">
            <v>230961</v>
          </cell>
        </row>
        <row r="119">
          <cell r="J119">
            <v>83533</v>
          </cell>
        </row>
        <row r="120">
          <cell r="J120">
            <v>0</v>
          </cell>
        </row>
        <row r="121">
          <cell r="J121">
            <v>55018</v>
          </cell>
        </row>
        <row r="122">
          <cell r="J122">
            <v>54396</v>
          </cell>
        </row>
        <row r="123">
          <cell r="J123">
            <v>83472</v>
          </cell>
        </row>
        <row r="124">
          <cell r="J124">
            <v>10636</v>
          </cell>
        </row>
        <row r="125">
          <cell r="J125">
            <v>1099</v>
          </cell>
        </row>
        <row r="126">
          <cell r="J126">
            <v>25186</v>
          </cell>
        </row>
        <row r="127">
          <cell r="J127">
            <v>18165</v>
          </cell>
        </row>
        <row r="128">
          <cell r="J128">
            <v>0</v>
          </cell>
        </row>
        <row r="129">
          <cell r="J129">
            <v>29993</v>
          </cell>
        </row>
        <row r="130">
          <cell r="J130">
            <v>3064</v>
          </cell>
        </row>
        <row r="131">
          <cell r="J131">
            <v>11083</v>
          </cell>
        </row>
        <row r="132">
          <cell r="J132">
            <v>16112</v>
          </cell>
        </row>
        <row r="133">
          <cell r="J133">
            <v>2704</v>
          </cell>
        </row>
        <row r="134">
          <cell r="J134">
            <v>26834</v>
          </cell>
        </row>
        <row r="135">
          <cell r="J135">
            <v>4629</v>
          </cell>
        </row>
        <row r="136">
          <cell r="J136">
            <v>43</v>
          </cell>
        </row>
        <row r="137">
          <cell r="J137">
            <v>2239597</v>
          </cell>
        </row>
        <row r="138">
          <cell r="J138">
            <v>287180</v>
          </cell>
        </row>
      </sheetData>
      <sheetData sheetId="9">
        <row r="8">
          <cell r="J8">
            <v>160914</v>
          </cell>
        </row>
        <row r="9">
          <cell r="J9">
            <v>21357</v>
          </cell>
        </row>
        <row r="10">
          <cell r="J10">
            <v>0</v>
          </cell>
        </row>
        <row r="11">
          <cell r="J11">
            <v>25</v>
          </cell>
        </row>
        <row r="12">
          <cell r="J12">
            <v>1793</v>
          </cell>
        </row>
        <row r="13">
          <cell r="J13">
            <v>2182</v>
          </cell>
        </row>
        <row r="14">
          <cell r="J14">
            <v>1244</v>
          </cell>
        </row>
        <row r="15">
          <cell r="J15">
            <v>78</v>
          </cell>
        </row>
        <row r="16">
          <cell r="J16">
            <v>9933</v>
          </cell>
        </row>
        <row r="17">
          <cell r="J17">
            <v>5650</v>
          </cell>
        </row>
        <row r="18">
          <cell r="J18">
            <v>2852</v>
          </cell>
        </row>
        <row r="19">
          <cell r="J19">
            <v>3140</v>
          </cell>
        </row>
        <row r="20">
          <cell r="J20">
            <v>4874</v>
          </cell>
        </row>
        <row r="21">
          <cell r="J21">
            <v>24038</v>
          </cell>
        </row>
        <row r="22">
          <cell r="J22">
            <v>1809</v>
          </cell>
        </row>
        <row r="23">
          <cell r="J23">
            <v>20</v>
          </cell>
        </row>
        <row r="24">
          <cell r="J24">
            <v>6789</v>
          </cell>
        </row>
        <row r="25">
          <cell r="J25">
            <v>1296</v>
          </cell>
        </row>
        <row r="26">
          <cell r="J26">
            <v>539</v>
          </cell>
        </row>
        <row r="27">
          <cell r="J27">
            <v>512</v>
          </cell>
        </row>
        <row r="28">
          <cell r="J28">
            <v>848</v>
          </cell>
        </row>
        <row r="29">
          <cell r="J29">
            <v>777</v>
          </cell>
        </row>
        <row r="30">
          <cell r="J30">
            <v>860</v>
          </cell>
        </row>
        <row r="31">
          <cell r="J31">
            <v>0</v>
          </cell>
        </row>
        <row r="32">
          <cell r="J32">
            <v>656</v>
          </cell>
        </row>
        <row r="33">
          <cell r="J33">
            <v>534</v>
          </cell>
        </row>
        <row r="34">
          <cell r="J34">
            <v>506</v>
          </cell>
        </row>
        <row r="35">
          <cell r="J35">
            <v>733</v>
          </cell>
        </row>
        <row r="36">
          <cell r="J36">
            <v>426</v>
          </cell>
        </row>
        <row r="37">
          <cell r="J37">
            <v>20</v>
          </cell>
        </row>
        <row r="38">
          <cell r="J38">
            <v>1467</v>
          </cell>
        </row>
        <row r="39">
          <cell r="J39">
            <v>2</v>
          </cell>
        </row>
        <row r="40">
          <cell r="J40">
            <v>4887</v>
          </cell>
        </row>
        <row r="41">
          <cell r="J41">
            <v>14189</v>
          </cell>
        </row>
        <row r="57">
          <cell r="J57">
            <v>111150</v>
          </cell>
        </row>
        <row r="58">
          <cell r="J58">
            <v>57006</v>
          </cell>
        </row>
        <row r="59">
          <cell r="J59">
            <v>450</v>
          </cell>
        </row>
        <row r="60">
          <cell r="J60">
            <v>117947</v>
          </cell>
        </row>
        <row r="61">
          <cell r="J61">
            <v>9935</v>
          </cell>
        </row>
        <row r="62">
          <cell r="J62">
            <v>17669</v>
          </cell>
        </row>
        <row r="63">
          <cell r="J63">
            <v>46395</v>
          </cell>
        </row>
        <row r="64">
          <cell r="J64">
            <v>1050</v>
          </cell>
        </row>
        <row r="65">
          <cell r="J65">
            <v>9349</v>
          </cell>
        </row>
        <row r="66">
          <cell r="J66">
            <v>4620</v>
          </cell>
        </row>
        <row r="67">
          <cell r="J67">
            <v>2344</v>
          </cell>
        </row>
        <row r="68">
          <cell r="J68">
            <v>1415</v>
          </cell>
        </row>
        <row r="69">
          <cell r="J69">
            <v>3810</v>
          </cell>
        </row>
        <row r="70">
          <cell r="J70">
            <v>19936</v>
          </cell>
        </row>
        <row r="71">
          <cell r="J71">
            <v>7965</v>
          </cell>
        </row>
        <row r="72">
          <cell r="J72">
            <v>0</v>
          </cell>
        </row>
        <row r="73">
          <cell r="J73">
            <v>12104</v>
          </cell>
        </row>
        <row r="74">
          <cell r="J74">
            <v>7036</v>
          </cell>
        </row>
        <row r="75">
          <cell r="J75">
            <v>4020</v>
          </cell>
        </row>
        <row r="76">
          <cell r="J76">
            <v>1052</v>
          </cell>
        </row>
        <row r="77">
          <cell r="J77">
            <v>952</v>
          </cell>
        </row>
        <row r="78">
          <cell r="J78">
            <v>16725</v>
          </cell>
        </row>
        <row r="79">
          <cell r="J79">
            <v>1297</v>
          </cell>
        </row>
        <row r="80">
          <cell r="J80">
            <v>0</v>
          </cell>
        </row>
        <row r="81">
          <cell r="J81">
            <v>1178</v>
          </cell>
        </row>
        <row r="82">
          <cell r="J82">
            <v>25942</v>
          </cell>
        </row>
        <row r="83">
          <cell r="J83">
            <v>9814</v>
          </cell>
        </row>
        <row r="84">
          <cell r="J84">
            <v>7089</v>
          </cell>
        </row>
        <row r="85">
          <cell r="J85">
            <v>2818</v>
          </cell>
        </row>
        <row r="86">
          <cell r="J86">
            <v>12165</v>
          </cell>
        </row>
        <row r="87">
          <cell r="J87">
            <v>12154</v>
          </cell>
        </row>
        <row r="88">
          <cell r="J88">
            <v>215</v>
          </cell>
        </row>
        <row r="89">
          <cell r="J89">
            <v>295821</v>
          </cell>
        </row>
        <row r="90">
          <cell r="J90">
            <v>660544</v>
          </cell>
        </row>
        <row r="107">
          <cell r="J107">
            <v>462261</v>
          </cell>
        </row>
        <row r="108">
          <cell r="J108">
            <v>80610</v>
          </cell>
        </row>
        <row r="109">
          <cell r="J109">
            <v>2000</v>
          </cell>
        </row>
        <row r="110">
          <cell r="J110">
            <v>9874</v>
          </cell>
        </row>
        <row r="111">
          <cell r="J111">
            <v>16387</v>
          </cell>
        </row>
        <row r="112">
          <cell r="J112">
            <v>15341</v>
          </cell>
        </row>
        <row r="113">
          <cell r="J113">
            <v>38287</v>
          </cell>
        </row>
        <row r="114">
          <cell r="J114">
            <v>1321</v>
          </cell>
        </row>
        <row r="115">
          <cell r="J115">
            <v>14641</v>
          </cell>
        </row>
        <row r="116">
          <cell r="J116">
            <v>45702</v>
          </cell>
        </row>
        <row r="117">
          <cell r="J117">
            <v>22699</v>
          </cell>
        </row>
        <row r="118">
          <cell r="J118">
            <v>53225</v>
          </cell>
        </row>
        <row r="119">
          <cell r="J119">
            <v>29892</v>
          </cell>
        </row>
        <row r="120">
          <cell r="J120">
            <v>212885</v>
          </cell>
        </row>
        <row r="121">
          <cell r="J121">
            <v>63231</v>
          </cell>
        </row>
        <row r="122">
          <cell r="J122">
            <v>0</v>
          </cell>
        </row>
        <row r="123">
          <cell r="J123">
            <v>59960</v>
          </cell>
        </row>
        <row r="124">
          <cell r="J124">
            <v>59318</v>
          </cell>
        </row>
        <row r="125">
          <cell r="J125">
            <v>30145</v>
          </cell>
        </row>
        <row r="126">
          <cell r="J126">
            <v>12555</v>
          </cell>
        </row>
        <row r="127">
          <cell r="J127">
            <v>1911</v>
          </cell>
        </row>
        <row r="128">
          <cell r="J128">
            <v>25179</v>
          </cell>
        </row>
        <row r="129">
          <cell r="J129">
            <v>18512</v>
          </cell>
        </row>
        <row r="130">
          <cell r="J130">
            <v>0</v>
          </cell>
        </row>
        <row r="131">
          <cell r="J131">
            <v>55051</v>
          </cell>
        </row>
        <row r="132">
          <cell r="J132">
            <v>34303</v>
          </cell>
        </row>
        <row r="133">
          <cell r="J133">
            <v>13095</v>
          </cell>
        </row>
        <row r="134">
          <cell r="J134">
            <v>16286</v>
          </cell>
        </row>
        <row r="135">
          <cell r="J135">
            <v>3038</v>
          </cell>
        </row>
        <row r="136">
          <cell r="J136">
            <v>18441</v>
          </cell>
        </row>
        <row r="137">
          <cell r="J137">
            <v>6497</v>
          </cell>
        </row>
        <row r="138">
          <cell r="J138">
            <v>44</v>
          </cell>
        </row>
        <row r="139">
          <cell r="J139">
            <v>2302074</v>
          </cell>
        </row>
        <row r="140">
          <cell r="J140">
            <v>196376</v>
          </cell>
        </row>
      </sheetData>
      <sheetData sheetId="10">
        <row r="8">
          <cell r="J8">
            <v>41242</v>
          </cell>
        </row>
        <row r="9">
          <cell r="J9">
            <v>35630</v>
          </cell>
        </row>
        <row r="10">
          <cell r="J10">
            <v>2390</v>
          </cell>
        </row>
        <row r="11">
          <cell r="J11">
            <v>1</v>
          </cell>
        </row>
        <row r="12">
          <cell r="J12">
            <v>13190</v>
          </cell>
        </row>
        <row r="13">
          <cell r="J13">
            <v>21763</v>
          </cell>
        </row>
        <row r="14">
          <cell r="J14">
            <v>67734</v>
          </cell>
        </row>
        <row r="15">
          <cell r="J15">
            <v>1162</v>
          </cell>
        </row>
        <row r="16">
          <cell r="J16">
            <v>5181</v>
          </cell>
        </row>
        <row r="17">
          <cell r="J17">
            <v>6788</v>
          </cell>
        </row>
        <row r="18">
          <cell r="J18">
            <v>1924</v>
          </cell>
        </row>
        <row r="19">
          <cell r="J19">
            <v>3390</v>
          </cell>
        </row>
        <row r="20">
          <cell r="J20">
            <v>6696</v>
          </cell>
        </row>
        <row r="21">
          <cell r="J21">
            <v>23212</v>
          </cell>
        </row>
        <row r="22">
          <cell r="J22">
            <v>2634</v>
          </cell>
        </row>
        <row r="23">
          <cell r="J23">
            <v>0</v>
          </cell>
        </row>
        <row r="24">
          <cell r="J24">
            <v>7314</v>
          </cell>
        </row>
        <row r="25">
          <cell r="J25">
            <v>1034</v>
          </cell>
        </row>
        <row r="26">
          <cell r="J26">
            <v>2409</v>
          </cell>
        </row>
        <row r="27">
          <cell r="J27">
            <v>394</v>
          </cell>
        </row>
        <row r="28">
          <cell r="J28">
            <v>658</v>
          </cell>
        </row>
        <row r="29">
          <cell r="J29">
            <v>7</v>
          </cell>
        </row>
        <row r="30">
          <cell r="J30">
            <v>1186</v>
          </cell>
        </row>
        <row r="31">
          <cell r="J31">
            <v>0</v>
          </cell>
        </row>
        <row r="32">
          <cell r="J32">
            <v>911</v>
          </cell>
        </row>
        <row r="33">
          <cell r="J33">
            <v>483</v>
          </cell>
        </row>
        <row r="34">
          <cell r="J34">
            <v>644</v>
          </cell>
        </row>
        <row r="35">
          <cell r="J35">
            <v>740</v>
          </cell>
        </row>
        <row r="36">
          <cell r="J36">
            <v>866</v>
          </cell>
        </row>
        <row r="37">
          <cell r="J37">
            <v>231</v>
          </cell>
        </row>
        <row r="38">
          <cell r="J38">
            <v>993</v>
          </cell>
        </row>
        <row r="39">
          <cell r="J39">
            <v>0</v>
          </cell>
        </row>
        <row r="40">
          <cell r="J40">
            <v>3124</v>
          </cell>
        </row>
        <row r="41">
          <cell r="J41">
            <v>11375</v>
          </cell>
        </row>
        <row r="56">
          <cell r="J56">
            <v>163386</v>
          </cell>
        </row>
        <row r="57">
          <cell r="J57">
            <v>49961</v>
          </cell>
        </row>
        <row r="58">
          <cell r="J58">
            <v>427</v>
          </cell>
        </row>
        <row r="59">
          <cell r="J59">
            <v>118047</v>
          </cell>
        </row>
        <row r="60">
          <cell r="J60">
            <v>7143</v>
          </cell>
        </row>
        <row r="61">
          <cell r="J61">
            <v>1415</v>
          </cell>
        </row>
        <row r="62">
          <cell r="J62">
            <v>2023</v>
          </cell>
        </row>
        <row r="63">
          <cell r="J63">
            <v>105</v>
          </cell>
        </row>
        <row r="64">
          <cell r="J64">
            <v>10039</v>
          </cell>
        </row>
        <row r="65">
          <cell r="J65">
            <v>3695</v>
          </cell>
        </row>
        <row r="66">
          <cell r="J66">
            <v>2739</v>
          </cell>
        </row>
        <row r="67">
          <cell r="J67">
            <v>3757</v>
          </cell>
        </row>
        <row r="68">
          <cell r="J68">
            <v>4211</v>
          </cell>
        </row>
        <row r="69">
          <cell r="J69">
            <v>24390</v>
          </cell>
        </row>
        <row r="70">
          <cell r="J70">
            <v>7765</v>
          </cell>
        </row>
        <row r="71">
          <cell r="J71">
            <v>0</v>
          </cell>
        </row>
        <row r="72">
          <cell r="J72">
            <v>12275</v>
          </cell>
        </row>
        <row r="73">
          <cell r="J73">
            <v>7399</v>
          </cell>
        </row>
        <row r="74">
          <cell r="J74">
            <v>2545</v>
          </cell>
        </row>
        <row r="75">
          <cell r="J75">
            <v>756</v>
          </cell>
        </row>
        <row r="76">
          <cell r="J76">
            <v>733</v>
          </cell>
        </row>
        <row r="77">
          <cell r="J77">
            <v>16818</v>
          </cell>
        </row>
        <row r="78">
          <cell r="J78">
            <v>1450</v>
          </cell>
        </row>
        <row r="79">
          <cell r="J79">
            <v>0</v>
          </cell>
        </row>
        <row r="80">
          <cell r="J80">
            <v>1198</v>
          </cell>
        </row>
        <row r="81">
          <cell r="J81">
            <v>63018</v>
          </cell>
        </row>
        <row r="82">
          <cell r="J82">
            <v>8778</v>
          </cell>
        </row>
        <row r="83">
          <cell r="J83">
            <v>8262</v>
          </cell>
        </row>
        <row r="84">
          <cell r="J84">
            <v>775</v>
          </cell>
        </row>
        <row r="85">
          <cell r="J85">
            <v>24419</v>
          </cell>
        </row>
        <row r="86">
          <cell r="J86">
            <v>12135</v>
          </cell>
        </row>
        <row r="87">
          <cell r="J87">
            <v>600</v>
          </cell>
        </row>
        <row r="88">
          <cell r="J88">
            <v>297169</v>
          </cell>
        </row>
        <row r="89">
          <cell r="J89">
            <v>673919</v>
          </cell>
        </row>
        <row r="105">
          <cell r="J105">
            <v>689885</v>
          </cell>
        </row>
        <row r="106">
          <cell r="J106">
            <v>83347</v>
          </cell>
        </row>
        <row r="107">
          <cell r="J107">
            <v>918</v>
          </cell>
        </row>
        <row r="108">
          <cell r="J108">
            <v>10234</v>
          </cell>
        </row>
        <row r="109">
          <cell r="J109">
            <v>12040</v>
          </cell>
        </row>
        <row r="110">
          <cell r="J110">
            <v>1677</v>
          </cell>
        </row>
        <row r="111">
          <cell r="J111">
            <v>2727</v>
          </cell>
        </row>
        <row r="112">
          <cell r="J112">
            <v>203</v>
          </cell>
        </row>
        <row r="113">
          <cell r="J113">
            <v>16556</v>
          </cell>
        </row>
        <row r="114">
          <cell r="J114">
            <v>39015</v>
          </cell>
        </row>
        <row r="115">
          <cell r="J115">
            <v>26890</v>
          </cell>
        </row>
        <row r="116">
          <cell r="J116">
            <v>135820</v>
          </cell>
        </row>
        <row r="117">
          <cell r="J117">
            <v>39763</v>
          </cell>
        </row>
        <row r="118">
          <cell r="J118">
            <v>270058</v>
          </cell>
        </row>
        <row r="119">
          <cell r="J119">
            <v>56547</v>
          </cell>
        </row>
        <row r="120">
          <cell r="J120">
            <v>0</v>
          </cell>
        </row>
        <row r="121">
          <cell r="J121">
            <v>55987</v>
          </cell>
        </row>
        <row r="122">
          <cell r="J122">
            <v>49777</v>
          </cell>
        </row>
        <row r="123">
          <cell r="J123">
            <v>89637</v>
          </cell>
        </row>
        <row r="124">
          <cell r="J124">
            <v>8059</v>
          </cell>
        </row>
        <row r="125">
          <cell r="J125">
            <v>1462</v>
          </cell>
        </row>
        <row r="126">
          <cell r="J126">
            <v>22399</v>
          </cell>
        </row>
        <row r="127">
          <cell r="J127">
            <v>21618</v>
          </cell>
        </row>
        <row r="128">
          <cell r="J128">
            <v>0</v>
          </cell>
        </row>
        <row r="129">
          <cell r="J129">
            <v>50229</v>
          </cell>
        </row>
        <row r="130">
          <cell r="J130">
            <v>134990</v>
          </cell>
        </row>
        <row r="131">
          <cell r="J131">
            <v>10253</v>
          </cell>
        </row>
        <row r="132">
          <cell r="J132">
            <v>15281</v>
          </cell>
        </row>
        <row r="133">
          <cell r="J133">
            <v>634</v>
          </cell>
        </row>
        <row r="134">
          <cell r="J134">
            <v>23628</v>
          </cell>
        </row>
        <row r="135">
          <cell r="J135">
            <v>7782</v>
          </cell>
        </row>
        <row r="136">
          <cell r="J136">
            <v>116</v>
          </cell>
        </row>
        <row r="137">
          <cell r="J137">
            <v>1976277</v>
          </cell>
        </row>
        <row r="138">
          <cell r="J138">
            <v>150840</v>
          </cell>
        </row>
      </sheetData>
      <sheetData sheetId="11">
        <row r="8">
          <cell r="J8">
            <v>26505</v>
          </cell>
        </row>
        <row r="9">
          <cell r="J9">
            <v>21407</v>
          </cell>
        </row>
        <row r="10">
          <cell r="J10">
            <v>7000</v>
          </cell>
        </row>
        <row r="11">
          <cell r="J11">
            <v>40</v>
          </cell>
        </row>
        <row r="12">
          <cell r="J12">
            <v>1457</v>
          </cell>
        </row>
        <row r="13">
          <cell r="J13">
            <v>7274</v>
          </cell>
        </row>
        <row r="14">
          <cell r="J14">
            <v>21888</v>
          </cell>
        </row>
        <row r="15">
          <cell r="J15">
            <v>485</v>
          </cell>
        </row>
        <row r="16">
          <cell r="J16">
            <v>4441</v>
          </cell>
        </row>
        <row r="17">
          <cell r="J17">
            <v>6357</v>
          </cell>
        </row>
        <row r="18">
          <cell r="J18">
            <v>1442</v>
          </cell>
        </row>
        <row r="19">
          <cell r="J19">
            <v>4906</v>
          </cell>
        </row>
        <row r="20">
          <cell r="J20">
            <v>3940</v>
          </cell>
        </row>
        <row r="21">
          <cell r="J21">
            <v>19739</v>
          </cell>
        </row>
        <row r="22">
          <cell r="J22">
            <v>4665</v>
          </cell>
        </row>
        <row r="23">
          <cell r="J23">
            <v>384</v>
          </cell>
        </row>
        <row r="24">
          <cell r="J24">
            <v>5600</v>
          </cell>
        </row>
        <row r="25">
          <cell r="J25">
            <v>1374</v>
          </cell>
        </row>
        <row r="26">
          <cell r="J26">
            <v>3337</v>
          </cell>
        </row>
        <row r="27">
          <cell r="J27">
            <v>983</v>
          </cell>
        </row>
        <row r="28">
          <cell r="J28">
            <v>635</v>
          </cell>
        </row>
        <row r="29">
          <cell r="J29">
            <v>415</v>
          </cell>
        </row>
        <row r="30">
          <cell r="J30">
            <v>1092</v>
          </cell>
        </row>
        <row r="31">
          <cell r="J31">
            <v>0</v>
          </cell>
        </row>
        <row r="32">
          <cell r="J32">
            <v>1736</v>
          </cell>
        </row>
        <row r="33">
          <cell r="J33">
            <v>399</v>
          </cell>
        </row>
        <row r="34">
          <cell r="J34">
            <v>231</v>
          </cell>
        </row>
        <row r="35">
          <cell r="J35">
            <v>813</v>
          </cell>
        </row>
        <row r="36">
          <cell r="J36">
            <v>814</v>
          </cell>
        </row>
        <row r="37">
          <cell r="J37">
            <v>160</v>
          </cell>
        </row>
        <row r="38">
          <cell r="J38">
            <v>873</v>
          </cell>
        </row>
        <row r="39">
          <cell r="J39">
            <v>360</v>
          </cell>
        </row>
        <row r="40">
          <cell r="J40">
            <v>4390</v>
          </cell>
        </row>
        <row r="41">
          <cell r="J41">
            <v>12247</v>
          </cell>
        </row>
        <row r="57">
          <cell r="J57">
            <v>663623</v>
          </cell>
        </row>
        <row r="58">
          <cell r="J58">
            <v>33591</v>
          </cell>
        </row>
        <row r="59">
          <cell r="J59">
            <v>720</v>
          </cell>
        </row>
        <row r="60">
          <cell r="J60">
            <v>118077</v>
          </cell>
        </row>
        <row r="61">
          <cell r="J61">
            <v>1285</v>
          </cell>
        </row>
        <row r="62">
          <cell r="J62">
            <v>2835</v>
          </cell>
        </row>
        <row r="63">
          <cell r="J63">
            <v>2502</v>
          </cell>
        </row>
        <row r="64">
          <cell r="J64">
            <v>495</v>
          </cell>
        </row>
        <row r="65">
          <cell r="J65">
            <v>12909</v>
          </cell>
        </row>
        <row r="66">
          <cell r="J66">
            <v>4574</v>
          </cell>
        </row>
        <row r="67">
          <cell r="J67">
            <v>4307</v>
          </cell>
        </row>
        <row r="68">
          <cell r="J68">
            <v>2154</v>
          </cell>
        </row>
        <row r="69">
          <cell r="J69">
            <v>4606</v>
          </cell>
        </row>
        <row r="70">
          <cell r="J70">
            <v>24458</v>
          </cell>
        </row>
        <row r="71">
          <cell r="J71">
            <v>7838</v>
          </cell>
        </row>
        <row r="72">
          <cell r="J72">
            <v>0</v>
          </cell>
        </row>
        <row r="73">
          <cell r="J73">
            <v>13845</v>
          </cell>
        </row>
        <row r="74">
          <cell r="J74">
            <v>7475</v>
          </cell>
        </row>
        <row r="75">
          <cell r="J75">
            <v>257</v>
          </cell>
        </row>
        <row r="76">
          <cell r="J76">
            <v>531</v>
          </cell>
        </row>
        <row r="77">
          <cell r="J77">
            <v>840</v>
          </cell>
        </row>
        <row r="78">
          <cell r="J78">
            <v>8910</v>
          </cell>
        </row>
        <row r="79">
          <cell r="J79">
            <v>1775</v>
          </cell>
        </row>
        <row r="80">
          <cell r="J80">
            <v>0</v>
          </cell>
        </row>
        <row r="81">
          <cell r="J81">
            <v>1106</v>
          </cell>
        </row>
        <row r="82">
          <cell r="J82">
            <v>66708</v>
          </cell>
        </row>
        <row r="83">
          <cell r="J83">
            <v>6551</v>
          </cell>
        </row>
        <row r="84">
          <cell r="J84">
            <v>7365</v>
          </cell>
        </row>
        <row r="85">
          <cell r="J85">
            <v>793</v>
          </cell>
        </row>
        <row r="86">
          <cell r="J86">
            <v>17195</v>
          </cell>
        </row>
        <row r="87">
          <cell r="J87">
            <v>10880</v>
          </cell>
        </row>
        <row r="88">
          <cell r="J88">
            <v>3297</v>
          </cell>
        </row>
        <row r="89">
          <cell r="J89">
            <v>294781</v>
          </cell>
        </row>
        <row r="90">
          <cell r="J90">
            <v>676821</v>
          </cell>
        </row>
        <row r="107">
          <cell r="J107">
            <v>2602703</v>
          </cell>
        </row>
        <row r="108">
          <cell r="J108">
            <v>62455</v>
          </cell>
        </row>
        <row r="109">
          <cell r="J109">
            <v>1152</v>
          </cell>
        </row>
        <row r="110">
          <cell r="J110">
            <v>10267</v>
          </cell>
        </row>
        <row r="111">
          <cell r="J111">
            <v>2311</v>
          </cell>
        </row>
        <row r="112">
          <cell r="J112">
            <v>4177</v>
          </cell>
        </row>
        <row r="113">
          <cell r="J113">
            <v>4317</v>
          </cell>
        </row>
        <row r="114">
          <cell r="J114">
            <v>455</v>
          </cell>
        </row>
        <row r="115">
          <cell r="J115">
            <v>19857</v>
          </cell>
        </row>
        <row r="116">
          <cell r="J116">
            <v>50828</v>
          </cell>
        </row>
        <row r="117">
          <cell r="J117">
            <v>43162</v>
          </cell>
        </row>
        <row r="118">
          <cell r="J118">
            <v>74680</v>
          </cell>
        </row>
        <row r="119">
          <cell r="J119">
            <v>54149</v>
          </cell>
        </row>
        <row r="120">
          <cell r="J120">
            <v>274877</v>
          </cell>
        </row>
        <row r="121">
          <cell r="J121">
            <v>45369</v>
          </cell>
        </row>
        <row r="122">
          <cell r="J122">
            <v>0</v>
          </cell>
        </row>
        <row r="123">
          <cell r="J123">
            <v>70340</v>
          </cell>
        </row>
        <row r="124">
          <cell r="J124">
            <v>44091</v>
          </cell>
        </row>
        <row r="125">
          <cell r="J125">
            <v>5298</v>
          </cell>
        </row>
        <row r="126">
          <cell r="J126">
            <v>10126</v>
          </cell>
        </row>
        <row r="127">
          <cell r="J127">
            <v>1635</v>
          </cell>
        </row>
        <row r="128">
          <cell r="J128">
            <v>11457</v>
          </cell>
        </row>
        <row r="129">
          <cell r="J129">
            <v>32310</v>
          </cell>
        </row>
        <row r="130">
          <cell r="J130">
            <v>0</v>
          </cell>
        </row>
        <row r="131">
          <cell r="J131">
            <v>53024</v>
          </cell>
        </row>
        <row r="132">
          <cell r="J132">
            <v>83045</v>
          </cell>
        </row>
        <row r="133">
          <cell r="J133">
            <v>6500</v>
          </cell>
        </row>
        <row r="134">
          <cell r="J134">
            <v>11896</v>
          </cell>
        </row>
        <row r="135">
          <cell r="J135">
            <v>429</v>
          </cell>
        </row>
        <row r="136">
          <cell r="J136">
            <v>22520</v>
          </cell>
        </row>
        <row r="137">
          <cell r="J137">
            <v>3538</v>
          </cell>
        </row>
        <row r="138">
          <cell r="J138">
            <v>1398</v>
          </cell>
        </row>
        <row r="139">
          <cell r="J139">
            <v>1868240</v>
          </cell>
        </row>
        <row r="140">
          <cell r="J140">
            <v>149717</v>
          </cell>
        </row>
      </sheetData>
      <sheetData sheetId="12">
        <row r="8">
          <cell r="J8">
            <v>7805</v>
          </cell>
        </row>
        <row r="9">
          <cell r="J9">
            <v>14565</v>
          </cell>
        </row>
        <row r="10">
          <cell r="J10">
            <v>295</v>
          </cell>
        </row>
        <row r="11">
          <cell r="J11">
            <v>537</v>
          </cell>
        </row>
        <row r="12">
          <cell r="J12">
            <v>1221</v>
          </cell>
        </row>
        <row r="13">
          <cell r="J13">
            <v>58963</v>
          </cell>
        </row>
        <row r="14">
          <cell r="J14">
            <v>27794</v>
          </cell>
        </row>
        <row r="15">
          <cell r="J15">
            <v>244</v>
          </cell>
        </row>
        <row r="16">
          <cell r="J16">
            <v>1882</v>
          </cell>
        </row>
        <row r="17">
          <cell r="J17">
            <v>4437</v>
          </cell>
        </row>
        <row r="18">
          <cell r="J18">
            <v>1327</v>
          </cell>
        </row>
        <row r="19">
          <cell r="J19">
            <v>2558</v>
          </cell>
        </row>
        <row r="20">
          <cell r="J20">
            <v>2432</v>
          </cell>
        </row>
        <row r="21">
          <cell r="J21">
            <v>17318</v>
          </cell>
        </row>
        <row r="22">
          <cell r="J22">
            <v>3780</v>
          </cell>
        </row>
        <row r="23">
          <cell r="J23">
            <v>1651</v>
          </cell>
        </row>
        <row r="24">
          <cell r="J24">
            <v>5582</v>
          </cell>
        </row>
        <row r="25">
          <cell r="J25">
            <v>1645</v>
          </cell>
        </row>
        <row r="26">
          <cell r="J26">
            <v>2845</v>
          </cell>
        </row>
        <row r="27">
          <cell r="J27">
            <v>644</v>
          </cell>
        </row>
        <row r="28">
          <cell r="J28">
            <v>829</v>
          </cell>
        </row>
        <row r="29">
          <cell r="J29">
            <v>459</v>
          </cell>
        </row>
        <row r="30">
          <cell r="J30">
            <v>979</v>
          </cell>
        </row>
        <row r="31">
          <cell r="J31">
            <v>0</v>
          </cell>
        </row>
        <row r="32">
          <cell r="J32">
            <v>1247</v>
          </cell>
        </row>
        <row r="33">
          <cell r="J33">
            <v>7751</v>
          </cell>
        </row>
        <row r="34">
          <cell r="J34">
            <v>7749</v>
          </cell>
        </row>
        <row r="35">
          <cell r="J35">
            <v>1220</v>
          </cell>
        </row>
        <row r="36">
          <cell r="J36">
            <v>945</v>
          </cell>
        </row>
        <row r="37">
          <cell r="J37">
            <v>242</v>
          </cell>
        </row>
        <row r="38">
          <cell r="J38">
            <v>2344</v>
          </cell>
        </row>
        <row r="39">
          <cell r="J39">
            <v>0</v>
          </cell>
        </row>
        <row r="40">
          <cell r="J40">
            <v>4051</v>
          </cell>
        </row>
        <row r="41">
          <cell r="J41">
            <v>15527</v>
          </cell>
        </row>
        <row r="57">
          <cell r="J57">
            <v>490251</v>
          </cell>
        </row>
        <row r="58">
          <cell r="J58">
            <v>19659</v>
          </cell>
        </row>
        <row r="59">
          <cell r="J59">
            <v>90</v>
          </cell>
        </row>
        <row r="60">
          <cell r="J60">
            <v>118055</v>
          </cell>
        </row>
        <row r="61">
          <cell r="J61">
            <v>7856</v>
          </cell>
        </row>
        <row r="62">
          <cell r="J62">
            <v>8667</v>
          </cell>
        </row>
        <row r="63">
          <cell r="J63">
            <v>13779</v>
          </cell>
        </row>
        <row r="64">
          <cell r="J64">
            <v>184</v>
          </cell>
        </row>
        <row r="65">
          <cell r="J65">
            <v>30317</v>
          </cell>
        </row>
        <row r="66">
          <cell r="J66">
            <v>7200</v>
          </cell>
        </row>
        <row r="67">
          <cell r="J67">
            <v>2251</v>
          </cell>
        </row>
        <row r="68">
          <cell r="J68">
            <v>1812</v>
          </cell>
        </row>
        <row r="69">
          <cell r="J69">
            <v>4649</v>
          </cell>
        </row>
        <row r="70">
          <cell r="J70">
            <v>41924</v>
          </cell>
        </row>
        <row r="71">
          <cell r="J71">
            <v>6718</v>
          </cell>
        </row>
        <row r="72">
          <cell r="J72">
            <v>0</v>
          </cell>
        </row>
        <row r="73">
          <cell r="J73">
            <v>11295</v>
          </cell>
        </row>
        <row r="74">
          <cell r="J74">
            <v>7111</v>
          </cell>
        </row>
        <row r="75">
          <cell r="J75">
            <v>1023</v>
          </cell>
        </row>
        <row r="76">
          <cell r="J76">
            <v>866</v>
          </cell>
        </row>
        <row r="77">
          <cell r="J77">
            <v>436</v>
          </cell>
        </row>
        <row r="78">
          <cell r="J78">
            <v>9076</v>
          </cell>
        </row>
        <row r="79">
          <cell r="J79">
            <v>1415</v>
          </cell>
        </row>
        <row r="80">
          <cell r="J80">
            <v>0</v>
          </cell>
        </row>
        <row r="81">
          <cell r="J81">
            <v>982</v>
          </cell>
        </row>
        <row r="82">
          <cell r="J82">
            <v>28585</v>
          </cell>
        </row>
        <row r="83">
          <cell r="J83">
            <v>3466</v>
          </cell>
        </row>
        <row r="84">
          <cell r="J84">
            <v>7233</v>
          </cell>
        </row>
        <row r="85">
          <cell r="J85">
            <v>379</v>
          </cell>
        </row>
        <row r="86">
          <cell r="J86">
            <v>31080</v>
          </cell>
        </row>
        <row r="87">
          <cell r="J87">
            <v>10381</v>
          </cell>
        </row>
        <row r="88">
          <cell r="J88">
            <v>6847</v>
          </cell>
        </row>
        <row r="89">
          <cell r="J89">
            <v>293720</v>
          </cell>
        </row>
        <row r="90">
          <cell r="J90">
            <v>670676</v>
          </cell>
        </row>
        <row r="107">
          <cell r="J107">
            <v>1675313</v>
          </cell>
        </row>
        <row r="108">
          <cell r="J108">
            <v>36857</v>
          </cell>
        </row>
        <row r="109">
          <cell r="J109">
            <v>180</v>
          </cell>
        </row>
        <row r="110">
          <cell r="J110">
            <v>10385</v>
          </cell>
        </row>
        <row r="111">
          <cell r="J111">
            <v>15608</v>
          </cell>
        </row>
        <row r="112">
          <cell r="J112">
            <v>8697</v>
          </cell>
        </row>
        <row r="113">
          <cell r="J113">
            <v>14333</v>
          </cell>
        </row>
        <row r="114">
          <cell r="J114">
            <v>222</v>
          </cell>
        </row>
        <row r="115">
          <cell r="J115">
            <v>55145</v>
          </cell>
        </row>
        <row r="116">
          <cell r="J116">
            <v>72319</v>
          </cell>
        </row>
        <row r="117">
          <cell r="J117">
            <v>26177</v>
          </cell>
        </row>
        <row r="118">
          <cell r="J118">
            <v>68265</v>
          </cell>
        </row>
        <row r="119">
          <cell r="J119">
            <v>39411</v>
          </cell>
        </row>
        <row r="120">
          <cell r="J120">
            <v>364344</v>
          </cell>
        </row>
        <row r="121">
          <cell r="J121">
            <v>40319</v>
          </cell>
        </row>
        <row r="122">
          <cell r="J122">
            <v>0</v>
          </cell>
        </row>
        <row r="123">
          <cell r="J123">
            <v>57928</v>
          </cell>
        </row>
        <row r="124">
          <cell r="J124">
            <v>41953</v>
          </cell>
        </row>
        <row r="125">
          <cell r="J125">
            <v>13138</v>
          </cell>
        </row>
        <row r="126">
          <cell r="J126">
            <v>16815</v>
          </cell>
        </row>
        <row r="127">
          <cell r="J127">
            <v>859</v>
          </cell>
        </row>
        <row r="128">
          <cell r="J128">
            <v>11581</v>
          </cell>
        </row>
        <row r="129">
          <cell r="J129">
            <v>19646</v>
          </cell>
        </row>
        <row r="130">
          <cell r="J130">
            <v>0</v>
          </cell>
        </row>
        <row r="131">
          <cell r="J131">
            <v>38580</v>
          </cell>
        </row>
        <row r="132">
          <cell r="J132">
            <v>28796</v>
          </cell>
        </row>
        <row r="133">
          <cell r="J133">
            <v>5518</v>
          </cell>
        </row>
        <row r="134">
          <cell r="J134">
            <v>12331</v>
          </cell>
        </row>
        <row r="135">
          <cell r="J135">
            <v>324</v>
          </cell>
        </row>
        <row r="136">
          <cell r="J136">
            <v>41238</v>
          </cell>
        </row>
        <row r="137">
          <cell r="J137">
            <v>5211</v>
          </cell>
        </row>
        <row r="138">
          <cell r="J138">
            <v>5975</v>
          </cell>
        </row>
        <row r="139">
          <cell r="J139">
            <v>2382976</v>
          </cell>
        </row>
        <row r="140">
          <cell r="J140">
            <v>110323</v>
          </cell>
        </row>
      </sheetData>
      <sheetData sheetId="13">
        <row r="8">
          <cell r="J8">
            <v>402549</v>
          </cell>
        </row>
        <row r="9">
          <cell r="J9">
            <v>17734</v>
          </cell>
        </row>
        <row r="10">
          <cell r="J10">
            <v>0</v>
          </cell>
        </row>
        <row r="11">
          <cell r="J11">
            <v>529</v>
          </cell>
        </row>
        <row r="12">
          <cell r="J12">
            <v>1127</v>
          </cell>
        </row>
        <row r="13">
          <cell r="J13">
            <v>70012</v>
          </cell>
        </row>
        <row r="14">
          <cell r="J14">
            <v>37049</v>
          </cell>
        </row>
        <row r="15">
          <cell r="J15">
            <v>514</v>
          </cell>
        </row>
        <row r="16">
          <cell r="J16">
            <v>6719</v>
          </cell>
        </row>
        <row r="17">
          <cell r="J17">
            <v>7746</v>
          </cell>
        </row>
        <row r="18">
          <cell r="J18">
            <v>3378</v>
          </cell>
        </row>
        <row r="19">
          <cell r="J19">
            <v>3239</v>
          </cell>
        </row>
        <row r="20">
          <cell r="J20">
            <v>3286</v>
          </cell>
        </row>
        <row r="21">
          <cell r="J21">
            <v>18950</v>
          </cell>
        </row>
        <row r="22">
          <cell r="J22">
            <v>3556</v>
          </cell>
        </row>
        <row r="23">
          <cell r="J23">
            <v>4486</v>
          </cell>
        </row>
        <row r="24">
          <cell r="J24">
            <v>5753</v>
          </cell>
        </row>
        <row r="25">
          <cell r="J25">
            <v>1898</v>
          </cell>
        </row>
        <row r="26">
          <cell r="J26">
            <v>7539</v>
          </cell>
        </row>
        <row r="27">
          <cell r="J27">
            <v>701</v>
          </cell>
        </row>
        <row r="28">
          <cell r="J28">
            <v>795</v>
          </cell>
        </row>
        <row r="29">
          <cell r="J29">
            <v>435</v>
          </cell>
        </row>
        <row r="30">
          <cell r="J30">
            <v>742</v>
          </cell>
        </row>
        <row r="31">
          <cell r="J31">
            <v>0</v>
          </cell>
        </row>
        <row r="32">
          <cell r="J32">
            <v>742</v>
          </cell>
        </row>
        <row r="33">
          <cell r="J33">
            <v>195</v>
          </cell>
        </row>
        <row r="34">
          <cell r="J34">
            <v>696</v>
          </cell>
        </row>
        <row r="35">
          <cell r="J35">
            <v>1441</v>
          </cell>
        </row>
        <row r="36">
          <cell r="J36">
            <v>615</v>
          </cell>
        </row>
        <row r="37">
          <cell r="J37">
            <v>105</v>
          </cell>
        </row>
        <row r="38">
          <cell r="J38">
            <v>1793</v>
          </cell>
        </row>
        <row r="39">
          <cell r="J39">
            <v>2</v>
          </cell>
        </row>
        <row r="40">
          <cell r="J40">
            <v>4572</v>
          </cell>
        </row>
        <row r="41">
          <cell r="J41">
            <v>13330</v>
          </cell>
        </row>
        <row r="57">
          <cell r="J57">
            <v>135303</v>
          </cell>
        </row>
        <row r="58">
          <cell r="J58">
            <v>25178</v>
          </cell>
        </row>
        <row r="59">
          <cell r="J59">
            <v>60</v>
          </cell>
        </row>
        <row r="60">
          <cell r="J60">
            <v>118070</v>
          </cell>
        </row>
        <row r="61">
          <cell r="J61">
            <v>10679</v>
          </cell>
        </row>
        <row r="62">
          <cell r="J62">
            <v>14190</v>
          </cell>
        </row>
        <row r="63">
          <cell r="J63">
            <v>52544</v>
          </cell>
        </row>
        <row r="64">
          <cell r="J64">
            <v>575</v>
          </cell>
        </row>
        <row r="65">
          <cell r="J65">
            <v>49781</v>
          </cell>
        </row>
        <row r="66">
          <cell r="J66">
            <v>6385</v>
          </cell>
        </row>
        <row r="67">
          <cell r="J67">
            <v>4423</v>
          </cell>
        </row>
        <row r="68">
          <cell r="J68">
            <v>2240</v>
          </cell>
        </row>
        <row r="69">
          <cell r="J69">
            <v>10268</v>
          </cell>
        </row>
        <row r="70">
          <cell r="J70">
            <v>44525</v>
          </cell>
        </row>
        <row r="71">
          <cell r="J71">
            <v>7947</v>
          </cell>
        </row>
        <row r="72">
          <cell r="J72">
            <v>0</v>
          </cell>
        </row>
        <row r="73">
          <cell r="J73">
            <v>12871</v>
          </cell>
        </row>
        <row r="74">
          <cell r="J74">
            <v>6743</v>
          </cell>
        </row>
        <row r="75">
          <cell r="J75">
            <v>621</v>
          </cell>
        </row>
        <row r="76">
          <cell r="J76">
            <v>1076</v>
          </cell>
        </row>
        <row r="77">
          <cell r="J77">
            <v>599</v>
          </cell>
        </row>
        <row r="78">
          <cell r="J78">
            <v>16531</v>
          </cell>
        </row>
        <row r="79">
          <cell r="J79">
            <v>1784</v>
          </cell>
        </row>
        <row r="80">
          <cell r="J80">
            <v>0</v>
          </cell>
        </row>
        <row r="81">
          <cell r="J81">
            <v>1390</v>
          </cell>
        </row>
        <row r="82">
          <cell r="J82">
            <v>54084</v>
          </cell>
        </row>
        <row r="83">
          <cell r="J83">
            <v>7291</v>
          </cell>
        </row>
        <row r="84">
          <cell r="J84">
            <v>8144</v>
          </cell>
        </row>
        <row r="85">
          <cell r="J85">
            <v>980</v>
          </cell>
        </row>
        <row r="86">
          <cell r="J86">
            <v>42709</v>
          </cell>
        </row>
        <row r="87">
          <cell r="J87">
            <v>9736</v>
          </cell>
        </row>
        <row r="88">
          <cell r="J88">
            <v>4243</v>
          </cell>
        </row>
        <row r="89">
          <cell r="J89">
            <v>296758</v>
          </cell>
        </row>
        <row r="90">
          <cell r="J90">
            <v>659846</v>
          </cell>
        </row>
        <row r="107">
          <cell r="J107">
            <v>434120</v>
          </cell>
        </row>
        <row r="108">
          <cell r="J108">
            <v>45156</v>
          </cell>
        </row>
        <row r="109">
          <cell r="J109">
            <v>285</v>
          </cell>
        </row>
        <row r="110">
          <cell r="J110">
            <v>10360</v>
          </cell>
        </row>
        <row r="111">
          <cell r="J111">
            <v>16395</v>
          </cell>
        </row>
        <row r="112">
          <cell r="J112">
            <v>11078</v>
          </cell>
        </row>
        <row r="113">
          <cell r="J113">
            <v>46397</v>
          </cell>
        </row>
        <row r="114">
          <cell r="J114">
            <v>539</v>
          </cell>
        </row>
        <row r="115">
          <cell r="J115">
            <v>70922</v>
          </cell>
        </row>
        <row r="116">
          <cell r="J116">
            <v>68340</v>
          </cell>
        </row>
        <row r="117">
          <cell r="J117">
            <v>45199</v>
          </cell>
        </row>
        <row r="118">
          <cell r="J118">
            <v>57883</v>
          </cell>
        </row>
        <row r="119">
          <cell r="J119">
            <v>79257</v>
          </cell>
        </row>
        <row r="120">
          <cell r="J120">
            <v>531726</v>
          </cell>
        </row>
        <row r="121">
          <cell r="J121">
            <v>42053</v>
          </cell>
        </row>
        <row r="122">
          <cell r="J122">
            <v>0</v>
          </cell>
        </row>
        <row r="123">
          <cell r="J123">
            <v>63419</v>
          </cell>
        </row>
        <row r="124">
          <cell r="J124">
            <v>37819</v>
          </cell>
        </row>
        <row r="125">
          <cell r="J125">
            <v>16441</v>
          </cell>
        </row>
        <row r="126">
          <cell r="J126">
            <v>45179</v>
          </cell>
        </row>
        <row r="127">
          <cell r="J127">
            <v>1211</v>
          </cell>
        </row>
        <row r="128">
          <cell r="J128">
            <v>21813</v>
          </cell>
        </row>
        <row r="129">
          <cell r="J129">
            <v>21343</v>
          </cell>
        </row>
        <row r="130">
          <cell r="J130">
            <v>0</v>
          </cell>
        </row>
        <row r="131">
          <cell r="J131">
            <v>65084</v>
          </cell>
        </row>
        <row r="132">
          <cell r="J132">
            <v>48386</v>
          </cell>
        </row>
        <row r="133">
          <cell r="J133">
            <v>11261</v>
          </cell>
        </row>
        <row r="134">
          <cell r="J134">
            <v>23077</v>
          </cell>
        </row>
        <row r="135">
          <cell r="J135">
            <v>523</v>
          </cell>
        </row>
        <row r="136">
          <cell r="J136">
            <v>63226</v>
          </cell>
        </row>
        <row r="137">
          <cell r="J137">
            <v>4991</v>
          </cell>
        </row>
        <row r="138">
          <cell r="J138">
            <v>3487</v>
          </cell>
        </row>
        <row r="139">
          <cell r="J139">
            <v>2196169</v>
          </cell>
        </row>
        <row r="140">
          <cell r="J140">
            <v>231280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516353</v>
          </cell>
        </row>
        <row r="9">
          <cell r="J9">
            <v>19858</v>
          </cell>
        </row>
        <row r="10">
          <cell r="J10">
            <v>0</v>
          </cell>
        </row>
        <row r="11">
          <cell r="J11">
            <v>90</v>
          </cell>
        </row>
        <row r="12">
          <cell r="J12">
            <v>4643</v>
          </cell>
        </row>
        <row r="13">
          <cell r="J13">
            <v>42400</v>
          </cell>
        </row>
        <row r="14">
          <cell r="J14">
            <v>17666</v>
          </cell>
        </row>
        <row r="15">
          <cell r="J15">
            <v>893</v>
          </cell>
        </row>
        <row r="16">
          <cell r="J16">
            <v>4612</v>
          </cell>
        </row>
        <row r="17">
          <cell r="J17">
            <v>5818</v>
          </cell>
        </row>
        <row r="18">
          <cell r="J18">
            <v>4679</v>
          </cell>
        </row>
        <row r="19">
          <cell r="J19">
            <v>1807</v>
          </cell>
        </row>
        <row r="20">
          <cell r="J20">
            <v>3666</v>
          </cell>
        </row>
        <row r="21">
          <cell r="J21">
            <v>16573</v>
          </cell>
        </row>
        <row r="22">
          <cell r="J22">
            <v>2327</v>
          </cell>
        </row>
        <row r="23">
          <cell r="J23">
            <v>186</v>
          </cell>
        </row>
        <row r="24">
          <cell r="J24">
            <v>7500</v>
          </cell>
        </row>
        <row r="25">
          <cell r="J25">
            <v>1406</v>
          </cell>
        </row>
        <row r="26">
          <cell r="J26">
            <v>4629</v>
          </cell>
        </row>
        <row r="27">
          <cell r="J27">
            <v>635</v>
          </cell>
        </row>
        <row r="28">
          <cell r="J28">
            <v>609</v>
          </cell>
        </row>
        <row r="29">
          <cell r="J29">
            <v>90</v>
          </cell>
        </row>
        <row r="30">
          <cell r="J30">
            <v>631</v>
          </cell>
        </row>
        <row r="31">
          <cell r="J31">
            <v>0</v>
          </cell>
        </row>
        <row r="32">
          <cell r="J32">
            <v>1024</v>
          </cell>
        </row>
        <row r="33">
          <cell r="J33">
            <v>255</v>
          </cell>
        </row>
        <row r="34">
          <cell r="J34">
            <v>585</v>
          </cell>
        </row>
        <row r="35">
          <cell r="J35">
            <v>717</v>
          </cell>
        </row>
        <row r="36">
          <cell r="J36">
            <v>1129</v>
          </cell>
        </row>
        <row r="37">
          <cell r="J37">
            <v>97</v>
          </cell>
        </row>
        <row r="38">
          <cell r="J38">
            <v>1469</v>
          </cell>
        </row>
        <row r="39">
          <cell r="J39">
            <v>0</v>
          </cell>
        </row>
        <row r="40">
          <cell r="J40">
            <v>5326</v>
          </cell>
        </row>
        <row r="41">
          <cell r="J41">
            <v>13318</v>
          </cell>
        </row>
        <row r="52">
          <cell r="J52">
            <v>26886</v>
          </cell>
        </row>
        <row r="53">
          <cell r="J53">
            <v>27954</v>
          </cell>
        </row>
        <row r="54">
          <cell r="J54">
            <v>230</v>
          </cell>
        </row>
        <row r="55">
          <cell r="J55">
            <v>117980</v>
          </cell>
        </row>
        <row r="56">
          <cell r="J56">
            <v>2209</v>
          </cell>
        </row>
        <row r="57">
          <cell r="J57">
            <v>8001</v>
          </cell>
        </row>
        <row r="58">
          <cell r="J58">
            <v>18792</v>
          </cell>
        </row>
        <row r="59">
          <cell r="J59">
            <v>378</v>
          </cell>
        </row>
        <row r="60">
          <cell r="J60">
            <v>74397</v>
          </cell>
        </row>
        <row r="61">
          <cell r="J61">
            <v>8441</v>
          </cell>
        </row>
        <row r="62">
          <cell r="J62">
            <v>7779</v>
          </cell>
        </row>
        <row r="63">
          <cell r="J63">
            <v>3558</v>
          </cell>
        </row>
        <row r="64">
          <cell r="J64">
            <v>5926</v>
          </cell>
        </row>
        <row r="65">
          <cell r="J65">
            <v>35854</v>
          </cell>
        </row>
        <row r="66">
          <cell r="J66">
            <v>10136</v>
          </cell>
        </row>
        <row r="67">
          <cell r="J67">
            <v>0</v>
          </cell>
        </row>
        <row r="68">
          <cell r="J68">
            <v>10626</v>
          </cell>
        </row>
        <row r="69">
          <cell r="J69">
            <v>5313</v>
          </cell>
        </row>
        <row r="70">
          <cell r="J70">
            <v>1386</v>
          </cell>
        </row>
        <row r="71">
          <cell r="J71">
            <v>935</v>
          </cell>
        </row>
        <row r="72">
          <cell r="J72">
            <v>695</v>
          </cell>
        </row>
        <row r="73">
          <cell r="J73">
            <v>16357</v>
          </cell>
        </row>
        <row r="74">
          <cell r="J74">
            <v>1437</v>
          </cell>
        </row>
        <row r="76">
          <cell r="J76">
            <v>1239</v>
          </cell>
        </row>
        <row r="77">
          <cell r="J77">
            <v>73359</v>
          </cell>
        </row>
        <row r="78">
          <cell r="J78">
            <v>7273</v>
          </cell>
        </row>
        <row r="79">
          <cell r="J79">
            <v>7698</v>
          </cell>
        </row>
        <row r="80">
          <cell r="J80">
            <v>789</v>
          </cell>
        </row>
        <row r="81">
          <cell r="J81">
            <v>46667</v>
          </cell>
        </row>
        <row r="82">
          <cell r="J82">
            <v>10187</v>
          </cell>
        </row>
        <row r="83">
          <cell r="J83">
            <v>10937</v>
          </cell>
        </row>
        <row r="84">
          <cell r="J84">
            <v>306411</v>
          </cell>
        </row>
        <row r="85">
          <cell r="J85">
            <v>669729</v>
          </cell>
        </row>
        <row r="96">
          <cell r="J96">
            <v>85232</v>
          </cell>
        </row>
        <row r="97">
          <cell r="J97">
            <v>47593</v>
          </cell>
        </row>
        <row r="98">
          <cell r="J98">
            <v>345</v>
          </cell>
        </row>
        <row r="99">
          <cell r="J99">
            <v>10305</v>
          </cell>
        </row>
        <row r="100">
          <cell r="J100">
            <v>3612</v>
          </cell>
        </row>
        <row r="101">
          <cell r="J101">
            <v>10647</v>
          </cell>
        </row>
        <row r="102">
          <cell r="J102">
            <v>16899</v>
          </cell>
        </row>
        <row r="103">
          <cell r="J103">
            <v>265</v>
          </cell>
        </row>
        <row r="104">
          <cell r="J104">
            <v>107535</v>
          </cell>
        </row>
        <row r="105">
          <cell r="J105">
            <v>97919</v>
          </cell>
        </row>
        <row r="106">
          <cell r="J106">
            <v>74760</v>
          </cell>
        </row>
        <row r="107">
          <cell r="J107">
            <v>135170</v>
          </cell>
        </row>
        <row r="108">
          <cell r="J108">
            <v>50370</v>
          </cell>
        </row>
        <row r="109">
          <cell r="J109">
            <v>369553</v>
          </cell>
        </row>
        <row r="110">
          <cell r="J110">
            <v>68356</v>
          </cell>
        </row>
        <row r="111">
          <cell r="J111">
            <v>0</v>
          </cell>
        </row>
        <row r="112">
          <cell r="J112">
            <v>56405</v>
          </cell>
        </row>
        <row r="113">
          <cell r="J113">
            <v>25287</v>
          </cell>
        </row>
        <row r="114">
          <cell r="J114">
            <v>32370</v>
          </cell>
        </row>
        <row r="115">
          <cell r="J115">
            <v>9939</v>
          </cell>
        </row>
        <row r="116">
          <cell r="J116">
            <v>1169</v>
          </cell>
        </row>
        <row r="117">
          <cell r="J117">
            <v>21949</v>
          </cell>
        </row>
        <row r="118">
          <cell r="J118">
            <v>22082</v>
          </cell>
        </row>
        <row r="120">
          <cell r="J120">
            <v>59025</v>
          </cell>
        </row>
        <row r="121">
          <cell r="J121">
            <v>42300</v>
          </cell>
        </row>
        <row r="122">
          <cell r="J122">
            <v>12003</v>
          </cell>
        </row>
        <row r="123">
          <cell r="J123">
            <v>9187</v>
          </cell>
        </row>
        <row r="124">
          <cell r="J124">
            <v>480</v>
          </cell>
        </row>
        <row r="125">
          <cell r="J125">
            <v>89675</v>
          </cell>
        </row>
        <row r="126">
          <cell r="J126">
            <v>6118</v>
          </cell>
        </row>
        <row r="127">
          <cell r="J127">
            <v>9362</v>
          </cell>
        </row>
        <row r="128">
          <cell r="J128">
            <v>2010967</v>
          </cell>
        </row>
        <row r="129">
          <cell r="J129">
            <v>104616</v>
          </cell>
        </row>
      </sheetData>
      <sheetData sheetId="3">
        <row r="8">
          <cell r="J8">
            <v>272011</v>
          </cell>
        </row>
        <row r="9">
          <cell r="J9">
            <v>15897</v>
          </cell>
        </row>
        <row r="10">
          <cell r="J10">
            <v>0</v>
          </cell>
        </row>
        <row r="11">
          <cell r="J11">
            <v>3</v>
          </cell>
        </row>
        <row r="12">
          <cell r="J12">
            <v>2179</v>
          </cell>
        </row>
        <row r="13">
          <cell r="J13">
            <v>7619</v>
          </cell>
        </row>
        <row r="14">
          <cell r="J14">
            <v>10147</v>
          </cell>
        </row>
        <row r="15">
          <cell r="J15">
            <v>336</v>
          </cell>
        </row>
        <row r="16">
          <cell r="J16">
            <v>5689</v>
          </cell>
        </row>
        <row r="17">
          <cell r="J17">
            <v>5985</v>
          </cell>
        </row>
        <row r="18">
          <cell r="J18">
            <v>5435</v>
          </cell>
        </row>
        <row r="19">
          <cell r="J19">
            <v>1987</v>
          </cell>
        </row>
        <row r="20">
          <cell r="J20">
            <v>4209</v>
          </cell>
        </row>
        <row r="21">
          <cell r="J21">
            <v>20901</v>
          </cell>
        </row>
        <row r="22">
          <cell r="J22">
            <v>3380</v>
          </cell>
        </row>
        <row r="23">
          <cell r="J23">
            <v>22</v>
          </cell>
        </row>
        <row r="24">
          <cell r="J24">
            <v>3867</v>
          </cell>
        </row>
        <row r="25">
          <cell r="J25">
            <v>1300</v>
          </cell>
        </row>
        <row r="26">
          <cell r="J26">
            <v>3442</v>
          </cell>
        </row>
        <row r="27">
          <cell r="J27">
            <v>679</v>
          </cell>
        </row>
        <row r="28">
          <cell r="J28">
            <v>1170</v>
          </cell>
        </row>
        <row r="29">
          <cell r="J29">
            <v>200</v>
          </cell>
        </row>
        <row r="30">
          <cell r="J30">
            <v>838</v>
          </cell>
        </row>
        <row r="31">
          <cell r="J31">
            <v>0</v>
          </cell>
        </row>
        <row r="32">
          <cell r="J32">
            <v>1510</v>
          </cell>
        </row>
        <row r="33">
          <cell r="J33">
            <v>279</v>
          </cell>
        </row>
        <row r="34">
          <cell r="J34">
            <v>671</v>
          </cell>
        </row>
        <row r="35">
          <cell r="J35">
            <v>1564</v>
          </cell>
        </row>
        <row r="36">
          <cell r="J36">
            <v>646</v>
          </cell>
        </row>
        <row r="37">
          <cell r="J37">
            <v>93</v>
          </cell>
        </row>
        <row r="38">
          <cell r="J38">
            <v>1328</v>
          </cell>
        </row>
        <row r="39">
          <cell r="J39">
            <v>0</v>
          </cell>
        </row>
        <row r="40">
          <cell r="J40">
            <v>2978</v>
          </cell>
        </row>
        <row r="41">
          <cell r="J41">
            <v>14013</v>
          </cell>
        </row>
        <row r="56">
          <cell r="J56">
            <v>2216</v>
          </cell>
        </row>
        <row r="57">
          <cell r="J57">
            <v>29327</v>
          </cell>
        </row>
        <row r="58">
          <cell r="J58">
            <v>1140</v>
          </cell>
        </row>
        <row r="59">
          <cell r="J59">
            <v>117980</v>
          </cell>
        </row>
        <row r="60">
          <cell r="J60">
            <v>1179</v>
          </cell>
        </row>
        <row r="61">
          <cell r="J61">
            <v>129456</v>
          </cell>
        </row>
        <row r="62">
          <cell r="J62">
            <v>35303</v>
          </cell>
        </row>
        <row r="63">
          <cell r="J63">
            <v>621</v>
          </cell>
        </row>
        <row r="64">
          <cell r="J64">
            <v>74421</v>
          </cell>
        </row>
        <row r="65">
          <cell r="J65">
            <v>9954</v>
          </cell>
        </row>
        <row r="66">
          <cell r="J66">
            <v>8825</v>
          </cell>
        </row>
        <row r="67">
          <cell r="J67">
            <v>3838</v>
          </cell>
        </row>
        <row r="68">
          <cell r="J68">
            <v>7527</v>
          </cell>
        </row>
        <row r="69">
          <cell r="J69">
            <v>69287</v>
          </cell>
        </row>
        <row r="70">
          <cell r="J70">
            <v>13158</v>
          </cell>
        </row>
        <row r="71">
          <cell r="J71">
            <v>0</v>
          </cell>
        </row>
        <row r="72">
          <cell r="J72">
            <v>12005</v>
          </cell>
        </row>
        <row r="73">
          <cell r="J73">
            <v>6030</v>
          </cell>
        </row>
        <row r="74">
          <cell r="J74">
            <v>7017</v>
          </cell>
        </row>
        <row r="75">
          <cell r="J75">
            <v>1200</v>
          </cell>
        </row>
        <row r="76">
          <cell r="J76">
            <v>1490</v>
          </cell>
        </row>
        <row r="77">
          <cell r="J77">
            <v>18240</v>
          </cell>
        </row>
        <row r="78">
          <cell r="J78">
            <v>1920</v>
          </cell>
        </row>
        <row r="79">
          <cell r="J79">
            <v>0</v>
          </cell>
        </row>
        <row r="80">
          <cell r="J80">
            <v>1416</v>
          </cell>
        </row>
        <row r="81">
          <cell r="J81">
            <v>80134</v>
          </cell>
        </row>
        <row r="82">
          <cell r="J82">
            <v>8307</v>
          </cell>
        </row>
        <row r="83">
          <cell r="J83">
            <v>9177</v>
          </cell>
        </row>
        <row r="84">
          <cell r="J84">
            <v>966</v>
          </cell>
        </row>
        <row r="85">
          <cell r="J85">
            <v>51587</v>
          </cell>
        </row>
        <row r="86">
          <cell r="J86">
            <v>11285</v>
          </cell>
        </row>
        <row r="87">
          <cell r="J87">
            <v>11024</v>
          </cell>
        </row>
        <row r="88">
          <cell r="J88">
            <v>306292</v>
          </cell>
        </row>
        <row r="89">
          <cell r="J89">
            <v>656613</v>
          </cell>
        </row>
        <row r="105">
          <cell r="J105">
            <v>8597</v>
          </cell>
        </row>
        <row r="106">
          <cell r="J106">
            <v>71920</v>
          </cell>
        </row>
        <row r="107">
          <cell r="J107">
            <v>3420</v>
          </cell>
        </row>
        <row r="108">
          <cell r="J108">
            <v>10313</v>
          </cell>
        </row>
        <row r="109">
          <cell r="J109">
            <v>1780</v>
          </cell>
        </row>
        <row r="110">
          <cell r="J110">
            <v>232007</v>
          </cell>
        </row>
        <row r="111">
          <cell r="J111">
            <v>46600</v>
          </cell>
        </row>
        <row r="112">
          <cell r="J112">
            <v>1234</v>
          </cell>
        </row>
        <row r="113">
          <cell r="J113">
            <v>90793</v>
          </cell>
        </row>
        <row r="114">
          <cell r="J114">
            <v>105464</v>
          </cell>
        </row>
        <row r="115">
          <cell r="J115">
            <v>83837</v>
          </cell>
        </row>
        <row r="116">
          <cell r="J116">
            <v>137746</v>
          </cell>
        </row>
        <row r="117">
          <cell r="J117">
            <v>64907</v>
          </cell>
        </row>
        <row r="118">
          <cell r="J118">
            <v>822124</v>
          </cell>
        </row>
        <row r="119">
          <cell r="J119">
            <v>90658</v>
          </cell>
        </row>
        <row r="120">
          <cell r="J120">
            <v>0</v>
          </cell>
        </row>
        <row r="121">
          <cell r="J121">
            <v>81655</v>
          </cell>
        </row>
        <row r="122">
          <cell r="J122">
            <v>40702</v>
          </cell>
        </row>
        <row r="123">
          <cell r="J123">
            <v>170793</v>
          </cell>
        </row>
        <row r="124">
          <cell r="J124">
            <v>11958</v>
          </cell>
        </row>
        <row r="125">
          <cell r="J125">
            <v>2809</v>
          </cell>
        </row>
        <row r="126">
          <cell r="J126">
            <v>27907</v>
          </cell>
        </row>
        <row r="127">
          <cell r="J127">
            <v>31219</v>
          </cell>
        </row>
        <row r="128">
          <cell r="J128">
            <v>0</v>
          </cell>
        </row>
        <row r="129">
          <cell r="J129">
            <v>59629</v>
          </cell>
        </row>
        <row r="130">
          <cell r="J130">
            <v>45591</v>
          </cell>
        </row>
        <row r="131">
          <cell r="J131">
            <v>7144</v>
          </cell>
        </row>
        <row r="132">
          <cell r="J132">
            <v>20923</v>
          </cell>
        </row>
        <row r="133">
          <cell r="J133">
            <v>1218</v>
          </cell>
        </row>
        <row r="134">
          <cell r="J134">
            <v>89105</v>
          </cell>
        </row>
        <row r="135">
          <cell r="J135">
            <v>4401</v>
          </cell>
        </row>
        <row r="136">
          <cell r="J136">
            <v>8488</v>
          </cell>
        </row>
        <row r="137">
          <cell r="J137">
            <v>1980177</v>
          </cell>
        </row>
        <row r="138">
          <cell r="J138">
            <v>107113</v>
          </cell>
        </row>
      </sheetData>
      <sheetData sheetId="4">
        <row r="8">
          <cell r="J8">
            <v>285120</v>
          </cell>
        </row>
        <row r="9">
          <cell r="J9">
            <v>18347</v>
          </cell>
        </row>
        <row r="10">
          <cell r="J10">
            <v>0</v>
          </cell>
        </row>
        <row r="11">
          <cell r="J11">
            <v>19</v>
          </cell>
        </row>
        <row r="12">
          <cell r="J12">
            <v>2816</v>
          </cell>
        </row>
        <row r="13">
          <cell r="J13">
            <v>4145</v>
          </cell>
        </row>
        <row r="14">
          <cell r="J14">
            <v>8446</v>
          </cell>
        </row>
        <row r="15">
          <cell r="J15">
            <v>862</v>
          </cell>
        </row>
        <row r="16">
          <cell r="J16">
            <v>5021</v>
          </cell>
        </row>
        <row r="17">
          <cell r="J17">
            <v>3603</v>
          </cell>
        </row>
        <row r="18">
          <cell r="J18">
            <v>8966</v>
          </cell>
        </row>
        <row r="19">
          <cell r="J19">
            <v>2532</v>
          </cell>
        </row>
        <row r="20">
          <cell r="J20">
            <v>6165</v>
          </cell>
        </row>
        <row r="21">
          <cell r="J21">
            <v>20546</v>
          </cell>
        </row>
        <row r="22">
          <cell r="J22">
            <v>1866</v>
          </cell>
        </row>
        <row r="23">
          <cell r="J23">
            <v>0</v>
          </cell>
        </row>
        <row r="24">
          <cell r="J24">
            <v>4194</v>
          </cell>
        </row>
        <row r="25">
          <cell r="J25">
            <v>931</v>
          </cell>
        </row>
        <row r="26">
          <cell r="J26">
            <v>1553</v>
          </cell>
        </row>
        <row r="27">
          <cell r="J27">
            <v>319</v>
          </cell>
        </row>
        <row r="28">
          <cell r="J28">
            <v>1098</v>
          </cell>
        </row>
        <row r="29">
          <cell r="J29">
            <v>64</v>
          </cell>
        </row>
        <row r="30">
          <cell r="J30">
            <v>632</v>
          </cell>
        </row>
        <row r="31">
          <cell r="J31">
            <v>0</v>
          </cell>
        </row>
        <row r="32">
          <cell r="J32">
            <v>931</v>
          </cell>
        </row>
        <row r="33">
          <cell r="J33">
            <v>366</v>
          </cell>
        </row>
        <row r="34">
          <cell r="J34">
            <v>831</v>
          </cell>
        </row>
        <row r="35">
          <cell r="J35">
            <v>902</v>
          </cell>
        </row>
        <row r="36">
          <cell r="J36">
            <v>1259</v>
          </cell>
        </row>
        <row r="37">
          <cell r="J37">
            <v>70</v>
          </cell>
        </row>
        <row r="38">
          <cell r="J38">
            <v>681</v>
          </cell>
        </row>
        <row r="39">
          <cell r="J39">
            <v>0</v>
          </cell>
        </row>
        <row r="40">
          <cell r="J40">
            <v>2556</v>
          </cell>
        </row>
        <row r="41">
          <cell r="J41">
            <v>10312</v>
          </cell>
        </row>
        <row r="56">
          <cell r="J56">
            <v>117633</v>
          </cell>
        </row>
        <row r="57">
          <cell r="J57">
            <v>13712</v>
          </cell>
        </row>
        <row r="58">
          <cell r="J58">
            <v>1143</v>
          </cell>
        </row>
        <row r="59">
          <cell r="J59">
            <v>117980</v>
          </cell>
        </row>
        <row r="60">
          <cell r="J60">
            <v>923</v>
          </cell>
        </row>
        <row r="61">
          <cell r="J61">
            <v>54943</v>
          </cell>
        </row>
        <row r="62">
          <cell r="J62">
            <v>23756</v>
          </cell>
        </row>
        <row r="63">
          <cell r="J63">
            <v>410</v>
          </cell>
        </row>
        <row r="64">
          <cell r="J64">
            <v>54572</v>
          </cell>
        </row>
        <row r="65">
          <cell r="J65">
            <v>9985</v>
          </cell>
        </row>
        <row r="66">
          <cell r="J66">
            <v>7250</v>
          </cell>
        </row>
        <row r="67">
          <cell r="J67">
            <v>2504</v>
          </cell>
        </row>
        <row r="68">
          <cell r="J68">
            <v>7710</v>
          </cell>
        </row>
        <row r="69">
          <cell r="J69">
            <v>28504</v>
          </cell>
        </row>
        <row r="70">
          <cell r="J70">
            <v>14010</v>
          </cell>
        </row>
        <row r="71">
          <cell r="J71">
            <v>27</v>
          </cell>
        </row>
        <row r="72">
          <cell r="J72">
            <v>12486</v>
          </cell>
        </row>
        <row r="73">
          <cell r="J73">
            <v>6120</v>
          </cell>
        </row>
        <row r="74">
          <cell r="J74">
            <v>6683</v>
          </cell>
        </row>
        <row r="75">
          <cell r="J75">
            <v>1252</v>
          </cell>
        </row>
        <row r="76">
          <cell r="J76">
            <v>1060</v>
          </cell>
        </row>
        <row r="77">
          <cell r="J77">
            <v>11024</v>
          </cell>
        </row>
        <row r="78">
          <cell r="J78">
            <v>1779</v>
          </cell>
        </row>
        <row r="79">
          <cell r="J79">
            <v>0</v>
          </cell>
        </row>
        <row r="80">
          <cell r="J80">
            <v>1520</v>
          </cell>
        </row>
        <row r="81">
          <cell r="J81">
            <v>89274</v>
          </cell>
        </row>
        <row r="82">
          <cell r="J82">
            <v>9799</v>
          </cell>
        </row>
        <row r="83">
          <cell r="J83">
            <v>7907</v>
          </cell>
        </row>
        <row r="84">
          <cell r="J84">
            <v>1280</v>
          </cell>
        </row>
        <row r="85">
          <cell r="J85">
            <v>52410</v>
          </cell>
        </row>
        <row r="86">
          <cell r="J86">
            <v>12940</v>
          </cell>
        </row>
        <row r="87">
          <cell r="J87">
            <v>7350</v>
          </cell>
        </row>
        <row r="88">
          <cell r="J88">
            <v>314130</v>
          </cell>
        </row>
        <row r="89">
          <cell r="J89">
            <v>654210</v>
          </cell>
        </row>
        <row r="107">
          <cell r="J107">
            <v>601251</v>
          </cell>
        </row>
        <row r="108">
          <cell r="J108">
            <v>31760</v>
          </cell>
        </row>
        <row r="109">
          <cell r="J109">
            <v>3189</v>
          </cell>
        </row>
        <row r="110">
          <cell r="J110">
            <v>10105</v>
          </cell>
        </row>
        <row r="111">
          <cell r="J111">
            <v>1809</v>
          </cell>
        </row>
        <row r="112">
          <cell r="J112">
            <v>85161</v>
          </cell>
        </row>
        <row r="113">
          <cell r="J113">
            <v>21142</v>
          </cell>
        </row>
        <row r="114">
          <cell r="J114">
            <v>648</v>
          </cell>
        </row>
        <row r="115">
          <cell r="J115">
            <v>59462</v>
          </cell>
        </row>
        <row r="116">
          <cell r="J116">
            <v>106102</v>
          </cell>
        </row>
        <row r="117">
          <cell r="J117">
            <v>69830</v>
          </cell>
        </row>
        <row r="118">
          <cell r="J118">
            <v>75922</v>
          </cell>
        </row>
        <row r="119">
          <cell r="J119">
            <v>66999</v>
          </cell>
        </row>
        <row r="120">
          <cell r="J120">
            <v>318205</v>
          </cell>
        </row>
        <row r="121">
          <cell r="J121">
            <v>72711</v>
          </cell>
        </row>
        <row r="122">
          <cell r="J122">
            <v>210</v>
          </cell>
        </row>
        <row r="123">
          <cell r="J123">
            <v>91147</v>
          </cell>
        </row>
        <row r="124">
          <cell r="J124">
            <v>43146</v>
          </cell>
        </row>
        <row r="125">
          <cell r="J125">
            <v>156124</v>
          </cell>
        </row>
        <row r="126">
          <cell r="J126">
            <v>14135</v>
          </cell>
        </row>
        <row r="127">
          <cell r="J127">
            <v>2162</v>
          </cell>
        </row>
        <row r="128">
          <cell r="J128">
            <v>22819</v>
          </cell>
        </row>
        <row r="129">
          <cell r="J129">
            <v>30296</v>
          </cell>
        </row>
        <row r="130">
          <cell r="J130">
            <v>0</v>
          </cell>
        </row>
        <row r="131">
          <cell r="J131">
            <v>60120</v>
          </cell>
        </row>
        <row r="132">
          <cell r="J132">
            <v>46120</v>
          </cell>
        </row>
        <row r="133">
          <cell r="J133">
            <v>11719</v>
          </cell>
        </row>
        <row r="134">
          <cell r="J134">
            <v>12888</v>
          </cell>
        </row>
        <row r="135">
          <cell r="J135">
            <v>947</v>
          </cell>
        </row>
        <row r="136">
          <cell r="J136">
            <v>72014</v>
          </cell>
        </row>
        <row r="137">
          <cell r="J137">
            <v>4658</v>
          </cell>
        </row>
        <row r="138">
          <cell r="J138">
            <v>4336</v>
          </cell>
        </row>
        <row r="139">
          <cell r="J139">
            <v>2213875</v>
          </cell>
        </row>
        <row r="140">
          <cell r="J140">
            <v>140796</v>
          </cell>
        </row>
      </sheetData>
      <sheetData sheetId="5">
        <row r="8">
          <cell r="J8">
            <v>96462</v>
          </cell>
        </row>
        <row r="9">
          <cell r="J9">
            <v>46854</v>
          </cell>
        </row>
        <row r="10">
          <cell r="J10">
            <v>0</v>
          </cell>
        </row>
        <row r="11">
          <cell r="J11">
            <v>144</v>
          </cell>
        </row>
        <row r="12">
          <cell r="J12">
            <v>4294</v>
          </cell>
        </row>
        <row r="13">
          <cell r="J13">
            <v>15091</v>
          </cell>
        </row>
        <row r="14">
          <cell r="J14">
            <v>23445</v>
          </cell>
        </row>
        <row r="15">
          <cell r="J15">
            <v>387</v>
          </cell>
        </row>
        <row r="16">
          <cell r="J16">
            <v>42517</v>
          </cell>
        </row>
        <row r="17">
          <cell r="J17">
            <v>4596</v>
          </cell>
        </row>
        <row r="18">
          <cell r="J18">
            <v>7852</v>
          </cell>
        </row>
        <row r="19">
          <cell r="J19">
            <v>1443</v>
          </cell>
        </row>
        <row r="20">
          <cell r="J20">
            <v>5733</v>
          </cell>
        </row>
        <row r="21">
          <cell r="J21">
            <v>33523</v>
          </cell>
        </row>
        <row r="22">
          <cell r="J22">
            <v>2841</v>
          </cell>
        </row>
        <row r="23">
          <cell r="J23">
            <v>0</v>
          </cell>
        </row>
        <row r="24">
          <cell r="J24">
            <v>4488</v>
          </cell>
        </row>
        <row r="25">
          <cell r="J25">
            <v>1174</v>
          </cell>
        </row>
        <row r="26">
          <cell r="J26">
            <v>2943</v>
          </cell>
        </row>
        <row r="27">
          <cell r="J27">
            <v>571</v>
          </cell>
        </row>
        <row r="28">
          <cell r="J28">
            <v>700</v>
          </cell>
        </row>
        <row r="29">
          <cell r="J29">
            <v>81</v>
          </cell>
        </row>
        <row r="30">
          <cell r="J30">
            <v>558</v>
          </cell>
        </row>
        <row r="31">
          <cell r="J31">
            <v>0</v>
          </cell>
        </row>
        <row r="32">
          <cell r="J32">
            <v>607</v>
          </cell>
        </row>
        <row r="33">
          <cell r="J33">
            <v>130</v>
          </cell>
        </row>
        <row r="34">
          <cell r="J34">
            <v>895</v>
          </cell>
        </row>
        <row r="35">
          <cell r="J35">
            <v>758</v>
          </cell>
        </row>
        <row r="36">
          <cell r="J36">
            <v>740</v>
          </cell>
        </row>
        <row r="37">
          <cell r="J37">
            <v>28</v>
          </cell>
        </row>
        <row r="38">
          <cell r="J38">
            <v>2000</v>
          </cell>
        </row>
        <row r="39">
          <cell r="J39">
            <v>0</v>
          </cell>
        </row>
        <row r="40">
          <cell r="J40">
            <v>3818</v>
          </cell>
        </row>
        <row r="41">
          <cell r="J41">
            <v>11007</v>
          </cell>
        </row>
        <row r="55">
          <cell r="J55">
            <v>481235</v>
          </cell>
        </row>
        <row r="56">
          <cell r="J56">
            <v>22615</v>
          </cell>
        </row>
        <row r="57">
          <cell r="J57">
            <v>0</v>
          </cell>
        </row>
        <row r="58">
          <cell r="J58">
            <v>117954</v>
          </cell>
        </row>
        <row r="59">
          <cell r="J59">
            <v>3955</v>
          </cell>
        </row>
        <row r="60">
          <cell r="J60">
            <v>35105</v>
          </cell>
        </row>
        <row r="61">
          <cell r="J61">
            <v>12151</v>
          </cell>
        </row>
        <row r="62">
          <cell r="J62">
            <v>532</v>
          </cell>
        </row>
        <row r="63">
          <cell r="J63">
            <v>29219</v>
          </cell>
        </row>
        <row r="64">
          <cell r="J64">
            <v>14508</v>
          </cell>
        </row>
        <row r="65">
          <cell r="J65">
            <v>4452</v>
          </cell>
        </row>
        <row r="66">
          <cell r="J66">
            <v>4668</v>
          </cell>
        </row>
        <row r="67">
          <cell r="J67">
            <v>5200</v>
          </cell>
        </row>
        <row r="68">
          <cell r="J68">
            <v>28921</v>
          </cell>
        </row>
        <row r="69">
          <cell r="J69">
            <v>11858</v>
          </cell>
        </row>
        <row r="70">
          <cell r="J70">
            <v>942</v>
          </cell>
        </row>
        <row r="71">
          <cell r="J71">
            <v>16105</v>
          </cell>
        </row>
        <row r="72">
          <cell r="J72">
            <v>7000</v>
          </cell>
        </row>
        <row r="73">
          <cell r="J73">
            <v>9415</v>
          </cell>
        </row>
        <row r="74">
          <cell r="J74">
            <v>841</v>
          </cell>
        </row>
        <row r="75">
          <cell r="J75">
            <v>1200</v>
          </cell>
        </row>
        <row r="76">
          <cell r="J76">
            <v>9608</v>
          </cell>
        </row>
        <row r="77">
          <cell r="J77">
            <v>1865</v>
          </cell>
        </row>
        <row r="78">
          <cell r="J78">
            <v>0</v>
          </cell>
        </row>
        <row r="79">
          <cell r="J79">
            <v>897</v>
          </cell>
        </row>
        <row r="80">
          <cell r="J80">
            <v>1376</v>
          </cell>
        </row>
        <row r="81">
          <cell r="J81">
            <v>8740</v>
          </cell>
        </row>
        <row r="82">
          <cell r="J82">
            <v>8220</v>
          </cell>
        </row>
        <row r="83">
          <cell r="J83">
            <v>969</v>
          </cell>
        </row>
        <row r="84">
          <cell r="J84">
            <v>44976</v>
          </cell>
        </row>
        <row r="85">
          <cell r="J85">
            <v>11022</v>
          </cell>
        </row>
        <row r="86">
          <cell r="J86">
            <v>1562</v>
          </cell>
        </row>
        <row r="87">
          <cell r="J87">
            <v>298359</v>
          </cell>
        </row>
        <row r="88">
          <cell r="J88">
            <v>606326</v>
          </cell>
        </row>
        <row r="104">
          <cell r="J104">
            <v>2337773</v>
          </cell>
        </row>
        <row r="105">
          <cell r="J105">
            <v>50884</v>
          </cell>
        </row>
        <row r="106">
          <cell r="J106">
            <v>0</v>
          </cell>
        </row>
        <row r="107">
          <cell r="J107">
            <v>10841</v>
          </cell>
        </row>
        <row r="108">
          <cell r="J108">
            <v>8103</v>
          </cell>
        </row>
        <row r="109">
          <cell r="J109">
            <v>35105</v>
          </cell>
        </row>
        <row r="110">
          <cell r="J110">
            <v>15210</v>
          </cell>
        </row>
        <row r="111">
          <cell r="J111">
            <v>575</v>
          </cell>
        </row>
        <row r="112">
          <cell r="J112">
            <v>35647</v>
          </cell>
        </row>
        <row r="113">
          <cell r="J113">
            <v>169744</v>
          </cell>
        </row>
        <row r="114">
          <cell r="J114">
            <v>44876</v>
          </cell>
        </row>
        <row r="115">
          <cell r="J115">
            <v>119340</v>
          </cell>
        </row>
        <row r="116">
          <cell r="J116">
            <v>62000</v>
          </cell>
        </row>
        <row r="117">
          <cell r="J117">
            <v>305406</v>
          </cell>
        </row>
        <row r="118">
          <cell r="J118">
            <v>85852</v>
          </cell>
        </row>
        <row r="119">
          <cell r="J119">
            <v>7536</v>
          </cell>
        </row>
        <row r="120">
          <cell r="J120">
            <v>142334</v>
          </cell>
        </row>
        <row r="121">
          <cell r="J121">
            <v>76500</v>
          </cell>
        </row>
        <row r="122">
          <cell r="J122">
            <v>225019</v>
          </cell>
        </row>
        <row r="123">
          <cell r="J123">
            <v>10278</v>
          </cell>
        </row>
        <row r="124">
          <cell r="J124">
            <v>2496</v>
          </cell>
        </row>
        <row r="125">
          <cell r="J125">
            <v>34851</v>
          </cell>
        </row>
        <row r="126">
          <cell r="J126">
            <v>28140</v>
          </cell>
        </row>
        <row r="127">
          <cell r="J127">
            <v>0</v>
          </cell>
        </row>
        <row r="128">
          <cell r="J128">
            <v>45718</v>
          </cell>
        </row>
        <row r="129">
          <cell r="J129">
            <v>972</v>
          </cell>
        </row>
        <row r="130">
          <cell r="J130">
            <v>11629</v>
          </cell>
        </row>
        <row r="131">
          <cell r="J131">
            <v>21240</v>
          </cell>
        </row>
        <row r="132">
          <cell r="J132">
            <v>872</v>
          </cell>
        </row>
        <row r="133">
          <cell r="J133">
            <v>66941</v>
          </cell>
        </row>
        <row r="134">
          <cell r="J134">
            <v>4229</v>
          </cell>
        </row>
        <row r="135">
          <cell r="J135">
            <v>610</v>
          </cell>
        </row>
        <row r="136">
          <cell r="J136">
            <v>2088513</v>
          </cell>
        </row>
        <row r="137">
          <cell r="J137">
            <v>113589</v>
          </cell>
        </row>
      </sheetData>
      <sheetData sheetId="6">
        <row r="8">
          <cell r="J8">
            <v>254712</v>
          </cell>
        </row>
        <row r="9">
          <cell r="J9">
            <v>74575</v>
          </cell>
        </row>
        <row r="10">
          <cell r="J10">
            <v>150</v>
          </cell>
        </row>
        <row r="11">
          <cell r="J11">
            <v>522</v>
          </cell>
        </row>
        <row r="12">
          <cell r="J12">
            <v>13158</v>
          </cell>
        </row>
        <row r="13">
          <cell r="J13">
            <v>22009</v>
          </cell>
        </row>
        <row r="14">
          <cell r="J14">
            <v>53646</v>
          </cell>
        </row>
        <row r="15">
          <cell r="J15">
            <v>1469</v>
          </cell>
        </row>
        <row r="16">
          <cell r="J16">
            <v>77097</v>
          </cell>
        </row>
        <row r="17">
          <cell r="J17">
            <v>8119</v>
          </cell>
        </row>
        <row r="18">
          <cell r="J18">
            <v>9585</v>
          </cell>
        </row>
        <row r="19">
          <cell r="J19">
            <v>1546</v>
          </cell>
        </row>
        <row r="20">
          <cell r="J20">
            <v>7164</v>
          </cell>
        </row>
        <row r="21">
          <cell r="J21">
            <v>33777</v>
          </cell>
        </row>
        <row r="22">
          <cell r="J22">
            <v>1987</v>
          </cell>
        </row>
        <row r="23">
          <cell r="J23">
            <v>20</v>
          </cell>
        </row>
        <row r="24">
          <cell r="J24">
            <v>11254</v>
          </cell>
        </row>
        <row r="25">
          <cell r="J25">
            <v>790</v>
          </cell>
        </row>
        <row r="26">
          <cell r="J26">
            <v>2572</v>
          </cell>
        </row>
        <row r="27">
          <cell r="J27">
            <v>735</v>
          </cell>
        </row>
        <row r="28">
          <cell r="J28">
            <v>702</v>
          </cell>
        </row>
        <row r="29">
          <cell r="J29">
            <v>111</v>
          </cell>
        </row>
        <row r="30">
          <cell r="J30">
            <v>760</v>
          </cell>
        </row>
        <row r="31">
          <cell r="J31">
            <v>0</v>
          </cell>
        </row>
        <row r="32">
          <cell r="J32">
            <v>808</v>
          </cell>
        </row>
        <row r="33">
          <cell r="J33">
            <v>203</v>
          </cell>
        </row>
        <row r="34">
          <cell r="J34">
            <v>933</v>
          </cell>
        </row>
        <row r="35">
          <cell r="J35">
            <v>946</v>
          </cell>
        </row>
        <row r="36">
          <cell r="J36">
            <v>864</v>
          </cell>
        </row>
        <row r="37">
          <cell r="J37">
            <v>588</v>
          </cell>
        </row>
        <row r="38">
          <cell r="J38">
            <v>1492</v>
          </cell>
        </row>
        <row r="39">
          <cell r="J39">
            <v>0</v>
          </cell>
        </row>
        <row r="40">
          <cell r="J40">
            <v>3873</v>
          </cell>
        </row>
        <row r="41">
          <cell r="J41">
            <v>12701</v>
          </cell>
        </row>
        <row r="56">
          <cell r="J56">
            <v>288786</v>
          </cell>
        </row>
        <row r="57">
          <cell r="J57">
            <v>23500</v>
          </cell>
        </row>
        <row r="58">
          <cell r="J58">
            <v>0</v>
          </cell>
        </row>
        <row r="59">
          <cell r="J59">
            <v>284965</v>
          </cell>
        </row>
        <row r="60">
          <cell r="J60">
            <v>2284</v>
          </cell>
        </row>
        <row r="61">
          <cell r="J61">
            <v>8750</v>
          </cell>
        </row>
        <row r="62">
          <cell r="J62">
            <v>2405</v>
          </cell>
        </row>
        <row r="63">
          <cell r="J63">
            <v>105</v>
          </cell>
        </row>
        <row r="64">
          <cell r="J64">
            <v>11615</v>
          </cell>
        </row>
        <row r="65">
          <cell r="J65">
            <v>7756</v>
          </cell>
        </row>
        <row r="66">
          <cell r="J66">
            <v>6112</v>
          </cell>
        </row>
        <row r="67">
          <cell r="J67">
            <v>2795</v>
          </cell>
        </row>
        <row r="68">
          <cell r="J68">
            <v>5041</v>
          </cell>
        </row>
        <row r="69">
          <cell r="J69">
            <v>30226</v>
          </cell>
        </row>
        <row r="70">
          <cell r="J70">
            <v>10323</v>
          </cell>
        </row>
        <row r="71">
          <cell r="J71">
            <v>2201</v>
          </cell>
        </row>
        <row r="72">
          <cell r="J72">
            <v>12180</v>
          </cell>
        </row>
        <row r="73">
          <cell r="J73">
            <v>6840</v>
          </cell>
        </row>
        <row r="74">
          <cell r="J74">
            <v>6421</v>
          </cell>
        </row>
        <row r="75">
          <cell r="J75">
            <v>970</v>
          </cell>
        </row>
        <row r="76">
          <cell r="J76">
            <v>750</v>
          </cell>
        </row>
        <row r="77">
          <cell r="J77">
            <v>9934</v>
          </cell>
        </row>
        <row r="78">
          <cell r="J78">
            <v>1480</v>
          </cell>
        </row>
        <row r="79">
          <cell r="J79">
            <v>0</v>
          </cell>
        </row>
        <row r="80">
          <cell r="J80">
            <v>1135</v>
          </cell>
        </row>
        <row r="81">
          <cell r="J81">
            <v>542</v>
          </cell>
        </row>
        <row r="82">
          <cell r="J82">
            <v>7123</v>
          </cell>
        </row>
        <row r="83">
          <cell r="J83">
            <v>8141</v>
          </cell>
        </row>
        <row r="84">
          <cell r="J84">
            <v>1047</v>
          </cell>
        </row>
        <row r="85">
          <cell r="J85">
            <v>34583</v>
          </cell>
        </row>
        <row r="86">
          <cell r="J86">
            <v>12477</v>
          </cell>
        </row>
        <row r="87">
          <cell r="J87">
            <v>455</v>
          </cell>
        </row>
        <row r="88">
          <cell r="J88">
            <v>324561</v>
          </cell>
        </row>
        <row r="89">
          <cell r="J89">
            <v>659214</v>
          </cell>
        </row>
        <row r="105">
          <cell r="J105">
            <v>1383253</v>
          </cell>
        </row>
        <row r="106">
          <cell r="J106">
            <v>69328</v>
          </cell>
        </row>
        <row r="107">
          <cell r="J107">
            <v>0</v>
          </cell>
        </row>
        <row r="108">
          <cell r="J108">
            <v>15229</v>
          </cell>
        </row>
        <row r="109">
          <cell r="J109">
            <v>5245</v>
          </cell>
        </row>
        <row r="110">
          <cell r="J110">
            <v>10413</v>
          </cell>
        </row>
        <row r="111">
          <cell r="J111">
            <v>2886</v>
          </cell>
        </row>
        <row r="112">
          <cell r="J112">
            <v>133</v>
          </cell>
        </row>
        <row r="113">
          <cell r="J113">
            <v>17182</v>
          </cell>
        </row>
        <row r="114">
          <cell r="J114">
            <v>92556</v>
          </cell>
        </row>
        <row r="115">
          <cell r="J115">
            <v>66620</v>
          </cell>
        </row>
        <row r="116">
          <cell r="J116">
            <v>73536</v>
          </cell>
        </row>
        <row r="117">
          <cell r="J117">
            <v>47950</v>
          </cell>
        </row>
        <row r="118">
          <cell r="J118">
            <v>468564</v>
          </cell>
        </row>
        <row r="119">
          <cell r="J119">
            <v>83398</v>
          </cell>
        </row>
        <row r="120">
          <cell r="J120">
            <v>17608</v>
          </cell>
        </row>
        <row r="121">
          <cell r="J121">
            <v>75974</v>
          </cell>
        </row>
        <row r="122">
          <cell r="J122">
            <v>53352</v>
          </cell>
        </row>
        <row r="123">
          <cell r="J123">
            <v>195020</v>
          </cell>
        </row>
        <row r="124">
          <cell r="J124">
            <v>10910</v>
          </cell>
        </row>
        <row r="125">
          <cell r="J125">
            <v>1698</v>
          </cell>
        </row>
        <row r="126">
          <cell r="J126">
            <v>29839</v>
          </cell>
        </row>
        <row r="127">
          <cell r="J127">
            <v>23680</v>
          </cell>
        </row>
        <row r="128">
          <cell r="J128">
            <v>0</v>
          </cell>
        </row>
        <row r="129">
          <cell r="J129">
            <v>51461</v>
          </cell>
        </row>
        <row r="130">
          <cell r="J130">
            <v>1605</v>
          </cell>
        </row>
        <row r="131">
          <cell r="J131">
            <v>9596</v>
          </cell>
        </row>
        <row r="132">
          <cell r="J132">
            <v>12085</v>
          </cell>
        </row>
        <row r="133">
          <cell r="J133">
            <v>526</v>
          </cell>
        </row>
        <row r="134">
          <cell r="J134">
            <v>51000</v>
          </cell>
        </row>
        <row r="135">
          <cell r="J135">
            <v>7189</v>
          </cell>
        </row>
        <row r="136">
          <cell r="J136">
            <v>133</v>
          </cell>
        </row>
        <row r="137">
          <cell r="J137">
            <v>2548820</v>
          </cell>
        </row>
        <row r="138">
          <cell r="J138">
            <v>135450</v>
          </cell>
        </row>
      </sheetData>
      <sheetData sheetId="7">
        <row r="8">
          <cell r="J8">
            <v>616726</v>
          </cell>
        </row>
        <row r="9">
          <cell r="J9">
            <v>41954</v>
          </cell>
        </row>
        <row r="10">
          <cell r="J10">
            <v>2336</v>
          </cell>
        </row>
        <row r="11">
          <cell r="J11">
            <v>632</v>
          </cell>
        </row>
        <row r="12">
          <cell r="J12">
            <v>3322</v>
          </cell>
        </row>
        <row r="13">
          <cell r="J13">
            <v>6510</v>
          </cell>
        </row>
        <row r="14">
          <cell r="J14">
            <v>11942</v>
          </cell>
        </row>
        <row r="15">
          <cell r="J15">
            <v>170</v>
          </cell>
        </row>
        <row r="16">
          <cell r="J16">
            <v>44097</v>
          </cell>
        </row>
        <row r="17">
          <cell r="J17">
            <v>8393</v>
          </cell>
        </row>
        <row r="18">
          <cell r="J18">
            <v>5904</v>
          </cell>
        </row>
        <row r="19">
          <cell r="J19">
            <v>1441</v>
          </cell>
        </row>
        <row r="20">
          <cell r="J20">
            <v>9549</v>
          </cell>
        </row>
        <row r="21">
          <cell r="J21">
            <v>30479</v>
          </cell>
        </row>
        <row r="22">
          <cell r="J22">
            <v>1774</v>
          </cell>
        </row>
        <row r="23">
          <cell r="J23">
            <v>0</v>
          </cell>
        </row>
        <row r="24">
          <cell r="J24">
            <v>10726</v>
          </cell>
        </row>
        <row r="25">
          <cell r="J25">
            <v>1018</v>
          </cell>
        </row>
        <row r="26">
          <cell r="J26">
            <v>758</v>
          </cell>
        </row>
        <row r="27">
          <cell r="J27">
            <v>436</v>
          </cell>
        </row>
        <row r="28">
          <cell r="J28">
            <v>713</v>
          </cell>
        </row>
        <row r="29">
          <cell r="J29">
            <v>161</v>
          </cell>
        </row>
        <row r="30">
          <cell r="J30">
            <v>580</v>
          </cell>
        </row>
        <row r="31">
          <cell r="J31">
            <v>0</v>
          </cell>
        </row>
        <row r="32">
          <cell r="J32">
            <v>1449</v>
          </cell>
        </row>
        <row r="33">
          <cell r="J33">
            <v>346</v>
          </cell>
        </row>
        <row r="34">
          <cell r="J34">
            <v>1164</v>
          </cell>
        </row>
        <row r="35">
          <cell r="J35">
            <v>1661</v>
          </cell>
        </row>
        <row r="36">
          <cell r="J36">
            <v>734</v>
          </cell>
        </row>
        <row r="37">
          <cell r="J37">
            <v>103</v>
          </cell>
        </row>
        <row r="38">
          <cell r="J38">
            <v>1838</v>
          </cell>
        </row>
        <row r="39">
          <cell r="J39">
            <v>0</v>
          </cell>
        </row>
        <row r="40">
          <cell r="J40">
            <v>7274</v>
          </cell>
        </row>
        <row r="41">
          <cell r="J41">
            <v>18306</v>
          </cell>
        </row>
        <row r="56">
          <cell r="J56">
            <v>247443</v>
          </cell>
        </row>
        <row r="57">
          <cell r="J57">
            <v>17034</v>
          </cell>
        </row>
        <row r="58">
          <cell r="J58">
            <v>0</v>
          </cell>
        </row>
        <row r="59">
          <cell r="J59">
            <v>285269</v>
          </cell>
        </row>
        <row r="60">
          <cell r="J60">
            <v>3321</v>
          </cell>
        </row>
        <row r="61">
          <cell r="J61">
            <v>2968</v>
          </cell>
        </row>
        <row r="62">
          <cell r="J62">
            <v>5686</v>
          </cell>
        </row>
        <row r="63">
          <cell r="J63">
            <v>150</v>
          </cell>
        </row>
        <row r="64">
          <cell r="J64">
            <v>17091</v>
          </cell>
        </row>
        <row r="65">
          <cell r="J65">
            <v>13159</v>
          </cell>
        </row>
        <row r="66">
          <cell r="J66">
            <v>4217</v>
          </cell>
        </row>
        <row r="67">
          <cell r="J67">
            <v>2840</v>
          </cell>
        </row>
        <row r="68">
          <cell r="J68">
            <v>5370</v>
          </cell>
        </row>
        <row r="69">
          <cell r="J69">
            <v>24780</v>
          </cell>
        </row>
        <row r="70">
          <cell r="J70">
            <v>11534</v>
          </cell>
        </row>
        <row r="71">
          <cell r="J71">
            <v>2203</v>
          </cell>
        </row>
        <row r="72">
          <cell r="J72">
            <v>9587</v>
          </cell>
        </row>
        <row r="73">
          <cell r="J73">
            <v>7664</v>
          </cell>
        </row>
        <row r="74">
          <cell r="J74">
            <v>1971</v>
          </cell>
        </row>
        <row r="75">
          <cell r="J75">
            <v>810</v>
          </cell>
        </row>
        <row r="76">
          <cell r="J76">
            <v>1100</v>
          </cell>
        </row>
        <row r="77">
          <cell r="J77">
            <v>16318</v>
          </cell>
        </row>
        <row r="78">
          <cell r="J78">
            <v>1700</v>
          </cell>
        </row>
        <row r="79">
          <cell r="J79">
            <v>0</v>
          </cell>
        </row>
        <row r="80">
          <cell r="J80">
            <v>1176</v>
          </cell>
        </row>
        <row r="81">
          <cell r="J81">
            <v>689</v>
          </cell>
        </row>
        <row r="82">
          <cell r="J82">
            <v>8615</v>
          </cell>
        </row>
        <row r="83">
          <cell r="J83">
            <v>8872</v>
          </cell>
        </row>
        <row r="84">
          <cell r="J84">
            <v>1125</v>
          </cell>
        </row>
        <row r="85">
          <cell r="J85">
            <v>21294</v>
          </cell>
        </row>
        <row r="86">
          <cell r="J86">
            <v>11239</v>
          </cell>
        </row>
        <row r="87">
          <cell r="J87">
            <v>242</v>
          </cell>
        </row>
        <row r="88">
          <cell r="J88">
            <v>327581</v>
          </cell>
        </row>
        <row r="89">
          <cell r="J89">
            <v>666721</v>
          </cell>
        </row>
        <row r="105">
          <cell r="J105">
            <v>1245622</v>
          </cell>
        </row>
        <row r="106">
          <cell r="J106">
            <v>80559</v>
          </cell>
        </row>
        <row r="107">
          <cell r="J107">
            <v>0</v>
          </cell>
        </row>
        <row r="108">
          <cell r="J108">
            <v>15470</v>
          </cell>
        </row>
        <row r="109">
          <cell r="J109">
            <v>6621</v>
          </cell>
        </row>
        <row r="110">
          <cell r="J110">
            <v>3071</v>
          </cell>
        </row>
        <row r="111">
          <cell r="J111">
            <v>5999</v>
          </cell>
        </row>
        <row r="112">
          <cell r="J112">
            <v>214</v>
          </cell>
        </row>
        <row r="113">
          <cell r="J113">
            <v>31618</v>
          </cell>
        </row>
        <row r="114">
          <cell r="J114">
            <v>148828</v>
          </cell>
        </row>
        <row r="115">
          <cell r="J115">
            <v>46387</v>
          </cell>
        </row>
        <row r="116">
          <cell r="J116">
            <v>99264</v>
          </cell>
        </row>
        <row r="117">
          <cell r="J117">
            <v>51015</v>
          </cell>
        </row>
        <row r="118">
          <cell r="J118">
            <v>282287</v>
          </cell>
        </row>
        <row r="119">
          <cell r="J119">
            <v>98200</v>
          </cell>
        </row>
        <row r="120">
          <cell r="J120">
            <v>17616</v>
          </cell>
        </row>
        <row r="121">
          <cell r="J121">
            <v>59439</v>
          </cell>
        </row>
        <row r="122">
          <cell r="J122">
            <v>57526</v>
          </cell>
        </row>
        <row r="123">
          <cell r="J123">
            <v>55157</v>
          </cell>
        </row>
        <row r="124">
          <cell r="J124">
            <v>9250</v>
          </cell>
        </row>
        <row r="125">
          <cell r="J125">
            <v>4680</v>
          </cell>
        </row>
        <row r="126">
          <cell r="J126">
            <v>47754</v>
          </cell>
        </row>
        <row r="127">
          <cell r="J127">
            <v>27100</v>
          </cell>
        </row>
        <row r="128">
          <cell r="J128">
            <v>0</v>
          </cell>
        </row>
        <row r="129">
          <cell r="J129">
            <v>51460</v>
          </cell>
        </row>
        <row r="130">
          <cell r="J130">
            <v>1229</v>
          </cell>
        </row>
        <row r="131">
          <cell r="J131">
            <v>11192</v>
          </cell>
        </row>
        <row r="132">
          <cell r="J132">
            <v>18051</v>
          </cell>
        </row>
        <row r="133">
          <cell r="J133">
            <v>1601</v>
          </cell>
        </row>
        <row r="134">
          <cell r="J134">
            <v>30801</v>
          </cell>
        </row>
        <row r="135">
          <cell r="J135">
            <v>6133</v>
          </cell>
        </row>
        <row r="136">
          <cell r="J136">
            <v>248</v>
          </cell>
        </row>
        <row r="137">
          <cell r="J137">
            <v>3068332</v>
          </cell>
        </row>
        <row r="138">
          <cell r="J138">
            <v>158098</v>
          </cell>
        </row>
      </sheetData>
      <sheetData sheetId="8">
        <row r="8">
          <cell r="J8">
            <v>406178</v>
          </cell>
        </row>
        <row r="9">
          <cell r="J9">
            <v>19440</v>
          </cell>
        </row>
        <row r="10">
          <cell r="J10">
            <v>120</v>
          </cell>
        </row>
        <row r="11">
          <cell r="J11">
            <v>56</v>
          </cell>
        </row>
        <row r="12">
          <cell r="J12">
            <v>6321</v>
          </cell>
        </row>
        <row r="13">
          <cell r="J13">
            <v>2625</v>
          </cell>
        </row>
        <row r="14">
          <cell r="J14">
            <v>750</v>
          </cell>
        </row>
        <row r="15">
          <cell r="J15">
            <v>40</v>
          </cell>
        </row>
        <row r="16">
          <cell r="J16">
            <v>18432</v>
          </cell>
        </row>
        <row r="17">
          <cell r="J17">
            <v>5661</v>
          </cell>
        </row>
        <row r="18">
          <cell r="J18">
            <v>2991</v>
          </cell>
        </row>
        <row r="19">
          <cell r="J19">
            <v>1582</v>
          </cell>
        </row>
        <row r="20">
          <cell r="J20">
            <v>5252</v>
          </cell>
        </row>
        <row r="21">
          <cell r="J21">
            <v>22213</v>
          </cell>
        </row>
        <row r="22">
          <cell r="J22">
            <v>1697</v>
          </cell>
        </row>
        <row r="23">
          <cell r="J23">
            <v>0</v>
          </cell>
        </row>
        <row r="24">
          <cell r="J24">
            <v>7220</v>
          </cell>
        </row>
        <row r="25">
          <cell r="J25">
            <v>817</v>
          </cell>
        </row>
        <row r="26">
          <cell r="J26">
            <v>557</v>
          </cell>
        </row>
        <row r="27">
          <cell r="J27">
            <v>115</v>
          </cell>
        </row>
        <row r="28">
          <cell r="J28">
            <v>561</v>
          </cell>
        </row>
        <row r="29">
          <cell r="J29">
            <v>0</v>
          </cell>
        </row>
        <row r="30">
          <cell r="J30">
            <v>132</v>
          </cell>
        </row>
        <row r="31">
          <cell r="J31">
            <v>0</v>
          </cell>
        </row>
        <row r="32">
          <cell r="J32">
            <v>327</v>
          </cell>
        </row>
        <row r="33">
          <cell r="J33">
            <v>948</v>
          </cell>
        </row>
        <row r="34">
          <cell r="J34">
            <v>914</v>
          </cell>
        </row>
        <row r="35">
          <cell r="J35">
            <v>1677</v>
          </cell>
        </row>
        <row r="36">
          <cell r="J36">
            <v>215</v>
          </cell>
        </row>
        <row r="37">
          <cell r="J37">
            <v>150</v>
          </cell>
        </row>
        <row r="38">
          <cell r="J38">
            <v>2442</v>
          </cell>
        </row>
        <row r="39">
          <cell r="J39">
            <v>0</v>
          </cell>
        </row>
        <row r="40">
          <cell r="J40">
            <v>9345</v>
          </cell>
        </row>
        <row r="41">
          <cell r="J41">
            <v>13727</v>
          </cell>
        </row>
        <row r="56">
          <cell r="J56">
            <v>196803</v>
          </cell>
        </row>
        <row r="57">
          <cell r="J57">
            <v>20567</v>
          </cell>
        </row>
        <row r="58">
          <cell r="J58">
            <v>0</v>
          </cell>
        </row>
        <row r="59">
          <cell r="J59">
            <v>285289</v>
          </cell>
        </row>
        <row r="60">
          <cell r="J60">
            <v>7289</v>
          </cell>
        </row>
        <row r="61">
          <cell r="J61">
            <v>17848</v>
          </cell>
        </row>
        <row r="62">
          <cell r="J62">
            <v>34028</v>
          </cell>
        </row>
        <row r="63">
          <cell r="J63">
            <v>536</v>
          </cell>
        </row>
        <row r="64">
          <cell r="J64">
            <v>8769</v>
          </cell>
        </row>
        <row r="65">
          <cell r="J65">
            <v>4896</v>
          </cell>
        </row>
        <row r="66">
          <cell r="J66">
            <v>2884</v>
          </cell>
        </row>
        <row r="67">
          <cell r="J67">
            <v>2217</v>
          </cell>
        </row>
        <row r="68">
          <cell r="J68">
            <v>4625</v>
          </cell>
        </row>
        <row r="69">
          <cell r="J69">
            <v>22096</v>
          </cell>
        </row>
        <row r="70">
          <cell r="J70">
            <v>8544</v>
          </cell>
        </row>
        <row r="71">
          <cell r="J71">
            <v>0</v>
          </cell>
        </row>
        <row r="72">
          <cell r="J72">
            <v>8429</v>
          </cell>
        </row>
        <row r="73">
          <cell r="J73">
            <v>5256</v>
          </cell>
        </row>
        <row r="74">
          <cell r="J74">
            <v>1131</v>
          </cell>
        </row>
        <row r="75">
          <cell r="J75">
            <v>686</v>
          </cell>
        </row>
        <row r="76">
          <cell r="J76">
            <v>384</v>
          </cell>
        </row>
        <row r="77">
          <cell r="J77">
            <v>16528</v>
          </cell>
        </row>
        <row r="78">
          <cell r="J78">
            <v>366</v>
          </cell>
        </row>
        <row r="79">
          <cell r="J79">
            <v>0</v>
          </cell>
        </row>
        <row r="80">
          <cell r="J80">
            <v>594</v>
          </cell>
        </row>
        <row r="81">
          <cell r="J81">
            <v>1298</v>
          </cell>
        </row>
        <row r="82">
          <cell r="J82">
            <v>8774</v>
          </cell>
        </row>
        <row r="83">
          <cell r="J83">
            <v>10108</v>
          </cell>
        </row>
        <row r="84">
          <cell r="J84">
            <v>1217</v>
          </cell>
        </row>
        <row r="85">
          <cell r="J85">
            <v>20313</v>
          </cell>
        </row>
        <row r="86">
          <cell r="J86">
            <v>12072</v>
          </cell>
        </row>
        <row r="87">
          <cell r="J87">
            <v>310</v>
          </cell>
        </row>
        <row r="88">
          <cell r="J88">
            <v>333439</v>
          </cell>
        </row>
        <row r="89">
          <cell r="J89">
            <v>697721</v>
          </cell>
        </row>
        <row r="105">
          <cell r="J105">
            <v>1028010</v>
          </cell>
        </row>
        <row r="106">
          <cell r="J106">
            <v>49349</v>
          </cell>
        </row>
        <row r="107">
          <cell r="J107">
            <v>0</v>
          </cell>
        </row>
        <row r="108">
          <cell r="J108">
            <v>15707</v>
          </cell>
        </row>
        <row r="109">
          <cell r="J109">
            <v>14316</v>
          </cell>
        </row>
        <row r="110">
          <cell r="J110">
            <v>11587</v>
          </cell>
        </row>
        <row r="111">
          <cell r="J111">
            <v>28661</v>
          </cell>
        </row>
        <row r="112">
          <cell r="J112">
            <v>436</v>
          </cell>
        </row>
        <row r="113">
          <cell r="J113">
            <v>9821</v>
          </cell>
        </row>
        <row r="114">
          <cell r="J114">
            <v>50889</v>
          </cell>
        </row>
        <row r="115">
          <cell r="J115">
            <v>25186</v>
          </cell>
        </row>
        <row r="116">
          <cell r="J116">
            <v>71681</v>
          </cell>
        </row>
        <row r="117">
          <cell r="J117">
            <v>43396</v>
          </cell>
        </row>
        <row r="118">
          <cell r="J118">
            <v>249567</v>
          </cell>
        </row>
        <row r="119">
          <cell r="J119">
            <v>57374</v>
          </cell>
        </row>
        <row r="120">
          <cell r="J120">
            <v>0</v>
          </cell>
        </row>
        <row r="121">
          <cell r="J121">
            <v>46161</v>
          </cell>
        </row>
        <row r="122">
          <cell r="J122">
            <v>24832</v>
          </cell>
        </row>
        <row r="123">
          <cell r="J123">
            <v>15247</v>
          </cell>
        </row>
        <row r="124">
          <cell r="J124">
            <v>8627</v>
          </cell>
        </row>
        <row r="125">
          <cell r="J125">
            <v>885</v>
          </cell>
        </row>
        <row r="126">
          <cell r="J126">
            <v>39802</v>
          </cell>
        </row>
        <row r="127">
          <cell r="J127">
            <v>9259</v>
          </cell>
        </row>
        <row r="128">
          <cell r="J128">
            <v>0</v>
          </cell>
        </row>
        <row r="129">
          <cell r="J129">
            <v>36637</v>
          </cell>
        </row>
        <row r="130">
          <cell r="J130">
            <v>1016</v>
          </cell>
        </row>
        <row r="131">
          <cell r="J131">
            <v>11437</v>
          </cell>
        </row>
        <row r="132">
          <cell r="J132">
            <v>12879</v>
          </cell>
        </row>
        <row r="133">
          <cell r="J133">
            <v>1396</v>
          </cell>
        </row>
        <row r="134">
          <cell r="J134">
            <v>35104</v>
          </cell>
        </row>
        <row r="135">
          <cell r="J135">
            <v>7127</v>
          </cell>
        </row>
        <row r="136">
          <cell r="J136">
            <v>45</v>
          </cell>
        </row>
        <row r="137">
          <cell r="J137">
            <v>2656347</v>
          </cell>
        </row>
        <row r="138">
          <cell r="J138">
            <v>163689</v>
          </cell>
        </row>
      </sheetData>
      <sheetData sheetId="9">
        <row r="8">
          <cell r="J8">
            <v>162578</v>
          </cell>
        </row>
        <row r="9">
          <cell r="J9">
            <v>19968</v>
          </cell>
        </row>
        <row r="10">
          <cell r="J10">
            <v>0</v>
          </cell>
        </row>
        <row r="11">
          <cell r="J11">
            <v>2881</v>
          </cell>
        </row>
        <row r="12">
          <cell r="J12">
            <v>8600</v>
          </cell>
        </row>
        <row r="13">
          <cell r="J13">
            <v>9688</v>
          </cell>
        </row>
        <row r="14">
          <cell r="J14">
            <v>10207</v>
          </cell>
        </row>
        <row r="15">
          <cell r="J15">
            <v>206</v>
          </cell>
        </row>
        <row r="16">
          <cell r="J16">
            <v>8222</v>
          </cell>
        </row>
        <row r="17">
          <cell r="J17">
            <v>5789</v>
          </cell>
        </row>
        <row r="18">
          <cell r="J18">
            <v>6746</v>
          </cell>
        </row>
        <row r="19">
          <cell r="J19">
            <v>1788</v>
          </cell>
        </row>
        <row r="20">
          <cell r="J20">
            <v>6871</v>
          </cell>
        </row>
        <row r="21">
          <cell r="J21">
            <v>20515</v>
          </cell>
        </row>
        <row r="22">
          <cell r="J22">
            <v>1122</v>
          </cell>
        </row>
        <row r="23">
          <cell r="J23">
            <v>0</v>
          </cell>
        </row>
        <row r="24">
          <cell r="J24">
            <v>7210</v>
          </cell>
        </row>
        <row r="25">
          <cell r="J25">
            <v>804</v>
          </cell>
        </row>
        <row r="26">
          <cell r="J26">
            <v>1496</v>
          </cell>
        </row>
        <row r="27">
          <cell r="J27">
            <v>501</v>
          </cell>
        </row>
        <row r="28">
          <cell r="J28">
            <v>341</v>
          </cell>
        </row>
        <row r="29">
          <cell r="J29">
            <v>14</v>
          </cell>
        </row>
        <row r="30">
          <cell r="J30">
            <v>622</v>
          </cell>
        </row>
        <row r="31">
          <cell r="J31">
            <v>0</v>
          </cell>
        </row>
        <row r="32">
          <cell r="J32">
            <v>20</v>
          </cell>
        </row>
        <row r="33">
          <cell r="J33">
            <v>546</v>
          </cell>
        </row>
        <row r="34">
          <cell r="J34">
            <v>1030</v>
          </cell>
        </row>
        <row r="35">
          <cell r="J35">
            <v>1335</v>
          </cell>
        </row>
        <row r="36">
          <cell r="J36">
            <v>354</v>
          </cell>
        </row>
        <row r="37">
          <cell r="J37">
            <v>536</v>
          </cell>
        </row>
        <row r="38">
          <cell r="J38">
            <v>2430</v>
          </cell>
        </row>
        <row r="39">
          <cell r="J39">
            <v>0</v>
          </cell>
        </row>
        <row r="40">
          <cell r="J40">
            <v>5567</v>
          </cell>
        </row>
        <row r="41">
          <cell r="J41">
            <v>12549</v>
          </cell>
        </row>
        <row r="56">
          <cell r="J56">
            <v>102792</v>
          </cell>
        </row>
        <row r="57">
          <cell r="J57">
            <v>33529</v>
          </cell>
        </row>
        <row r="58">
          <cell r="J58">
            <v>500</v>
          </cell>
        </row>
        <row r="59">
          <cell r="J59">
            <v>286521</v>
          </cell>
        </row>
        <row r="60">
          <cell r="J60">
            <v>10541</v>
          </cell>
        </row>
        <row r="61">
          <cell r="J61">
            <v>17674</v>
          </cell>
        </row>
        <row r="62">
          <cell r="J62">
            <v>43708</v>
          </cell>
        </row>
        <row r="63">
          <cell r="J63">
            <v>1769</v>
          </cell>
        </row>
        <row r="64">
          <cell r="J64">
            <v>9410</v>
          </cell>
        </row>
        <row r="65">
          <cell r="J65">
            <v>6231</v>
          </cell>
        </row>
        <row r="66">
          <cell r="J66">
            <v>2537</v>
          </cell>
        </row>
        <row r="67">
          <cell r="J67">
            <v>2501</v>
          </cell>
        </row>
        <row r="68">
          <cell r="J68">
            <v>3945</v>
          </cell>
        </row>
        <row r="69">
          <cell r="J69">
            <v>21884</v>
          </cell>
        </row>
        <row r="70">
          <cell r="J70">
            <v>7451</v>
          </cell>
        </row>
        <row r="71">
          <cell r="J71">
            <v>0</v>
          </cell>
        </row>
        <row r="72">
          <cell r="J72">
            <v>8508</v>
          </cell>
        </row>
        <row r="73">
          <cell r="J73">
            <v>4589</v>
          </cell>
        </row>
        <row r="74">
          <cell r="J74">
            <v>2097</v>
          </cell>
        </row>
        <row r="75">
          <cell r="J75">
            <v>686</v>
          </cell>
        </row>
        <row r="76">
          <cell r="J76">
            <v>351</v>
          </cell>
        </row>
        <row r="77">
          <cell r="J77">
            <v>11277</v>
          </cell>
        </row>
        <row r="78">
          <cell r="J78">
            <v>769</v>
          </cell>
        </row>
        <row r="79">
          <cell r="J79">
            <v>0</v>
          </cell>
        </row>
        <row r="80">
          <cell r="J80">
            <v>1540</v>
          </cell>
        </row>
        <row r="81">
          <cell r="J81">
            <v>66607</v>
          </cell>
        </row>
        <row r="82">
          <cell r="J82">
            <v>12572</v>
          </cell>
        </row>
        <row r="83">
          <cell r="J83">
            <v>10127</v>
          </cell>
        </row>
        <row r="84">
          <cell r="J84">
            <v>2854</v>
          </cell>
        </row>
        <row r="85">
          <cell r="J85">
            <v>10944</v>
          </cell>
        </row>
        <row r="86">
          <cell r="J86">
            <v>11410</v>
          </cell>
        </row>
        <row r="87">
          <cell r="J87">
            <v>170</v>
          </cell>
        </row>
        <row r="88">
          <cell r="J88">
            <v>344111</v>
          </cell>
        </row>
        <row r="89">
          <cell r="J89">
            <v>680055</v>
          </cell>
        </row>
        <row r="105">
          <cell r="J105">
            <v>421044</v>
          </cell>
        </row>
        <row r="106">
          <cell r="J106">
            <v>94536</v>
          </cell>
        </row>
        <row r="107">
          <cell r="J107">
            <v>2014</v>
          </cell>
        </row>
        <row r="108">
          <cell r="J108">
            <v>26126</v>
          </cell>
        </row>
        <row r="109">
          <cell r="J109">
            <v>16752</v>
          </cell>
        </row>
        <row r="110">
          <cell r="J110">
            <v>19022</v>
          </cell>
        </row>
        <row r="111">
          <cell r="J111">
            <v>44015</v>
          </cell>
        </row>
        <row r="112">
          <cell r="J112">
            <v>1455</v>
          </cell>
        </row>
        <row r="113">
          <cell r="J113">
            <v>14710</v>
          </cell>
        </row>
        <row r="114">
          <cell r="J114">
            <v>74031</v>
          </cell>
        </row>
        <row r="115">
          <cell r="J115">
            <v>22710</v>
          </cell>
        </row>
        <row r="116">
          <cell r="J116">
            <v>82741</v>
          </cell>
        </row>
        <row r="117">
          <cell r="J117">
            <v>32808</v>
          </cell>
        </row>
        <row r="118">
          <cell r="J118">
            <v>264037</v>
          </cell>
        </row>
        <row r="119">
          <cell r="J119">
            <v>64100</v>
          </cell>
        </row>
        <row r="120">
          <cell r="J120">
            <v>0</v>
          </cell>
        </row>
        <row r="121">
          <cell r="J121">
            <v>45127</v>
          </cell>
        </row>
        <row r="122">
          <cell r="J122">
            <v>27687</v>
          </cell>
        </row>
        <row r="123">
          <cell r="J123">
            <v>56024</v>
          </cell>
        </row>
        <row r="124">
          <cell r="J124">
            <v>10709</v>
          </cell>
        </row>
        <row r="125">
          <cell r="J125">
            <v>778</v>
          </cell>
        </row>
        <row r="126">
          <cell r="J126">
            <v>27293</v>
          </cell>
        </row>
        <row r="127">
          <cell r="J127">
            <v>17517</v>
          </cell>
        </row>
        <row r="128">
          <cell r="J128">
            <v>0</v>
          </cell>
        </row>
        <row r="129">
          <cell r="J129">
            <v>56210</v>
          </cell>
        </row>
        <row r="130">
          <cell r="J130">
            <v>178249</v>
          </cell>
        </row>
        <row r="131">
          <cell r="J131">
            <v>20446</v>
          </cell>
        </row>
        <row r="132">
          <cell r="J132">
            <v>12765</v>
          </cell>
        </row>
        <row r="133">
          <cell r="J133">
            <v>3102</v>
          </cell>
        </row>
        <row r="134">
          <cell r="J134">
            <v>15224</v>
          </cell>
        </row>
        <row r="135">
          <cell r="J135">
            <v>6500</v>
          </cell>
        </row>
        <row r="136">
          <cell r="J136">
            <v>61</v>
          </cell>
        </row>
        <row r="137">
          <cell r="J137">
            <v>3203592</v>
          </cell>
        </row>
        <row r="138">
          <cell r="J138">
            <v>165959</v>
          </cell>
        </row>
      </sheetData>
      <sheetData sheetId="10">
        <row r="8">
          <cell r="J8">
            <v>47876</v>
          </cell>
        </row>
        <row r="9">
          <cell r="J9">
            <v>29507</v>
          </cell>
        </row>
        <row r="10">
          <cell r="J10">
            <v>7864</v>
          </cell>
        </row>
        <row r="11">
          <cell r="J11">
            <v>68</v>
          </cell>
        </row>
        <row r="12">
          <cell r="J12">
            <v>8830</v>
          </cell>
        </row>
        <row r="13">
          <cell r="J13">
            <v>27892</v>
          </cell>
        </row>
        <row r="14">
          <cell r="J14">
            <v>46240</v>
          </cell>
        </row>
        <row r="15">
          <cell r="J15">
            <v>686</v>
          </cell>
        </row>
        <row r="16">
          <cell r="J16">
            <v>9021</v>
          </cell>
        </row>
        <row r="17">
          <cell r="J17">
            <v>6317</v>
          </cell>
        </row>
        <row r="18">
          <cell r="J18">
            <v>1651</v>
          </cell>
        </row>
        <row r="19">
          <cell r="J19">
            <v>1426</v>
          </cell>
        </row>
        <row r="20">
          <cell r="J20">
            <v>5767</v>
          </cell>
        </row>
        <row r="21">
          <cell r="J21">
            <v>19109</v>
          </cell>
        </row>
        <row r="22">
          <cell r="J22">
            <v>2524</v>
          </cell>
        </row>
        <row r="23">
          <cell r="J23">
            <v>0</v>
          </cell>
        </row>
        <row r="24">
          <cell r="J24">
            <v>4396</v>
          </cell>
        </row>
        <row r="25">
          <cell r="J25">
            <v>1128</v>
          </cell>
        </row>
        <row r="26">
          <cell r="J26">
            <v>4034</v>
          </cell>
        </row>
        <row r="27">
          <cell r="J27">
            <v>537</v>
          </cell>
        </row>
        <row r="28">
          <cell r="J28">
            <v>393</v>
          </cell>
        </row>
        <row r="29">
          <cell r="J29">
            <v>117</v>
          </cell>
        </row>
        <row r="30">
          <cell r="J30">
            <v>762</v>
          </cell>
        </row>
        <row r="31">
          <cell r="J31">
            <v>0</v>
          </cell>
        </row>
        <row r="32">
          <cell r="J32">
            <v>2183</v>
          </cell>
        </row>
        <row r="33">
          <cell r="J33">
            <v>1416</v>
          </cell>
        </row>
        <row r="34">
          <cell r="J34">
            <v>974</v>
          </cell>
        </row>
        <row r="35">
          <cell r="J35">
            <v>1360</v>
          </cell>
        </row>
        <row r="36">
          <cell r="J36">
            <v>490</v>
          </cell>
        </row>
        <row r="37">
          <cell r="J37">
            <v>82</v>
          </cell>
        </row>
        <row r="38">
          <cell r="J38">
            <v>1634</v>
          </cell>
        </row>
        <row r="39">
          <cell r="J39">
            <v>0</v>
          </cell>
        </row>
        <row r="40">
          <cell r="J40">
            <v>6000</v>
          </cell>
        </row>
        <row r="41">
          <cell r="J41">
            <v>14720</v>
          </cell>
        </row>
        <row r="56">
          <cell r="J56">
            <v>226018</v>
          </cell>
        </row>
        <row r="57">
          <cell r="J57">
            <v>54003</v>
          </cell>
        </row>
        <row r="58">
          <cell r="J58">
            <v>100</v>
          </cell>
        </row>
        <row r="59">
          <cell r="J59">
            <v>286151</v>
          </cell>
        </row>
        <row r="60">
          <cell r="J60">
            <v>1551</v>
          </cell>
        </row>
        <row r="61">
          <cell r="J61">
            <v>5594</v>
          </cell>
        </row>
        <row r="62">
          <cell r="J62">
            <v>5065</v>
          </cell>
        </row>
        <row r="63">
          <cell r="J63">
            <v>523</v>
          </cell>
        </row>
        <row r="64">
          <cell r="J64">
            <v>8625</v>
          </cell>
        </row>
        <row r="65">
          <cell r="J65">
            <v>5904</v>
          </cell>
        </row>
        <row r="66">
          <cell r="J66">
            <v>2507</v>
          </cell>
        </row>
        <row r="67">
          <cell r="J67">
            <v>1892</v>
          </cell>
        </row>
        <row r="68">
          <cell r="J68">
            <v>3800</v>
          </cell>
        </row>
        <row r="69">
          <cell r="J69">
            <v>23732</v>
          </cell>
        </row>
        <row r="70">
          <cell r="J70">
            <v>4151</v>
          </cell>
        </row>
        <row r="71">
          <cell r="J71">
            <v>0</v>
          </cell>
        </row>
        <row r="72">
          <cell r="J72">
            <v>9160</v>
          </cell>
        </row>
        <row r="73">
          <cell r="J73">
            <v>4213</v>
          </cell>
        </row>
        <row r="74">
          <cell r="J74">
            <v>965</v>
          </cell>
        </row>
        <row r="75">
          <cell r="J75">
            <v>616</v>
          </cell>
        </row>
        <row r="76">
          <cell r="J76">
            <v>919</v>
          </cell>
        </row>
        <row r="77">
          <cell r="J77">
            <v>11595</v>
          </cell>
        </row>
        <row r="78">
          <cell r="J78">
            <v>781</v>
          </cell>
        </row>
        <row r="79">
          <cell r="J79">
            <v>0</v>
          </cell>
        </row>
        <row r="80">
          <cell r="J80">
            <v>1698</v>
          </cell>
        </row>
        <row r="81">
          <cell r="J81">
            <v>48516</v>
          </cell>
        </row>
        <row r="82">
          <cell r="J82">
            <v>8245</v>
          </cell>
        </row>
        <row r="83">
          <cell r="J83">
            <v>9682</v>
          </cell>
        </row>
        <row r="84">
          <cell r="J84">
            <v>498</v>
          </cell>
        </row>
        <row r="85">
          <cell r="J85">
            <v>8756</v>
          </cell>
        </row>
        <row r="86">
          <cell r="J86">
            <v>11647</v>
          </cell>
        </row>
        <row r="87">
          <cell r="J87">
            <v>128</v>
          </cell>
        </row>
        <row r="88">
          <cell r="J88">
            <v>338309</v>
          </cell>
        </row>
        <row r="89">
          <cell r="J89">
            <v>696338</v>
          </cell>
        </row>
        <row r="105">
          <cell r="J105">
            <v>1087356</v>
          </cell>
        </row>
        <row r="106">
          <cell r="J106">
            <v>105246</v>
          </cell>
        </row>
        <row r="107">
          <cell r="J107">
            <v>400</v>
          </cell>
        </row>
        <row r="108">
          <cell r="J108">
            <v>26026</v>
          </cell>
        </row>
        <row r="109">
          <cell r="J109">
            <v>2531</v>
          </cell>
        </row>
        <row r="110">
          <cell r="J110">
            <v>5746</v>
          </cell>
        </row>
        <row r="111">
          <cell r="J111">
            <v>5518</v>
          </cell>
        </row>
        <row r="112">
          <cell r="J112">
            <v>478</v>
          </cell>
        </row>
        <row r="113">
          <cell r="J113">
            <v>15874</v>
          </cell>
        </row>
        <row r="114">
          <cell r="J114">
            <v>72002</v>
          </cell>
        </row>
        <row r="115">
          <cell r="J115">
            <v>25583</v>
          </cell>
        </row>
        <row r="116">
          <cell r="J116">
            <v>72170</v>
          </cell>
        </row>
        <row r="117">
          <cell r="J117">
            <v>36286</v>
          </cell>
        </row>
        <row r="118">
          <cell r="J118">
            <v>293225</v>
          </cell>
        </row>
        <row r="119">
          <cell r="J119">
            <v>52014</v>
          </cell>
        </row>
        <row r="120">
          <cell r="J120">
            <v>0</v>
          </cell>
        </row>
        <row r="121">
          <cell r="J121">
            <v>47885</v>
          </cell>
        </row>
        <row r="122">
          <cell r="J122">
            <v>19191</v>
          </cell>
        </row>
        <row r="123">
          <cell r="J123">
            <v>35410</v>
          </cell>
        </row>
        <row r="124">
          <cell r="J124">
            <v>8104</v>
          </cell>
        </row>
        <row r="125">
          <cell r="J125">
            <v>1784</v>
          </cell>
        </row>
        <row r="126">
          <cell r="J126">
            <v>27469</v>
          </cell>
        </row>
        <row r="127">
          <cell r="J127">
            <v>22010</v>
          </cell>
        </row>
        <row r="128">
          <cell r="J128">
            <v>0</v>
          </cell>
        </row>
        <row r="129">
          <cell r="J129">
            <v>57102</v>
          </cell>
        </row>
        <row r="130">
          <cell r="J130">
            <v>104524</v>
          </cell>
        </row>
        <row r="131">
          <cell r="J131">
            <v>10434</v>
          </cell>
        </row>
        <row r="132">
          <cell r="J132">
            <v>14262</v>
          </cell>
        </row>
        <row r="133">
          <cell r="J133">
            <v>294</v>
          </cell>
        </row>
        <row r="134">
          <cell r="J134">
            <v>11503</v>
          </cell>
        </row>
        <row r="135">
          <cell r="J135">
            <v>6733</v>
          </cell>
        </row>
        <row r="136">
          <cell r="J136">
            <v>40</v>
          </cell>
        </row>
        <row r="137">
          <cell r="J137">
            <v>2824640</v>
          </cell>
        </row>
        <row r="138">
          <cell r="J138">
            <v>147333</v>
          </cell>
        </row>
      </sheetData>
      <sheetData sheetId="11">
        <row r="8">
          <cell r="J8">
            <v>45210</v>
          </cell>
        </row>
        <row r="9">
          <cell r="J9">
            <v>16533</v>
          </cell>
        </row>
        <row r="10">
          <cell r="J10">
            <v>8900</v>
          </cell>
        </row>
        <row r="11">
          <cell r="J11">
            <v>260</v>
          </cell>
        </row>
        <row r="12">
          <cell r="J12">
            <v>2829</v>
          </cell>
        </row>
        <row r="13">
          <cell r="J13">
            <v>8814</v>
          </cell>
        </row>
        <row r="14">
          <cell r="J14">
            <v>14987</v>
          </cell>
        </row>
        <row r="15">
          <cell r="J15">
            <v>620</v>
          </cell>
        </row>
        <row r="16">
          <cell r="J16">
            <v>4099</v>
          </cell>
        </row>
        <row r="17">
          <cell r="J17">
            <v>6483</v>
          </cell>
        </row>
        <row r="18">
          <cell r="J18">
            <v>2183</v>
          </cell>
        </row>
        <row r="19">
          <cell r="J19">
            <v>2388</v>
          </cell>
        </row>
        <row r="20">
          <cell r="J20">
            <v>4837</v>
          </cell>
        </row>
        <row r="21">
          <cell r="J21">
            <v>23421</v>
          </cell>
        </row>
        <row r="22">
          <cell r="J22">
            <v>4825</v>
          </cell>
        </row>
        <row r="23">
          <cell r="J23">
            <v>0</v>
          </cell>
        </row>
        <row r="24">
          <cell r="J24">
            <v>6447</v>
          </cell>
        </row>
        <row r="25">
          <cell r="J25">
            <v>1384</v>
          </cell>
        </row>
        <row r="26">
          <cell r="J26">
            <v>2856</v>
          </cell>
        </row>
        <row r="27">
          <cell r="J27">
            <v>569</v>
          </cell>
        </row>
        <row r="28">
          <cell r="J28">
            <v>756</v>
          </cell>
        </row>
        <row r="29">
          <cell r="J29">
            <v>226</v>
          </cell>
        </row>
        <row r="30">
          <cell r="J30">
            <v>784</v>
          </cell>
        </row>
        <row r="31">
          <cell r="J31">
            <v>0</v>
          </cell>
        </row>
        <row r="32">
          <cell r="J32">
            <v>985</v>
          </cell>
        </row>
        <row r="33">
          <cell r="J33">
            <v>1712</v>
          </cell>
        </row>
        <row r="34">
          <cell r="J34">
            <v>1760</v>
          </cell>
        </row>
        <row r="35">
          <cell r="J35">
            <v>1565</v>
          </cell>
        </row>
        <row r="36">
          <cell r="J36">
            <v>862</v>
          </cell>
        </row>
        <row r="37">
          <cell r="J37">
            <v>135</v>
          </cell>
        </row>
        <row r="38">
          <cell r="J38">
            <v>2013</v>
          </cell>
        </row>
        <row r="39">
          <cell r="J39">
            <v>0</v>
          </cell>
        </row>
        <row r="40">
          <cell r="J40">
            <v>5336</v>
          </cell>
        </row>
        <row r="41">
          <cell r="J41">
            <v>15469</v>
          </cell>
        </row>
        <row r="56">
          <cell r="J56">
            <v>573490</v>
          </cell>
        </row>
        <row r="57">
          <cell r="J57">
            <v>33312</v>
          </cell>
        </row>
        <row r="58">
          <cell r="J58">
            <v>2300</v>
          </cell>
        </row>
        <row r="59">
          <cell r="J59">
            <v>286151</v>
          </cell>
        </row>
        <row r="60">
          <cell r="J60">
            <v>2300</v>
          </cell>
        </row>
        <row r="61">
          <cell r="J61">
            <v>4746</v>
          </cell>
        </row>
        <row r="62">
          <cell r="J62">
            <v>1196</v>
          </cell>
        </row>
        <row r="63">
          <cell r="J63">
            <v>602</v>
          </cell>
        </row>
        <row r="64">
          <cell r="J64">
            <v>9445</v>
          </cell>
        </row>
        <row r="65">
          <cell r="J65">
            <v>8040</v>
          </cell>
        </row>
        <row r="66">
          <cell r="J66">
            <v>5103</v>
          </cell>
        </row>
        <row r="67">
          <cell r="J67">
            <v>2312</v>
          </cell>
        </row>
        <row r="68">
          <cell r="J68">
            <v>4978</v>
          </cell>
        </row>
        <row r="69">
          <cell r="J69">
            <v>28140</v>
          </cell>
        </row>
        <row r="70">
          <cell r="J70">
            <v>8150</v>
          </cell>
        </row>
        <row r="71">
          <cell r="J71">
            <v>0</v>
          </cell>
        </row>
        <row r="72">
          <cell r="J72">
            <v>10853</v>
          </cell>
        </row>
        <row r="73">
          <cell r="J73">
            <v>7910</v>
          </cell>
        </row>
        <row r="74">
          <cell r="J74">
            <v>1597</v>
          </cell>
        </row>
        <row r="75">
          <cell r="J75">
            <v>409</v>
          </cell>
        </row>
        <row r="76">
          <cell r="J76">
            <v>500</v>
          </cell>
        </row>
        <row r="77">
          <cell r="J77">
            <v>11801</v>
          </cell>
        </row>
        <row r="78">
          <cell r="J78">
            <v>492</v>
          </cell>
        </row>
        <row r="79">
          <cell r="J79">
            <v>0</v>
          </cell>
        </row>
        <row r="80">
          <cell r="J80">
            <v>812</v>
          </cell>
        </row>
        <row r="81">
          <cell r="J81">
            <v>68125</v>
          </cell>
        </row>
        <row r="82">
          <cell r="J82">
            <v>15172</v>
          </cell>
        </row>
        <row r="83">
          <cell r="J83">
            <v>8999</v>
          </cell>
        </row>
        <row r="84">
          <cell r="J84">
            <v>425</v>
          </cell>
        </row>
        <row r="85">
          <cell r="J85">
            <v>17936</v>
          </cell>
        </row>
        <row r="86">
          <cell r="J86">
            <v>9953</v>
          </cell>
        </row>
        <row r="87">
          <cell r="J87">
            <v>1497</v>
          </cell>
        </row>
        <row r="88">
          <cell r="J88">
            <v>306938</v>
          </cell>
        </row>
        <row r="89">
          <cell r="J89">
            <v>622690</v>
          </cell>
        </row>
        <row r="105">
          <cell r="J105">
            <v>2358911</v>
          </cell>
        </row>
        <row r="106">
          <cell r="J106">
            <v>62532</v>
          </cell>
        </row>
        <row r="107">
          <cell r="J107">
            <v>4140</v>
          </cell>
        </row>
        <row r="108">
          <cell r="J108">
            <v>16126</v>
          </cell>
        </row>
        <row r="109">
          <cell r="J109">
            <v>4140</v>
          </cell>
        </row>
        <row r="110">
          <cell r="J110">
            <v>6835</v>
          </cell>
        </row>
        <row r="111">
          <cell r="J111">
            <v>1776</v>
          </cell>
        </row>
        <row r="112">
          <cell r="J112">
            <v>1120</v>
          </cell>
        </row>
        <row r="113">
          <cell r="J113">
            <v>16438</v>
          </cell>
        </row>
        <row r="114">
          <cell r="J114">
            <v>91911</v>
          </cell>
        </row>
        <row r="115">
          <cell r="J115">
            <v>48836</v>
          </cell>
        </row>
        <row r="116">
          <cell r="J116">
            <v>83116</v>
          </cell>
        </row>
        <row r="117">
          <cell r="J117">
            <v>58541</v>
          </cell>
        </row>
        <row r="118">
          <cell r="J118">
            <v>329519</v>
          </cell>
        </row>
        <row r="119">
          <cell r="J119">
            <v>47270</v>
          </cell>
        </row>
        <row r="120">
          <cell r="J120">
            <v>0</v>
          </cell>
        </row>
        <row r="121">
          <cell r="J121">
            <v>66997</v>
          </cell>
        </row>
        <row r="122">
          <cell r="J122">
            <v>41528</v>
          </cell>
        </row>
        <row r="123">
          <cell r="J123">
            <v>44894</v>
          </cell>
        </row>
        <row r="124">
          <cell r="J124">
            <v>9997</v>
          </cell>
        </row>
        <row r="125">
          <cell r="J125">
            <v>1327</v>
          </cell>
        </row>
        <row r="126">
          <cell r="J126">
            <v>27925</v>
          </cell>
        </row>
        <row r="127">
          <cell r="J127">
            <v>28841</v>
          </cell>
        </row>
        <row r="128">
          <cell r="J128">
            <v>0</v>
          </cell>
        </row>
        <row r="129">
          <cell r="J129">
            <v>40274</v>
          </cell>
        </row>
        <row r="130">
          <cell r="J130">
            <v>85838</v>
          </cell>
        </row>
        <row r="131">
          <cell r="J131">
            <v>24535</v>
          </cell>
        </row>
        <row r="132">
          <cell r="J132">
            <v>11108</v>
          </cell>
        </row>
        <row r="133">
          <cell r="J133">
            <v>439</v>
          </cell>
        </row>
        <row r="134">
          <cell r="J134">
            <v>25110</v>
          </cell>
        </row>
        <row r="135">
          <cell r="J135">
            <v>4333</v>
          </cell>
        </row>
        <row r="136">
          <cell r="J136">
            <v>3359</v>
          </cell>
        </row>
        <row r="137">
          <cell r="J137">
            <v>2584624</v>
          </cell>
        </row>
        <row r="138">
          <cell r="J138">
            <v>108900</v>
          </cell>
        </row>
      </sheetData>
      <sheetData sheetId="12">
        <row r="8">
          <cell r="J8">
            <v>20718</v>
          </cell>
        </row>
        <row r="9">
          <cell r="J9">
            <v>25055</v>
          </cell>
        </row>
        <row r="10">
          <cell r="J10">
            <v>1783</v>
          </cell>
        </row>
        <row r="11">
          <cell r="J11">
            <v>90</v>
          </cell>
        </row>
        <row r="12">
          <cell r="J12">
            <v>386</v>
          </cell>
        </row>
        <row r="13">
          <cell r="J13">
            <v>69325</v>
          </cell>
        </row>
        <row r="14">
          <cell r="J14">
            <v>20407</v>
          </cell>
        </row>
        <row r="16">
          <cell r="J16">
            <v>4233</v>
          </cell>
        </row>
        <row r="17">
          <cell r="J17">
            <v>6394</v>
          </cell>
        </row>
        <row r="18">
          <cell r="J18">
            <v>1977</v>
          </cell>
        </row>
        <row r="19">
          <cell r="J19">
            <v>1806</v>
          </cell>
        </row>
        <row r="20">
          <cell r="J20">
            <v>4987</v>
          </cell>
        </row>
        <row r="21">
          <cell r="J21">
            <v>15758</v>
          </cell>
        </row>
        <row r="22">
          <cell r="J22">
            <v>5157</v>
          </cell>
        </row>
        <row r="23">
          <cell r="J23">
            <v>0</v>
          </cell>
        </row>
        <row r="24">
          <cell r="J24">
            <v>7697</v>
          </cell>
        </row>
        <row r="25">
          <cell r="J25">
            <v>1937</v>
          </cell>
        </row>
        <row r="26">
          <cell r="J26">
            <v>2583</v>
          </cell>
        </row>
        <row r="27">
          <cell r="J27">
            <v>755</v>
          </cell>
        </row>
        <row r="28">
          <cell r="J28">
            <v>1094</v>
          </cell>
        </row>
        <row r="29">
          <cell r="J29">
            <v>1049</v>
          </cell>
        </row>
        <row r="30">
          <cell r="J30">
            <v>994</v>
          </cell>
        </row>
        <row r="31">
          <cell r="J31">
            <v>0</v>
          </cell>
        </row>
        <row r="32">
          <cell r="J32">
            <v>889</v>
          </cell>
        </row>
        <row r="33">
          <cell r="J33">
            <v>150</v>
          </cell>
        </row>
        <row r="34">
          <cell r="J34">
            <v>1936</v>
          </cell>
        </row>
        <row r="35">
          <cell r="J35">
            <v>1156</v>
          </cell>
        </row>
        <row r="36">
          <cell r="J36">
            <v>709</v>
          </cell>
        </row>
        <row r="37">
          <cell r="J37">
            <v>700</v>
          </cell>
        </row>
        <row r="38">
          <cell r="J38">
            <v>2702</v>
          </cell>
        </row>
        <row r="39">
          <cell r="J39">
            <v>0</v>
          </cell>
        </row>
        <row r="40">
          <cell r="J40">
            <v>5068</v>
          </cell>
        </row>
        <row r="41">
          <cell r="J41">
            <v>36239</v>
          </cell>
        </row>
        <row r="56">
          <cell r="J56">
            <v>429948</v>
          </cell>
        </row>
        <row r="57">
          <cell r="J57">
            <v>30660</v>
          </cell>
        </row>
        <row r="58">
          <cell r="J58">
            <v>968</v>
          </cell>
        </row>
        <row r="59">
          <cell r="J59">
            <v>286250</v>
          </cell>
        </row>
        <row r="60">
          <cell r="J60">
            <v>3012</v>
          </cell>
        </row>
        <row r="61">
          <cell r="J61">
            <v>20907</v>
          </cell>
        </row>
        <row r="62">
          <cell r="J62">
            <v>19339</v>
          </cell>
        </row>
        <row r="63">
          <cell r="J63">
            <v>264</v>
          </cell>
        </row>
        <row r="64">
          <cell r="J64">
            <v>24631</v>
          </cell>
        </row>
        <row r="65">
          <cell r="J65">
            <v>8067</v>
          </cell>
        </row>
        <row r="66">
          <cell r="J66">
            <v>5932</v>
          </cell>
        </row>
        <row r="67">
          <cell r="J67">
            <v>3553</v>
          </cell>
        </row>
        <row r="68">
          <cell r="J68">
            <v>6099</v>
          </cell>
        </row>
        <row r="69">
          <cell r="J69">
            <v>43224</v>
          </cell>
        </row>
        <row r="70">
          <cell r="J70">
            <v>7136</v>
          </cell>
        </row>
        <row r="71">
          <cell r="J71">
            <v>0</v>
          </cell>
        </row>
        <row r="72">
          <cell r="J72">
            <v>10594</v>
          </cell>
        </row>
        <row r="73">
          <cell r="J73">
            <v>7204</v>
          </cell>
        </row>
        <row r="74">
          <cell r="J74">
            <v>1934</v>
          </cell>
        </row>
        <row r="75">
          <cell r="J75">
            <v>745</v>
          </cell>
        </row>
        <row r="76">
          <cell r="J76">
            <v>2126</v>
          </cell>
        </row>
        <row r="77">
          <cell r="J77">
            <v>10641</v>
          </cell>
        </row>
        <row r="78">
          <cell r="J78">
            <v>838</v>
          </cell>
        </row>
        <row r="79">
          <cell r="J79">
            <v>0</v>
          </cell>
        </row>
        <row r="80">
          <cell r="J80">
            <v>1583</v>
          </cell>
        </row>
        <row r="81">
          <cell r="J81">
            <v>30380</v>
          </cell>
        </row>
        <row r="82">
          <cell r="J82">
            <v>15733</v>
          </cell>
        </row>
        <row r="83">
          <cell r="J83">
            <v>10625</v>
          </cell>
        </row>
        <row r="84">
          <cell r="J84">
            <v>456</v>
          </cell>
        </row>
        <row r="85">
          <cell r="J85">
            <v>34775</v>
          </cell>
        </row>
        <row r="86">
          <cell r="J86">
            <v>11282</v>
          </cell>
        </row>
        <row r="87">
          <cell r="J87">
            <v>1545</v>
          </cell>
        </row>
        <row r="88">
          <cell r="J88">
            <v>341438</v>
          </cell>
        </row>
        <row r="89">
          <cell r="J89">
            <v>696022</v>
          </cell>
        </row>
        <row r="105">
          <cell r="J105">
            <v>1435121</v>
          </cell>
        </row>
        <row r="106">
          <cell r="J106">
            <v>63338</v>
          </cell>
        </row>
        <row r="107">
          <cell r="J107">
            <v>3428</v>
          </cell>
        </row>
        <row r="108">
          <cell r="J108">
            <v>16162</v>
          </cell>
        </row>
        <row r="109">
          <cell r="J109">
            <v>10875</v>
          </cell>
        </row>
        <row r="110">
          <cell r="J110">
            <v>20742</v>
          </cell>
        </row>
        <row r="111">
          <cell r="J111">
            <v>23325</v>
          </cell>
        </row>
        <row r="112">
          <cell r="J112">
            <v>396</v>
          </cell>
        </row>
        <row r="113">
          <cell r="J113">
            <v>46553</v>
          </cell>
        </row>
        <row r="114">
          <cell r="J114">
            <v>95484</v>
          </cell>
        </row>
        <row r="115">
          <cell r="J115">
            <v>44087</v>
          </cell>
        </row>
        <row r="116">
          <cell r="J116">
            <v>116055</v>
          </cell>
        </row>
        <row r="117">
          <cell r="J117">
            <v>58144</v>
          </cell>
        </row>
        <row r="118">
          <cell r="J118">
            <v>414950</v>
          </cell>
        </row>
        <row r="119">
          <cell r="J119">
            <v>41389</v>
          </cell>
        </row>
        <row r="120">
          <cell r="J120">
            <v>0</v>
          </cell>
        </row>
        <row r="121">
          <cell r="J121">
            <v>57762</v>
          </cell>
        </row>
        <row r="122">
          <cell r="J122">
            <v>42432</v>
          </cell>
        </row>
        <row r="123">
          <cell r="J123">
            <v>58699</v>
          </cell>
        </row>
        <row r="124">
          <cell r="J124">
            <v>9188</v>
          </cell>
        </row>
        <row r="125">
          <cell r="J125">
            <v>4402</v>
          </cell>
        </row>
        <row r="126">
          <cell r="J126">
            <v>18742</v>
          </cell>
        </row>
        <row r="127">
          <cell r="J127">
            <v>22975</v>
          </cell>
        </row>
        <row r="128">
          <cell r="J128">
            <v>0</v>
          </cell>
        </row>
        <row r="129">
          <cell r="J129">
            <v>20777</v>
          </cell>
        </row>
        <row r="130">
          <cell r="J130">
            <v>55180</v>
          </cell>
        </row>
        <row r="131">
          <cell r="J131">
            <v>20712</v>
          </cell>
        </row>
        <row r="132">
          <cell r="J132">
            <v>13270</v>
          </cell>
        </row>
        <row r="133">
          <cell r="J133">
            <v>804</v>
          </cell>
        </row>
        <row r="134">
          <cell r="J134">
            <v>44829</v>
          </cell>
        </row>
        <row r="135">
          <cell r="J135">
            <v>9870</v>
          </cell>
        </row>
        <row r="136">
          <cell r="J136">
            <v>2254</v>
          </cell>
        </row>
        <row r="137">
          <cell r="J137">
            <v>2731504</v>
          </cell>
        </row>
        <row r="138">
          <cell r="J138">
            <v>123957</v>
          </cell>
        </row>
      </sheetData>
      <sheetData sheetId="13">
        <row r="9">
          <cell r="J9">
            <v>16421</v>
          </cell>
        </row>
        <row r="10">
          <cell r="J10">
            <v>2020</v>
          </cell>
        </row>
        <row r="11">
          <cell r="J11">
            <v>61</v>
          </cell>
        </row>
        <row r="12">
          <cell r="J12">
            <v>702</v>
          </cell>
        </row>
        <row r="13">
          <cell r="J13">
            <v>71997</v>
          </cell>
        </row>
        <row r="14">
          <cell r="J14">
            <v>38569</v>
          </cell>
        </row>
        <row r="15">
          <cell r="J15">
            <v>675</v>
          </cell>
        </row>
        <row r="16">
          <cell r="J16">
            <v>7084</v>
          </cell>
        </row>
        <row r="17">
          <cell r="J17">
            <v>8097</v>
          </cell>
        </row>
        <row r="18">
          <cell r="J18">
            <v>4575</v>
          </cell>
        </row>
        <row r="19">
          <cell r="J19">
            <v>3500</v>
          </cell>
        </row>
        <row r="20">
          <cell r="J20">
            <v>4218</v>
          </cell>
        </row>
        <row r="21">
          <cell r="J21">
            <v>20508</v>
          </cell>
        </row>
        <row r="22">
          <cell r="J22">
            <v>4115</v>
          </cell>
        </row>
        <row r="23">
          <cell r="J23">
            <v>3684</v>
          </cell>
        </row>
        <row r="24">
          <cell r="J24">
            <v>6460</v>
          </cell>
        </row>
        <row r="25">
          <cell r="J25">
            <v>2501</v>
          </cell>
        </row>
        <row r="26">
          <cell r="J26">
            <v>12386</v>
          </cell>
        </row>
        <row r="27">
          <cell r="J27">
            <v>1124</v>
          </cell>
        </row>
        <row r="28">
          <cell r="J28">
            <v>867</v>
          </cell>
        </row>
        <row r="29">
          <cell r="J29">
            <v>1102</v>
          </cell>
        </row>
        <row r="30">
          <cell r="J30">
            <v>1256</v>
          </cell>
        </row>
        <row r="31">
          <cell r="J31">
            <v>0</v>
          </cell>
        </row>
        <row r="32">
          <cell r="J32">
            <v>1225</v>
          </cell>
        </row>
        <row r="33">
          <cell r="J33">
            <v>840</v>
          </cell>
        </row>
        <row r="34">
          <cell r="J34">
            <v>798</v>
          </cell>
        </row>
        <row r="35">
          <cell r="J35">
            <v>1775</v>
          </cell>
        </row>
        <row r="36">
          <cell r="J36">
            <v>1241</v>
          </cell>
        </row>
        <row r="37">
          <cell r="J37">
            <v>125</v>
          </cell>
        </row>
        <row r="38">
          <cell r="J38">
            <v>766</v>
          </cell>
        </row>
        <row r="39">
          <cell r="J39">
            <v>55</v>
          </cell>
        </row>
        <row r="40">
          <cell r="J40">
            <v>4757</v>
          </cell>
        </row>
        <row r="41">
          <cell r="J41">
            <v>15334</v>
          </cell>
        </row>
        <row r="56">
          <cell r="J56">
            <v>143785</v>
          </cell>
        </row>
        <row r="57">
          <cell r="J57">
            <v>25426</v>
          </cell>
        </row>
        <row r="58">
          <cell r="J58">
            <v>2270</v>
          </cell>
        </row>
        <row r="59">
          <cell r="J59">
            <v>286273</v>
          </cell>
        </row>
        <row r="60">
          <cell r="J60">
            <v>4032</v>
          </cell>
        </row>
        <row r="61">
          <cell r="J61">
            <v>22800</v>
          </cell>
        </row>
        <row r="62">
          <cell r="J62">
            <v>43842</v>
          </cell>
        </row>
        <row r="63">
          <cell r="J63">
            <v>1712</v>
          </cell>
        </row>
        <row r="64">
          <cell r="J64">
            <v>50836</v>
          </cell>
        </row>
        <row r="65">
          <cell r="J65">
            <v>7332</v>
          </cell>
        </row>
        <row r="66">
          <cell r="J66">
            <v>4227</v>
          </cell>
        </row>
        <row r="67">
          <cell r="J67">
            <v>2417</v>
          </cell>
        </row>
        <row r="68">
          <cell r="J68">
            <v>11267</v>
          </cell>
        </row>
        <row r="69">
          <cell r="J69">
            <v>28458</v>
          </cell>
        </row>
        <row r="70">
          <cell r="J70">
            <v>6815</v>
          </cell>
        </row>
        <row r="71">
          <cell r="J71">
            <v>145</v>
          </cell>
        </row>
        <row r="72">
          <cell r="J72">
            <v>12990</v>
          </cell>
        </row>
        <row r="73">
          <cell r="J73">
            <v>7044</v>
          </cell>
        </row>
        <row r="74">
          <cell r="J74">
            <v>1780</v>
          </cell>
        </row>
        <row r="75">
          <cell r="J75">
            <v>926</v>
          </cell>
        </row>
        <row r="76">
          <cell r="J76">
            <v>1240</v>
          </cell>
        </row>
        <row r="77">
          <cell r="J77">
            <v>16734</v>
          </cell>
        </row>
        <row r="78">
          <cell r="J78">
            <v>1800</v>
          </cell>
        </row>
        <row r="79">
          <cell r="J79">
            <v>0</v>
          </cell>
        </row>
        <row r="80">
          <cell r="J80">
            <v>1225</v>
          </cell>
        </row>
        <row r="81">
          <cell r="J81">
            <v>43310</v>
          </cell>
        </row>
        <row r="82">
          <cell r="J82">
            <v>14182</v>
          </cell>
        </row>
        <row r="83">
          <cell r="J83">
            <v>9214</v>
          </cell>
        </row>
        <row r="84">
          <cell r="J84">
            <v>1000</v>
          </cell>
        </row>
        <row r="85">
          <cell r="J85">
            <v>50704</v>
          </cell>
        </row>
        <row r="86">
          <cell r="J86">
            <v>11547</v>
          </cell>
        </row>
        <row r="87">
          <cell r="J87">
            <v>5000</v>
          </cell>
        </row>
        <row r="88">
          <cell r="J88">
            <v>338291</v>
          </cell>
        </row>
        <row r="89">
          <cell r="J89">
            <v>694440</v>
          </cell>
        </row>
        <row r="105">
          <cell r="J105">
            <v>515175</v>
          </cell>
        </row>
        <row r="106">
          <cell r="J106">
            <v>46285</v>
          </cell>
        </row>
        <row r="107">
          <cell r="J107">
            <v>8420</v>
          </cell>
        </row>
        <row r="108">
          <cell r="J108">
            <v>16260</v>
          </cell>
        </row>
        <row r="109">
          <cell r="J109">
            <v>8887</v>
          </cell>
        </row>
        <row r="110">
          <cell r="J110">
            <v>20623</v>
          </cell>
        </row>
        <row r="111">
          <cell r="J111">
            <v>46590</v>
          </cell>
        </row>
        <row r="112">
          <cell r="J112">
            <v>1447</v>
          </cell>
        </row>
        <row r="113">
          <cell r="J113">
            <v>73239</v>
          </cell>
        </row>
        <row r="114">
          <cell r="J114">
            <v>71117</v>
          </cell>
        </row>
        <row r="115">
          <cell r="J115">
            <v>41611</v>
          </cell>
        </row>
        <row r="116">
          <cell r="J116">
            <v>88055</v>
          </cell>
        </row>
        <row r="117">
          <cell r="J117">
            <v>80612</v>
          </cell>
        </row>
        <row r="118">
          <cell r="J118">
            <v>400240</v>
          </cell>
        </row>
        <row r="119">
          <cell r="J119">
            <v>54957</v>
          </cell>
        </row>
        <row r="120">
          <cell r="J120">
            <v>1134</v>
          </cell>
        </row>
        <row r="121">
          <cell r="J121">
            <v>72296</v>
          </cell>
        </row>
        <row r="122">
          <cell r="J122">
            <v>38200</v>
          </cell>
        </row>
        <row r="123">
          <cell r="J123">
            <v>25233</v>
          </cell>
        </row>
        <row r="124">
          <cell r="J124">
            <v>40010</v>
          </cell>
        </row>
        <row r="125">
          <cell r="J125">
            <v>2699</v>
          </cell>
        </row>
        <row r="126">
          <cell r="J126">
            <v>20120</v>
          </cell>
        </row>
        <row r="127">
          <cell r="J127">
            <v>35911</v>
          </cell>
        </row>
        <row r="128">
          <cell r="J128">
            <v>0</v>
          </cell>
        </row>
        <row r="129">
          <cell r="J129">
            <v>46540</v>
          </cell>
        </row>
        <row r="130">
          <cell r="J130">
            <v>66988</v>
          </cell>
        </row>
        <row r="131">
          <cell r="J131">
            <v>25980</v>
          </cell>
        </row>
        <row r="132">
          <cell r="J132">
            <v>24350</v>
          </cell>
        </row>
        <row r="133">
          <cell r="J133">
            <v>1200</v>
          </cell>
        </row>
        <row r="134">
          <cell r="J134">
            <v>77312</v>
          </cell>
        </row>
        <row r="135">
          <cell r="J135">
            <v>5780</v>
          </cell>
        </row>
        <row r="136">
          <cell r="J136">
            <v>8782</v>
          </cell>
        </row>
        <row r="137">
          <cell r="J137">
            <v>2368040</v>
          </cell>
        </row>
        <row r="138">
          <cell r="J138">
            <v>250290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602790</v>
          </cell>
        </row>
        <row r="9">
          <cell r="J9">
            <v>21623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1811</v>
          </cell>
        </row>
        <row r="13">
          <cell r="J13">
            <v>30653</v>
          </cell>
        </row>
        <row r="14">
          <cell r="J14">
            <v>22679</v>
          </cell>
        </row>
        <row r="15">
          <cell r="J15">
            <v>1022</v>
          </cell>
        </row>
        <row r="16">
          <cell r="J16">
            <v>6173</v>
          </cell>
        </row>
        <row r="17">
          <cell r="J17">
            <v>9556</v>
          </cell>
        </row>
        <row r="18">
          <cell r="J18">
            <v>4001</v>
          </cell>
        </row>
        <row r="19">
          <cell r="J19">
            <v>3206</v>
          </cell>
        </row>
        <row r="20">
          <cell r="J20">
            <v>6643</v>
          </cell>
        </row>
        <row r="21">
          <cell r="J21">
            <v>17344</v>
          </cell>
        </row>
        <row r="22">
          <cell r="J22">
            <v>6595</v>
          </cell>
        </row>
        <row r="23">
          <cell r="J23">
            <v>0</v>
          </cell>
        </row>
        <row r="24">
          <cell r="J24">
            <v>3241</v>
          </cell>
        </row>
        <row r="25">
          <cell r="J25">
            <v>2063</v>
          </cell>
        </row>
        <row r="26">
          <cell r="J26">
            <v>13240</v>
          </cell>
        </row>
        <row r="27">
          <cell r="J27">
            <v>755</v>
          </cell>
        </row>
        <row r="28">
          <cell r="J28">
            <v>587</v>
          </cell>
        </row>
        <row r="29">
          <cell r="J29">
            <v>25</v>
          </cell>
        </row>
        <row r="30">
          <cell r="J30">
            <v>865</v>
          </cell>
        </row>
        <row r="31">
          <cell r="J31">
            <v>0</v>
          </cell>
        </row>
        <row r="32">
          <cell r="J32">
            <v>1078</v>
          </cell>
        </row>
        <row r="33">
          <cell r="J33">
            <v>912</v>
          </cell>
        </row>
        <row r="34">
          <cell r="J34">
            <v>968</v>
          </cell>
        </row>
        <row r="35">
          <cell r="J35">
            <v>807</v>
          </cell>
        </row>
        <row r="36">
          <cell r="J36">
            <v>806</v>
          </cell>
        </row>
        <row r="37">
          <cell r="J37">
            <v>591</v>
          </cell>
        </row>
        <row r="38">
          <cell r="J38">
            <v>3984</v>
          </cell>
        </row>
        <row r="39">
          <cell r="J39">
            <v>520</v>
          </cell>
        </row>
        <row r="40">
          <cell r="J40">
            <v>5078</v>
          </cell>
        </row>
        <row r="41">
          <cell r="J41">
            <v>17893</v>
          </cell>
        </row>
        <row r="52">
          <cell r="J52">
            <v>70085</v>
          </cell>
        </row>
        <row r="53">
          <cell r="J53">
            <v>29758</v>
          </cell>
        </row>
        <row r="54">
          <cell r="J54">
            <v>9634</v>
          </cell>
        </row>
        <row r="55">
          <cell r="J55">
            <v>286309</v>
          </cell>
        </row>
        <row r="56">
          <cell r="J56">
            <v>3696</v>
          </cell>
        </row>
        <row r="57">
          <cell r="J57">
            <v>7623</v>
          </cell>
        </row>
        <row r="58">
          <cell r="J58">
            <v>17614</v>
          </cell>
        </row>
        <row r="59">
          <cell r="J59">
            <v>382</v>
          </cell>
        </row>
        <row r="60">
          <cell r="J60">
            <v>61522</v>
          </cell>
        </row>
        <row r="61">
          <cell r="J61">
            <v>7236</v>
          </cell>
        </row>
        <row r="62">
          <cell r="J62">
            <v>7100</v>
          </cell>
        </row>
        <row r="63">
          <cell r="J63">
            <v>2938</v>
          </cell>
        </row>
        <row r="64">
          <cell r="J64">
            <v>7592</v>
          </cell>
        </row>
        <row r="65">
          <cell r="J65">
            <v>36780</v>
          </cell>
        </row>
        <row r="66">
          <cell r="J66">
            <v>9020</v>
          </cell>
        </row>
        <row r="67">
          <cell r="J67">
            <v>0</v>
          </cell>
        </row>
        <row r="68">
          <cell r="J68">
            <v>10301</v>
          </cell>
        </row>
        <row r="69">
          <cell r="J69">
            <v>6042</v>
          </cell>
        </row>
        <row r="70">
          <cell r="J70">
            <v>1717</v>
          </cell>
        </row>
        <row r="71">
          <cell r="J71">
            <v>875</v>
          </cell>
        </row>
        <row r="72">
          <cell r="J72">
            <v>832</v>
          </cell>
        </row>
        <row r="73">
          <cell r="J73">
            <v>15895</v>
          </cell>
        </row>
        <row r="74">
          <cell r="J74">
            <v>1289</v>
          </cell>
        </row>
        <row r="75">
          <cell r="J75">
            <v>0</v>
          </cell>
        </row>
        <row r="76">
          <cell r="J76">
            <v>1190</v>
          </cell>
        </row>
        <row r="77">
          <cell r="J77">
            <v>75322</v>
          </cell>
        </row>
        <row r="78">
          <cell r="J78">
            <v>10349</v>
          </cell>
        </row>
        <row r="79">
          <cell r="J79">
            <v>8124</v>
          </cell>
        </row>
        <row r="80">
          <cell r="J80">
            <v>997</v>
          </cell>
        </row>
        <row r="81">
          <cell r="J81">
            <v>47872</v>
          </cell>
        </row>
        <row r="82">
          <cell r="J82">
            <v>12342</v>
          </cell>
        </row>
        <row r="83">
          <cell r="J83">
            <v>2284</v>
          </cell>
        </row>
        <row r="84">
          <cell r="J84">
            <v>340372</v>
          </cell>
        </row>
        <row r="85">
          <cell r="J85">
            <v>673917</v>
          </cell>
        </row>
        <row r="105">
          <cell r="J105">
            <v>196212</v>
          </cell>
        </row>
        <row r="106">
          <cell r="J106">
            <v>49623</v>
          </cell>
        </row>
        <row r="107">
          <cell r="J107">
            <v>11125</v>
          </cell>
        </row>
        <row r="108">
          <cell r="J108">
            <v>17878</v>
          </cell>
        </row>
        <row r="109">
          <cell r="J109">
            <v>6646</v>
          </cell>
        </row>
        <row r="110">
          <cell r="J110">
            <v>9840</v>
          </cell>
        </row>
        <row r="111">
          <cell r="J111">
            <v>16923</v>
          </cell>
        </row>
        <row r="112">
          <cell r="J112">
            <v>314</v>
          </cell>
        </row>
        <row r="113">
          <cell r="J113">
            <v>92469</v>
          </cell>
        </row>
        <row r="114">
          <cell r="J114">
            <v>90099</v>
          </cell>
        </row>
        <row r="115">
          <cell r="J115">
            <v>76001</v>
          </cell>
        </row>
        <row r="116">
          <cell r="J116">
            <v>125730</v>
          </cell>
        </row>
        <row r="117">
          <cell r="J117">
            <v>41359</v>
          </cell>
        </row>
        <row r="118">
          <cell r="J118">
            <v>335899</v>
          </cell>
        </row>
        <row r="119">
          <cell r="J119">
            <v>64212</v>
          </cell>
        </row>
        <row r="120">
          <cell r="J120">
            <v>0</v>
          </cell>
        </row>
        <row r="121">
          <cell r="J121">
            <v>62830</v>
          </cell>
        </row>
        <row r="122">
          <cell r="J122">
            <v>39356</v>
          </cell>
        </row>
        <row r="123">
          <cell r="J123">
            <v>40117</v>
          </cell>
        </row>
        <row r="124">
          <cell r="J124">
            <v>10112</v>
          </cell>
        </row>
        <row r="125">
          <cell r="J125">
            <v>2650</v>
          </cell>
        </row>
        <row r="126">
          <cell r="J126">
            <v>19653</v>
          </cell>
        </row>
        <row r="127">
          <cell r="J127">
            <v>25111</v>
          </cell>
        </row>
        <row r="128">
          <cell r="J128">
            <v>0</v>
          </cell>
        </row>
        <row r="129">
          <cell r="J129">
            <v>58200</v>
          </cell>
        </row>
        <row r="130">
          <cell r="J130">
            <v>43500</v>
          </cell>
        </row>
        <row r="131">
          <cell r="J131">
            <v>15439</v>
          </cell>
        </row>
        <row r="132">
          <cell r="J132">
            <v>13710</v>
          </cell>
        </row>
        <row r="133">
          <cell r="J133">
            <v>674</v>
          </cell>
        </row>
        <row r="134">
          <cell r="J134">
            <v>90100</v>
          </cell>
        </row>
        <row r="135">
          <cell r="J135">
            <v>7242</v>
          </cell>
        </row>
        <row r="136">
          <cell r="J136">
            <v>2488</v>
          </cell>
        </row>
        <row r="137">
          <cell r="J137">
            <v>2437271</v>
          </cell>
        </row>
        <row r="138">
          <cell r="J138">
            <v>110083</v>
          </cell>
        </row>
      </sheetData>
      <sheetData sheetId="3">
        <row r="8">
          <cell r="J8">
            <v>441466</v>
          </cell>
        </row>
        <row r="9">
          <cell r="J9">
            <v>16833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1496</v>
          </cell>
        </row>
        <row r="13">
          <cell r="J13">
            <v>7627</v>
          </cell>
        </row>
        <row r="14">
          <cell r="J14">
            <v>10233</v>
          </cell>
        </row>
        <row r="15">
          <cell r="J15">
            <v>441</v>
          </cell>
        </row>
        <row r="16">
          <cell r="J16">
            <v>9731</v>
          </cell>
        </row>
        <row r="17">
          <cell r="J17">
            <v>8539</v>
          </cell>
        </row>
        <row r="18">
          <cell r="J18">
            <v>6697</v>
          </cell>
        </row>
        <row r="19">
          <cell r="J19">
            <v>2213</v>
          </cell>
        </row>
        <row r="20">
          <cell r="J20">
            <v>5692</v>
          </cell>
        </row>
        <row r="21">
          <cell r="J21">
            <v>21181</v>
          </cell>
        </row>
        <row r="22">
          <cell r="J22">
            <v>3615</v>
          </cell>
        </row>
        <row r="23">
          <cell r="J23">
            <v>60</v>
          </cell>
        </row>
        <row r="24">
          <cell r="J24">
            <v>6386</v>
          </cell>
        </row>
        <row r="25">
          <cell r="J25">
            <v>1652</v>
          </cell>
        </row>
        <row r="26">
          <cell r="J26">
            <v>3523</v>
          </cell>
        </row>
        <row r="27">
          <cell r="J27">
            <v>358</v>
          </cell>
        </row>
        <row r="28">
          <cell r="J28">
            <v>1203</v>
          </cell>
        </row>
        <row r="29">
          <cell r="J29">
            <v>500</v>
          </cell>
        </row>
        <row r="30">
          <cell r="J30">
            <v>851</v>
          </cell>
        </row>
        <row r="31">
          <cell r="J31">
            <v>0</v>
          </cell>
        </row>
        <row r="32">
          <cell r="J32">
            <v>1551</v>
          </cell>
        </row>
        <row r="33">
          <cell r="J33">
            <v>274</v>
          </cell>
        </row>
        <row r="34">
          <cell r="J34">
            <v>749</v>
          </cell>
        </row>
        <row r="35">
          <cell r="J35">
            <v>1569</v>
          </cell>
        </row>
        <row r="36">
          <cell r="J36">
            <v>625</v>
          </cell>
        </row>
        <row r="37">
          <cell r="J37">
            <v>512</v>
          </cell>
        </row>
        <row r="38">
          <cell r="J38">
            <v>2099</v>
          </cell>
        </row>
        <row r="39">
          <cell r="J39">
            <v>500</v>
          </cell>
        </row>
        <row r="40">
          <cell r="J40">
            <v>3684</v>
          </cell>
        </row>
        <row r="41">
          <cell r="J41">
            <v>14036</v>
          </cell>
        </row>
        <row r="56">
          <cell r="J56">
            <v>7231</v>
          </cell>
        </row>
        <row r="57">
          <cell r="J57">
            <v>29767</v>
          </cell>
        </row>
        <row r="58">
          <cell r="J58">
            <v>4881</v>
          </cell>
        </row>
        <row r="59">
          <cell r="J59">
            <v>117998</v>
          </cell>
        </row>
        <row r="60">
          <cell r="J60">
            <v>1182</v>
          </cell>
        </row>
        <row r="61">
          <cell r="J61">
            <v>129897</v>
          </cell>
        </row>
        <row r="62">
          <cell r="J62">
            <v>35307</v>
          </cell>
        </row>
        <row r="63">
          <cell r="J63">
            <v>655</v>
          </cell>
        </row>
        <row r="64">
          <cell r="J64">
            <v>74560</v>
          </cell>
        </row>
        <row r="65">
          <cell r="J65">
            <v>8954</v>
          </cell>
        </row>
        <row r="66">
          <cell r="J66">
            <v>10641</v>
          </cell>
        </row>
        <row r="67">
          <cell r="J67">
            <v>3842</v>
          </cell>
        </row>
        <row r="68">
          <cell r="J68">
            <v>7619</v>
          </cell>
        </row>
        <row r="69">
          <cell r="J69">
            <v>68412</v>
          </cell>
        </row>
        <row r="70">
          <cell r="J70">
            <v>13791</v>
          </cell>
        </row>
        <row r="71">
          <cell r="J71">
            <v>0</v>
          </cell>
        </row>
        <row r="72">
          <cell r="J72">
            <v>12016</v>
          </cell>
        </row>
        <row r="73">
          <cell r="J73">
            <v>6210</v>
          </cell>
        </row>
        <row r="74">
          <cell r="J74">
            <v>7070</v>
          </cell>
        </row>
        <row r="75">
          <cell r="J75">
            <v>1205</v>
          </cell>
        </row>
        <row r="76">
          <cell r="J76">
            <v>1654</v>
          </cell>
        </row>
        <row r="77">
          <cell r="J77">
            <v>18880</v>
          </cell>
        </row>
        <row r="78">
          <cell r="J78">
            <v>1901</v>
          </cell>
        </row>
        <row r="79">
          <cell r="J79">
            <v>0</v>
          </cell>
        </row>
        <row r="80">
          <cell r="J80">
            <v>1455</v>
          </cell>
        </row>
        <row r="81">
          <cell r="J81">
            <v>70072</v>
          </cell>
        </row>
        <row r="82">
          <cell r="J82">
            <v>12534</v>
          </cell>
        </row>
        <row r="83">
          <cell r="J83">
            <v>9232</v>
          </cell>
        </row>
        <row r="84">
          <cell r="J84">
            <v>1105</v>
          </cell>
        </row>
        <row r="85">
          <cell r="J85">
            <v>55091</v>
          </cell>
        </row>
        <row r="86">
          <cell r="J86">
            <v>12964</v>
          </cell>
        </row>
        <row r="87">
          <cell r="J87">
            <v>8146</v>
          </cell>
        </row>
        <row r="88">
          <cell r="J88">
            <v>335173</v>
          </cell>
        </row>
        <row r="89">
          <cell r="J89">
            <v>690886</v>
          </cell>
        </row>
        <row r="105">
          <cell r="J105">
            <v>18255</v>
          </cell>
        </row>
        <row r="106">
          <cell r="J106">
            <v>72080</v>
          </cell>
        </row>
        <row r="107">
          <cell r="J107">
            <v>13429</v>
          </cell>
        </row>
        <row r="108">
          <cell r="J108">
            <v>10420</v>
          </cell>
        </row>
        <row r="109">
          <cell r="J109">
            <v>1800</v>
          </cell>
        </row>
        <row r="110">
          <cell r="J110">
            <v>232601</v>
          </cell>
        </row>
        <row r="111">
          <cell r="J111">
            <v>51293</v>
          </cell>
        </row>
        <row r="112">
          <cell r="J112">
            <v>1236</v>
          </cell>
        </row>
        <row r="113">
          <cell r="J113">
            <v>90993</v>
          </cell>
        </row>
        <row r="114">
          <cell r="J114">
            <v>98782</v>
          </cell>
        </row>
        <row r="115">
          <cell r="J115">
            <v>83964</v>
          </cell>
        </row>
        <row r="116">
          <cell r="J116">
            <v>137889</v>
          </cell>
        </row>
        <row r="117">
          <cell r="J117">
            <v>64970</v>
          </cell>
        </row>
        <row r="118">
          <cell r="J118">
            <v>515160</v>
          </cell>
        </row>
        <row r="119">
          <cell r="J119">
            <v>90739</v>
          </cell>
        </row>
        <row r="120">
          <cell r="J120">
            <v>0</v>
          </cell>
        </row>
        <row r="121">
          <cell r="J121">
            <v>81703</v>
          </cell>
        </row>
        <row r="122">
          <cell r="J122">
            <v>40843</v>
          </cell>
        </row>
        <row r="123">
          <cell r="J123">
            <v>171254</v>
          </cell>
        </row>
        <row r="124">
          <cell r="J124">
            <v>12540</v>
          </cell>
        </row>
        <row r="125">
          <cell r="J125">
            <v>3807</v>
          </cell>
        </row>
        <row r="126">
          <cell r="J126">
            <v>26478</v>
          </cell>
        </row>
        <row r="127">
          <cell r="J127">
            <v>31233</v>
          </cell>
        </row>
        <row r="128">
          <cell r="J128">
            <v>0</v>
          </cell>
        </row>
        <row r="129">
          <cell r="J129">
            <v>59661</v>
          </cell>
        </row>
        <row r="130">
          <cell r="J130">
            <v>42616</v>
          </cell>
        </row>
        <row r="131">
          <cell r="J131">
            <v>15585</v>
          </cell>
        </row>
        <row r="132">
          <cell r="J132">
            <v>14627</v>
          </cell>
        </row>
        <row r="133">
          <cell r="J133">
            <v>1631</v>
          </cell>
        </row>
        <row r="134">
          <cell r="J134">
            <v>89368</v>
          </cell>
        </row>
        <row r="135">
          <cell r="J135">
            <v>9334</v>
          </cell>
        </row>
        <row r="136">
          <cell r="J136">
            <v>7200</v>
          </cell>
        </row>
        <row r="137">
          <cell r="J137">
            <v>2200738</v>
          </cell>
        </row>
        <row r="138">
          <cell r="J138">
            <v>143400</v>
          </cell>
        </row>
      </sheetData>
      <sheetData sheetId="4">
        <row r="8">
          <cell r="J8">
            <v>95616</v>
          </cell>
        </row>
        <row r="9">
          <cell r="J9">
            <v>20126</v>
          </cell>
        </row>
        <row r="10">
          <cell r="J10">
            <v>31</v>
          </cell>
        </row>
        <row r="11">
          <cell r="J11">
            <v>25</v>
          </cell>
        </row>
        <row r="12">
          <cell r="J12">
            <v>2888</v>
          </cell>
        </row>
        <row r="13">
          <cell r="J13">
            <v>4181</v>
          </cell>
        </row>
        <row r="14">
          <cell r="J14">
            <v>5133</v>
          </cell>
        </row>
        <row r="15">
          <cell r="J15">
            <v>986</v>
          </cell>
        </row>
        <row r="16">
          <cell r="J16">
            <v>5976</v>
          </cell>
        </row>
        <row r="17">
          <cell r="J17">
            <v>3693</v>
          </cell>
        </row>
        <row r="18">
          <cell r="J18">
            <v>12859</v>
          </cell>
        </row>
        <row r="19">
          <cell r="J19">
            <v>3351</v>
          </cell>
        </row>
        <row r="20">
          <cell r="J20">
            <v>8470</v>
          </cell>
        </row>
        <row r="21">
          <cell r="J21">
            <v>18265</v>
          </cell>
        </row>
        <row r="22">
          <cell r="J22">
            <v>1828</v>
          </cell>
        </row>
        <row r="23">
          <cell r="J23">
            <v>80</v>
          </cell>
        </row>
        <row r="24">
          <cell r="J24">
            <v>4896</v>
          </cell>
        </row>
        <row r="25">
          <cell r="J25">
            <v>1516</v>
          </cell>
        </row>
        <row r="26">
          <cell r="J26">
            <v>1758</v>
          </cell>
        </row>
        <row r="27">
          <cell r="J27">
            <v>681</v>
          </cell>
        </row>
        <row r="28">
          <cell r="J28">
            <v>928</v>
          </cell>
        </row>
        <row r="29">
          <cell r="J29">
            <v>64</v>
          </cell>
        </row>
        <row r="30">
          <cell r="J30">
            <v>801</v>
          </cell>
        </row>
        <row r="31">
          <cell r="J31">
            <v>0</v>
          </cell>
        </row>
        <row r="32">
          <cell r="J32">
            <v>1098</v>
          </cell>
        </row>
        <row r="33">
          <cell r="J33">
            <v>318</v>
          </cell>
        </row>
        <row r="34">
          <cell r="J34">
            <v>863</v>
          </cell>
        </row>
        <row r="35">
          <cell r="J35">
            <v>811</v>
          </cell>
        </row>
        <row r="36">
          <cell r="J36">
            <v>1414</v>
          </cell>
        </row>
        <row r="37">
          <cell r="J37">
            <v>80</v>
          </cell>
        </row>
        <row r="38">
          <cell r="J38">
            <v>1642</v>
          </cell>
        </row>
        <row r="39">
          <cell r="J39">
            <v>0</v>
          </cell>
        </row>
        <row r="40">
          <cell r="J40">
            <v>2557</v>
          </cell>
        </row>
        <row r="41">
          <cell r="J41">
            <v>10798</v>
          </cell>
        </row>
        <row r="56">
          <cell r="J56">
            <v>5095</v>
          </cell>
        </row>
        <row r="57">
          <cell r="J57">
            <v>14294</v>
          </cell>
        </row>
        <row r="58">
          <cell r="J58">
            <v>1321</v>
          </cell>
        </row>
        <row r="59">
          <cell r="J59">
            <v>118102</v>
          </cell>
        </row>
        <row r="60">
          <cell r="J60">
            <v>1359</v>
          </cell>
        </row>
        <row r="61">
          <cell r="J61">
            <v>49708</v>
          </cell>
        </row>
        <row r="62">
          <cell r="J62">
            <v>23791</v>
          </cell>
        </row>
        <row r="63">
          <cell r="J63">
            <v>519</v>
          </cell>
        </row>
        <row r="64">
          <cell r="J64">
            <v>55266</v>
          </cell>
        </row>
        <row r="65">
          <cell r="J65">
            <v>9164</v>
          </cell>
        </row>
        <row r="66">
          <cell r="J66">
            <v>7978</v>
          </cell>
        </row>
        <row r="67">
          <cell r="J67">
            <v>2528</v>
          </cell>
        </row>
        <row r="68">
          <cell r="J68">
            <v>7719</v>
          </cell>
        </row>
        <row r="69">
          <cell r="J69">
            <v>26508</v>
          </cell>
        </row>
        <row r="70">
          <cell r="J70">
            <v>14068</v>
          </cell>
        </row>
        <row r="71">
          <cell r="J71">
            <v>35</v>
          </cell>
        </row>
        <row r="72">
          <cell r="J72">
            <v>13240</v>
          </cell>
        </row>
        <row r="73">
          <cell r="J73">
            <v>6468</v>
          </cell>
        </row>
        <row r="74">
          <cell r="J74">
            <v>8123</v>
          </cell>
        </row>
        <row r="75">
          <cell r="J75">
            <v>1617</v>
          </cell>
        </row>
        <row r="76">
          <cell r="J76">
            <v>1080</v>
          </cell>
        </row>
        <row r="77">
          <cell r="J77">
            <v>11885</v>
          </cell>
        </row>
        <row r="78">
          <cell r="J78">
            <v>1958</v>
          </cell>
        </row>
        <row r="79">
          <cell r="J79">
            <v>0</v>
          </cell>
        </row>
        <row r="80">
          <cell r="J80">
            <v>2083</v>
          </cell>
        </row>
        <row r="81">
          <cell r="J81">
            <v>58987</v>
          </cell>
        </row>
        <row r="82">
          <cell r="J82">
            <v>9973</v>
          </cell>
        </row>
        <row r="83">
          <cell r="J83">
            <v>7952</v>
          </cell>
        </row>
        <row r="84">
          <cell r="J84">
            <v>1336</v>
          </cell>
        </row>
        <row r="85">
          <cell r="J85">
            <v>53704</v>
          </cell>
        </row>
        <row r="86">
          <cell r="J86">
            <v>12989</v>
          </cell>
        </row>
        <row r="87">
          <cell r="J87">
            <v>6824</v>
          </cell>
        </row>
        <row r="88">
          <cell r="J88">
            <v>355438</v>
          </cell>
        </row>
        <row r="89">
          <cell r="J89">
            <v>672241</v>
          </cell>
        </row>
        <row r="105">
          <cell r="J105">
            <v>19111</v>
          </cell>
        </row>
        <row r="106">
          <cell r="J106">
            <v>32143</v>
          </cell>
        </row>
        <row r="107">
          <cell r="J107">
            <v>3210</v>
          </cell>
        </row>
        <row r="108">
          <cell r="J108">
            <v>10354</v>
          </cell>
        </row>
        <row r="109">
          <cell r="J109">
            <v>2515</v>
          </cell>
        </row>
        <row r="110">
          <cell r="J110">
            <v>68927</v>
          </cell>
        </row>
        <row r="111">
          <cell r="J111">
            <v>25603</v>
          </cell>
        </row>
        <row r="112">
          <cell r="J112">
            <v>711</v>
          </cell>
        </row>
        <row r="113">
          <cell r="J113">
            <v>60950</v>
          </cell>
        </row>
        <row r="114">
          <cell r="J114">
            <v>106841</v>
          </cell>
        </row>
        <row r="115">
          <cell r="J115">
            <v>83878</v>
          </cell>
        </row>
        <row r="116">
          <cell r="J116">
            <v>75998</v>
          </cell>
        </row>
        <row r="117">
          <cell r="J117">
            <v>67236</v>
          </cell>
        </row>
        <row r="118">
          <cell r="J118">
            <v>269801</v>
          </cell>
        </row>
        <row r="119">
          <cell r="J119">
            <v>85521</v>
          </cell>
        </row>
        <row r="120">
          <cell r="J120">
            <v>357</v>
          </cell>
        </row>
        <row r="121">
          <cell r="J121">
            <v>91668</v>
          </cell>
        </row>
        <row r="122">
          <cell r="J122">
            <v>44876</v>
          </cell>
        </row>
        <row r="123">
          <cell r="J123">
            <v>158005</v>
          </cell>
        </row>
        <row r="124">
          <cell r="J124">
            <v>14892</v>
          </cell>
        </row>
        <row r="125">
          <cell r="J125">
            <v>2246</v>
          </cell>
        </row>
        <row r="126">
          <cell r="J126">
            <v>22830</v>
          </cell>
        </row>
        <row r="127">
          <cell r="J127">
            <v>30620</v>
          </cell>
        </row>
        <row r="128">
          <cell r="J128">
            <v>0</v>
          </cell>
        </row>
        <row r="129">
          <cell r="J129">
            <v>61377</v>
          </cell>
        </row>
        <row r="130">
          <cell r="J130">
            <v>37350</v>
          </cell>
        </row>
        <row r="131">
          <cell r="J131">
            <v>17770</v>
          </cell>
        </row>
        <row r="132">
          <cell r="J132">
            <v>14616</v>
          </cell>
        </row>
        <row r="133">
          <cell r="J133">
            <v>1090</v>
          </cell>
        </row>
        <row r="134">
          <cell r="J134">
            <v>72761</v>
          </cell>
        </row>
        <row r="135">
          <cell r="J135">
            <v>8411</v>
          </cell>
        </row>
        <row r="136">
          <cell r="J136">
            <v>5577</v>
          </cell>
        </row>
        <row r="137">
          <cell r="J137">
            <v>2263180</v>
          </cell>
        </row>
        <row r="138">
          <cell r="J138">
            <v>141162</v>
          </cell>
        </row>
      </sheetData>
      <sheetData sheetId="5">
        <row r="8">
          <cell r="J8">
            <v>31961</v>
          </cell>
        </row>
        <row r="9">
          <cell r="J9">
            <v>37516</v>
          </cell>
        </row>
        <row r="10">
          <cell r="J10">
            <v>165</v>
          </cell>
        </row>
        <row r="11">
          <cell r="J11">
            <v>148</v>
          </cell>
        </row>
        <row r="12">
          <cell r="J12">
            <v>4304</v>
          </cell>
        </row>
        <row r="13">
          <cell r="J13">
            <v>12756</v>
          </cell>
        </row>
        <row r="14">
          <cell r="J14">
            <v>16824</v>
          </cell>
        </row>
        <row r="15">
          <cell r="J15">
            <v>395</v>
          </cell>
        </row>
        <row r="16">
          <cell r="J16">
            <v>25801</v>
          </cell>
        </row>
        <row r="17">
          <cell r="J17">
            <v>5324</v>
          </cell>
        </row>
        <row r="18">
          <cell r="J18">
            <v>7909</v>
          </cell>
        </row>
        <row r="19">
          <cell r="J19">
            <v>2030</v>
          </cell>
        </row>
        <row r="20">
          <cell r="J20">
            <v>6580</v>
          </cell>
        </row>
        <row r="21">
          <cell r="J21">
            <v>23049</v>
          </cell>
        </row>
        <row r="22">
          <cell r="J22">
            <v>2935</v>
          </cell>
        </row>
        <row r="23">
          <cell r="J23">
            <v>0</v>
          </cell>
        </row>
        <row r="24">
          <cell r="J24">
            <v>5636</v>
          </cell>
        </row>
        <row r="25">
          <cell r="J25">
            <v>1449</v>
          </cell>
        </row>
        <row r="26">
          <cell r="J26">
            <v>5115</v>
          </cell>
        </row>
        <row r="27">
          <cell r="J27">
            <v>881</v>
          </cell>
        </row>
        <row r="28">
          <cell r="J28">
            <v>710</v>
          </cell>
        </row>
        <row r="29">
          <cell r="J29">
            <v>94</v>
          </cell>
        </row>
        <row r="30">
          <cell r="J30">
            <v>961</v>
          </cell>
        </row>
        <row r="31">
          <cell r="J31">
            <v>0</v>
          </cell>
        </row>
        <row r="32">
          <cell r="J32">
            <v>1095</v>
          </cell>
        </row>
        <row r="33">
          <cell r="J33">
            <v>147</v>
          </cell>
        </row>
        <row r="34">
          <cell r="J34">
            <v>971</v>
          </cell>
        </row>
        <row r="35">
          <cell r="J35">
            <v>1400</v>
          </cell>
        </row>
        <row r="36">
          <cell r="J36">
            <v>1477</v>
          </cell>
        </row>
        <row r="37">
          <cell r="J37">
            <v>80</v>
          </cell>
        </row>
        <row r="38">
          <cell r="J38">
            <v>2006</v>
          </cell>
        </row>
        <row r="39">
          <cell r="J39">
            <v>0</v>
          </cell>
        </row>
        <row r="40">
          <cell r="J40">
            <v>5418</v>
          </cell>
        </row>
        <row r="41">
          <cell r="J41">
            <v>11614</v>
          </cell>
        </row>
        <row r="55">
          <cell r="J55">
            <v>139719</v>
          </cell>
        </row>
        <row r="56">
          <cell r="J56">
            <v>31820</v>
          </cell>
        </row>
        <row r="57">
          <cell r="J57">
            <v>1670</v>
          </cell>
        </row>
        <row r="58">
          <cell r="J58">
            <v>118075</v>
          </cell>
        </row>
        <row r="59">
          <cell r="J59">
            <v>4012</v>
          </cell>
        </row>
        <row r="60">
          <cell r="J60">
            <v>34790</v>
          </cell>
        </row>
        <row r="61">
          <cell r="J61">
            <v>18341</v>
          </cell>
        </row>
        <row r="62">
          <cell r="J62">
            <v>647</v>
          </cell>
        </row>
        <row r="63">
          <cell r="J63">
            <v>34286</v>
          </cell>
        </row>
        <row r="64">
          <cell r="J64">
            <v>7848</v>
          </cell>
        </row>
        <row r="65">
          <cell r="J65">
            <v>5571</v>
          </cell>
        </row>
        <row r="66">
          <cell r="J66">
            <v>4745</v>
          </cell>
        </row>
        <row r="67">
          <cell r="J67">
            <v>6955</v>
          </cell>
        </row>
        <row r="68">
          <cell r="J68">
            <v>23206</v>
          </cell>
        </row>
        <row r="69">
          <cell r="J69">
            <v>12066</v>
          </cell>
        </row>
        <row r="70">
          <cell r="J70">
            <v>966</v>
          </cell>
        </row>
        <row r="71">
          <cell r="J71">
            <v>12099</v>
          </cell>
        </row>
        <row r="72">
          <cell r="J72">
            <v>7540</v>
          </cell>
        </row>
        <row r="73">
          <cell r="J73">
            <v>13854</v>
          </cell>
        </row>
        <row r="74">
          <cell r="J74">
            <v>1019</v>
          </cell>
        </row>
        <row r="75">
          <cell r="J75">
            <v>1245</v>
          </cell>
        </row>
        <row r="76">
          <cell r="J76">
            <v>10979</v>
          </cell>
        </row>
        <row r="77">
          <cell r="J77">
            <v>2294</v>
          </cell>
        </row>
        <row r="78">
          <cell r="J78">
            <v>0</v>
          </cell>
        </row>
        <row r="79">
          <cell r="J79">
            <v>945</v>
          </cell>
        </row>
        <row r="80">
          <cell r="J80">
            <v>1378</v>
          </cell>
        </row>
        <row r="81">
          <cell r="J81">
            <v>10955</v>
          </cell>
        </row>
        <row r="82">
          <cell r="J82">
            <v>10643</v>
          </cell>
        </row>
        <row r="83">
          <cell r="J83">
            <v>973</v>
          </cell>
        </row>
        <row r="84">
          <cell r="J84">
            <v>45496</v>
          </cell>
        </row>
        <row r="85">
          <cell r="J85">
            <v>13188</v>
          </cell>
        </row>
        <row r="86">
          <cell r="J86">
            <v>313</v>
          </cell>
        </row>
        <row r="87">
          <cell r="J87">
            <v>347113</v>
          </cell>
        </row>
        <row r="88">
          <cell r="J88">
            <v>678409</v>
          </cell>
        </row>
        <row r="105">
          <cell r="J105">
            <v>647357</v>
          </cell>
        </row>
        <row r="106">
          <cell r="J106">
            <v>83029</v>
          </cell>
        </row>
        <row r="107">
          <cell r="J107">
            <v>1670</v>
          </cell>
        </row>
        <row r="108">
          <cell r="J108">
            <v>10881</v>
          </cell>
        </row>
        <row r="109">
          <cell r="J109">
            <v>9563</v>
          </cell>
        </row>
        <row r="110">
          <cell r="J110">
            <v>35788</v>
          </cell>
        </row>
        <row r="111">
          <cell r="J111">
            <v>20461</v>
          </cell>
        </row>
        <row r="112">
          <cell r="J112">
            <v>604</v>
          </cell>
        </row>
        <row r="113">
          <cell r="J113">
            <v>49535</v>
          </cell>
        </row>
        <row r="114">
          <cell r="J114">
            <v>67944</v>
          </cell>
        </row>
        <row r="115">
          <cell r="J115">
            <v>53666</v>
          </cell>
        </row>
        <row r="116">
          <cell r="J116">
            <v>119524</v>
          </cell>
        </row>
        <row r="117">
          <cell r="J117">
            <v>62164</v>
          </cell>
        </row>
        <row r="118">
          <cell r="J118">
            <v>262478</v>
          </cell>
        </row>
        <row r="119">
          <cell r="J119">
            <v>85883</v>
          </cell>
        </row>
        <row r="120">
          <cell r="J120">
            <v>8155</v>
          </cell>
        </row>
        <row r="121">
          <cell r="J121">
            <v>70884</v>
          </cell>
        </row>
        <row r="122">
          <cell r="J122">
            <v>76706</v>
          </cell>
        </row>
        <row r="123">
          <cell r="J123">
            <v>303640</v>
          </cell>
        </row>
        <row r="124">
          <cell r="J124">
            <v>14738</v>
          </cell>
        </row>
        <row r="125">
          <cell r="J125">
            <v>2512</v>
          </cell>
        </row>
        <row r="126">
          <cell r="J126">
            <v>36067</v>
          </cell>
        </row>
        <row r="127">
          <cell r="J127">
            <v>45592</v>
          </cell>
        </row>
        <row r="128">
          <cell r="J128">
            <v>0</v>
          </cell>
        </row>
        <row r="129">
          <cell r="J129">
            <v>46573</v>
          </cell>
        </row>
        <row r="130">
          <cell r="J130">
            <v>1442</v>
          </cell>
        </row>
        <row r="131">
          <cell r="J131">
            <v>20003</v>
          </cell>
        </row>
        <row r="132">
          <cell r="J132">
            <v>12029</v>
          </cell>
        </row>
        <row r="133">
          <cell r="J133">
            <v>3954</v>
          </cell>
        </row>
        <row r="134">
          <cell r="J134">
            <v>67310</v>
          </cell>
        </row>
        <row r="135">
          <cell r="J135">
            <v>8153</v>
          </cell>
        </row>
        <row r="136">
          <cell r="J136">
            <v>187</v>
          </cell>
        </row>
        <row r="137">
          <cell r="J137">
            <v>3109223</v>
          </cell>
        </row>
        <row r="138">
          <cell r="J138">
            <v>129111</v>
          </cell>
        </row>
      </sheetData>
      <sheetData sheetId="6">
        <row r="8">
          <cell r="J8">
            <v>65743</v>
          </cell>
        </row>
        <row r="9">
          <cell r="J9">
            <v>64996</v>
          </cell>
        </row>
        <row r="10">
          <cell r="J10">
            <v>130</v>
          </cell>
        </row>
        <row r="11">
          <cell r="J11">
            <v>26</v>
          </cell>
        </row>
        <row r="12">
          <cell r="J12">
            <v>7934</v>
          </cell>
        </row>
        <row r="13">
          <cell r="J13">
            <v>30626</v>
          </cell>
        </row>
        <row r="14">
          <cell r="J14">
            <v>42642</v>
          </cell>
        </row>
        <row r="15">
          <cell r="J15">
            <v>4596</v>
          </cell>
        </row>
        <row r="16">
          <cell r="J16">
            <v>73922</v>
          </cell>
        </row>
        <row r="17">
          <cell r="J17">
            <v>6179</v>
          </cell>
        </row>
        <row r="18">
          <cell r="J18">
            <v>8534</v>
          </cell>
        </row>
        <row r="19">
          <cell r="J19">
            <v>2149</v>
          </cell>
        </row>
        <row r="20">
          <cell r="J20">
            <v>7264</v>
          </cell>
        </row>
        <row r="21">
          <cell r="J21">
            <v>33112</v>
          </cell>
        </row>
        <row r="22">
          <cell r="J22">
            <v>1988</v>
          </cell>
        </row>
        <row r="23">
          <cell r="J23">
            <v>0</v>
          </cell>
        </row>
        <row r="24">
          <cell r="J24">
            <v>10115</v>
          </cell>
        </row>
        <row r="25">
          <cell r="J25">
            <v>1784</v>
          </cell>
        </row>
        <row r="26">
          <cell r="J26">
            <v>730</v>
          </cell>
        </row>
        <row r="27">
          <cell r="J27">
            <v>345</v>
          </cell>
        </row>
        <row r="28">
          <cell r="J28">
            <v>909</v>
          </cell>
        </row>
        <row r="29">
          <cell r="J29">
            <v>15</v>
          </cell>
        </row>
        <row r="30">
          <cell r="J30">
            <v>700</v>
          </cell>
        </row>
        <row r="31">
          <cell r="J31">
            <v>0</v>
          </cell>
        </row>
        <row r="32">
          <cell r="J32">
            <v>1225</v>
          </cell>
        </row>
        <row r="33">
          <cell r="J33">
            <v>159</v>
          </cell>
        </row>
        <row r="34">
          <cell r="J34">
            <v>2257</v>
          </cell>
        </row>
        <row r="35">
          <cell r="J35">
            <v>1404</v>
          </cell>
        </row>
        <row r="36">
          <cell r="J36">
            <v>933</v>
          </cell>
        </row>
        <row r="37">
          <cell r="J37">
            <v>562</v>
          </cell>
        </row>
        <row r="38">
          <cell r="J38">
            <v>1907</v>
          </cell>
        </row>
        <row r="39">
          <cell r="J39">
            <v>0</v>
          </cell>
        </row>
        <row r="40">
          <cell r="J40">
            <v>5106</v>
          </cell>
        </row>
        <row r="41">
          <cell r="J41">
            <v>18253</v>
          </cell>
        </row>
        <row r="56">
          <cell r="J56">
            <v>558778</v>
          </cell>
        </row>
        <row r="57">
          <cell r="J57">
            <v>26300</v>
          </cell>
        </row>
        <row r="58">
          <cell r="J58">
            <v>0</v>
          </cell>
        </row>
        <row r="59">
          <cell r="J59">
            <v>250150</v>
          </cell>
        </row>
        <row r="60">
          <cell r="J60">
            <v>1969</v>
          </cell>
        </row>
        <row r="61">
          <cell r="J61">
            <v>9125</v>
          </cell>
        </row>
        <row r="62">
          <cell r="J62">
            <v>2563</v>
          </cell>
        </row>
        <row r="63">
          <cell r="J63">
            <v>155</v>
          </cell>
        </row>
        <row r="64">
          <cell r="J64">
            <v>11760</v>
          </cell>
        </row>
        <row r="65">
          <cell r="J65">
            <v>8124</v>
          </cell>
        </row>
        <row r="66">
          <cell r="J66">
            <v>6612</v>
          </cell>
        </row>
        <row r="67">
          <cell r="J67">
            <v>3257</v>
          </cell>
        </row>
        <row r="68">
          <cell r="J68">
            <v>6532</v>
          </cell>
        </row>
        <row r="69">
          <cell r="J69">
            <v>27488</v>
          </cell>
        </row>
        <row r="70">
          <cell r="J70">
            <v>10613</v>
          </cell>
        </row>
        <row r="71">
          <cell r="J71">
            <v>3753</v>
          </cell>
        </row>
        <row r="72">
          <cell r="J72">
            <v>12615</v>
          </cell>
        </row>
        <row r="73">
          <cell r="J73">
            <v>7084</v>
          </cell>
        </row>
        <row r="74">
          <cell r="J74">
            <v>13043</v>
          </cell>
        </row>
        <row r="75">
          <cell r="J75">
            <v>984</v>
          </cell>
        </row>
        <row r="76">
          <cell r="J76">
            <v>804</v>
          </cell>
        </row>
        <row r="77">
          <cell r="J77">
            <v>10449</v>
          </cell>
        </row>
        <row r="78">
          <cell r="J78">
            <v>2526</v>
          </cell>
        </row>
        <row r="79">
          <cell r="J79">
            <v>0</v>
          </cell>
        </row>
        <row r="80">
          <cell r="J80">
            <v>30461</v>
          </cell>
        </row>
        <row r="81">
          <cell r="J81">
            <v>625</v>
          </cell>
        </row>
        <row r="82">
          <cell r="J82">
            <v>14132</v>
          </cell>
        </row>
        <row r="83">
          <cell r="J83">
            <v>10514</v>
          </cell>
        </row>
        <row r="84">
          <cell r="J84">
            <v>1081</v>
          </cell>
        </row>
        <row r="85">
          <cell r="J85">
            <v>29654</v>
          </cell>
        </row>
        <row r="86">
          <cell r="J86">
            <v>12587</v>
          </cell>
        </row>
        <row r="87">
          <cell r="J87">
            <v>554</v>
          </cell>
        </row>
        <row r="88">
          <cell r="J88">
            <v>346796</v>
          </cell>
        </row>
        <row r="89">
          <cell r="J89">
            <v>698357</v>
          </cell>
        </row>
        <row r="105">
          <cell r="J105">
            <v>2551300</v>
          </cell>
        </row>
        <row r="106">
          <cell r="J106">
            <v>72300</v>
          </cell>
        </row>
        <row r="107">
          <cell r="J107">
            <v>0</v>
          </cell>
        </row>
        <row r="108">
          <cell r="J108">
            <v>15915</v>
          </cell>
        </row>
        <row r="109">
          <cell r="J109">
            <v>4729</v>
          </cell>
        </row>
        <row r="110">
          <cell r="J110">
            <v>11600</v>
          </cell>
        </row>
        <row r="111">
          <cell r="J111">
            <v>4308</v>
          </cell>
        </row>
        <row r="112">
          <cell r="J112">
            <v>198</v>
          </cell>
        </row>
        <row r="113">
          <cell r="J113">
            <v>31147</v>
          </cell>
        </row>
        <row r="114">
          <cell r="J114">
            <v>93214</v>
          </cell>
        </row>
        <row r="115">
          <cell r="J115">
            <v>65625</v>
          </cell>
        </row>
        <row r="116">
          <cell r="J116">
            <v>92925</v>
          </cell>
        </row>
        <row r="117">
          <cell r="J117">
            <v>107911</v>
          </cell>
        </row>
        <row r="118">
          <cell r="J118">
            <v>495222</v>
          </cell>
        </row>
        <row r="119">
          <cell r="J119">
            <v>83507</v>
          </cell>
        </row>
        <row r="120">
          <cell r="J120">
            <v>56130</v>
          </cell>
        </row>
        <row r="121">
          <cell r="J121">
            <v>76625</v>
          </cell>
        </row>
        <row r="122">
          <cell r="J122">
            <v>53400</v>
          </cell>
        </row>
        <row r="123">
          <cell r="J123">
            <v>383074</v>
          </cell>
        </row>
        <row r="124">
          <cell r="J124">
            <v>15238</v>
          </cell>
        </row>
        <row r="125">
          <cell r="J125">
            <v>1942</v>
          </cell>
        </row>
        <row r="126">
          <cell r="J126">
            <v>30196</v>
          </cell>
        </row>
        <row r="127">
          <cell r="J127">
            <v>53098</v>
          </cell>
        </row>
        <row r="128">
          <cell r="J128">
            <v>0</v>
          </cell>
        </row>
        <row r="129">
          <cell r="J129">
            <v>215045</v>
          </cell>
        </row>
        <row r="130">
          <cell r="J130">
            <v>1985</v>
          </cell>
        </row>
        <row r="131">
          <cell r="J131">
            <v>20440</v>
          </cell>
        </row>
        <row r="132">
          <cell r="J132">
            <v>16561</v>
          </cell>
        </row>
        <row r="133">
          <cell r="J133">
            <v>2293</v>
          </cell>
        </row>
        <row r="134">
          <cell r="J134">
            <v>42100</v>
          </cell>
        </row>
        <row r="135">
          <cell r="J135">
            <v>8741</v>
          </cell>
        </row>
        <row r="136">
          <cell r="J136">
            <v>265</v>
          </cell>
        </row>
        <row r="137">
          <cell r="J137">
            <v>3113862</v>
          </cell>
        </row>
        <row r="138">
          <cell r="J138">
            <v>141034</v>
          </cell>
        </row>
      </sheetData>
      <sheetData sheetId="7">
        <row r="8">
          <cell r="J8">
            <v>340267</v>
          </cell>
        </row>
        <row r="9">
          <cell r="J9">
            <v>70156</v>
          </cell>
        </row>
        <row r="10">
          <cell r="J10">
            <v>0</v>
          </cell>
        </row>
        <row r="11">
          <cell r="J11">
            <v>725</v>
          </cell>
        </row>
        <row r="12">
          <cell r="J12">
            <v>3014</v>
          </cell>
        </row>
        <row r="13">
          <cell r="J13">
            <v>25314</v>
          </cell>
        </row>
        <row r="14">
          <cell r="J14">
            <v>35895</v>
          </cell>
        </row>
        <row r="15">
          <cell r="J15">
            <v>3700</v>
          </cell>
        </row>
        <row r="16">
          <cell r="J16">
            <v>35204</v>
          </cell>
        </row>
        <row r="17">
          <cell r="J17">
            <v>8672</v>
          </cell>
        </row>
        <row r="18">
          <cell r="J18">
            <v>7200</v>
          </cell>
        </row>
        <row r="19">
          <cell r="J19">
            <v>2030</v>
          </cell>
        </row>
        <row r="20">
          <cell r="J20">
            <v>9925</v>
          </cell>
        </row>
        <row r="21">
          <cell r="J21">
            <v>42136</v>
          </cell>
        </row>
        <row r="22">
          <cell r="J22">
            <v>1698</v>
          </cell>
        </row>
        <row r="23">
          <cell r="J23">
            <v>0</v>
          </cell>
        </row>
        <row r="24">
          <cell r="J24">
            <v>11896</v>
          </cell>
        </row>
        <row r="25">
          <cell r="J25">
            <v>1507</v>
          </cell>
        </row>
        <row r="26">
          <cell r="J26">
            <v>972</v>
          </cell>
        </row>
        <row r="27">
          <cell r="J27">
            <v>320</v>
          </cell>
        </row>
        <row r="28">
          <cell r="J28">
            <v>615</v>
          </cell>
        </row>
        <row r="29">
          <cell r="J29">
            <v>76</v>
          </cell>
        </row>
        <row r="30">
          <cell r="J30">
            <v>725</v>
          </cell>
        </row>
        <row r="31">
          <cell r="J31">
            <v>0</v>
          </cell>
        </row>
        <row r="32">
          <cell r="J32">
            <v>1358</v>
          </cell>
        </row>
        <row r="33">
          <cell r="J33">
            <v>415</v>
          </cell>
        </row>
        <row r="34">
          <cell r="J34">
            <v>2356</v>
          </cell>
        </row>
        <row r="35">
          <cell r="J35">
            <v>1501</v>
          </cell>
        </row>
        <row r="36">
          <cell r="J36">
            <v>825</v>
          </cell>
        </row>
        <row r="37">
          <cell r="J37">
            <v>350</v>
          </cell>
        </row>
        <row r="38">
          <cell r="J38">
            <v>1893</v>
          </cell>
        </row>
        <row r="39">
          <cell r="J39">
            <v>0</v>
          </cell>
        </row>
        <row r="40">
          <cell r="J40">
            <v>4900</v>
          </cell>
        </row>
        <row r="41">
          <cell r="J41">
            <v>17554</v>
          </cell>
        </row>
        <row r="56">
          <cell r="J56">
            <v>341452</v>
          </cell>
        </row>
        <row r="57">
          <cell r="J57">
            <v>12087</v>
          </cell>
        </row>
        <row r="58">
          <cell r="J58">
            <v>0</v>
          </cell>
        </row>
        <row r="59">
          <cell r="J59">
            <v>149698</v>
          </cell>
        </row>
        <row r="60">
          <cell r="J60">
            <v>2800</v>
          </cell>
        </row>
        <row r="61">
          <cell r="J61">
            <v>5100</v>
          </cell>
        </row>
        <row r="62">
          <cell r="J62">
            <v>6321</v>
          </cell>
        </row>
        <row r="63">
          <cell r="J63">
            <v>172</v>
          </cell>
        </row>
        <row r="64">
          <cell r="J64">
            <v>8600</v>
          </cell>
        </row>
        <row r="65">
          <cell r="J65">
            <v>8698</v>
          </cell>
        </row>
        <row r="66">
          <cell r="J66">
            <v>4698</v>
          </cell>
        </row>
        <row r="67">
          <cell r="J67">
            <v>2878</v>
          </cell>
        </row>
        <row r="68">
          <cell r="J68">
            <v>7601</v>
          </cell>
        </row>
        <row r="69">
          <cell r="J69">
            <v>25398</v>
          </cell>
        </row>
        <row r="70">
          <cell r="J70">
            <v>9523</v>
          </cell>
        </row>
        <row r="71">
          <cell r="J71">
            <v>0</v>
          </cell>
        </row>
        <row r="72">
          <cell r="J72">
            <v>8950</v>
          </cell>
        </row>
        <row r="73">
          <cell r="J73">
            <v>6239</v>
          </cell>
        </row>
        <row r="74">
          <cell r="J74">
            <v>12615</v>
          </cell>
        </row>
        <row r="75">
          <cell r="J75">
            <v>814</v>
          </cell>
        </row>
        <row r="76">
          <cell r="J76">
            <v>795</v>
          </cell>
        </row>
        <row r="77">
          <cell r="J77">
            <v>14630</v>
          </cell>
        </row>
        <row r="78">
          <cell r="J78">
            <v>2200</v>
          </cell>
        </row>
        <row r="79">
          <cell r="J79">
            <v>0</v>
          </cell>
        </row>
        <row r="80">
          <cell r="J80">
            <v>8315</v>
          </cell>
        </row>
        <row r="81">
          <cell r="J81">
            <v>925</v>
          </cell>
        </row>
        <row r="82">
          <cell r="J82">
            <v>12990</v>
          </cell>
        </row>
        <row r="83">
          <cell r="J83">
            <v>9300</v>
          </cell>
        </row>
        <row r="84">
          <cell r="J84">
            <v>1115</v>
          </cell>
        </row>
        <row r="85">
          <cell r="J85">
            <v>20158</v>
          </cell>
        </row>
        <row r="86">
          <cell r="J86">
            <v>14600</v>
          </cell>
        </row>
        <row r="87">
          <cell r="J87">
            <v>215</v>
          </cell>
        </row>
        <row r="88">
          <cell r="J88">
            <v>362489</v>
          </cell>
        </row>
        <row r="89">
          <cell r="J89">
            <v>725877</v>
          </cell>
        </row>
        <row r="105">
          <cell r="J105">
            <v>1767242</v>
          </cell>
        </row>
        <row r="106">
          <cell r="J106">
            <v>40152</v>
          </cell>
        </row>
        <row r="107">
          <cell r="J107">
            <v>0</v>
          </cell>
        </row>
        <row r="108">
          <cell r="J108">
            <v>15300</v>
          </cell>
        </row>
        <row r="109">
          <cell r="J109">
            <v>6120</v>
          </cell>
        </row>
        <row r="110">
          <cell r="J110">
            <v>4701</v>
          </cell>
        </row>
        <row r="111">
          <cell r="J111">
            <v>6100</v>
          </cell>
        </row>
        <row r="112">
          <cell r="J112">
            <v>225</v>
          </cell>
        </row>
        <row r="113">
          <cell r="J113">
            <v>15123</v>
          </cell>
        </row>
        <row r="114">
          <cell r="J114">
            <v>98456</v>
          </cell>
        </row>
        <row r="115">
          <cell r="J115">
            <v>41025</v>
          </cell>
        </row>
        <row r="116">
          <cell r="J116">
            <v>81025</v>
          </cell>
        </row>
        <row r="117">
          <cell r="J117">
            <v>61100</v>
          </cell>
        </row>
        <row r="118">
          <cell r="J118">
            <v>275300</v>
          </cell>
        </row>
        <row r="119">
          <cell r="J119">
            <v>60236</v>
          </cell>
        </row>
        <row r="120">
          <cell r="J120">
            <v>0</v>
          </cell>
        </row>
        <row r="121">
          <cell r="J121">
            <v>51200</v>
          </cell>
        </row>
        <row r="122">
          <cell r="J122">
            <v>35200</v>
          </cell>
        </row>
        <row r="123">
          <cell r="J123">
            <v>350222</v>
          </cell>
        </row>
        <row r="124">
          <cell r="J124">
            <v>10230</v>
          </cell>
        </row>
        <row r="125">
          <cell r="J125">
            <v>1993</v>
          </cell>
        </row>
        <row r="126">
          <cell r="J126">
            <v>41987</v>
          </cell>
        </row>
        <row r="127">
          <cell r="J127">
            <v>36147</v>
          </cell>
        </row>
        <row r="128">
          <cell r="J128">
            <v>0</v>
          </cell>
        </row>
        <row r="129">
          <cell r="J129">
            <v>284356</v>
          </cell>
        </row>
        <row r="130">
          <cell r="J130">
            <v>1685</v>
          </cell>
        </row>
        <row r="131">
          <cell r="J131">
            <v>15400</v>
          </cell>
        </row>
        <row r="132">
          <cell r="J132">
            <v>13349</v>
          </cell>
        </row>
        <row r="133">
          <cell r="J133">
            <v>640</v>
          </cell>
        </row>
        <row r="134">
          <cell r="J134">
            <v>29614</v>
          </cell>
        </row>
        <row r="135">
          <cell r="J135">
            <v>5201</v>
          </cell>
        </row>
        <row r="136">
          <cell r="J136">
            <v>247</v>
          </cell>
        </row>
        <row r="137">
          <cell r="J137">
            <v>3314002</v>
          </cell>
        </row>
        <row r="138">
          <cell r="J138">
            <v>172800</v>
          </cell>
        </row>
      </sheetData>
      <sheetData sheetId="8">
        <row r="8">
          <cell r="J8">
            <v>704076</v>
          </cell>
        </row>
        <row r="9">
          <cell r="J9">
            <v>27844</v>
          </cell>
        </row>
        <row r="10">
          <cell r="J10">
            <v>400</v>
          </cell>
        </row>
        <row r="11">
          <cell r="J11">
            <v>47</v>
          </cell>
        </row>
        <row r="12">
          <cell r="J12">
            <v>6075</v>
          </cell>
        </row>
        <row r="13">
          <cell r="J13">
            <v>3327</v>
          </cell>
        </row>
        <row r="14">
          <cell r="J14">
            <v>2397</v>
          </cell>
        </row>
        <row r="15">
          <cell r="J15">
            <v>55</v>
          </cell>
        </row>
        <row r="16">
          <cell r="J16">
            <v>18925</v>
          </cell>
        </row>
        <row r="17">
          <cell r="J17">
            <v>9057</v>
          </cell>
        </row>
        <row r="18">
          <cell r="J18">
            <v>5012</v>
          </cell>
        </row>
        <row r="19">
          <cell r="J19">
            <v>2188</v>
          </cell>
        </row>
        <row r="20">
          <cell r="J20">
            <v>5819</v>
          </cell>
        </row>
        <row r="21">
          <cell r="J21">
            <v>24914</v>
          </cell>
        </row>
        <row r="22">
          <cell r="J22">
            <v>2544</v>
          </cell>
        </row>
        <row r="23">
          <cell r="J23">
            <v>0</v>
          </cell>
        </row>
        <row r="24">
          <cell r="J24">
            <v>6944</v>
          </cell>
        </row>
        <row r="25">
          <cell r="J25">
            <v>1034</v>
          </cell>
        </row>
        <row r="26">
          <cell r="J26">
            <v>1548</v>
          </cell>
        </row>
        <row r="27">
          <cell r="J27">
            <v>536</v>
          </cell>
        </row>
        <row r="28">
          <cell r="J28">
            <v>652</v>
          </cell>
        </row>
        <row r="29">
          <cell r="J29">
            <v>2</v>
          </cell>
        </row>
        <row r="30">
          <cell r="J30">
            <v>208</v>
          </cell>
        </row>
        <row r="31">
          <cell r="J31">
            <v>0</v>
          </cell>
        </row>
        <row r="32">
          <cell r="J32">
            <v>794</v>
          </cell>
        </row>
        <row r="33">
          <cell r="J33">
            <v>1007</v>
          </cell>
        </row>
        <row r="34">
          <cell r="J34">
            <v>901</v>
          </cell>
        </row>
        <row r="35">
          <cell r="J35">
            <v>1782</v>
          </cell>
        </row>
        <row r="36">
          <cell r="J36">
            <v>447</v>
          </cell>
        </row>
        <row r="37">
          <cell r="J37">
            <v>112</v>
          </cell>
        </row>
        <row r="38">
          <cell r="J38">
            <v>8442</v>
          </cell>
        </row>
        <row r="39">
          <cell r="J39">
            <v>0</v>
          </cell>
        </row>
        <row r="40">
          <cell r="J40">
            <v>9619</v>
          </cell>
        </row>
        <row r="41">
          <cell r="J41">
            <v>18852</v>
          </cell>
        </row>
        <row r="56">
          <cell r="J56">
            <v>231532</v>
          </cell>
        </row>
        <row r="57">
          <cell r="J57">
            <v>20944</v>
          </cell>
        </row>
        <row r="58">
          <cell r="J58">
            <v>30</v>
          </cell>
        </row>
        <row r="59">
          <cell r="J59">
            <v>285321</v>
          </cell>
        </row>
        <row r="60">
          <cell r="J60">
            <v>7534</v>
          </cell>
        </row>
        <row r="61">
          <cell r="J61">
            <v>18614</v>
          </cell>
        </row>
        <row r="62">
          <cell r="J62">
            <v>32764</v>
          </cell>
        </row>
        <row r="63">
          <cell r="J63">
            <v>542</v>
          </cell>
        </row>
        <row r="64">
          <cell r="J64">
            <v>8778</v>
          </cell>
        </row>
        <row r="65">
          <cell r="J65">
            <v>4917</v>
          </cell>
        </row>
        <row r="66">
          <cell r="J66">
            <v>2939</v>
          </cell>
        </row>
        <row r="67">
          <cell r="J67">
            <v>2219</v>
          </cell>
        </row>
        <row r="68">
          <cell r="J68">
            <v>4870</v>
          </cell>
        </row>
        <row r="69">
          <cell r="J69">
            <v>23689</v>
          </cell>
        </row>
        <row r="70">
          <cell r="J70">
            <v>8650</v>
          </cell>
        </row>
        <row r="71">
          <cell r="J71">
            <v>0</v>
          </cell>
        </row>
        <row r="72">
          <cell r="J72">
            <v>10206</v>
          </cell>
        </row>
        <row r="73">
          <cell r="J73">
            <v>5429</v>
          </cell>
        </row>
        <row r="74">
          <cell r="J74">
            <v>2171</v>
          </cell>
        </row>
        <row r="75">
          <cell r="J75">
            <v>970</v>
          </cell>
        </row>
        <row r="76">
          <cell r="J76">
            <v>519</v>
          </cell>
        </row>
        <row r="77">
          <cell r="J77">
            <v>16545</v>
          </cell>
        </row>
        <row r="78">
          <cell r="J78">
            <v>509</v>
          </cell>
        </row>
        <row r="79">
          <cell r="J79">
            <v>0</v>
          </cell>
        </row>
        <row r="80">
          <cell r="J80">
            <v>624</v>
          </cell>
        </row>
        <row r="81">
          <cell r="J81">
            <v>42598</v>
          </cell>
        </row>
        <row r="82">
          <cell r="J82">
            <v>14728</v>
          </cell>
        </row>
        <row r="83">
          <cell r="J83">
            <v>10981</v>
          </cell>
        </row>
        <row r="84">
          <cell r="J84">
            <v>1475</v>
          </cell>
        </row>
        <row r="85">
          <cell r="J85">
            <v>21658</v>
          </cell>
        </row>
        <row r="86">
          <cell r="J86">
            <v>12152</v>
          </cell>
        </row>
        <row r="87">
          <cell r="J87">
            <v>314</v>
          </cell>
        </row>
        <row r="88">
          <cell r="J88">
            <v>363473</v>
          </cell>
        </row>
        <row r="89">
          <cell r="J89">
            <v>730121</v>
          </cell>
        </row>
        <row r="105">
          <cell r="J105">
            <v>1218316</v>
          </cell>
        </row>
        <row r="106">
          <cell r="J106">
            <v>49628</v>
          </cell>
        </row>
        <row r="107">
          <cell r="J107">
            <v>120</v>
          </cell>
        </row>
        <row r="108">
          <cell r="J108">
            <v>15847</v>
          </cell>
        </row>
        <row r="109">
          <cell r="J109">
            <v>15094</v>
          </cell>
        </row>
        <row r="110">
          <cell r="J110">
            <v>13098</v>
          </cell>
        </row>
        <row r="111">
          <cell r="J111">
            <v>28681</v>
          </cell>
        </row>
        <row r="112">
          <cell r="J112">
            <v>467</v>
          </cell>
        </row>
        <row r="113">
          <cell r="J113">
            <v>14900</v>
          </cell>
        </row>
        <row r="114">
          <cell r="J114">
            <v>51738</v>
          </cell>
        </row>
        <row r="115">
          <cell r="J115">
            <v>25783</v>
          </cell>
        </row>
        <row r="116">
          <cell r="J116">
            <v>74170</v>
          </cell>
        </row>
        <row r="117">
          <cell r="J117">
            <v>44112</v>
          </cell>
        </row>
        <row r="118">
          <cell r="J118">
            <v>259654</v>
          </cell>
        </row>
        <row r="119">
          <cell r="J119">
            <v>58146</v>
          </cell>
        </row>
        <row r="120">
          <cell r="J120">
            <v>0</v>
          </cell>
        </row>
        <row r="121">
          <cell r="J121">
            <v>78251</v>
          </cell>
        </row>
        <row r="122">
          <cell r="J122">
            <v>46256</v>
          </cell>
        </row>
        <row r="123">
          <cell r="J123">
            <v>42687</v>
          </cell>
        </row>
        <row r="124">
          <cell r="J124">
            <v>13146</v>
          </cell>
        </row>
        <row r="125">
          <cell r="J125">
            <v>1033</v>
          </cell>
        </row>
        <row r="126">
          <cell r="J126">
            <v>39849</v>
          </cell>
        </row>
        <row r="127">
          <cell r="J127">
            <v>12083</v>
          </cell>
        </row>
        <row r="128">
          <cell r="J128">
            <v>0</v>
          </cell>
        </row>
        <row r="129">
          <cell r="J129">
            <v>36910</v>
          </cell>
        </row>
        <row r="130">
          <cell r="J130">
            <v>49120</v>
          </cell>
        </row>
        <row r="131">
          <cell r="J131">
            <v>22976</v>
          </cell>
        </row>
        <row r="132">
          <cell r="J132">
            <v>17034</v>
          </cell>
        </row>
        <row r="133">
          <cell r="J133">
            <v>1442</v>
          </cell>
        </row>
        <row r="134">
          <cell r="J134">
            <v>35636</v>
          </cell>
        </row>
        <row r="135">
          <cell r="J135">
            <v>15146</v>
          </cell>
        </row>
        <row r="136">
          <cell r="J136">
            <v>47</v>
          </cell>
        </row>
        <row r="137">
          <cell r="J137">
            <v>3275719</v>
          </cell>
        </row>
        <row r="138">
          <cell r="J138">
            <v>177158</v>
          </cell>
        </row>
      </sheetData>
      <sheetData sheetId="9">
        <row r="8">
          <cell r="J8">
            <v>230800</v>
          </cell>
        </row>
        <row r="9">
          <cell r="J9">
            <v>22929</v>
          </cell>
        </row>
        <row r="10">
          <cell r="J10">
            <v>1250</v>
          </cell>
        </row>
        <row r="11">
          <cell r="J11">
            <v>1106</v>
          </cell>
        </row>
        <row r="12">
          <cell r="J12">
            <v>4150</v>
          </cell>
        </row>
        <row r="13">
          <cell r="J13">
            <v>4890</v>
          </cell>
        </row>
        <row r="14">
          <cell r="J14">
            <v>5801</v>
          </cell>
        </row>
        <row r="15">
          <cell r="J15">
            <v>323</v>
          </cell>
        </row>
        <row r="16">
          <cell r="J16">
            <v>13224</v>
          </cell>
        </row>
        <row r="17">
          <cell r="J17">
            <v>6275</v>
          </cell>
        </row>
        <row r="18">
          <cell r="J18">
            <v>4853</v>
          </cell>
        </row>
        <row r="19">
          <cell r="J19">
            <v>2606</v>
          </cell>
        </row>
        <row r="20">
          <cell r="J20">
            <v>7792</v>
          </cell>
        </row>
        <row r="21">
          <cell r="J21">
            <v>22435</v>
          </cell>
        </row>
        <row r="22">
          <cell r="J22">
            <v>1491</v>
          </cell>
        </row>
        <row r="23">
          <cell r="J23">
            <v>0</v>
          </cell>
        </row>
        <row r="24">
          <cell r="J24">
            <v>5720</v>
          </cell>
        </row>
        <row r="25">
          <cell r="J25">
            <v>831</v>
          </cell>
        </row>
        <row r="26">
          <cell r="J26">
            <v>783</v>
          </cell>
        </row>
        <row r="27">
          <cell r="J27">
            <v>209</v>
          </cell>
        </row>
        <row r="28">
          <cell r="J28">
            <v>1083</v>
          </cell>
        </row>
        <row r="29">
          <cell r="J29">
            <v>20</v>
          </cell>
        </row>
        <row r="30">
          <cell r="J30">
            <v>761</v>
          </cell>
        </row>
        <row r="31">
          <cell r="J31">
            <v>0</v>
          </cell>
        </row>
        <row r="32">
          <cell r="J32">
            <v>964</v>
          </cell>
        </row>
        <row r="33">
          <cell r="J33">
            <v>595</v>
          </cell>
        </row>
        <row r="34">
          <cell r="J34">
            <v>1767</v>
          </cell>
        </row>
        <row r="35">
          <cell r="J35">
            <v>1957</v>
          </cell>
        </row>
        <row r="36">
          <cell r="J36">
            <v>281</v>
          </cell>
        </row>
        <row r="37">
          <cell r="J37">
            <v>450</v>
          </cell>
        </row>
        <row r="38">
          <cell r="J38">
            <v>5173</v>
          </cell>
        </row>
        <row r="39">
          <cell r="J39">
            <v>8</v>
          </cell>
        </row>
        <row r="40">
          <cell r="J40">
            <v>5950</v>
          </cell>
        </row>
        <row r="41">
          <cell r="J41">
            <v>13166</v>
          </cell>
        </row>
        <row r="56">
          <cell r="J56">
            <v>65234</v>
          </cell>
        </row>
        <row r="57">
          <cell r="J57">
            <v>37685</v>
          </cell>
        </row>
        <row r="58">
          <cell r="J58">
            <v>601</v>
          </cell>
        </row>
        <row r="59">
          <cell r="J59">
            <v>286525</v>
          </cell>
        </row>
        <row r="60">
          <cell r="J60">
            <v>10669</v>
          </cell>
        </row>
        <row r="61">
          <cell r="J61">
            <v>25160</v>
          </cell>
        </row>
        <row r="62">
          <cell r="J62">
            <v>48030</v>
          </cell>
        </row>
        <row r="63">
          <cell r="J63">
            <v>8138</v>
          </cell>
        </row>
        <row r="64">
          <cell r="J64">
            <v>9453</v>
          </cell>
        </row>
        <row r="65">
          <cell r="J65">
            <v>6592</v>
          </cell>
        </row>
        <row r="66">
          <cell r="J66">
            <v>2268</v>
          </cell>
        </row>
        <row r="67">
          <cell r="J67">
            <v>2543</v>
          </cell>
        </row>
        <row r="68">
          <cell r="J68">
            <v>4235</v>
          </cell>
        </row>
        <row r="69">
          <cell r="J69">
            <v>21735</v>
          </cell>
        </row>
        <row r="70">
          <cell r="J70">
            <v>8168</v>
          </cell>
        </row>
        <row r="71">
          <cell r="J71">
            <v>0</v>
          </cell>
        </row>
        <row r="72">
          <cell r="J72">
            <v>9145</v>
          </cell>
        </row>
        <row r="73">
          <cell r="J73">
            <v>4704</v>
          </cell>
        </row>
        <row r="74">
          <cell r="J74">
            <v>3795</v>
          </cell>
        </row>
        <row r="75">
          <cell r="J75">
            <v>700</v>
          </cell>
        </row>
        <row r="76">
          <cell r="J76">
            <v>699</v>
          </cell>
        </row>
        <row r="77">
          <cell r="J77">
            <v>11770</v>
          </cell>
        </row>
        <row r="78">
          <cell r="J78">
            <v>1056</v>
          </cell>
        </row>
        <row r="79">
          <cell r="J79">
            <v>0</v>
          </cell>
        </row>
        <row r="80">
          <cell r="J80">
            <v>1563</v>
          </cell>
        </row>
        <row r="81">
          <cell r="J81">
            <v>67384</v>
          </cell>
        </row>
        <row r="82">
          <cell r="J82">
            <v>13037</v>
          </cell>
        </row>
        <row r="83">
          <cell r="J83">
            <v>11005</v>
          </cell>
        </row>
        <row r="84">
          <cell r="J84">
            <v>1958</v>
          </cell>
        </row>
        <row r="85">
          <cell r="J85">
            <v>16692</v>
          </cell>
        </row>
        <row r="86">
          <cell r="J86">
            <v>11766</v>
          </cell>
        </row>
        <row r="87">
          <cell r="J87">
            <v>192</v>
          </cell>
        </row>
        <row r="88">
          <cell r="J88">
            <v>361447</v>
          </cell>
        </row>
        <row r="89">
          <cell r="J89">
            <v>742675</v>
          </cell>
        </row>
        <row r="105">
          <cell r="J105">
            <v>282592</v>
          </cell>
        </row>
        <row r="106">
          <cell r="J106">
            <v>94659</v>
          </cell>
        </row>
        <row r="107">
          <cell r="J107">
            <v>2654</v>
          </cell>
        </row>
        <row r="108">
          <cell r="J108">
            <v>26470</v>
          </cell>
        </row>
        <row r="109">
          <cell r="J109">
            <v>17735</v>
          </cell>
        </row>
        <row r="110">
          <cell r="J110">
            <v>23348</v>
          </cell>
        </row>
        <row r="111">
          <cell r="J111">
            <v>45826</v>
          </cell>
        </row>
        <row r="112">
          <cell r="J112">
            <v>5909</v>
          </cell>
        </row>
        <row r="113">
          <cell r="J113">
            <v>15979</v>
          </cell>
        </row>
        <row r="114">
          <cell r="J114">
            <v>84069</v>
          </cell>
        </row>
        <row r="115">
          <cell r="J115">
            <v>23115</v>
          </cell>
        </row>
        <row r="116">
          <cell r="J116">
            <v>94845</v>
          </cell>
        </row>
        <row r="117">
          <cell r="J117">
            <v>39020</v>
          </cell>
        </row>
        <row r="118">
          <cell r="J118">
            <v>265321</v>
          </cell>
        </row>
        <row r="119">
          <cell r="J119">
            <v>64657</v>
          </cell>
        </row>
        <row r="120">
          <cell r="J120">
            <v>0</v>
          </cell>
        </row>
        <row r="121">
          <cell r="J121">
            <v>45468</v>
          </cell>
        </row>
        <row r="122">
          <cell r="J122">
            <v>30174</v>
          </cell>
        </row>
        <row r="123">
          <cell r="J123">
            <v>64497</v>
          </cell>
        </row>
        <row r="124">
          <cell r="J124">
            <v>11480</v>
          </cell>
        </row>
        <row r="125">
          <cell r="J125">
            <v>1466</v>
          </cell>
        </row>
        <row r="126">
          <cell r="J126">
            <v>28101</v>
          </cell>
        </row>
        <row r="127">
          <cell r="J127">
            <v>32655</v>
          </cell>
        </row>
        <row r="128">
          <cell r="J128">
            <v>0</v>
          </cell>
        </row>
        <row r="129">
          <cell r="J129">
            <v>56981</v>
          </cell>
        </row>
        <row r="130">
          <cell r="J130">
            <v>178391</v>
          </cell>
        </row>
        <row r="131">
          <cell r="J131">
            <v>22181</v>
          </cell>
        </row>
        <row r="132">
          <cell r="J132">
            <v>13603</v>
          </cell>
        </row>
        <row r="133">
          <cell r="J133">
            <v>3130</v>
          </cell>
        </row>
        <row r="134">
          <cell r="J134">
            <v>23681</v>
          </cell>
        </row>
        <row r="135">
          <cell r="J135">
            <v>6811</v>
          </cell>
        </row>
        <row r="136">
          <cell r="J136">
            <v>75</v>
          </cell>
        </row>
        <row r="137">
          <cell r="J137">
            <v>3204723</v>
          </cell>
        </row>
        <row r="138">
          <cell r="J138">
            <v>190457</v>
          </cell>
        </row>
      </sheetData>
      <sheetData sheetId="10">
        <row r="8">
          <cell r="J8">
            <v>30865</v>
          </cell>
        </row>
        <row r="9">
          <cell r="J9">
            <v>31774</v>
          </cell>
        </row>
        <row r="10">
          <cell r="J10">
            <v>7914</v>
          </cell>
        </row>
        <row r="11">
          <cell r="J11">
            <v>75</v>
          </cell>
        </row>
        <row r="12">
          <cell r="J12">
            <v>8954</v>
          </cell>
        </row>
        <row r="13">
          <cell r="J13">
            <v>27831</v>
          </cell>
        </row>
        <row r="14">
          <cell r="J14">
            <v>47525</v>
          </cell>
        </row>
        <row r="15">
          <cell r="J15">
            <v>1030</v>
          </cell>
        </row>
        <row r="16">
          <cell r="J16">
            <v>9834</v>
          </cell>
        </row>
        <row r="17">
          <cell r="J17">
            <v>6754</v>
          </cell>
        </row>
        <row r="18">
          <cell r="J18">
            <v>3517</v>
          </cell>
        </row>
        <row r="19">
          <cell r="J19">
            <v>1654</v>
          </cell>
        </row>
        <row r="20">
          <cell r="J20">
            <v>7750</v>
          </cell>
        </row>
        <row r="21">
          <cell r="J21">
            <v>22319</v>
          </cell>
        </row>
        <row r="22">
          <cell r="J22">
            <v>3782</v>
          </cell>
        </row>
        <row r="23">
          <cell r="J23">
            <v>0</v>
          </cell>
        </row>
        <row r="24">
          <cell r="J24">
            <v>5805</v>
          </cell>
        </row>
        <row r="25">
          <cell r="J25">
            <v>1354</v>
          </cell>
        </row>
        <row r="26">
          <cell r="J26">
            <v>4321</v>
          </cell>
        </row>
        <row r="27">
          <cell r="J27">
            <v>648</v>
          </cell>
        </row>
        <row r="28">
          <cell r="J28">
            <v>910</v>
          </cell>
        </row>
        <row r="29">
          <cell r="J29">
            <v>135</v>
          </cell>
        </row>
        <row r="30">
          <cell r="J30">
            <v>1048</v>
          </cell>
        </row>
        <row r="31">
          <cell r="J31">
            <v>0</v>
          </cell>
        </row>
        <row r="32">
          <cell r="J32">
            <v>1106</v>
          </cell>
        </row>
        <row r="33">
          <cell r="J33">
            <v>1486</v>
          </cell>
        </row>
        <row r="34">
          <cell r="J34">
            <v>987</v>
          </cell>
        </row>
        <row r="35">
          <cell r="J35">
            <v>1923</v>
          </cell>
        </row>
        <row r="36">
          <cell r="J36">
            <v>654</v>
          </cell>
        </row>
        <row r="37">
          <cell r="J37">
            <v>92</v>
          </cell>
        </row>
        <row r="38">
          <cell r="J38">
            <v>1834</v>
          </cell>
        </row>
        <row r="39">
          <cell r="J39">
            <v>0</v>
          </cell>
        </row>
        <row r="40">
          <cell r="J40">
            <v>6550</v>
          </cell>
        </row>
        <row r="41">
          <cell r="J41">
            <v>18498</v>
          </cell>
        </row>
        <row r="56">
          <cell r="J56">
            <v>188255</v>
          </cell>
        </row>
        <row r="57">
          <cell r="J57">
            <v>54321</v>
          </cell>
        </row>
        <row r="58">
          <cell r="J58">
            <v>134</v>
          </cell>
        </row>
        <row r="59">
          <cell r="J59">
            <v>286353</v>
          </cell>
        </row>
        <row r="60">
          <cell r="J60">
            <v>2312</v>
          </cell>
        </row>
        <row r="61">
          <cell r="J61">
            <v>5647</v>
          </cell>
        </row>
        <row r="62">
          <cell r="J62">
            <v>8384</v>
          </cell>
        </row>
        <row r="63">
          <cell r="J63">
            <v>773</v>
          </cell>
        </row>
        <row r="64">
          <cell r="J64">
            <v>11369</v>
          </cell>
        </row>
        <row r="65">
          <cell r="J65">
            <v>6147</v>
          </cell>
        </row>
        <row r="66">
          <cell r="J66">
            <v>3088</v>
          </cell>
        </row>
        <row r="67">
          <cell r="J67">
            <v>2269</v>
          </cell>
        </row>
        <row r="68">
          <cell r="J68">
            <v>4381</v>
          </cell>
        </row>
        <row r="69">
          <cell r="J69">
            <v>21918</v>
          </cell>
        </row>
        <row r="70">
          <cell r="J70">
            <v>4751</v>
          </cell>
        </row>
        <row r="71">
          <cell r="J71">
            <v>798</v>
          </cell>
        </row>
        <row r="72">
          <cell r="J72">
            <v>11500</v>
          </cell>
        </row>
        <row r="73">
          <cell r="J73">
            <v>4851</v>
          </cell>
        </row>
        <row r="74">
          <cell r="J74">
            <v>1036</v>
          </cell>
        </row>
        <row r="75">
          <cell r="J75">
            <v>800</v>
          </cell>
        </row>
        <row r="76">
          <cell r="J76">
            <v>959</v>
          </cell>
        </row>
        <row r="77">
          <cell r="J77">
            <v>9874</v>
          </cell>
        </row>
        <row r="78">
          <cell r="J78">
            <v>1209</v>
          </cell>
        </row>
        <row r="79">
          <cell r="J79">
            <v>0</v>
          </cell>
        </row>
        <row r="80">
          <cell r="J80">
            <v>1390</v>
          </cell>
        </row>
        <row r="81">
          <cell r="J81">
            <v>45981</v>
          </cell>
        </row>
        <row r="82">
          <cell r="J82">
            <v>10156</v>
          </cell>
        </row>
        <row r="83">
          <cell r="J83">
            <v>10658</v>
          </cell>
        </row>
        <row r="84">
          <cell r="J84">
            <v>784</v>
          </cell>
        </row>
        <row r="85">
          <cell r="J85">
            <v>9475</v>
          </cell>
        </row>
        <row r="86">
          <cell r="J86">
            <v>11955</v>
          </cell>
        </row>
        <row r="87">
          <cell r="J87">
            <v>471</v>
          </cell>
        </row>
        <row r="88">
          <cell r="J88">
            <v>353314</v>
          </cell>
        </row>
        <row r="89">
          <cell r="J89">
            <v>723181</v>
          </cell>
        </row>
        <row r="105">
          <cell r="J105">
            <v>847292</v>
          </cell>
        </row>
        <row r="106">
          <cell r="J106">
            <v>105321</v>
          </cell>
        </row>
        <row r="107">
          <cell r="J107">
            <v>521</v>
          </cell>
        </row>
        <row r="108">
          <cell r="J108">
            <v>26741</v>
          </cell>
        </row>
        <row r="109">
          <cell r="J109">
            <v>4117</v>
          </cell>
        </row>
        <row r="110">
          <cell r="J110">
            <v>5914</v>
          </cell>
        </row>
        <row r="111">
          <cell r="J111">
            <v>7212</v>
          </cell>
        </row>
        <row r="112">
          <cell r="J112">
            <v>564</v>
          </cell>
        </row>
        <row r="113">
          <cell r="J113">
            <v>23522</v>
          </cell>
        </row>
        <row r="114">
          <cell r="J114">
            <v>74328</v>
          </cell>
        </row>
        <row r="115">
          <cell r="J115">
            <v>27175</v>
          </cell>
        </row>
        <row r="116">
          <cell r="J116">
            <v>81491</v>
          </cell>
        </row>
        <row r="117">
          <cell r="J117">
            <v>40166</v>
          </cell>
        </row>
        <row r="118">
          <cell r="J118">
            <v>286627</v>
          </cell>
        </row>
        <row r="119">
          <cell r="J119">
            <v>56214</v>
          </cell>
        </row>
        <row r="120">
          <cell r="J120">
            <v>3018</v>
          </cell>
        </row>
        <row r="121">
          <cell r="J121">
            <v>84083</v>
          </cell>
        </row>
        <row r="122">
          <cell r="J122">
            <v>43897</v>
          </cell>
        </row>
        <row r="123">
          <cell r="J123">
            <v>40251</v>
          </cell>
        </row>
        <row r="124">
          <cell r="J124">
            <v>9836</v>
          </cell>
        </row>
        <row r="125">
          <cell r="J125">
            <v>1869</v>
          </cell>
        </row>
        <row r="126">
          <cell r="J126">
            <v>26874</v>
          </cell>
        </row>
        <row r="127">
          <cell r="J127">
            <v>38191</v>
          </cell>
        </row>
        <row r="128">
          <cell r="J128">
            <v>0</v>
          </cell>
        </row>
        <row r="129">
          <cell r="J129">
            <v>49810</v>
          </cell>
        </row>
        <row r="130">
          <cell r="J130">
            <v>77308</v>
          </cell>
        </row>
        <row r="131">
          <cell r="J131">
            <v>16867</v>
          </cell>
        </row>
        <row r="132">
          <cell r="J132">
            <v>15733</v>
          </cell>
        </row>
        <row r="133">
          <cell r="J133">
            <v>593</v>
          </cell>
        </row>
        <row r="134">
          <cell r="J134">
            <v>14720</v>
          </cell>
        </row>
        <row r="135">
          <cell r="J135">
            <v>7124</v>
          </cell>
        </row>
        <row r="136">
          <cell r="J136">
            <v>144</v>
          </cell>
        </row>
        <row r="137">
          <cell r="J137">
            <v>3104726</v>
          </cell>
        </row>
        <row r="138">
          <cell r="J138">
            <v>167571</v>
          </cell>
        </row>
      </sheetData>
      <sheetData sheetId="11">
        <row r="8">
          <cell r="J8">
            <v>7278</v>
          </cell>
        </row>
        <row r="9">
          <cell r="J9">
            <v>18517</v>
          </cell>
        </row>
        <row r="10">
          <cell r="J10">
            <v>8547</v>
          </cell>
        </row>
        <row r="11">
          <cell r="J11">
            <v>228</v>
          </cell>
        </row>
        <row r="12">
          <cell r="J12">
            <v>2924</v>
          </cell>
        </row>
        <row r="13">
          <cell r="J13">
            <v>8847</v>
          </cell>
        </row>
        <row r="14">
          <cell r="J14">
            <v>15038</v>
          </cell>
        </row>
        <row r="15">
          <cell r="J15">
            <v>680</v>
          </cell>
        </row>
        <row r="16">
          <cell r="J16">
            <v>4270</v>
          </cell>
        </row>
        <row r="17">
          <cell r="J17">
            <v>7215</v>
          </cell>
        </row>
        <row r="18">
          <cell r="J18">
            <v>2877</v>
          </cell>
        </row>
        <row r="19">
          <cell r="J19">
            <v>4665</v>
          </cell>
        </row>
        <row r="20">
          <cell r="J20">
            <v>5042</v>
          </cell>
        </row>
        <row r="21">
          <cell r="J21">
            <v>23578</v>
          </cell>
        </row>
        <row r="22">
          <cell r="J22">
            <v>5072</v>
          </cell>
        </row>
        <row r="23">
          <cell r="J23">
            <v>128</v>
          </cell>
        </row>
        <row r="24">
          <cell r="J24">
            <v>6542</v>
          </cell>
        </row>
        <row r="25">
          <cell r="J25">
            <v>1397</v>
          </cell>
        </row>
        <row r="26">
          <cell r="J26">
            <v>2900</v>
          </cell>
        </row>
        <row r="27">
          <cell r="J27">
            <v>727</v>
          </cell>
        </row>
        <row r="28">
          <cell r="J28">
            <v>939</v>
          </cell>
        </row>
        <row r="29">
          <cell r="J29">
            <v>1021</v>
          </cell>
        </row>
        <row r="30">
          <cell r="J30">
            <v>854</v>
          </cell>
        </row>
        <row r="31">
          <cell r="J31">
            <v>0</v>
          </cell>
        </row>
        <row r="32">
          <cell r="J32">
            <v>1096</v>
          </cell>
        </row>
        <row r="33">
          <cell r="J33">
            <v>1306</v>
          </cell>
        </row>
        <row r="34">
          <cell r="J34">
            <v>1768</v>
          </cell>
        </row>
        <row r="35">
          <cell r="J35">
            <v>1566</v>
          </cell>
        </row>
        <row r="36">
          <cell r="J36">
            <v>875</v>
          </cell>
        </row>
        <row r="37">
          <cell r="J37">
            <v>347</v>
          </cell>
        </row>
        <row r="38">
          <cell r="J38">
            <v>2023</v>
          </cell>
        </row>
        <row r="39">
          <cell r="J39">
            <v>120</v>
          </cell>
        </row>
        <row r="40">
          <cell r="J40">
            <v>5401</v>
          </cell>
        </row>
        <row r="41">
          <cell r="J41">
            <v>15580</v>
          </cell>
        </row>
        <row r="56">
          <cell r="J56">
            <v>448124</v>
          </cell>
        </row>
        <row r="57">
          <cell r="J57">
            <v>33960.333333333336</v>
          </cell>
        </row>
        <row r="58">
          <cell r="J58">
            <v>2641</v>
          </cell>
        </row>
        <row r="59">
          <cell r="J59">
            <v>286321</v>
          </cell>
        </row>
        <row r="60">
          <cell r="J60">
            <v>2499.9999999999995</v>
          </cell>
        </row>
        <row r="61">
          <cell r="J61">
            <v>5846.666666666667</v>
          </cell>
        </row>
        <row r="62">
          <cell r="J62">
            <v>1679.6666666666665</v>
          </cell>
        </row>
        <row r="63">
          <cell r="J63">
            <v>615</v>
          </cell>
        </row>
        <row r="64">
          <cell r="J64">
            <v>10539.666666666666</v>
          </cell>
        </row>
        <row r="65">
          <cell r="J65">
            <v>8088.333333333333</v>
          </cell>
        </row>
        <row r="66">
          <cell r="J66">
            <v>5533</v>
          </cell>
        </row>
        <row r="67">
          <cell r="J67">
            <v>2682.3333333333335</v>
          </cell>
        </row>
        <row r="68">
          <cell r="J68">
            <v>4986.666666666667</v>
          </cell>
        </row>
        <row r="69">
          <cell r="J69">
            <v>26784.333333333332</v>
          </cell>
        </row>
        <row r="70">
          <cell r="J70">
            <v>8214.3333333333321</v>
          </cell>
        </row>
        <row r="71">
          <cell r="J71">
            <v>0</v>
          </cell>
        </row>
        <row r="72">
          <cell r="J72">
            <v>11635</v>
          </cell>
        </row>
        <row r="73">
          <cell r="J73">
            <v>8099.9999999999991</v>
          </cell>
        </row>
        <row r="74">
          <cell r="J74">
            <v>1675.6666666666667</v>
          </cell>
        </row>
        <row r="75">
          <cell r="J75">
            <v>509.66666666666663</v>
          </cell>
        </row>
        <row r="76">
          <cell r="J76">
            <v>737.33333333333337</v>
          </cell>
        </row>
        <row r="77">
          <cell r="J77">
            <v>11810</v>
          </cell>
        </row>
        <row r="78">
          <cell r="J78">
            <v>1104.6666666666665</v>
          </cell>
        </row>
        <row r="79">
          <cell r="J79">
            <v>0</v>
          </cell>
        </row>
        <row r="80">
          <cell r="J80">
            <v>923.66666666666663</v>
          </cell>
        </row>
        <row r="81">
          <cell r="J81">
            <v>68973.666666666672</v>
          </cell>
        </row>
        <row r="82">
          <cell r="J82">
            <v>15191</v>
          </cell>
        </row>
        <row r="83">
          <cell r="J83">
            <v>9014</v>
          </cell>
        </row>
        <row r="84">
          <cell r="J84">
            <v>659</v>
          </cell>
        </row>
        <row r="85">
          <cell r="J85">
            <v>19136.333333333332</v>
          </cell>
        </row>
        <row r="86">
          <cell r="J86">
            <v>11731</v>
          </cell>
        </row>
        <row r="87">
          <cell r="J87">
            <v>2010.6666666666663</v>
          </cell>
        </row>
        <row r="88">
          <cell r="J88">
            <v>312401.66666666669</v>
          </cell>
        </row>
        <row r="89">
          <cell r="J89">
            <v>701047</v>
          </cell>
        </row>
        <row r="105">
          <cell r="J105">
            <v>1988009</v>
          </cell>
        </row>
        <row r="106">
          <cell r="J106">
            <v>71306</v>
          </cell>
        </row>
        <row r="107">
          <cell r="J107">
            <v>4585</v>
          </cell>
        </row>
        <row r="108">
          <cell r="J108">
            <v>26741</v>
          </cell>
        </row>
        <row r="109">
          <cell r="J109">
            <v>4179</v>
          </cell>
        </row>
        <row r="110">
          <cell r="J110">
            <v>8233</v>
          </cell>
        </row>
        <row r="111">
          <cell r="J111">
            <v>2372</v>
          </cell>
        </row>
        <row r="112">
          <cell r="J112">
            <v>1142</v>
          </cell>
        </row>
        <row r="113">
          <cell r="J113">
            <v>16464.333333333336</v>
          </cell>
        </row>
        <row r="114">
          <cell r="J114">
            <v>91913</v>
          </cell>
        </row>
        <row r="115">
          <cell r="J115">
            <v>54464</v>
          </cell>
        </row>
        <row r="116">
          <cell r="J116">
            <v>91172</v>
          </cell>
        </row>
        <row r="117">
          <cell r="J117">
            <v>58056</v>
          </cell>
        </row>
        <row r="118">
          <cell r="J118">
            <v>293305</v>
          </cell>
        </row>
        <row r="119">
          <cell r="J119">
            <v>47342</v>
          </cell>
        </row>
        <row r="120">
          <cell r="J120">
            <v>0</v>
          </cell>
        </row>
        <row r="121">
          <cell r="J121">
            <v>67075</v>
          </cell>
        </row>
        <row r="122">
          <cell r="J122">
            <v>42423</v>
          </cell>
        </row>
        <row r="123">
          <cell r="J123">
            <v>44931</v>
          </cell>
        </row>
        <row r="124">
          <cell r="J124">
            <v>10145</v>
          </cell>
        </row>
        <row r="125">
          <cell r="J125">
            <v>1569</v>
          </cell>
        </row>
        <row r="126">
          <cell r="J126">
            <v>27933</v>
          </cell>
        </row>
        <row r="127">
          <cell r="J127">
            <v>29206</v>
          </cell>
        </row>
        <row r="128">
          <cell r="J128">
            <v>0</v>
          </cell>
        </row>
        <row r="129">
          <cell r="J129">
            <v>47804</v>
          </cell>
        </row>
        <row r="130">
          <cell r="J130">
            <v>93183</v>
          </cell>
        </row>
        <row r="131">
          <cell r="J131">
            <v>24580</v>
          </cell>
        </row>
        <row r="132">
          <cell r="J132">
            <v>15084</v>
          </cell>
        </row>
        <row r="133">
          <cell r="J133">
            <v>538</v>
          </cell>
        </row>
        <row r="134">
          <cell r="J134">
            <v>26068</v>
          </cell>
        </row>
        <row r="135">
          <cell r="J135">
            <v>4811</v>
          </cell>
        </row>
        <row r="136">
          <cell r="J136">
            <v>3367</v>
          </cell>
        </row>
        <row r="137">
          <cell r="J137">
            <v>2585781</v>
          </cell>
        </row>
        <row r="138">
          <cell r="J138">
            <v>132043</v>
          </cell>
        </row>
      </sheetData>
      <sheetData sheetId="12">
        <row r="8">
          <cell r="J8">
            <v>26365</v>
          </cell>
        </row>
        <row r="9">
          <cell r="J9">
            <v>25964</v>
          </cell>
        </row>
        <row r="10">
          <cell r="J10">
            <v>1800</v>
          </cell>
        </row>
        <row r="11">
          <cell r="J11">
            <v>135</v>
          </cell>
        </row>
        <row r="12">
          <cell r="J12">
            <v>670</v>
          </cell>
        </row>
        <row r="13">
          <cell r="J13">
            <v>73681</v>
          </cell>
        </row>
        <row r="14">
          <cell r="J14">
            <v>20801</v>
          </cell>
        </row>
        <row r="15">
          <cell r="J15">
            <v>395</v>
          </cell>
        </row>
        <row r="16">
          <cell r="J16">
            <v>4271</v>
          </cell>
        </row>
        <row r="17">
          <cell r="J17">
            <v>7011.666666666667</v>
          </cell>
        </row>
        <row r="18">
          <cell r="J18">
            <v>3206</v>
          </cell>
        </row>
        <row r="19">
          <cell r="J19">
            <v>2304</v>
          </cell>
        </row>
        <row r="20">
          <cell r="J20">
            <v>5614</v>
          </cell>
        </row>
        <row r="21">
          <cell r="J21">
            <v>20098</v>
          </cell>
        </row>
        <row r="22">
          <cell r="J22">
            <v>6126</v>
          </cell>
        </row>
        <row r="23">
          <cell r="J23">
            <v>0</v>
          </cell>
        </row>
        <row r="24">
          <cell r="J24">
            <v>7817</v>
          </cell>
        </row>
        <row r="25">
          <cell r="J25">
            <v>2062</v>
          </cell>
        </row>
        <row r="26">
          <cell r="J26">
            <v>3511</v>
          </cell>
        </row>
        <row r="27">
          <cell r="J27">
            <v>828.66666666666663</v>
          </cell>
        </row>
        <row r="28">
          <cell r="J28">
            <v>1683</v>
          </cell>
        </row>
        <row r="29">
          <cell r="J29">
            <v>1093</v>
          </cell>
        </row>
        <row r="30">
          <cell r="J30">
            <v>1337</v>
          </cell>
        </row>
        <row r="31">
          <cell r="J31">
            <v>0</v>
          </cell>
        </row>
        <row r="32">
          <cell r="J32">
            <v>1145</v>
          </cell>
        </row>
        <row r="33">
          <cell r="J33">
            <v>200</v>
          </cell>
        </row>
        <row r="34">
          <cell r="J34">
            <v>3536</v>
          </cell>
        </row>
        <row r="35">
          <cell r="J35">
            <v>1231</v>
          </cell>
        </row>
        <row r="36">
          <cell r="J36">
            <v>909</v>
          </cell>
        </row>
        <row r="37">
          <cell r="J37">
            <v>3148</v>
          </cell>
        </row>
        <row r="38">
          <cell r="J38">
            <v>3230</v>
          </cell>
        </row>
        <row r="39">
          <cell r="J39">
            <v>0</v>
          </cell>
        </row>
        <row r="40">
          <cell r="J40">
            <v>5209</v>
          </cell>
        </row>
        <row r="41">
          <cell r="J41">
            <v>37013</v>
          </cell>
        </row>
        <row r="56">
          <cell r="J56">
            <v>513017</v>
          </cell>
        </row>
        <row r="57">
          <cell r="J57">
            <v>30754</v>
          </cell>
        </row>
        <row r="58">
          <cell r="J58">
            <v>1010</v>
          </cell>
        </row>
        <row r="59">
          <cell r="J59">
            <v>286303</v>
          </cell>
        </row>
        <row r="60">
          <cell r="J60">
            <v>3147</v>
          </cell>
        </row>
        <row r="61">
          <cell r="J61">
            <v>23131</v>
          </cell>
        </row>
        <row r="62">
          <cell r="J62">
            <v>20147</v>
          </cell>
        </row>
        <row r="63">
          <cell r="J63">
            <v>301</v>
          </cell>
        </row>
        <row r="64">
          <cell r="J64">
            <v>25001</v>
          </cell>
        </row>
        <row r="65">
          <cell r="J65">
            <v>8089</v>
          </cell>
        </row>
        <row r="66">
          <cell r="J66">
            <v>6001</v>
          </cell>
        </row>
        <row r="67">
          <cell r="J67">
            <v>3615</v>
          </cell>
        </row>
        <row r="68">
          <cell r="J68">
            <v>6100</v>
          </cell>
        </row>
        <row r="69">
          <cell r="J69">
            <v>43598</v>
          </cell>
        </row>
        <row r="70">
          <cell r="J70">
            <v>8431</v>
          </cell>
        </row>
        <row r="71">
          <cell r="J71">
            <v>0</v>
          </cell>
        </row>
        <row r="72">
          <cell r="J72">
            <v>10959</v>
          </cell>
        </row>
        <row r="73">
          <cell r="J73">
            <v>7910</v>
          </cell>
        </row>
        <row r="74">
          <cell r="J74">
            <v>2035</v>
          </cell>
        </row>
        <row r="75">
          <cell r="J75">
            <v>811</v>
          </cell>
        </row>
        <row r="76">
          <cell r="J76">
            <v>2319</v>
          </cell>
        </row>
        <row r="77">
          <cell r="J77">
            <v>10741</v>
          </cell>
        </row>
        <row r="78">
          <cell r="J78">
            <v>984</v>
          </cell>
        </row>
        <row r="79">
          <cell r="J79">
            <v>0</v>
          </cell>
        </row>
        <row r="80">
          <cell r="J80">
            <v>1720</v>
          </cell>
        </row>
        <row r="81">
          <cell r="J81">
            <v>30410</v>
          </cell>
        </row>
        <row r="82">
          <cell r="J82">
            <v>16005</v>
          </cell>
        </row>
        <row r="83">
          <cell r="J83">
            <v>11987</v>
          </cell>
        </row>
        <row r="84">
          <cell r="J84">
            <v>500</v>
          </cell>
        </row>
        <row r="85">
          <cell r="J85">
            <v>35080</v>
          </cell>
        </row>
        <row r="86">
          <cell r="J86">
            <v>11410</v>
          </cell>
        </row>
        <row r="87">
          <cell r="J87">
            <v>1600</v>
          </cell>
        </row>
        <row r="88">
          <cell r="J88">
            <v>342100</v>
          </cell>
        </row>
        <row r="89">
          <cell r="J89">
            <v>718248</v>
          </cell>
        </row>
        <row r="105">
          <cell r="J105">
            <v>1868598</v>
          </cell>
        </row>
        <row r="106">
          <cell r="J106">
            <v>64413</v>
          </cell>
        </row>
        <row r="107">
          <cell r="J107">
            <v>3560</v>
          </cell>
        </row>
        <row r="108">
          <cell r="J108">
            <v>26014</v>
          </cell>
        </row>
        <row r="109">
          <cell r="J109">
            <v>11413</v>
          </cell>
        </row>
        <row r="110">
          <cell r="J110">
            <v>32413</v>
          </cell>
        </row>
        <row r="111">
          <cell r="J111">
            <v>23510</v>
          </cell>
        </row>
        <row r="112">
          <cell r="J112">
            <v>401</v>
          </cell>
        </row>
        <row r="113">
          <cell r="J113">
            <v>46610</v>
          </cell>
        </row>
        <row r="114">
          <cell r="J114">
            <v>95641</v>
          </cell>
        </row>
        <row r="115">
          <cell r="J115">
            <v>45100</v>
          </cell>
        </row>
        <row r="116">
          <cell r="J116">
            <v>117950</v>
          </cell>
        </row>
        <row r="117">
          <cell r="J117">
            <v>58210</v>
          </cell>
        </row>
        <row r="118">
          <cell r="J118">
            <v>416415</v>
          </cell>
        </row>
        <row r="119">
          <cell r="J119">
            <v>49018</v>
          </cell>
        </row>
        <row r="120">
          <cell r="J120">
            <v>0</v>
          </cell>
        </row>
        <row r="121">
          <cell r="J121">
            <v>61171</v>
          </cell>
        </row>
        <row r="122">
          <cell r="J122">
            <v>43411</v>
          </cell>
        </row>
        <row r="123">
          <cell r="J123">
            <v>59815</v>
          </cell>
        </row>
        <row r="124">
          <cell r="J124">
            <v>10247</v>
          </cell>
        </row>
        <row r="125">
          <cell r="J125">
            <v>4615</v>
          </cell>
        </row>
        <row r="126">
          <cell r="J126">
            <v>19010</v>
          </cell>
        </row>
        <row r="127">
          <cell r="J127">
            <v>27541</v>
          </cell>
        </row>
        <row r="128">
          <cell r="J128">
            <v>0</v>
          </cell>
        </row>
        <row r="129">
          <cell r="J129">
            <v>24100</v>
          </cell>
        </row>
        <row r="130">
          <cell r="J130">
            <v>55214</v>
          </cell>
        </row>
        <row r="131">
          <cell r="J131">
            <v>22266</v>
          </cell>
        </row>
        <row r="132">
          <cell r="J132">
            <v>12044</v>
          </cell>
        </row>
        <row r="133">
          <cell r="J133">
            <v>945</v>
          </cell>
        </row>
        <row r="134">
          <cell r="J134">
            <v>45066</v>
          </cell>
        </row>
        <row r="135">
          <cell r="J135">
            <v>10244</v>
          </cell>
        </row>
        <row r="136">
          <cell r="J136">
            <v>2364</v>
          </cell>
        </row>
        <row r="137">
          <cell r="J137">
            <v>2874111</v>
          </cell>
        </row>
        <row r="138">
          <cell r="J138">
            <v>125470</v>
          </cell>
        </row>
      </sheetData>
      <sheetData sheetId="13">
        <row r="8">
          <cell r="J8">
            <v>300542</v>
          </cell>
        </row>
        <row r="9">
          <cell r="J9">
            <v>22492</v>
          </cell>
        </row>
        <row r="10">
          <cell r="J10">
            <v>2055</v>
          </cell>
        </row>
        <row r="11">
          <cell r="J11">
            <v>76</v>
          </cell>
        </row>
        <row r="12">
          <cell r="J12">
            <v>785</v>
          </cell>
        </row>
        <row r="13">
          <cell r="J13">
            <v>82964</v>
          </cell>
        </row>
        <row r="14">
          <cell r="J14">
            <v>20088</v>
          </cell>
        </row>
        <row r="15">
          <cell r="J15">
            <v>600</v>
          </cell>
        </row>
        <row r="16">
          <cell r="J16">
            <v>7154</v>
          </cell>
        </row>
        <row r="17">
          <cell r="J17">
            <v>8231</v>
          </cell>
        </row>
        <row r="18">
          <cell r="J18">
            <v>4621</v>
          </cell>
        </row>
        <row r="19">
          <cell r="J19">
            <v>3600</v>
          </cell>
        </row>
        <row r="20">
          <cell r="J20">
            <v>4321.0000000000009</v>
          </cell>
        </row>
        <row r="21">
          <cell r="J21">
            <v>20538</v>
          </cell>
        </row>
        <row r="22">
          <cell r="J22">
            <v>4200</v>
          </cell>
        </row>
        <row r="23">
          <cell r="J23">
            <v>4405</v>
          </cell>
        </row>
        <row r="24">
          <cell r="J24">
            <v>11759</v>
          </cell>
        </row>
        <row r="25">
          <cell r="J25">
            <v>2564</v>
          </cell>
        </row>
        <row r="26">
          <cell r="J26">
            <v>5273</v>
          </cell>
        </row>
        <row r="27">
          <cell r="J27">
            <v>1244</v>
          </cell>
        </row>
        <row r="28">
          <cell r="J28">
            <v>874</v>
          </cell>
        </row>
        <row r="29">
          <cell r="J29">
            <v>4900</v>
          </cell>
        </row>
        <row r="30">
          <cell r="J30">
            <v>1424</v>
          </cell>
        </row>
        <row r="31">
          <cell r="J31">
            <v>0</v>
          </cell>
        </row>
        <row r="32">
          <cell r="J32">
            <v>1295</v>
          </cell>
        </row>
        <row r="33">
          <cell r="J33">
            <v>931</v>
          </cell>
        </row>
        <row r="34">
          <cell r="J34">
            <v>800</v>
          </cell>
        </row>
        <row r="35">
          <cell r="J35">
            <v>1805</v>
          </cell>
        </row>
        <row r="36">
          <cell r="J36">
            <v>1246</v>
          </cell>
        </row>
        <row r="37">
          <cell r="J37">
            <v>135</v>
          </cell>
        </row>
        <row r="38">
          <cell r="J38">
            <v>5156</v>
          </cell>
        </row>
        <row r="39">
          <cell r="J39">
            <v>51</v>
          </cell>
        </row>
        <row r="40">
          <cell r="J40">
            <v>4810</v>
          </cell>
        </row>
        <row r="41">
          <cell r="J41">
            <v>15410</v>
          </cell>
        </row>
        <row r="56">
          <cell r="J56">
            <v>209809</v>
          </cell>
        </row>
        <row r="57">
          <cell r="J57">
            <v>25445</v>
          </cell>
        </row>
        <row r="58">
          <cell r="J58">
            <v>2380</v>
          </cell>
        </row>
        <row r="59">
          <cell r="J59">
            <v>286301</v>
          </cell>
        </row>
        <row r="60">
          <cell r="J60">
            <v>4400.333333333333</v>
          </cell>
        </row>
        <row r="61">
          <cell r="J61">
            <v>23047</v>
          </cell>
        </row>
        <row r="62">
          <cell r="J62">
            <v>45974</v>
          </cell>
        </row>
        <row r="63">
          <cell r="J63">
            <v>610</v>
          </cell>
        </row>
        <row r="64">
          <cell r="J64">
            <v>58020</v>
          </cell>
        </row>
        <row r="65">
          <cell r="J65">
            <v>7518</v>
          </cell>
        </row>
        <row r="66">
          <cell r="J66">
            <v>4354</v>
          </cell>
        </row>
        <row r="67">
          <cell r="J67">
            <v>2541</v>
          </cell>
        </row>
        <row r="68">
          <cell r="J68">
            <v>11547</v>
          </cell>
        </row>
        <row r="69">
          <cell r="J69">
            <v>27898</v>
          </cell>
        </row>
        <row r="70">
          <cell r="J70">
            <v>8147</v>
          </cell>
        </row>
        <row r="71">
          <cell r="J71">
            <v>48</v>
          </cell>
        </row>
        <row r="72">
          <cell r="J72">
            <v>13494</v>
          </cell>
        </row>
        <row r="73">
          <cell r="J73">
            <v>7201</v>
          </cell>
        </row>
        <row r="74">
          <cell r="J74">
            <v>1852</v>
          </cell>
        </row>
        <row r="75">
          <cell r="J75">
            <v>957</v>
          </cell>
        </row>
        <row r="76">
          <cell r="J76">
            <v>1321</v>
          </cell>
        </row>
        <row r="77">
          <cell r="J77">
            <v>17140</v>
          </cell>
        </row>
        <row r="78">
          <cell r="J78">
            <v>1823</v>
          </cell>
        </row>
        <row r="79">
          <cell r="J79">
            <v>0</v>
          </cell>
        </row>
        <row r="80">
          <cell r="J80">
            <v>1300</v>
          </cell>
        </row>
        <row r="81">
          <cell r="J81">
            <v>45281</v>
          </cell>
        </row>
        <row r="82">
          <cell r="J82">
            <v>15471</v>
          </cell>
        </row>
        <row r="83">
          <cell r="J83">
            <v>9240</v>
          </cell>
        </row>
        <row r="84">
          <cell r="J84">
            <v>1204</v>
          </cell>
        </row>
        <row r="85">
          <cell r="J85">
            <v>50982</v>
          </cell>
        </row>
        <row r="86">
          <cell r="J86">
            <v>11856.333333333334</v>
          </cell>
        </row>
        <row r="87">
          <cell r="J87">
            <v>4928</v>
          </cell>
        </row>
        <row r="88">
          <cell r="J88">
            <v>343242</v>
          </cell>
        </row>
        <row r="89">
          <cell r="J89">
            <v>694574</v>
          </cell>
        </row>
        <row r="105">
          <cell r="J105">
            <v>746266</v>
          </cell>
        </row>
        <row r="106">
          <cell r="J106">
            <v>46457</v>
          </cell>
        </row>
        <row r="107">
          <cell r="J107">
            <v>8541</v>
          </cell>
        </row>
        <row r="108">
          <cell r="J108">
            <v>16461</v>
          </cell>
        </row>
        <row r="109">
          <cell r="J109">
            <v>9821</v>
          </cell>
        </row>
        <row r="110">
          <cell r="J110">
            <v>23106</v>
          </cell>
        </row>
        <row r="111">
          <cell r="J111">
            <v>43869</v>
          </cell>
        </row>
        <row r="112">
          <cell r="J112">
            <v>558</v>
          </cell>
        </row>
        <row r="113">
          <cell r="J113">
            <v>89447</v>
          </cell>
        </row>
        <row r="114">
          <cell r="J114">
            <v>72041</v>
          </cell>
        </row>
        <row r="115">
          <cell r="J115">
            <v>41819</v>
          </cell>
        </row>
        <row r="116">
          <cell r="J116">
            <v>88212</v>
          </cell>
        </row>
        <row r="117">
          <cell r="J117">
            <v>81413</v>
          </cell>
        </row>
        <row r="118">
          <cell r="J118">
            <v>398755</v>
          </cell>
        </row>
        <row r="119">
          <cell r="J119">
            <v>66749</v>
          </cell>
        </row>
        <row r="120">
          <cell r="J120">
            <v>378</v>
          </cell>
        </row>
        <row r="121">
          <cell r="J121">
            <v>73269</v>
          </cell>
        </row>
        <row r="122">
          <cell r="J122">
            <v>38762</v>
          </cell>
        </row>
        <row r="123">
          <cell r="J123">
            <v>25517</v>
          </cell>
        </row>
        <row r="124">
          <cell r="J124">
            <v>40908</v>
          </cell>
        </row>
        <row r="125">
          <cell r="J125">
            <v>2723</v>
          </cell>
        </row>
        <row r="126">
          <cell r="J126">
            <v>21744</v>
          </cell>
        </row>
        <row r="127">
          <cell r="J127">
            <v>35980</v>
          </cell>
        </row>
        <row r="128">
          <cell r="J128">
            <v>0</v>
          </cell>
        </row>
        <row r="129">
          <cell r="J129">
            <v>47584</v>
          </cell>
        </row>
        <row r="130">
          <cell r="J130">
            <v>68741</v>
          </cell>
        </row>
        <row r="131">
          <cell r="J131">
            <v>26547</v>
          </cell>
        </row>
        <row r="132">
          <cell r="J132">
            <v>24561</v>
          </cell>
        </row>
        <row r="133">
          <cell r="J133">
            <v>1487</v>
          </cell>
        </row>
        <row r="134">
          <cell r="J134">
            <v>78000</v>
          </cell>
        </row>
        <row r="135">
          <cell r="J135">
            <v>6550</v>
          </cell>
        </row>
        <row r="136">
          <cell r="J136">
            <v>8217</v>
          </cell>
        </row>
        <row r="137">
          <cell r="J137">
            <v>2395120</v>
          </cell>
        </row>
        <row r="138">
          <cell r="J138">
            <v>251047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609698</v>
          </cell>
        </row>
        <row r="9">
          <cell r="J9">
            <v>24160</v>
          </cell>
        </row>
        <row r="10">
          <cell r="J10">
            <v>990</v>
          </cell>
        </row>
        <row r="11">
          <cell r="J11">
            <v>34</v>
          </cell>
        </row>
        <row r="12">
          <cell r="J12">
            <v>1506</v>
          </cell>
        </row>
        <row r="13">
          <cell r="J13">
            <v>31648</v>
          </cell>
        </row>
        <row r="14">
          <cell r="J14">
            <v>18963</v>
          </cell>
        </row>
        <row r="15">
          <cell r="J15">
            <v>1754</v>
          </cell>
        </row>
        <row r="16">
          <cell r="J16">
            <v>6433</v>
          </cell>
        </row>
        <row r="17">
          <cell r="J17">
            <v>10115</v>
          </cell>
        </row>
        <row r="18">
          <cell r="J18">
            <v>4313</v>
          </cell>
        </row>
        <row r="19">
          <cell r="J19">
            <v>3698</v>
          </cell>
        </row>
        <row r="20">
          <cell r="J20">
            <v>6950</v>
          </cell>
        </row>
        <row r="21">
          <cell r="J21">
            <v>18696</v>
          </cell>
        </row>
        <row r="22">
          <cell r="J22">
            <v>7254</v>
          </cell>
        </row>
        <row r="23">
          <cell r="J23">
            <v>1395</v>
          </cell>
        </row>
        <row r="24">
          <cell r="J24">
            <v>5079</v>
          </cell>
        </row>
        <row r="25">
          <cell r="J25">
            <v>2310</v>
          </cell>
        </row>
        <row r="26">
          <cell r="J26">
            <v>13985</v>
          </cell>
        </row>
        <row r="27">
          <cell r="J27">
            <v>993</v>
          </cell>
        </row>
        <row r="28">
          <cell r="J28">
            <v>613</v>
          </cell>
        </row>
        <row r="29">
          <cell r="J29">
            <v>32</v>
          </cell>
        </row>
        <row r="30">
          <cell r="J30">
            <v>915</v>
          </cell>
        </row>
        <row r="31">
          <cell r="J31">
            <v>0</v>
          </cell>
        </row>
        <row r="32">
          <cell r="J32">
            <v>1101</v>
          </cell>
        </row>
        <row r="33">
          <cell r="J33">
            <v>987</v>
          </cell>
        </row>
        <row r="34">
          <cell r="J34">
            <v>1012</v>
          </cell>
        </row>
        <row r="35">
          <cell r="J35">
            <v>869</v>
          </cell>
        </row>
        <row r="36">
          <cell r="J36">
            <v>912</v>
          </cell>
        </row>
        <row r="37">
          <cell r="J37">
            <v>615</v>
          </cell>
        </row>
        <row r="38">
          <cell r="J38">
            <v>4114</v>
          </cell>
        </row>
        <row r="39">
          <cell r="J39">
            <v>850</v>
          </cell>
        </row>
        <row r="40">
          <cell r="J40">
            <v>5925</v>
          </cell>
        </row>
        <row r="41">
          <cell r="J41">
            <v>18115</v>
          </cell>
        </row>
        <row r="52">
          <cell r="J52">
            <v>19815</v>
          </cell>
        </row>
        <row r="53">
          <cell r="J53">
            <v>30380</v>
          </cell>
        </row>
        <row r="54">
          <cell r="J54">
            <v>11035</v>
          </cell>
        </row>
        <row r="55">
          <cell r="J55">
            <v>292400</v>
          </cell>
        </row>
        <row r="56">
          <cell r="J56">
            <v>3974</v>
          </cell>
        </row>
        <row r="57">
          <cell r="J57">
            <v>8452</v>
          </cell>
        </row>
        <row r="58">
          <cell r="J58">
            <v>16882</v>
          </cell>
        </row>
        <row r="59">
          <cell r="J59">
            <v>476</v>
          </cell>
        </row>
        <row r="60">
          <cell r="J60">
            <v>94409</v>
          </cell>
        </row>
        <row r="61">
          <cell r="J61">
            <v>8741</v>
          </cell>
        </row>
        <row r="62">
          <cell r="J62">
            <v>8682</v>
          </cell>
        </row>
        <row r="63">
          <cell r="J63">
            <v>3339</v>
          </cell>
        </row>
        <row r="64">
          <cell r="J64">
            <v>7840</v>
          </cell>
        </row>
        <row r="65">
          <cell r="J65">
            <v>37012</v>
          </cell>
        </row>
        <row r="66">
          <cell r="J66">
            <v>9278</v>
          </cell>
        </row>
        <row r="67">
          <cell r="J67">
            <v>0</v>
          </cell>
        </row>
        <row r="68">
          <cell r="J68">
            <v>11957</v>
          </cell>
        </row>
        <row r="69">
          <cell r="J69">
            <v>6355</v>
          </cell>
        </row>
        <row r="70">
          <cell r="J70">
            <v>2100</v>
          </cell>
        </row>
        <row r="71">
          <cell r="J71">
            <v>915</v>
          </cell>
        </row>
        <row r="72">
          <cell r="J72">
            <v>875</v>
          </cell>
        </row>
        <row r="73">
          <cell r="J73">
            <v>17232</v>
          </cell>
        </row>
        <row r="74">
          <cell r="J74">
            <v>1301</v>
          </cell>
        </row>
        <row r="75">
          <cell r="J75">
            <v>17100</v>
          </cell>
        </row>
        <row r="76">
          <cell r="J76">
            <v>1265</v>
          </cell>
        </row>
        <row r="77">
          <cell r="J77">
            <v>75555</v>
          </cell>
        </row>
        <row r="78">
          <cell r="J78">
            <v>15630</v>
          </cell>
        </row>
        <row r="79">
          <cell r="J79">
            <v>9187</v>
          </cell>
        </row>
        <row r="80">
          <cell r="J80">
            <v>1001</v>
          </cell>
        </row>
        <row r="81">
          <cell r="J81">
            <v>57388</v>
          </cell>
        </row>
        <row r="82">
          <cell r="J82">
            <v>12801</v>
          </cell>
        </row>
        <row r="83">
          <cell r="J83">
            <v>4727</v>
          </cell>
        </row>
        <row r="84">
          <cell r="J84">
            <v>349480</v>
          </cell>
        </row>
        <row r="85">
          <cell r="J85">
            <v>693877</v>
          </cell>
        </row>
        <row r="96">
          <cell r="J96">
            <v>75897</v>
          </cell>
        </row>
        <row r="97">
          <cell r="J97">
            <v>50136</v>
          </cell>
        </row>
        <row r="98">
          <cell r="J98">
            <v>16647</v>
          </cell>
        </row>
        <row r="99">
          <cell r="J99">
            <v>18898</v>
          </cell>
        </row>
        <row r="100">
          <cell r="J100">
            <v>9965</v>
          </cell>
        </row>
        <row r="101">
          <cell r="J101">
            <v>10965</v>
          </cell>
        </row>
        <row r="102">
          <cell r="J102">
            <v>16953</v>
          </cell>
        </row>
        <row r="103">
          <cell r="J103">
            <v>453</v>
          </cell>
        </row>
        <row r="104">
          <cell r="J104">
            <v>148016</v>
          </cell>
        </row>
        <row r="105">
          <cell r="J105">
            <v>109150</v>
          </cell>
        </row>
        <row r="106">
          <cell r="J106">
            <v>84694</v>
          </cell>
        </row>
        <row r="107">
          <cell r="J107">
            <v>128478</v>
          </cell>
        </row>
        <row r="108">
          <cell r="J108">
            <v>56899</v>
          </cell>
        </row>
        <row r="109">
          <cell r="J109">
            <v>340454</v>
          </cell>
        </row>
        <row r="110">
          <cell r="J110">
            <v>66014</v>
          </cell>
        </row>
        <row r="111">
          <cell r="J111">
            <v>0</v>
          </cell>
        </row>
        <row r="112">
          <cell r="J112">
            <v>67395</v>
          </cell>
        </row>
        <row r="113">
          <cell r="J113">
            <v>41125</v>
          </cell>
        </row>
        <row r="114">
          <cell r="J114">
            <v>42587</v>
          </cell>
        </row>
        <row r="115">
          <cell r="J115">
            <v>13166</v>
          </cell>
        </row>
        <row r="116">
          <cell r="J116">
            <v>2798</v>
          </cell>
        </row>
        <row r="117">
          <cell r="J117">
            <v>19814</v>
          </cell>
        </row>
        <row r="118">
          <cell r="J118">
            <v>28979</v>
          </cell>
        </row>
        <row r="119">
          <cell r="J119">
            <v>954000</v>
          </cell>
        </row>
        <row r="120">
          <cell r="J120">
            <v>65924</v>
          </cell>
        </row>
        <row r="121">
          <cell r="J121">
            <v>44800</v>
          </cell>
        </row>
        <row r="122">
          <cell r="J122">
            <v>28014</v>
          </cell>
        </row>
        <row r="123">
          <cell r="J123">
            <v>15384</v>
          </cell>
        </row>
        <row r="124">
          <cell r="J124">
            <v>710</v>
          </cell>
        </row>
        <row r="125">
          <cell r="J125">
            <v>122254</v>
          </cell>
        </row>
        <row r="126">
          <cell r="J126">
            <v>8193</v>
          </cell>
        </row>
        <row r="127">
          <cell r="J127">
            <v>7012</v>
          </cell>
        </row>
        <row r="128">
          <cell r="J128">
            <v>2516320</v>
          </cell>
        </row>
        <row r="129">
          <cell r="J129">
            <v>127965</v>
          </cell>
        </row>
      </sheetData>
      <sheetData sheetId="3">
        <row r="8">
          <cell r="J8">
            <v>335643</v>
          </cell>
        </row>
        <row r="9">
          <cell r="J9">
            <v>22531</v>
          </cell>
        </row>
        <row r="10">
          <cell r="J10">
            <v>0</v>
          </cell>
        </row>
        <row r="11">
          <cell r="J11">
            <v>135</v>
          </cell>
        </row>
        <row r="12">
          <cell r="J12">
            <v>1650</v>
          </cell>
        </row>
        <row r="13">
          <cell r="J13">
            <v>7650</v>
          </cell>
        </row>
        <row r="14">
          <cell r="J14">
            <v>8121</v>
          </cell>
        </row>
        <row r="15">
          <cell r="J15">
            <v>452</v>
          </cell>
        </row>
        <row r="16">
          <cell r="J16">
            <v>9964</v>
          </cell>
        </row>
        <row r="17">
          <cell r="J17">
            <v>8600</v>
          </cell>
        </row>
        <row r="18">
          <cell r="J18">
            <v>7501</v>
          </cell>
        </row>
        <row r="19">
          <cell r="J19">
            <v>2276</v>
          </cell>
        </row>
        <row r="20">
          <cell r="J20">
            <v>5756</v>
          </cell>
        </row>
        <row r="21">
          <cell r="J21">
            <v>22099</v>
          </cell>
        </row>
        <row r="22">
          <cell r="J22">
            <v>3751</v>
          </cell>
        </row>
        <row r="23">
          <cell r="J23">
            <v>0</v>
          </cell>
        </row>
        <row r="24">
          <cell r="J24">
            <v>6506</v>
          </cell>
        </row>
        <row r="25">
          <cell r="J25">
            <v>1804</v>
          </cell>
        </row>
        <row r="26">
          <cell r="J26">
            <v>3533</v>
          </cell>
        </row>
        <row r="27">
          <cell r="J27">
            <v>340</v>
          </cell>
        </row>
        <row r="28">
          <cell r="J28">
            <v>1352</v>
          </cell>
        </row>
        <row r="29">
          <cell r="J29">
            <v>295</v>
          </cell>
        </row>
        <row r="30">
          <cell r="J30">
            <v>899</v>
          </cell>
        </row>
        <row r="31">
          <cell r="J31">
            <v>0</v>
          </cell>
        </row>
        <row r="32">
          <cell r="J32">
            <v>1344</v>
          </cell>
        </row>
        <row r="33">
          <cell r="J33">
            <v>1517</v>
          </cell>
        </row>
        <row r="34">
          <cell r="J34">
            <v>488</v>
          </cell>
        </row>
        <row r="35">
          <cell r="J35">
            <v>1976</v>
          </cell>
        </row>
        <row r="36">
          <cell r="J36">
            <v>669</v>
          </cell>
        </row>
        <row r="37">
          <cell r="J37">
            <v>586</v>
          </cell>
        </row>
        <row r="38">
          <cell r="J38">
            <v>2796</v>
          </cell>
        </row>
        <row r="39">
          <cell r="J39">
            <v>0</v>
          </cell>
        </row>
        <row r="40">
          <cell r="J40">
            <v>3693</v>
          </cell>
        </row>
        <row r="41">
          <cell r="J41">
            <v>14837</v>
          </cell>
        </row>
        <row r="56">
          <cell r="J56">
            <v>1379</v>
          </cell>
        </row>
        <row r="57">
          <cell r="J57">
            <v>30048</v>
          </cell>
        </row>
        <row r="58">
          <cell r="J58">
            <v>4911</v>
          </cell>
        </row>
        <row r="59">
          <cell r="J59">
            <v>286464</v>
          </cell>
        </row>
        <row r="60">
          <cell r="J60">
            <v>1208</v>
          </cell>
        </row>
        <row r="61">
          <cell r="J61">
            <v>130211</v>
          </cell>
        </row>
        <row r="62">
          <cell r="J62">
            <v>37065</v>
          </cell>
        </row>
        <row r="63">
          <cell r="J63">
            <v>671</v>
          </cell>
        </row>
        <row r="64">
          <cell r="J64">
            <v>74613</v>
          </cell>
        </row>
        <row r="65">
          <cell r="J65">
            <v>8883</v>
          </cell>
        </row>
        <row r="66">
          <cell r="J66">
            <v>10643</v>
          </cell>
        </row>
        <row r="67">
          <cell r="J67">
            <v>3984</v>
          </cell>
        </row>
        <row r="68">
          <cell r="J68">
            <v>8099</v>
          </cell>
        </row>
        <row r="69">
          <cell r="J69">
            <v>69934</v>
          </cell>
        </row>
        <row r="70">
          <cell r="J70">
            <v>13982</v>
          </cell>
        </row>
        <row r="71">
          <cell r="J71">
            <v>0</v>
          </cell>
        </row>
        <row r="72">
          <cell r="J72">
            <v>12080</v>
          </cell>
        </row>
        <row r="73">
          <cell r="J73">
            <v>6280</v>
          </cell>
        </row>
        <row r="74">
          <cell r="J74">
            <v>6745</v>
          </cell>
        </row>
        <row r="75">
          <cell r="J75">
            <v>1305</v>
          </cell>
        </row>
        <row r="76">
          <cell r="J76">
            <v>1703</v>
          </cell>
        </row>
        <row r="77">
          <cell r="J77">
            <v>20396</v>
          </cell>
        </row>
        <row r="78">
          <cell r="J78">
            <v>1537</v>
          </cell>
        </row>
        <row r="79">
          <cell r="J79">
            <v>30400</v>
          </cell>
        </row>
        <row r="80">
          <cell r="J80">
            <v>1513</v>
          </cell>
        </row>
        <row r="81">
          <cell r="J81">
            <v>81233</v>
          </cell>
        </row>
        <row r="82">
          <cell r="J82">
            <v>15378</v>
          </cell>
        </row>
        <row r="83">
          <cell r="J83">
            <v>11661</v>
          </cell>
        </row>
        <row r="84">
          <cell r="J84">
            <v>1391</v>
          </cell>
        </row>
        <row r="85">
          <cell r="J85">
            <v>55683</v>
          </cell>
        </row>
        <row r="86">
          <cell r="J86">
            <v>12974</v>
          </cell>
        </row>
        <row r="87">
          <cell r="J87">
            <v>5493</v>
          </cell>
        </row>
        <row r="88">
          <cell r="J88">
            <v>361724</v>
          </cell>
        </row>
        <row r="89">
          <cell r="J89">
            <v>715357</v>
          </cell>
        </row>
        <row r="105">
          <cell r="J105">
            <v>2765</v>
          </cell>
        </row>
        <row r="106">
          <cell r="J106">
            <v>72604</v>
          </cell>
        </row>
        <row r="107">
          <cell r="J107">
            <v>13575</v>
          </cell>
        </row>
        <row r="108">
          <cell r="J108">
            <v>18319</v>
          </cell>
        </row>
        <row r="109">
          <cell r="J109">
            <v>1978</v>
          </cell>
        </row>
        <row r="110">
          <cell r="J110">
            <v>237880</v>
          </cell>
        </row>
        <row r="111">
          <cell r="J111">
            <v>51419</v>
          </cell>
        </row>
        <row r="112">
          <cell r="J112">
            <v>1331</v>
          </cell>
        </row>
        <row r="113">
          <cell r="J113">
            <v>91717</v>
          </cell>
        </row>
        <row r="114">
          <cell r="J114">
            <v>98890</v>
          </cell>
        </row>
        <row r="115">
          <cell r="J115">
            <v>84784</v>
          </cell>
        </row>
        <row r="116">
          <cell r="J116">
            <v>140693</v>
          </cell>
        </row>
        <row r="117">
          <cell r="J117">
            <v>61292</v>
          </cell>
        </row>
        <row r="118">
          <cell r="J118">
            <v>536512</v>
          </cell>
        </row>
        <row r="119">
          <cell r="J119">
            <v>91065</v>
          </cell>
        </row>
        <row r="120">
          <cell r="J120">
            <v>0</v>
          </cell>
        </row>
        <row r="121">
          <cell r="J121">
            <v>82658</v>
          </cell>
        </row>
        <row r="122">
          <cell r="J122">
            <v>41002</v>
          </cell>
        </row>
        <row r="123">
          <cell r="J123">
            <v>173988</v>
          </cell>
        </row>
        <row r="124">
          <cell r="J124">
            <v>18231</v>
          </cell>
        </row>
        <row r="125">
          <cell r="J125">
            <v>3850</v>
          </cell>
        </row>
        <row r="126">
          <cell r="J126">
            <v>37429</v>
          </cell>
        </row>
        <row r="127">
          <cell r="J127">
            <v>36055</v>
          </cell>
        </row>
        <row r="128">
          <cell r="J128">
            <v>1696000</v>
          </cell>
        </row>
        <row r="129">
          <cell r="J129">
            <v>61297</v>
          </cell>
        </row>
        <row r="130">
          <cell r="J130">
            <v>47041</v>
          </cell>
        </row>
        <row r="131">
          <cell r="J131">
            <v>23974</v>
          </cell>
        </row>
        <row r="132">
          <cell r="J132">
            <v>14582</v>
          </cell>
        </row>
        <row r="133">
          <cell r="J133">
            <v>1808</v>
          </cell>
        </row>
        <row r="134">
          <cell r="J134">
            <v>90843</v>
          </cell>
        </row>
        <row r="135">
          <cell r="J135">
            <v>12469</v>
          </cell>
        </row>
        <row r="136">
          <cell r="J136">
            <v>4951</v>
          </cell>
        </row>
        <row r="137">
          <cell r="J137">
            <v>2621788</v>
          </cell>
        </row>
        <row r="138">
          <cell r="J138">
            <v>144868</v>
          </cell>
        </row>
      </sheetData>
      <sheetData sheetId="4">
        <row r="8">
          <cell r="J8">
            <v>65230</v>
          </cell>
        </row>
        <row r="9">
          <cell r="J9">
            <v>34598</v>
          </cell>
        </row>
        <row r="10">
          <cell r="J10">
            <v>160</v>
          </cell>
        </row>
        <row r="11">
          <cell r="J11">
            <v>32</v>
          </cell>
        </row>
        <row r="12">
          <cell r="J12">
            <v>2964</v>
          </cell>
        </row>
        <row r="13">
          <cell r="J13">
            <v>4474</v>
          </cell>
        </row>
        <row r="14">
          <cell r="J14">
            <v>6414</v>
          </cell>
        </row>
        <row r="15">
          <cell r="J15">
            <v>986</v>
          </cell>
        </row>
        <row r="16">
          <cell r="J16">
            <v>8637</v>
          </cell>
        </row>
        <row r="17">
          <cell r="J17">
            <v>4915</v>
          </cell>
        </row>
        <row r="18">
          <cell r="J18">
            <v>11920</v>
          </cell>
        </row>
        <row r="19">
          <cell r="J19">
            <v>3561</v>
          </cell>
        </row>
        <row r="20">
          <cell r="J20">
            <v>8492</v>
          </cell>
        </row>
        <row r="21">
          <cell r="J21">
            <v>22186</v>
          </cell>
        </row>
        <row r="22">
          <cell r="J22">
            <v>2213</v>
          </cell>
        </row>
        <row r="23">
          <cell r="J23">
            <v>0</v>
          </cell>
        </row>
        <row r="24">
          <cell r="J24">
            <v>5893</v>
          </cell>
        </row>
        <row r="25">
          <cell r="J25">
            <v>1530</v>
          </cell>
        </row>
        <row r="26">
          <cell r="J26">
            <v>1995</v>
          </cell>
        </row>
        <row r="27">
          <cell r="J27">
            <v>692</v>
          </cell>
        </row>
        <row r="28">
          <cell r="J28">
            <v>972</v>
          </cell>
        </row>
        <row r="29">
          <cell r="J29">
            <v>84</v>
          </cell>
        </row>
        <row r="30">
          <cell r="J30">
            <v>823</v>
          </cell>
        </row>
        <row r="31">
          <cell r="J31">
            <v>0</v>
          </cell>
        </row>
        <row r="32">
          <cell r="J32">
            <v>1374</v>
          </cell>
        </row>
        <row r="33">
          <cell r="J33">
            <v>350</v>
          </cell>
        </row>
        <row r="34">
          <cell r="J34">
            <v>903</v>
          </cell>
        </row>
        <row r="35">
          <cell r="J35">
            <v>1230</v>
          </cell>
        </row>
        <row r="36">
          <cell r="J36">
            <v>1419</v>
          </cell>
        </row>
        <row r="37">
          <cell r="J37">
            <v>100</v>
          </cell>
        </row>
        <row r="38">
          <cell r="J38">
            <v>3815</v>
          </cell>
        </row>
        <row r="39">
          <cell r="J39">
            <v>0</v>
          </cell>
        </row>
        <row r="40">
          <cell r="J40">
            <v>8405</v>
          </cell>
        </row>
        <row r="41">
          <cell r="J41">
            <v>17221</v>
          </cell>
        </row>
        <row r="56">
          <cell r="J56">
            <v>20574</v>
          </cell>
        </row>
        <row r="57">
          <cell r="J57">
            <v>14360</v>
          </cell>
        </row>
        <row r="58">
          <cell r="J58">
            <v>1325</v>
          </cell>
        </row>
        <row r="59">
          <cell r="J59">
            <v>286175</v>
          </cell>
        </row>
        <row r="60">
          <cell r="J60">
            <v>1428</v>
          </cell>
        </row>
        <row r="61">
          <cell r="J61">
            <v>51333</v>
          </cell>
        </row>
        <row r="62">
          <cell r="J62">
            <v>24197</v>
          </cell>
        </row>
        <row r="63">
          <cell r="J63">
            <v>641</v>
          </cell>
        </row>
        <row r="64">
          <cell r="J64">
            <v>55932</v>
          </cell>
        </row>
        <row r="65">
          <cell r="J65">
            <v>9350</v>
          </cell>
        </row>
        <row r="66">
          <cell r="J66">
            <v>8133</v>
          </cell>
        </row>
        <row r="67">
          <cell r="J67">
            <v>2950</v>
          </cell>
        </row>
        <row r="68">
          <cell r="J68">
            <v>7914</v>
          </cell>
        </row>
        <row r="69">
          <cell r="J69">
            <v>27138</v>
          </cell>
        </row>
        <row r="70">
          <cell r="J70">
            <v>15115</v>
          </cell>
        </row>
        <row r="71">
          <cell r="J71">
            <v>460</v>
          </cell>
        </row>
        <row r="72">
          <cell r="J72">
            <v>13394</v>
          </cell>
        </row>
        <row r="73">
          <cell r="J73">
            <v>6552</v>
          </cell>
        </row>
        <row r="74">
          <cell r="J74">
            <v>8269</v>
          </cell>
        </row>
        <row r="75">
          <cell r="J75">
            <v>1798</v>
          </cell>
        </row>
        <row r="76">
          <cell r="J76">
            <v>1139</v>
          </cell>
        </row>
        <row r="77">
          <cell r="J77">
            <v>11958</v>
          </cell>
        </row>
        <row r="78">
          <cell r="J78">
            <v>2332</v>
          </cell>
        </row>
        <row r="79">
          <cell r="J79">
            <v>32300</v>
          </cell>
        </row>
        <row r="80">
          <cell r="J80">
            <v>2600</v>
          </cell>
        </row>
        <row r="81">
          <cell r="J81">
            <v>54256</v>
          </cell>
        </row>
        <row r="82">
          <cell r="J82">
            <v>10954</v>
          </cell>
        </row>
        <row r="83">
          <cell r="J83">
            <v>9454</v>
          </cell>
        </row>
        <row r="84">
          <cell r="J84">
            <v>1400</v>
          </cell>
        </row>
        <row r="85">
          <cell r="J85">
            <v>53725</v>
          </cell>
        </row>
        <row r="86">
          <cell r="J86">
            <v>14383</v>
          </cell>
        </row>
        <row r="87">
          <cell r="J87">
            <v>6025</v>
          </cell>
        </row>
        <row r="88">
          <cell r="J88">
            <v>376388</v>
          </cell>
        </row>
        <row r="89">
          <cell r="J89">
            <v>720124</v>
          </cell>
        </row>
        <row r="107">
          <cell r="J107">
            <v>91075</v>
          </cell>
        </row>
        <row r="108">
          <cell r="J108">
            <v>33747</v>
          </cell>
        </row>
        <row r="109">
          <cell r="J109">
            <v>3451</v>
          </cell>
        </row>
        <row r="110">
          <cell r="J110">
            <v>16506</v>
          </cell>
        </row>
        <row r="111">
          <cell r="J111">
            <v>2603</v>
          </cell>
        </row>
        <row r="112">
          <cell r="J112">
            <v>71158</v>
          </cell>
        </row>
        <row r="113">
          <cell r="J113">
            <v>27919</v>
          </cell>
        </row>
        <row r="114">
          <cell r="J114">
            <v>786</v>
          </cell>
        </row>
        <row r="115">
          <cell r="J115">
            <v>62951</v>
          </cell>
        </row>
        <row r="116">
          <cell r="J116">
            <v>107073</v>
          </cell>
        </row>
        <row r="117">
          <cell r="J117">
            <v>83882</v>
          </cell>
        </row>
        <row r="118">
          <cell r="J118">
            <v>94480</v>
          </cell>
        </row>
        <row r="119">
          <cell r="J119">
            <v>69025</v>
          </cell>
        </row>
        <row r="120">
          <cell r="J120">
            <v>271014</v>
          </cell>
        </row>
        <row r="121">
          <cell r="J121">
            <v>87372</v>
          </cell>
        </row>
        <row r="122">
          <cell r="J122">
            <v>3580</v>
          </cell>
        </row>
        <row r="123">
          <cell r="J123">
            <v>91720</v>
          </cell>
        </row>
        <row r="124">
          <cell r="J124">
            <v>44935</v>
          </cell>
        </row>
        <row r="125">
          <cell r="J125">
            <v>161458</v>
          </cell>
        </row>
        <row r="126">
          <cell r="J126">
            <v>16458</v>
          </cell>
        </row>
        <row r="127">
          <cell r="J127">
            <v>2371</v>
          </cell>
        </row>
        <row r="128">
          <cell r="J128">
            <v>23188</v>
          </cell>
        </row>
        <row r="129">
          <cell r="J129">
            <v>38269</v>
          </cell>
        </row>
        <row r="130">
          <cell r="J130">
            <v>1802000</v>
          </cell>
        </row>
        <row r="131">
          <cell r="J131">
            <v>61755</v>
          </cell>
        </row>
        <row r="132">
          <cell r="J132">
            <v>36854</v>
          </cell>
        </row>
        <row r="133">
          <cell r="J133">
            <v>18536</v>
          </cell>
        </row>
        <row r="134">
          <cell r="J134">
            <v>15764</v>
          </cell>
        </row>
        <row r="135">
          <cell r="J135">
            <v>1595</v>
          </cell>
        </row>
        <row r="136">
          <cell r="J136">
            <v>78056</v>
          </cell>
        </row>
        <row r="137">
          <cell r="J137">
            <v>14865</v>
          </cell>
        </row>
        <row r="138">
          <cell r="J138">
            <v>5236</v>
          </cell>
        </row>
        <row r="139">
          <cell r="J139">
            <v>2915134</v>
          </cell>
        </row>
        <row r="140">
          <cell r="J140">
            <v>143747</v>
          </cell>
        </row>
      </sheetData>
      <sheetData sheetId="5">
        <row r="8">
          <cell r="J8">
            <v>19378</v>
          </cell>
        </row>
        <row r="9">
          <cell r="J9">
            <v>65479</v>
          </cell>
        </row>
        <row r="10">
          <cell r="J10">
            <v>170</v>
          </cell>
        </row>
        <row r="11">
          <cell r="J11">
            <v>151</v>
          </cell>
        </row>
        <row r="12">
          <cell r="J12">
            <v>5765</v>
          </cell>
        </row>
        <row r="13">
          <cell r="J13">
            <v>19140</v>
          </cell>
        </row>
        <row r="14">
          <cell r="J14">
            <v>38938</v>
          </cell>
        </row>
        <row r="15">
          <cell r="J15">
            <v>1880</v>
          </cell>
        </row>
        <row r="16">
          <cell r="J16">
            <v>47364</v>
          </cell>
        </row>
        <row r="17">
          <cell r="J17">
            <v>5355</v>
          </cell>
        </row>
        <row r="18">
          <cell r="J18">
            <v>7914</v>
          </cell>
        </row>
        <row r="19">
          <cell r="J19">
            <v>2046</v>
          </cell>
        </row>
        <row r="20">
          <cell r="J20">
            <v>6873</v>
          </cell>
        </row>
        <row r="21">
          <cell r="J21">
            <v>29745</v>
          </cell>
        </row>
        <row r="22">
          <cell r="J22">
            <v>2937</v>
          </cell>
        </row>
        <row r="23">
          <cell r="J23">
            <v>0</v>
          </cell>
        </row>
        <row r="24">
          <cell r="J24">
            <v>11467</v>
          </cell>
        </row>
        <row r="25">
          <cell r="J25">
            <v>1643</v>
          </cell>
        </row>
        <row r="26">
          <cell r="J26">
            <v>5135</v>
          </cell>
        </row>
        <row r="27">
          <cell r="J27">
            <v>886</v>
          </cell>
        </row>
        <row r="28">
          <cell r="J28">
            <v>859</v>
          </cell>
        </row>
        <row r="29">
          <cell r="J29">
            <v>97</v>
          </cell>
        </row>
        <row r="30">
          <cell r="J30">
            <v>1014</v>
          </cell>
        </row>
        <row r="31">
          <cell r="J31">
            <v>0</v>
          </cell>
        </row>
        <row r="32">
          <cell r="J32">
            <v>2230</v>
          </cell>
        </row>
        <row r="33">
          <cell r="J33">
            <v>206</v>
          </cell>
        </row>
        <row r="34">
          <cell r="J34">
            <v>981</v>
          </cell>
        </row>
        <row r="35">
          <cell r="J35">
            <v>1423</v>
          </cell>
        </row>
        <row r="36">
          <cell r="J36">
            <v>1600</v>
          </cell>
        </row>
        <row r="37">
          <cell r="J37">
            <v>82</v>
          </cell>
        </row>
        <row r="38">
          <cell r="J38">
            <v>3746</v>
          </cell>
        </row>
        <row r="39">
          <cell r="J39">
            <v>0</v>
          </cell>
        </row>
        <row r="40">
          <cell r="J40">
            <v>5425</v>
          </cell>
        </row>
        <row r="41">
          <cell r="J41">
            <v>14142</v>
          </cell>
        </row>
        <row r="55">
          <cell r="J55">
            <v>288906</v>
          </cell>
        </row>
        <row r="56">
          <cell r="J56">
            <v>31920</v>
          </cell>
        </row>
        <row r="57">
          <cell r="J57">
            <v>1690</v>
          </cell>
        </row>
        <row r="58">
          <cell r="J58">
            <v>118108</v>
          </cell>
        </row>
        <row r="59">
          <cell r="J59">
            <v>4058</v>
          </cell>
        </row>
        <row r="60">
          <cell r="J60">
            <v>35673</v>
          </cell>
        </row>
        <row r="61">
          <cell r="J61">
            <v>19010</v>
          </cell>
        </row>
        <row r="62">
          <cell r="J62">
            <v>1149</v>
          </cell>
        </row>
        <row r="63">
          <cell r="J63">
            <v>34923</v>
          </cell>
        </row>
        <row r="64">
          <cell r="J64">
            <v>8777</v>
          </cell>
        </row>
        <row r="65">
          <cell r="J65">
            <v>5939</v>
          </cell>
        </row>
        <row r="66">
          <cell r="J66">
            <v>4928</v>
          </cell>
        </row>
        <row r="67">
          <cell r="J67">
            <v>8320</v>
          </cell>
        </row>
        <row r="68">
          <cell r="J68">
            <v>23298</v>
          </cell>
        </row>
        <row r="69">
          <cell r="J69">
            <v>12090</v>
          </cell>
        </row>
        <row r="70">
          <cell r="J70">
            <v>1244</v>
          </cell>
        </row>
        <row r="71">
          <cell r="J71">
            <v>12550</v>
          </cell>
        </row>
        <row r="72">
          <cell r="J72">
            <v>7555</v>
          </cell>
        </row>
        <row r="73">
          <cell r="J73">
            <v>10200</v>
          </cell>
        </row>
        <row r="74">
          <cell r="J74">
            <v>1057</v>
          </cell>
        </row>
        <row r="75">
          <cell r="J75">
            <v>1296</v>
          </cell>
        </row>
        <row r="76">
          <cell r="J76">
            <v>11293</v>
          </cell>
        </row>
        <row r="77">
          <cell r="J77">
            <v>2981</v>
          </cell>
        </row>
        <row r="78">
          <cell r="J78">
            <v>15200</v>
          </cell>
        </row>
        <row r="79">
          <cell r="J79">
            <v>963</v>
          </cell>
        </row>
        <row r="80">
          <cell r="J80">
            <v>12969</v>
          </cell>
        </row>
        <row r="81">
          <cell r="J81">
            <v>10969</v>
          </cell>
        </row>
        <row r="82">
          <cell r="J82">
            <v>14933</v>
          </cell>
        </row>
        <row r="83">
          <cell r="J83">
            <v>935</v>
          </cell>
        </row>
        <row r="84">
          <cell r="J84">
            <v>50490</v>
          </cell>
        </row>
        <row r="85">
          <cell r="J85">
            <v>21077</v>
          </cell>
        </row>
        <row r="86">
          <cell r="J86">
            <v>2366</v>
          </cell>
        </row>
        <row r="87">
          <cell r="J87">
            <v>370688</v>
          </cell>
        </row>
        <row r="88">
          <cell r="J88">
            <v>722410</v>
          </cell>
        </row>
        <row r="104">
          <cell r="J104">
            <v>1336149</v>
          </cell>
        </row>
        <row r="105">
          <cell r="J105">
            <v>84173</v>
          </cell>
        </row>
        <row r="106">
          <cell r="J106">
            <v>1720</v>
          </cell>
        </row>
        <row r="107">
          <cell r="J107">
            <v>11132</v>
          </cell>
        </row>
        <row r="108">
          <cell r="J108">
            <v>9754</v>
          </cell>
        </row>
        <row r="109">
          <cell r="J109">
            <v>36115</v>
          </cell>
        </row>
        <row r="110">
          <cell r="J110">
            <v>22015</v>
          </cell>
        </row>
        <row r="111">
          <cell r="J111">
            <v>1022</v>
          </cell>
        </row>
        <row r="112">
          <cell r="J112">
            <v>53845</v>
          </cell>
        </row>
        <row r="113">
          <cell r="J113">
            <v>103914</v>
          </cell>
        </row>
        <row r="114">
          <cell r="J114">
            <v>53708</v>
          </cell>
        </row>
        <row r="115">
          <cell r="J115">
            <v>122698</v>
          </cell>
        </row>
        <row r="116">
          <cell r="J116">
            <v>63299</v>
          </cell>
        </row>
        <row r="117">
          <cell r="J117">
            <v>265489</v>
          </cell>
        </row>
        <row r="118">
          <cell r="J118">
            <v>87717</v>
          </cell>
        </row>
        <row r="119">
          <cell r="J119">
            <v>9232</v>
          </cell>
        </row>
        <row r="120">
          <cell r="J120">
            <v>73454</v>
          </cell>
        </row>
        <row r="121">
          <cell r="J121">
            <v>77444</v>
          </cell>
        </row>
        <row r="122">
          <cell r="J122">
            <v>212012</v>
          </cell>
        </row>
        <row r="123">
          <cell r="J123">
            <v>14900</v>
          </cell>
        </row>
        <row r="124">
          <cell r="J124">
            <v>2779</v>
          </cell>
        </row>
        <row r="125">
          <cell r="J125">
            <v>36738</v>
          </cell>
        </row>
        <row r="126">
          <cell r="J126">
            <v>45987</v>
          </cell>
        </row>
        <row r="127">
          <cell r="J127">
            <v>848000</v>
          </cell>
        </row>
        <row r="128">
          <cell r="J128">
            <v>46592</v>
          </cell>
        </row>
        <row r="129">
          <cell r="J129">
            <v>6181</v>
          </cell>
        </row>
        <row r="130">
          <cell r="J130">
            <v>20440</v>
          </cell>
        </row>
        <row r="131">
          <cell r="J131">
            <v>21713</v>
          </cell>
        </row>
        <row r="132">
          <cell r="J132">
            <v>3783</v>
          </cell>
        </row>
        <row r="133">
          <cell r="J133">
            <v>80777</v>
          </cell>
        </row>
        <row r="134">
          <cell r="J134">
            <v>8932</v>
          </cell>
        </row>
        <row r="135">
          <cell r="J135">
            <v>2386</v>
          </cell>
        </row>
        <row r="136">
          <cell r="J136">
            <v>3201777</v>
          </cell>
        </row>
        <row r="137">
          <cell r="J137">
            <v>185808</v>
          </cell>
        </row>
      </sheetData>
      <sheetData sheetId="6">
        <row r="8">
          <cell r="J8">
            <v>101931</v>
          </cell>
        </row>
        <row r="9">
          <cell r="J9">
            <v>65410</v>
          </cell>
        </row>
        <row r="10">
          <cell r="J10">
            <v>300</v>
          </cell>
        </row>
        <row r="11">
          <cell r="J11">
            <v>30</v>
          </cell>
        </row>
        <row r="12">
          <cell r="J12">
            <v>7985</v>
          </cell>
        </row>
        <row r="13">
          <cell r="J13">
            <v>28541</v>
          </cell>
        </row>
        <row r="14">
          <cell r="J14">
            <v>41024</v>
          </cell>
        </row>
        <row r="15">
          <cell r="J15">
            <v>3210</v>
          </cell>
        </row>
        <row r="16">
          <cell r="J16">
            <v>74102</v>
          </cell>
        </row>
        <row r="17">
          <cell r="J17">
            <v>6210</v>
          </cell>
        </row>
        <row r="18">
          <cell r="J18">
            <v>9010</v>
          </cell>
        </row>
        <row r="19">
          <cell r="J19">
            <v>1254</v>
          </cell>
        </row>
        <row r="20">
          <cell r="J20">
            <v>7321</v>
          </cell>
        </row>
        <row r="21">
          <cell r="J21">
            <v>33541</v>
          </cell>
        </row>
        <row r="22">
          <cell r="J22">
            <v>2104</v>
          </cell>
        </row>
        <row r="23">
          <cell r="J23">
            <v>0</v>
          </cell>
        </row>
        <row r="24">
          <cell r="J24">
            <v>11678</v>
          </cell>
        </row>
        <row r="25">
          <cell r="J25">
            <v>1810</v>
          </cell>
        </row>
        <row r="26">
          <cell r="J26">
            <v>530</v>
          </cell>
        </row>
        <row r="27">
          <cell r="J27">
            <v>354</v>
          </cell>
        </row>
        <row r="28">
          <cell r="J28">
            <v>940</v>
          </cell>
        </row>
        <row r="29">
          <cell r="J29">
            <v>50</v>
          </cell>
        </row>
        <row r="30">
          <cell r="J30">
            <v>754</v>
          </cell>
        </row>
        <row r="31">
          <cell r="J31">
            <v>0</v>
          </cell>
        </row>
        <row r="32">
          <cell r="J32">
            <v>1324</v>
          </cell>
        </row>
        <row r="33">
          <cell r="J33">
            <v>180</v>
          </cell>
        </row>
        <row r="34">
          <cell r="J34">
            <v>2314</v>
          </cell>
        </row>
        <row r="35">
          <cell r="J35">
            <v>1540</v>
          </cell>
        </row>
        <row r="36">
          <cell r="J36">
            <v>940</v>
          </cell>
        </row>
        <row r="37">
          <cell r="J37">
            <v>580</v>
          </cell>
        </row>
        <row r="38">
          <cell r="J38">
            <v>4176</v>
          </cell>
        </row>
        <row r="39">
          <cell r="J39">
            <v>0</v>
          </cell>
        </row>
        <row r="40">
          <cell r="J40">
            <v>5773</v>
          </cell>
        </row>
        <row r="41">
          <cell r="J41">
            <v>19740</v>
          </cell>
        </row>
        <row r="56">
          <cell r="J56">
            <v>583917</v>
          </cell>
        </row>
        <row r="57">
          <cell r="J57">
            <v>27657</v>
          </cell>
        </row>
        <row r="58">
          <cell r="J58">
            <v>0</v>
          </cell>
        </row>
        <row r="59">
          <cell r="J59">
            <v>285468</v>
          </cell>
        </row>
        <row r="60">
          <cell r="J60">
            <v>2011</v>
          </cell>
        </row>
        <row r="61">
          <cell r="J61">
            <v>9214</v>
          </cell>
        </row>
        <row r="62">
          <cell r="J62">
            <v>2610</v>
          </cell>
        </row>
        <row r="63">
          <cell r="J63">
            <v>290</v>
          </cell>
        </row>
        <row r="64">
          <cell r="J64">
            <v>11874</v>
          </cell>
        </row>
        <row r="65">
          <cell r="J65">
            <v>9101</v>
          </cell>
        </row>
        <row r="66">
          <cell r="J66">
            <v>6721</v>
          </cell>
        </row>
        <row r="67">
          <cell r="J67">
            <v>2987</v>
          </cell>
        </row>
        <row r="68">
          <cell r="J68">
            <v>6710</v>
          </cell>
        </row>
        <row r="69">
          <cell r="J69">
            <v>21468</v>
          </cell>
        </row>
        <row r="70">
          <cell r="J70">
            <v>10758</v>
          </cell>
        </row>
        <row r="71">
          <cell r="J71">
            <v>3784</v>
          </cell>
        </row>
        <row r="72">
          <cell r="J72">
            <v>12933</v>
          </cell>
        </row>
        <row r="73">
          <cell r="J73">
            <v>7104</v>
          </cell>
        </row>
        <row r="74">
          <cell r="J74">
            <v>8461</v>
          </cell>
        </row>
        <row r="75">
          <cell r="J75">
            <v>990</v>
          </cell>
        </row>
        <row r="76">
          <cell r="J76">
            <v>821</v>
          </cell>
        </row>
        <row r="77">
          <cell r="J77">
            <v>10541</v>
          </cell>
        </row>
        <row r="78">
          <cell r="J78">
            <v>2660</v>
          </cell>
        </row>
        <row r="79">
          <cell r="J79">
            <v>0</v>
          </cell>
        </row>
        <row r="80">
          <cell r="J80">
            <v>20141</v>
          </cell>
        </row>
        <row r="81">
          <cell r="J81">
            <v>510</v>
          </cell>
        </row>
        <row r="82">
          <cell r="J82">
            <v>14201</v>
          </cell>
        </row>
        <row r="83">
          <cell r="J83">
            <v>10590</v>
          </cell>
        </row>
        <row r="84">
          <cell r="J84">
            <v>1102</v>
          </cell>
        </row>
        <row r="85">
          <cell r="J85">
            <v>42730</v>
          </cell>
        </row>
        <row r="86">
          <cell r="J86">
            <v>14319</v>
          </cell>
        </row>
        <row r="87">
          <cell r="J87">
            <v>590</v>
          </cell>
        </row>
        <row r="88">
          <cell r="J88">
            <v>364163</v>
          </cell>
        </row>
        <row r="89">
          <cell r="J89">
            <v>717546</v>
          </cell>
        </row>
        <row r="105">
          <cell r="J105">
            <v>2714505</v>
          </cell>
        </row>
        <row r="106">
          <cell r="J106">
            <v>74210</v>
          </cell>
        </row>
        <row r="107">
          <cell r="J107">
            <v>0</v>
          </cell>
        </row>
        <row r="108">
          <cell r="J108">
            <v>16467</v>
          </cell>
        </row>
        <row r="109">
          <cell r="J109">
            <v>4921</v>
          </cell>
        </row>
        <row r="110">
          <cell r="J110">
            <v>12041</v>
          </cell>
        </row>
        <row r="111">
          <cell r="J111">
            <v>4923</v>
          </cell>
        </row>
        <row r="112">
          <cell r="J112">
            <v>327</v>
          </cell>
        </row>
        <row r="113">
          <cell r="J113">
            <v>32140</v>
          </cell>
        </row>
        <row r="114">
          <cell r="J114">
            <v>94102</v>
          </cell>
        </row>
        <row r="115">
          <cell r="J115">
            <v>66104</v>
          </cell>
        </row>
        <row r="116">
          <cell r="J116">
            <v>82147</v>
          </cell>
        </row>
        <row r="117">
          <cell r="J117">
            <v>107985</v>
          </cell>
        </row>
        <row r="118">
          <cell r="J118">
            <v>354788</v>
          </cell>
        </row>
        <row r="119">
          <cell r="J119">
            <v>84102</v>
          </cell>
        </row>
        <row r="120">
          <cell r="J120">
            <v>56014</v>
          </cell>
        </row>
        <row r="121">
          <cell r="J121">
            <v>89757</v>
          </cell>
        </row>
        <row r="122">
          <cell r="J122">
            <v>53741</v>
          </cell>
        </row>
        <row r="123">
          <cell r="J123">
            <v>198205</v>
          </cell>
        </row>
        <row r="124">
          <cell r="J124">
            <v>16141</v>
          </cell>
        </row>
        <row r="125">
          <cell r="J125">
            <v>1981</v>
          </cell>
        </row>
        <row r="126">
          <cell r="J126">
            <v>30987</v>
          </cell>
        </row>
        <row r="127">
          <cell r="J127">
            <v>53870</v>
          </cell>
        </row>
        <row r="128">
          <cell r="J128">
            <v>0</v>
          </cell>
        </row>
        <row r="129">
          <cell r="J129">
            <v>142020</v>
          </cell>
        </row>
        <row r="130">
          <cell r="J130">
            <v>1854</v>
          </cell>
        </row>
        <row r="131">
          <cell r="J131">
            <v>20608</v>
          </cell>
        </row>
        <row r="132">
          <cell r="J132">
            <v>14392</v>
          </cell>
        </row>
        <row r="133">
          <cell r="J133">
            <v>2301</v>
          </cell>
        </row>
        <row r="134">
          <cell r="J134">
            <v>72794</v>
          </cell>
        </row>
        <row r="135">
          <cell r="J135">
            <v>12647</v>
          </cell>
        </row>
        <row r="136">
          <cell r="J136">
            <v>350</v>
          </cell>
        </row>
        <row r="137">
          <cell r="J137">
            <v>3201444</v>
          </cell>
        </row>
        <row r="138">
          <cell r="J138">
            <v>144741</v>
          </cell>
        </row>
      </sheetData>
      <sheetData sheetId="7">
        <row r="8">
          <cell r="J8">
            <v>456218</v>
          </cell>
        </row>
        <row r="9">
          <cell r="J9">
            <v>45165</v>
          </cell>
        </row>
        <row r="10">
          <cell r="J10">
            <v>0</v>
          </cell>
        </row>
        <row r="11">
          <cell r="J11">
            <v>236</v>
          </cell>
        </row>
        <row r="12">
          <cell r="J12">
            <v>3016</v>
          </cell>
        </row>
        <row r="13">
          <cell r="J13">
            <v>26892</v>
          </cell>
        </row>
        <row r="14">
          <cell r="J14">
            <v>36120</v>
          </cell>
        </row>
        <row r="15">
          <cell r="J15">
            <v>3712</v>
          </cell>
        </row>
        <row r="16">
          <cell r="J16">
            <v>36950</v>
          </cell>
        </row>
        <row r="17">
          <cell r="J17">
            <v>9129</v>
          </cell>
        </row>
        <row r="18">
          <cell r="J18">
            <v>7249</v>
          </cell>
        </row>
        <row r="19">
          <cell r="J19">
            <v>2662</v>
          </cell>
        </row>
        <row r="20">
          <cell r="J20">
            <v>9951</v>
          </cell>
        </row>
        <row r="21">
          <cell r="J21">
            <v>38258</v>
          </cell>
        </row>
        <row r="22">
          <cell r="J22">
            <v>1920</v>
          </cell>
        </row>
        <row r="23">
          <cell r="J23">
            <v>0</v>
          </cell>
        </row>
        <row r="24">
          <cell r="J24">
            <v>12378</v>
          </cell>
        </row>
        <row r="25">
          <cell r="J25">
            <v>1510</v>
          </cell>
        </row>
        <row r="26">
          <cell r="J26">
            <v>980</v>
          </cell>
        </row>
        <row r="27">
          <cell r="J27">
            <v>460</v>
          </cell>
        </row>
        <row r="28">
          <cell r="J28">
            <v>1075</v>
          </cell>
        </row>
        <row r="29">
          <cell r="J29">
            <v>80</v>
          </cell>
        </row>
        <row r="30">
          <cell r="J30">
            <v>783</v>
          </cell>
        </row>
        <row r="31">
          <cell r="J31">
            <v>0</v>
          </cell>
        </row>
        <row r="32">
          <cell r="J32">
            <v>1459</v>
          </cell>
        </row>
        <row r="33">
          <cell r="J33">
            <v>2281</v>
          </cell>
        </row>
        <row r="34">
          <cell r="J34">
            <v>1955</v>
          </cell>
        </row>
        <row r="35">
          <cell r="J35">
            <v>2044</v>
          </cell>
        </row>
        <row r="36">
          <cell r="J36">
            <v>836</v>
          </cell>
        </row>
        <row r="37">
          <cell r="J37">
            <v>137</v>
          </cell>
        </row>
        <row r="38">
          <cell r="J38">
            <v>8465</v>
          </cell>
        </row>
        <row r="39">
          <cell r="J39">
            <v>0</v>
          </cell>
        </row>
        <row r="40">
          <cell r="J40">
            <v>5343</v>
          </cell>
        </row>
        <row r="41">
          <cell r="J41">
            <v>17597</v>
          </cell>
        </row>
        <row r="56">
          <cell r="J56">
            <v>301265</v>
          </cell>
        </row>
        <row r="57">
          <cell r="J57">
            <v>35274</v>
          </cell>
        </row>
        <row r="58">
          <cell r="J58">
            <v>0</v>
          </cell>
        </row>
        <row r="59">
          <cell r="J59">
            <v>286476</v>
          </cell>
        </row>
        <row r="60">
          <cell r="J60">
            <v>2808</v>
          </cell>
        </row>
        <row r="61">
          <cell r="J61">
            <v>6217</v>
          </cell>
        </row>
        <row r="62">
          <cell r="J62">
            <v>6788</v>
          </cell>
        </row>
        <row r="63">
          <cell r="J63">
            <v>190</v>
          </cell>
        </row>
        <row r="64">
          <cell r="J64">
            <v>9643</v>
          </cell>
        </row>
        <row r="65">
          <cell r="J65">
            <v>8709</v>
          </cell>
        </row>
        <row r="66">
          <cell r="J66">
            <v>5064</v>
          </cell>
        </row>
        <row r="67">
          <cell r="J67">
            <v>3001</v>
          </cell>
        </row>
        <row r="68">
          <cell r="J68">
            <v>7817</v>
          </cell>
        </row>
        <row r="69">
          <cell r="J69">
            <v>26387</v>
          </cell>
        </row>
        <row r="70">
          <cell r="J70">
            <v>9579</v>
          </cell>
        </row>
        <row r="71">
          <cell r="J71">
            <v>3276</v>
          </cell>
        </row>
        <row r="72">
          <cell r="J72">
            <v>17617</v>
          </cell>
        </row>
        <row r="73">
          <cell r="J73">
            <v>6987</v>
          </cell>
        </row>
        <row r="74">
          <cell r="J74">
            <v>12896</v>
          </cell>
        </row>
        <row r="75">
          <cell r="J75">
            <v>915</v>
          </cell>
        </row>
        <row r="76">
          <cell r="J76">
            <v>839</v>
          </cell>
        </row>
        <row r="77">
          <cell r="J77">
            <v>15078</v>
          </cell>
        </row>
        <row r="78">
          <cell r="J78">
            <v>2217</v>
          </cell>
        </row>
        <row r="79">
          <cell r="J79">
            <v>0</v>
          </cell>
        </row>
        <row r="80">
          <cell r="J80">
            <v>9102</v>
          </cell>
        </row>
        <row r="81">
          <cell r="J81">
            <v>985</v>
          </cell>
        </row>
        <row r="82">
          <cell r="J82">
            <v>13335</v>
          </cell>
        </row>
        <row r="83">
          <cell r="J83">
            <v>7954</v>
          </cell>
        </row>
        <row r="84">
          <cell r="J84">
            <v>1098</v>
          </cell>
        </row>
        <row r="85">
          <cell r="J85">
            <v>33487</v>
          </cell>
        </row>
        <row r="86">
          <cell r="J86">
            <v>16639</v>
          </cell>
        </row>
        <row r="87">
          <cell r="J87">
            <v>430</v>
          </cell>
        </row>
        <row r="88">
          <cell r="J88">
            <v>372114</v>
          </cell>
        </row>
        <row r="89">
          <cell r="J89">
            <v>738508</v>
          </cell>
        </row>
        <row r="105">
          <cell r="J105">
            <v>1525215</v>
          </cell>
        </row>
        <row r="106">
          <cell r="J106">
            <v>94367</v>
          </cell>
        </row>
        <row r="107">
          <cell r="J107">
            <v>0</v>
          </cell>
        </row>
        <row r="108">
          <cell r="J108">
            <v>18331</v>
          </cell>
        </row>
        <row r="109">
          <cell r="J109">
            <v>6331</v>
          </cell>
        </row>
        <row r="110">
          <cell r="J110">
            <v>4877</v>
          </cell>
        </row>
        <row r="111">
          <cell r="J111">
            <v>6111</v>
          </cell>
        </row>
        <row r="112">
          <cell r="J112">
            <v>300</v>
          </cell>
        </row>
        <row r="113">
          <cell r="J113">
            <v>22793</v>
          </cell>
        </row>
        <row r="114">
          <cell r="J114">
            <v>98535</v>
          </cell>
        </row>
        <row r="115">
          <cell r="J115">
            <v>41268</v>
          </cell>
        </row>
        <row r="116">
          <cell r="J116">
            <v>83125</v>
          </cell>
        </row>
        <row r="117">
          <cell r="J117">
            <v>61148</v>
          </cell>
        </row>
        <row r="118">
          <cell r="J118">
            <v>276221</v>
          </cell>
        </row>
        <row r="119">
          <cell r="J119">
            <v>60450</v>
          </cell>
        </row>
        <row r="120">
          <cell r="J120">
            <v>26757</v>
          </cell>
        </row>
        <row r="121">
          <cell r="J121">
            <v>148906</v>
          </cell>
        </row>
        <row r="122">
          <cell r="J122">
            <v>35327</v>
          </cell>
        </row>
        <row r="123">
          <cell r="J123">
            <v>184960</v>
          </cell>
        </row>
        <row r="124">
          <cell r="J124">
            <v>10470</v>
          </cell>
        </row>
        <row r="125">
          <cell r="J125">
            <v>2046</v>
          </cell>
        </row>
        <row r="126">
          <cell r="J126">
            <v>45587</v>
          </cell>
        </row>
        <row r="127">
          <cell r="J127">
            <v>37005</v>
          </cell>
        </row>
        <row r="128">
          <cell r="J128">
            <v>0</v>
          </cell>
        </row>
        <row r="129">
          <cell r="J129">
            <v>309478</v>
          </cell>
        </row>
        <row r="130">
          <cell r="J130">
            <v>1801</v>
          </cell>
        </row>
        <row r="131">
          <cell r="J131">
            <v>16028</v>
          </cell>
        </row>
        <row r="132">
          <cell r="J132">
            <v>21996</v>
          </cell>
        </row>
        <row r="133">
          <cell r="J133">
            <v>744</v>
          </cell>
        </row>
        <row r="134">
          <cell r="J134">
            <v>56479</v>
          </cell>
        </row>
        <row r="135">
          <cell r="J135">
            <v>18714</v>
          </cell>
        </row>
        <row r="136">
          <cell r="J136">
            <v>429</v>
          </cell>
        </row>
        <row r="137">
          <cell r="J137">
            <v>3392063</v>
          </cell>
        </row>
        <row r="138">
          <cell r="J138">
            <v>173731</v>
          </cell>
        </row>
      </sheetData>
      <sheetData sheetId="8">
        <row r="8">
          <cell r="J8">
            <v>625769</v>
          </cell>
        </row>
        <row r="9">
          <cell r="J9">
            <v>14625</v>
          </cell>
        </row>
        <row r="10">
          <cell r="J10">
            <v>0</v>
          </cell>
        </row>
        <row r="11">
          <cell r="J11">
            <v>65</v>
          </cell>
        </row>
        <row r="12">
          <cell r="J12">
            <v>1642</v>
          </cell>
        </row>
        <row r="13">
          <cell r="J13">
            <v>438</v>
          </cell>
        </row>
        <row r="14">
          <cell r="J14">
            <v>2547</v>
          </cell>
        </row>
        <row r="15">
          <cell r="J15">
            <v>65</v>
          </cell>
        </row>
        <row r="16">
          <cell r="J16">
            <v>20128</v>
          </cell>
        </row>
        <row r="17">
          <cell r="J17">
            <v>6834</v>
          </cell>
        </row>
        <row r="18">
          <cell r="J18">
            <v>2197</v>
          </cell>
        </row>
        <row r="19">
          <cell r="J19">
            <v>4637</v>
          </cell>
        </row>
        <row r="20">
          <cell r="J20">
            <v>3833</v>
          </cell>
        </row>
        <row r="21">
          <cell r="J21">
            <v>13541</v>
          </cell>
        </row>
        <row r="22">
          <cell r="J22">
            <v>1709</v>
          </cell>
        </row>
        <row r="23">
          <cell r="J23">
            <v>0</v>
          </cell>
        </row>
        <row r="24">
          <cell r="J24">
            <v>3519</v>
          </cell>
        </row>
        <row r="25">
          <cell r="J25">
            <v>1270</v>
          </cell>
        </row>
        <row r="26">
          <cell r="J26">
            <v>2765</v>
          </cell>
        </row>
        <row r="27">
          <cell r="J27">
            <v>388</v>
          </cell>
        </row>
        <row r="28">
          <cell r="J28">
            <v>632</v>
          </cell>
        </row>
        <row r="29">
          <cell r="J29">
            <v>78</v>
          </cell>
        </row>
        <row r="30">
          <cell r="J30">
            <v>549</v>
          </cell>
        </row>
        <row r="31">
          <cell r="J31">
            <v>0</v>
          </cell>
        </row>
        <row r="32">
          <cell r="J32">
            <v>803</v>
          </cell>
        </row>
        <row r="33">
          <cell r="J33">
            <v>1005</v>
          </cell>
        </row>
        <row r="34">
          <cell r="J34">
            <v>1388</v>
          </cell>
        </row>
        <row r="35">
          <cell r="J35">
            <v>803</v>
          </cell>
        </row>
        <row r="36">
          <cell r="J36">
            <v>203</v>
          </cell>
        </row>
        <row r="37">
          <cell r="J37">
            <v>115</v>
          </cell>
        </row>
        <row r="38">
          <cell r="J38">
            <v>13377</v>
          </cell>
        </row>
        <row r="39">
          <cell r="J39">
            <v>0</v>
          </cell>
        </row>
        <row r="40">
          <cell r="J40">
            <v>8105</v>
          </cell>
        </row>
        <row r="41">
          <cell r="J41">
            <v>16334</v>
          </cell>
        </row>
        <row r="56">
          <cell r="J56">
            <v>79073</v>
          </cell>
        </row>
        <row r="57">
          <cell r="J57">
            <v>43081</v>
          </cell>
        </row>
        <row r="58">
          <cell r="J58">
            <v>250</v>
          </cell>
        </row>
        <row r="59">
          <cell r="J59">
            <v>285866</v>
          </cell>
        </row>
        <row r="60">
          <cell r="J60">
            <v>8148</v>
          </cell>
        </row>
        <row r="61">
          <cell r="J61">
            <v>20249</v>
          </cell>
        </row>
        <row r="62">
          <cell r="J62">
            <v>54236</v>
          </cell>
        </row>
        <row r="63">
          <cell r="J63">
            <v>556</v>
          </cell>
        </row>
        <row r="64">
          <cell r="J64">
            <v>11054</v>
          </cell>
        </row>
        <row r="65">
          <cell r="J65">
            <v>5573</v>
          </cell>
        </row>
        <row r="66">
          <cell r="J66">
            <v>3001</v>
          </cell>
        </row>
        <row r="67">
          <cell r="J67">
            <v>4729</v>
          </cell>
        </row>
        <row r="68">
          <cell r="J68">
            <v>6241</v>
          </cell>
        </row>
        <row r="69">
          <cell r="J69">
            <v>20298</v>
          </cell>
        </row>
        <row r="70">
          <cell r="J70">
            <v>8490</v>
          </cell>
        </row>
        <row r="71">
          <cell r="J71">
            <v>10</v>
          </cell>
        </row>
        <row r="72">
          <cell r="J72">
            <v>7792</v>
          </cell>
        </row>
        <row r="73">
          <cell r="J73">
            <v>5495</v>
          </cell>
        </row>
        <row r="74">
          <cell r="J74">
            <v>3581</v>
          </cell>
        </row>
        <row r="75">
          <cell r="J75">
            <v>1022</v>
          </cell>
        </row>
        <row r="76">
          <cell r="J76">
            <v>1408</v>
          </cell>
        </row>
        <row r="77">
          <cell r="J77">
            <v>6676</v>
          </cell>
        </row>
        <row r="78">
          <cell r="J78">
            <v>1010</v>
          </cell>
        </row>
        <row r="79">
          <cell r="J79">
            <v>0</v>
          </cell>
        </row>
        <row r="80">
          <cell r="J80">
            <v>1959</v>
          </cell>
        </row>
        <row r="81">
          <cell r="J81">
            <v>50511</v>
          </cell>
        </row>
        <row r="82">
          <cell r="J82">
            <v>13535</v>
          </cell>
        </row>
        <row r="83">
          <cell r="J83">
            <v>7097</v>
          </cell>
        </row>
        <row r="84">
          <cell r="J84">
            <v>1426</v>
          </cell>
        </row>
        <row r="85">
          <cell r="J85">
            <v>16268</v>
          </cell>
        </row>
        <row r="86">
          <cell r="J86">
            <v>20009</v>
          </cell>
        </row>
        <row r="87">
          <cell r="J87">
            <v>200</v>
          </cell>
        </row>
        <row r="88">
          <cell r="J88">
            <v>376038</v>
          </cell>
        </row>
        <row r="89">
          <cell r="J89">
            <v>755478</v>
          </cell>
        </row>
        <row r="105">
          <cell r="J105">
            <v>360887</v>
          </cell>
        </row>
        <row r="106">
          <cell r="J106">
            <v>96731</v>
          </cell>
        </row>
        <row r="107">
          <cell r="J107">
            <v>1225</v>
          </cell>
        </row>
        <row r="108">
          <cell r="J108">
            <v>16314</v>
          </cell>
        </row>
        <row r="109">
          <cell r="J109">
            <v>16471</v>
          </cell>
        </row>
        <row r="110">
          <cell r="J110">
            <v>13137</v>
          </cell>
        </row>
        <row r="111">
          <cell r="J111">
            <v>32939</v>
          </cell>
        </row>
        <row r="112">
          <cell r="J112">
            <v>588</v>
          </cell>
        </row>
        <row r="113">
          <cell r="J113">
            <v>24414</v>
          </cell>
        </row>
        <row r="114">
          <cell r="J114">
            <v>61464</v>
          </cell>
        </row>
        <row r="115">
          <cell r="J115">
            <v>25998</v>
          </cell>
        </row>
        <row r="116">
          <cell r="J116">
            <v>182810</v>
          </cell>
        </row>
        <row r="117">
          <cell r="J117">
            <v>52366</v>
          </cell>
        </row>
        <row r="118">
          <cell r="J118">
            <v>223799</v>
          </cell>
        </row>
        <row r="119">
          <cell r="J119">
            <v>58544</v>
          </cell>
        </row>
        <row r="120">
          <cell r="J120">
            <v>80</v>
          </cell>
        </row>
        <row r="121">
          <cell r="J121">
            <v>55751</v>
          </cell>
        </row>
        <row r="122">
          <cell r="J122">
            <v>48198</v>
          </cell>
        </row>
        <row r="123">
          <cell r="J123">
            <v>56443</v>
          </cell>
        </row>
        <row r="124">
          <cell r="J124">
            <v>13254</v>
          </cell>
        </row>
        <row r="125">
          <cell r="J125">
            <v>2809</v>
          </cell>
        </row>
        <row r="126">
          <cell r="J126">
            <v>10977</v>
          </cell>
        </row>
        <row r="127">
          <cell r="J127">
            <v>19558</v>
          </cell>
        </row>
        <row r="128">
          <cell r="J128">
            <v>0</v>
          </cell>
        </row>
        <row r="129">
          <cell r="J129">
            <v>111054</v>
          </cell>
        </row>
        <row r="130">
          <cell r="J130">
            <v>79260</v>
          </cell>
        </row>
        <row r="131">
          <cell r="J131">
            <v>19991</v>
          </cell>
        </row>
        <row r="132">
          <cell r="J132">
            <v>17841</v>
          </cell>
        </row>
        <row r="133">
          <cell r="J133">
            <v>1559</v>
          </cell>
        </row>
        <row r="134">
          <cell r="J134">
            <v>24062</v>
          </cell>
        </row>
        <row r="135">
          <cell r="J135">
            <v>27845</v>
          </cell>
        </row>
        <row r="136">
          <cell r="J136">
            <v>240</v>
          </cell>
        </row>
        <row r="137">
          <cell r="J137">
            <v>3269802</v>
          </cell>
        </row>
        <row r="138">
          <cell r="J138">
            <v>178779</v>
          </cell>
        </row>
      </sheetData>
      <sheetData sheetId="9">
        <row r="8">
          <cell r="J8">
            <v>109130</v>
          </cell>
        </row>
        <row r="9">
          <cell r="J9">
            <v>21426</v>
          </cell>
        </row>
        <row r="10">
          <cell r="J10">
            <v>0</v>
          </cell>
        </row>
        <row r="11">
          <cell r="J11">
            <v>104</v>
          </cell>
        </row>
        <row r="12">
          <cell r="J12">
            <v>3576</v>
          </cell>
        </row>
        <row r="13">
          <cell r="J13">
            <v>7252</v>
          </cell>
        </row>
        <row r="14">
          <cell r="J14">
            <v>12103</v>
          </cell>
        </row>
        <row r="15">
          <cell r="J15">
            <v>90</v>
          </cell>
        </row>
        <row r="16">
          <cell r="J16">
            <v>5816</v>
          </cell>
        </row>
        <row r="17">
          <cell r="J17">
            <v>4880</v>
          </cell>
        </row>
        <row r="18">
          <cell r="J18">
            <v>2057</v>
          </cell>
        </row>
        <row r="19">
          <cell r="J19">
            <v>1760</v>
          </cell>
        </row>
        <row r="20">
          <cell r="J20">
            <v>5100</v>
          </cell>
        </row>
        <row r="21">
          <cell r="J21">
            <v>22091</v>
          </cell>
        </row>
        <row r="22">
          <cell r="J22">
            <v>1355</v>
          </cell>
        </row>
        <row r="23">
          <cell r="J23">
            <v>0</v>
          </cell>
        </row>
        <row r="24">
          <cell r="J24">
            <v>6873</v>
          </cell>
        </row>
        <row r="25">
          <cell r="J25">
            <v>676</v>
          </cell>
        </row>
        <row r="26">
          <cell r="J26">
            <v>2036</v>
          </cell>
        </row>
        <row r="27">
          <cell r="J27">
            <v>271</v>
          </cell>
        </row>
        <row r="28">
          <cell r="J28">
            <v>746</v>
          </cell>
        </row>
        <row r="29">
          <cell r="J29">
            <v>4</v>
          </cell>
        </row>
        <row r="30">
          <cell r="J30">
            <v>744</v>
          </cell>
        </row>
        <row r="31">
          <cell r="J31">
            <v>0</v>
          </cell>
        </row>
        <row r="32">
          <cell r="J32">
            <v>763</v>
          </cell>
        </row>
        <row r="33">
          <cell r="J33">
            <v>238</v>
          </cell>
        </row>
        <row r="34">
          <cell r="J34">
            <v>581</v>
          </cell>
        </row>
        <row r="35">
          <cell r="J35">
            <v>748</v>
          </cell>
        </row>
        <row r="36">
          <cell r="J36">
            <v>224</v>
          </cell>
        </row>
        <row r="37">
          <cell r="J37">
            <v>5</v>
          </cell>
        </row>
        <row r="38">
          <cell r="J38">
            <v>13532</v>
          </cell>
        </row>
        <row r="39">
          <cell r="J39">
            <v>35</v>
          </cell>
        </row>
        <row r="40">
          <cell r="J40">
            <v>2874</v>
          </cell>
        </row>
        <row r="41">
          <cell r="J41">
            <v>10584</v>
          </cell>
        </row>
        <row r="56">
          <cell r="J56">
            <v>38883</v>
          </cell>
        </row>
        <row r="57">
          <cell r="J57">
            <v>37975</v>
          </cell>
        </row>
        <row r="58">
          <cell r="J58">
            <v>150</v>
          </cell>
        </row>
        <row r="59">
          <cell r="J59">
            <v>286802</v>
          </cell>
        </row>
        <row r="60">
          <cell r="J60">
            <v>1543</v>
          </cell>
        </row>
        <row r="61">
          <cell r="J61">
            <v>10104</v>
          </cell>
        </row>
        <row r="62">
          <cell r="J62">
            <v>16573</v>
          </cell>
        </row>
        <row r="63">
          <cell r="J63">
            <v>2077</v>
          </cell>
        </row>
        <row r="64">
          <cell r="J64">
            <v>8397</v>
          </cell>
        </row>
        <row r="65">
          <cell r="J65">
            <v>5703</v>
          </cell>
        </row>
        <row r="66">
          <cell r="J66">
            <v>1984</v>
          </cell>
        </row>
        <row r="67">
          <cell r="J67">
            <v>2883</v>
          </cell>
        </row>
        <row r="68">
          <cell r="J68">
            <v>4368</v>
          </cell>
        </row>
        <row r="69">
          <cell r="J69">
            <v>25989</v>
          </cell>
        </row>
        <row r="70">
          <cell r="J70">
            <v>5400</v>
          </cell>
        </row>
        <row r="71">
          <cell r="J71">
            <v>0</v>
          </cell>
        </row>
        <row r="72">
          <cell r="J72">
            <v>9733</v>
          </cell>
        </row>
        <row r="73">
          <cell r="J73">
            <v>3721</v>
          </cell>
        </row>
        <row r="74">
          <cell r="J74">
            <v>589</v>
          </cell>
        </row>
        <row r="75">
          <cell r="J75">
            <v>445</v>
          </cell>
        </row>
        <row r="76">
          <cell r="J76">
            <v>753</v>
          </cell>
        </row>
        <row r="77">
          <cell r="J77">
            <v>6812</v>
          </cell>
        </row>
        <row r="78">
          <cell r="J78">
            <v>970</v>
          </cell>
        </row>
        <row r="79">
          <cell r="J79">
            <v>0</v>
          </cell>
        </row>
        <row r="80">
          <cell r="J80">
            <v>946</v>
          </cell>
        </row>
        <row r="81">
          <cell r="J81">
            <v>60789</v>
          </cell>
        </row>
        <row r="82">
          <cell r="J82">
            <v>15405</v>
          </cell>
        </row>
        <row r="83">
          <cell r="J83">
            <v>7747</v>
          </cell>
        </row>
        <row r="84">
          <cell r="J84">
            <v>224</v>
          </cell>
        </row>
        <row r="85">
          <cell r="J85">
            <v>15716</v>
          </cell>
        </row>
        <row r="86">
          <cell r="J86">
            <v>22407</v>
          </cell>
        </row>
        <row r="87">
          <cell r="J87">
            <v>300</v>
          </cell>
        </row>
        <row r="88">
          <cell r="J88">
            <v>381667</v>
          </cell>
        </row>
        <row r="89">
          <cell r="J89">
            <v>765399</v>
          </cell>
        </row>
        <row r="105">
          <cell r="J105">
            <v>141611</v>
          </cell>
        </row>
        <row r="106">
          <cell r="J106">
            <v>81910</v>
          </cell>
        </row>
        <row r="107">
          <cell r="J107">
            <v>957</v>
          </cell>
        </row>
        <row r="108">
          <cell r="J108">
            <v>17871</v>
          </cell>
        </row>
        <row r="109">
          <cell r="J109">
            <v>3539</v>
          </cell>
        </row>
        <row r="110">
          <cell r="J110">
            <v>14217</v>
          </cell>
        </row>
        <row r="111">
          <cell r="J111">
            <v>13381</v>
          </cell>
        </row>
        <row r="112">
          <cell r="J112">
            <v>2885</v>
          </cell>
        </row>
        <row r="113">
          <cell r="J113">
            <v>17086</v>
          </cell>
        </row>
        <row r="114">
          <cell r="J114">
            <v>70695</v>
          </cell>
        </row>
        <row r="115">
          <cell r="J115">
            <v>24191</v>
          </cell>
        </row>
        <row r="116">
          <cell r="J116">
            <v>124210</v>
          </cell>
        </row>
        <row r="117">
          <cell r="J117">
            <v>50416</v>
          </cell>
        </row>
        <row r="118">
          <cell r="J118">
            <v>312092</v>
          </cell>
        </row>
        <row r="119">
          <cell r="J119">
            <v>44913</v>
          </cell>
        </row>
        <row r="120">
          <cell r="J120">
            <v>0</v>
          </cell>
        </row>
        <row r="121">
          <cell r="J121">
            <v>66495</v>
          </cell>
        </row>
        <row r="122">
          <cell r="J122">
            <v>33227</v>
          </cell>
        </row>
        <row r="123">
          <cell r="J123">
            <v>11798</v>
          </cell>
        </row>
        <row r="124">
          <cell r="J124">
            <v>7097</v>
          </cell>
        </row>
        <row r="125">
          <cell r="J125">
            <v>1505</v>
          </cell>
        </row>
        <row r="126">
          <cell r="J126">
            <v>12301</v>
          </cell>
        </row>
        <row r="127">
          <cell r="J127">
            <v>23425</v>
          </cell>
        </row>
        <row r="128">
          <cell r="J128">
            <v>0</v>
          </cell>
        </row>
        <row r="129">
          <cell r="J129">
            <v>52249</v>
          </cell>
        </row>
        <row r="130">
          <cell r="J130">
            <v>165020</v>
          </cell>
        </row>
        <row r="131">
          <cell r="J131">
            <v>29339</v>
          </cell>
        </row>
        <row r="132">
          <cell r="J132">
            <v>13619</v>
          </cell>
        </row>
        <row r="133">
          <cell r="J133">
            <v>1328</v>
          </cell>
        </row>
        <row r="134">
          <cell r="J134">
            <v>30202</v>
          </cell>
        </row>
        <row r="135">
          <cell r="J135">
            <v>34049</v>
          </cell>
        </row>
        <row r="136">
          <cell r="J136">
            <v>360</v>
          </cell>
        </row>
        <row r="137">
          <cell r="J137">
            <v>3262404</v>
          </cell>
        </row>
        <row r="138">
          <cell r="J138">
            <v>218755</v>
          </cell>
        </row>
      </sheetData>
      <sheetData sheetId="10">
        <row r="8">
          <cell r="J8">
            <v>9753</v>
          </cell>
        </row>
        <row r="9">
          <cell r="J9">
            <v>49785</v>
          </cell>
        </row>
        <row r="10">
          <cell r="J10">
            <v>11080</v>
          </cell>
        </row>
        <row r="11">
          <cell r="J11">
            <v>275</v>
          </cell>
        </row>
        <row r="12">
          <cell r="J12">
            <v>8985</v>
          </cell>
        </row>
        <row r="13">
          <cell r="J13">
            <v>26958</v>
          </cell>
        </row>
        <row r="14">
          <cell r="J14">
            <v>51696</v>
          </cell>
        </row>
        <row r="15">
          <cell r="J15">
            <v>1215</v>
          </cell>
        </row>
        <row r="16">
          <cell r="J16">
            <v>13885</v>
          </cell>
        </row>
        <row r="17">
          <cell r="J17">
            <v>7164</v>
          </cell>
        </row>
        <row r="18">
          <cell r="J18">
            <v>3670</v>
          </cell>
        </row>
        <row r="19">
          <cell r="J19">
            <v>2910</v>
          </cell>
        </row>
        <row r="20">
          <cell r="J20">
            <v>4505</v>
          </cell>
        </row>
        <row r="21">
          <cell r="J21">
            <v>26857</v>
          </cell>
        </row>
        <row r="22">
          <cell r="J22">
            <v>3496</v>
          </cell>
        </row>
        <row r="23">
          <cell r="J23">
            <v>1</v>
          </cell>
        </row>
        <row r="24">
          <cell r="J24">
            <v>11391</v>
          </cell>
        </row>
        <row r="25">
          <cell r="J25">
            <v>1472</v>
          </cell>
        </row>
        <row r="26">
          <cell r="J26">
            <v>3277</v>
          </cell>
        </row>
        <row r="27">
          <cell r="J27">
            <v>426</v>
          </cell>
        </row>
        <row r="28">
          <cell r="J28">
            <v>996</v>
          </cell>
        </row>
        <row r="29">
          <cell r="J29">
            <v>122</v>
          </cell>
        </row>
        <row r="30">
          <cell r="J30">
            <v>908</v>
          </cell>
        </row>
        <row r="31">
          <cell r="J31">
            <v>12741.201999999999</v>
          </cell>
        </row>
        <row r="32">
          <cell r="J32">
            <v>1847</v>
          </cell>
        </row>
        <row r="33">
          <cell r="J33">
            <v>142</v>
          </cell>
        </row>
        <row r="34">
          <cell r="J34">
            <v>1145</v>
          </cell>
        </row>
        <row r="35">
          <cell r="J35">
            <v>4725</v>
          </cell>
        </row>
        <row r="36">
          <cell r="J36">
            <v>472</v>
          </cell>
        </row>
        <row r="37">
          <cell r="J37">
            <v>100</v>
          </cell>
        </row>
        <row r="38">
          <cell r="J38">
            <v>7106</v>
          </cell>
        </row>
        <row r="39">
          <cell r="J39">
            <v>0</v>
          </cell>
        </row>
        <row r="40">
          <cell r="J40">
            <v>7236</v>
          </cell>
        </row>
        <row r="41">
          <cell r="J41">
            <v>19640</v>
          </cell>
        </row>
        <row r="56">
          <cell r="J56">
            <v>217410</v>
          </cell>
        </row>
        <row r="57">
          <cell r="J57">
            <v>54775</v>
          </cell>
        </row>
        <row r="58">
          <cell r="J58">
            <v>0</v>
          </cell>
        </row>
        <row r="59">
          <cell r="J59">
            <v>286583</v>
          </cell>
        </row>
        <row r="60">
          <cell r="J60">
            <v>2411</v>
          </cell>
        </row>
        <row r="61">
          <cell r="J61">
            <v>574</v>
          </cell>
        </row>
        <row r="62">
          <cell r="J62">
            <v>1178</v>
          </cell>
        </row>
        <row r="63">
          <cell r="J63">
            <v>523</v>
          </cell>
        </row>
        <row r="64">
          <cell r="J64">
            <v>7689</v>
          </cell>
        </row>
        <row r="65">
          <cell r="J65">
            <v>3698</v>
          </cell>
        </row>
        <row r="66">
          <cell r="J66">
            <v>1993</v>
          </cell>
        </row>
        <row r="67">
          <cell r="J67">
            <v>2276</v>
          </cell>
        </row>
        <row r="68">
          <cell r="J68">
            <v>3150</v>
          </cell>
        </row>
        <row r="69">
          <cell r="J69">
            <v>18569</v>
          </cell>
        </row>
        <row r="70">
          <cell r="J70">
            <v>4792</v>
          </cell>
        </row>
        <row r="71">
          <cell r="J71">
            <v>0</v>
          </cell>
        </row>
        <row r="72">
          <cell r="J72">
            <v>6942</v>
          </cell>
        </row>
        <row r="73">
          <cell r="J73">
            <v>3580</v>
          </cell>
        </row>
        <row r="74">
          <cell r="J74">
            <v>1728</v>
          </cell>
        </row>
        <row r="75">
          <cell r="J75">
            <v>477</v>
          </cell>
        </row>
        <row r="76">
          <cell r="J76">
            <v>961</v>
          </cell>
        </row>
        <row r="77">
          <cell r="J77">
            <v>3213</v>
          </cell>
        </row>
        <row r="78">
          <cell r="J78">
            <v>1277</v>
          </cell>
        </row>
        <row r="79">
          <cell r="J79">
            <v>0</v>
          </cell>
        </row>
        <row r="80">
          <cell r="J80">
            <v>1413</v>
          </cell>
        </row>
        <row r="81">
          <cell r="J81">
            <v>75862</v>
          </cell>
        </row>
        <row r="82">
          <cell r="J82">
            <v>12321</v>
          </cell>
        </row>
        <row r="83">
          <cell r="J83">
            <v>7342</v>
          </cell>
        </row>
        <row r="84">
          <cell r="J84">
            <v>805</v>
          </cell>
        </row>
        <row r="85">
          <cell r="J85">
            <v>20912</v>
          </cell>
        </row>
        <row r="86">
          <cell r="J86">
            <v>14569</v>
          </cell>
        </row>
        <row r="87">
          <cell r="J87">
            <v>542</v>
          </cell>
        </row>
        <row r="88">
          <cell r="J88">
            <v>357415</v>
          </cell>
        </row>
        <row r="89">
          <cell r="J89">
            <v>723294</v>
          </cell>
        </row>
        <row r="105">
          <cell r="J105">
            <v>892819</v>
          </cell>
        </row>
        <row r="106">
          <cell r="J106">
            <v>106172</v>
          </cell>
        </row>
        <row r="107">
          <cell r="J107">
            <v>0</v>
          </cell>
        </row>
        <row r="108">
          <cell r="J108">
            <v>19540</v>
          </cell>
        </row>
        <row r="109">
          <cell r="J109">
            <v>4921</v>
          </cell>
        </row>
        <row r="110">
          <cell r="J110">
            <v>680</v>
          </cell>
        </row>
        <row r="111">
          <cell r="J111">
            <v>1301</v>
          </cell>
        </row>
        <row r="112">
          <cell r="J112">
            <v>524</v>
          </cell>
        </row>
        <row r="113">
          <cell r="J113">
            <v>14466</v>
          </cell>
        </row>
        <row r="114">
          <cell r="J114">
            <v>41157</v>
          </cell>
        </row>
        <row r="115">
          <cell r="J115">
            <v>17728</v>
          </cell>
        </row>
        <row r="116">
          <cell r="J116">
            <v>81505</v>
          </cell>
        </row>
        <row r="117">
          <cell r="J117">
            <v>26266</v>
          </cell>
        </row>
        <row r="118">
          <cell r="J118">
            <v>209595</v>
          </cell>
        </row>
        <row r="119">
          <cell r="J119">
            <v>34952</v>
          </cell>
        </row>
        <row r="120">
          <cell r="J120">
            <v>0</v>
          </cell>
        </row>
        <row r="121">
          <cell r="J121">
            <v>62948</v>
          </cell>
        </row>
        <row r="122">
          <cell r="J122">
            <v>38471</v>
          </cell>
        </row>
        <row r="123">
          <cell r="J123">
            <v>67790</v>
          </cell>
        </row>
        <row r="124">
          <cell r="J124">
            <v>7636</v>
          </cell>
        </row>
        <row r="125">
          <cell r="J125">
            <v>1892</v>
          </cell>
        </row>
        <row r="126">
          <cell r="J126">
            <v>5378</v>
          </cell>
        </row>
        <row r="127">
          <cell r="J127">
            <v>34071</v>
          </cell>
        </row>
        <row r="128">
          <cell r="J128">
            <v>0</v>
          </cell>
        </row>
        <row r="129">
          <cell r="J129">
            <v>62600</v>
          </cell>
        </row>
        <row r="130">
          <cell r="J130">
            <v>104000</v>
          </cell>
        </row>
        <row r="131">
          <cell r="J131">
            <v>18142</v>
          </cell>
        </row>
        <row r="132">
          <cell r="J132">
            <v>13395</v>
          </cell>
        </row>
        <row r="133">
          <cell r="J133">
            <v>623</v>
          </cell>
        </row>
        <row r="134">
          <cell r="J134">
            <v>34452</v>
          </cell>
        </row>
        <row r="135">
          <cell r="J135">
            <v>12639</v>
          </cell>
        </row>
        <row r="136">
          <cell r="J136">
            <v>683</v>
          </cell>
        </row>
        <row r="137">
          <cell r="J137">
            <v>3133117</v>
          </cell>
        </row>
        <row r="138">
          <cell r="J138">
            <v>178324</v>
          </cell>
        </row>
      </sheetData>
      <sheetData sheetId="11">
        <row r="8">
          <cell r="J8">
            <v>14426</v>
          </cell>
        </row>
        <row r="9">
          <cell r="J9">
            <v>24512</v>
          </cell>
        </row>
        <row r="10">
          <cell r="J10">
            <v>8660</v>
          </cell>
        </row>
        <row r="11">
          <cell r="J11">
            <v>233</v>
          </cell>
        </row>
        <row r="12">
          <cell r="J12">
            <v>1334</v>
          </cell>
        </row>
        <row r="13">
          <cell r="J13">
            <v>9128</v>
          </cell>
        </row>
        <row r="14">
          <cell r="J14">
            <v>17964</v>
          </cell>
        </row>
        <row r="15">
          <cell r="J15">
            <v>643</v>
          </cell>
        </row>
        <row r="16">
          <cell r="J16">
            <v>8194</v>
          </cell>
        </row>
        <row r="17">
          <cell r="J17">
            <v>7218</v>
          </cell>
        </row>
        <row r="18">
          <cell r="J18">
            <v>2039</v>
          </cell>
        </row>
        <row r="19">
          <cell r="J19">
            <v>2427</v>
          </cell>
        </row>
        <row r="20">
          <cell r="J20">
            <v>2530</v>
          </cell>
        </row>
        <row r="21">
          <cell r="J21">
            <v>22120</v>
          </cell>
        </row>
        <row r="22">
          <cell r="J22">
            <v>4948</v>
          </cell>
        </row>
        <row r="23">
          <cell r="J23">
            <v>1</v>
          </cell>
        </row>
        <row r="24">
          <cell r="J24">
            <v>5676</v>
          </cell>
        </row>
        <row r="25">
          <cell r="J25">
            <v>1434</v>
          </cell>
        </row>
        <row r="26">
          <cell r="J26">
            <v>4201</v>
          </cell>
        </row>
        <row r="27">
          <cell r="J27">
            <v>510</v>
          </cell>
        </row>
        <row r="28">
          <cell r="J28">
            <v>543</v>
          </cell>
        </row>
        <row r="29">
          <cell r="J29">
            <v>400</v>
          </cell>
        </row>
        <row r="30">
          <cell r="J30">
            <v>880</v>
          </cell>
        </row>
        <row r="31">
          <cell r="J31">
            <v>21873.248</v>
          </cell>
        </row>
        <row r="32">
          <cell r="J32">
            <v>1326</v>
          </cell>
        </row>
        <row r="33">
          <cell r="J33">
            <v>556</v>
          </cell>
        </row>
        <row r="34">
          <cell r="J34">
            <v>2777</v>
          </cell>
        </row>
        <row r="35">
          <cell r="J35">
            <v>2006</v>
          </cell>
        </row>
        <row r="36">
          <cell r="J36">
            <v>424</v>
          </cell>
        </row>
        <row r="37">
          <cell r="J37">
            <v>20</v>
          </cell>
        </row>
        <row r="38">
          <cell r="J38">
            <v>7278</v>
          </cell>
        </row>
        <row r="39">
          <cell r="J39">
            <v>0</v>
          </cell>
        </row>
        <row r="40">
          <cell r="J40">
            <v>3979</v>
          </cell>
        </row>
        <row r="41">
          <cell r="J41">
            <v>13843</v>
          </cell>
        </row>
        <row r="56">
          <cell r="J56">
            <v>487161</v>
          </cell>
        </row>
        <row r="57">
          <cell r="J57">
            <v>28043</v>
          </cell>
        </row>
        <row r="58">
          <cell r="J58">
            <v>0</v>
          </cell>
        </row>
        <row r="59">
          <cell r="J59">
            <v>286339</v>
          </cell>
        </row>
        <row r="60">
          <cell r="J60">
            <v>2392</v>
          </cell>
        </row>
        <row r="61">
          <cell r="J61">
            <v>545</v>
          </cell>
        </row>
        <row r="62">
          <cell r="J62">
            <v>666</v>
          </cell>
        </row>
        <row r="63">
          <cell r="J63">
            <v>35</v>
          </cell>
        </row>
        <row r="64">
          <cell r="J64">
            <v>7772</v>
          </cell>
        </row>
        <row r="65">
          <cell r="J65">
            <v>2605</v>
          </cell>
        </row>
        <row r="66">
          <cell r="J66">
            <v>4624</v>
          </cell>
        </row>
        <row r="67">
          <cell r="J67">
            <v>2450</v>
          </cell>
        </row>
        <row r="68">
          <cell r="J68">
            <v>3539</v>
          </cell>
        </row>
        <row r="69">
          <cell r="J69">
            <v>18527</v>
          </cell>
        </row>
        <row r="70">
          <cell r="J70">
            <v>8331</v>
          </cell>
        </row>
        <row r="71">
          <cell r="J71">
            <v>0</v>
          </cell>
        </row>
        <row r="72">
          <cell r="J72">
            <v>7059</v>
          </cell>
        </row>
        <row r="73">
          <cell r="J73">
            <v>2915</v>
          </cell>
        </row>
        <row r="74">
          <cell r="J74">
            <v>1723</v>
          </cell>
        </row>
        <row r="75">
          <cell r="J75">
            <v>438</v>
          </cell>
        </row>
        <row r="76">
          <cell r="J76">
            <v>508</v>
          </cell>
        </row>
        <row r="77">
          <cell r="J77">
            <v>3622</v>
          </cell>
        </row>
        <row r="78">
          <cell r="J78">
            <v>744</v>
          </cell>
        </row>
        <row r="79">
          <cell r="J79">
            <v>0</v>
          </cell>
        </row>
        <row r="80">
          <cell r="J80">
            <v>926</v>
          </cell>
        </row>
        <row r="81">
          <cell r="J81">
            <v>41901</v>
          </cell>
        </row>
        <row r="82">
          <cell r="J82">
            <v>16858</v>
          </cell>
        </row>
        <row r="83">
          <cell r="J83">
            <v>8327</v>
          </cell>
        </row>
        <row r="84">
          <cell r="J84">
            <v>342</v>
          </cell>
        </row>
        <row r="85">
          <cell r="J85">
            <v>30176</v>
          </cell>
        </row>
        <row r="86">
          <cell r="J86">
            <v>19663</v>
          </cell>
        </row>
        <row r="87">
          <cell r="J87">
            <v>1029</v>
          </cell>
        </row>
        <row r="88">
          <cell r="J88">
            <v>327884</v>
          </cell>
        </row>
        <row r="89">
          <cell r="J89">
            <v>630117</v>
          </cell>
        </row>
        <row r="105">
          <cell r="J105">
            <v>1924522</v>
          </cell>
        </row>
        <row r="106">
          <cell r="J106">
            <v>49747</v>
          </cell>
        </row>
        <row r="107">
          <cell r="J107">
            <v>0</v>
          </cell>
        </row>
        <row r="108">
          <cell r="J108">
            <v>26777</v>
          </cell>
        </row>
        <row r="109">
          <cell r="J109">
            <v>4161</v>
          </cell>
        </row>
        <row r="110">
          <cell r="J110">
            <v>764</v>
          </cell>
        </row>
        <row r="111">
          <cell r="J111">
            <v>824</v>
          </cell>
        </row>
        <row r="112">
          <cell r="J112">
            <v>59</v>
          </cell>
        </row>
        <row r="113">
          <cell r="J113">
            <v>13350</v>
          </cell>
        </row>
        <row r="114">
          <cell r="J114">
            <v>27385</v>
          </cell>
        </row>
        <row r="115">
          <cell r="J115">
            <v>45345</v>
          </cell>
        </row>
        <row r="116">
          <cell r="J116">
            <v>97300</v>
          </cell>
        </row>
        <row r="117">
          <cell r="J117">
            <v>28423</v>
          </cell>
        </row>
        <row r="118">
          <cell r="J118">
            <v>205357</v>
          </cell>
        </row>
        <row r="119">
          <cell r="J119">
            <v>51117</v>
          </cell>
        </row>
        <row r="120">
          <cell r="J120">
            <v>0</v>
          </cell>
        </row>
        <row r="121">
          <cell r="J121">
            <v>37767</v>
          </cell>
        </row>
        <row r="122">
          <cell r="J122">
            <v>25445</v>
          </cell>
        </row>
        <row r="123">
          <cell r="J123">
            <v>54520</v>
          </cell>
        </row>
        <row r="124">
          <cell r="J124">
            <v>6794</v>
          </cell>
        </row>
        <row r="125">
          <cell r="J125">
            <v>1016</v>
          </cell>
        </row>
        <row r="126">
          <cell r="J126">
            <v>6313</v>
          </cell>
        </row>
        <row r="127">
          <cell r="J127">
            <v>22451</v>
          </cell>
        </row>
        <row r="128">
          <cell r="J128">
            <v>0</v>
          </cell>
        </row>
        <row r="129">
          <cell r="J129">
            <v>56270</v>
          </cell>
        </row>
        <row r="130">
          <cell r="J130">
            <v>29713</v>
          </cell>
        </row>
        <row r="131">
          <cell r="J131">
            <v>29294</v>
          </cell>
        </row>
        <row r="132">
          <cell r="J132">
            <v>10758</v>
          </cell>
        </row>
        <row r="133">
          <cell r="J133">
            <v>320</v>
          </cell>
        </row>
        <row r="134">
          <cell r="J134">
            <v>41138</v>
          </cell>
        </row>
        <row r="135">
          <cell r="J135">
            <v>30264</v>
          </cell>
        </row>
        <row r="136">
          <cell r="J136">
            <v>1903</v>
          </cell>
        </row>
        <row r="137">
          <cell r="J137">
            <v>2785456</v>
          </cell>
        </row>
        <row r="138">
          <cell r="J138">
            <v>157706</v>
          </cell>
        </row>
      </sheetData>
      <sheetData sheetId="12">
        <row r="8">
          <cell r="J8">
            <v>8415</v>
          </cell>
        </row>
        <row r="9">
          <cell r="J9">
            <v>24510</v>
          </cell>
        </row>
        <row r="10">
          <cell r="J10">
            <v>240</v>
          </cell>
        </row>
        <row r="11">
          <cell r="J11">
            <v>138</v>
          </cell>
        </row>
        <row r="12">
          <cell r="J12">
            <v>673</v>
          </cell>
        </row>
        <row r="13">
          <cell r="J13">
            <v>115149</v>
          </cell>
        </row>
        <row r="14">
          <cell r="J14">
            <v>16547</v>
          </cell>
        </row>
        <row r="15">
          <cell r="J15">
            <v>398</v>
          </cell>
        </row>
        <row r="16">
          <cell r="J16">
            <v>5500</v>
          </cell>
        </row>
        <row r="17">
          <cell r="J17">
            <v>9000</v>
          </cell>
        </row>
        <row r="18">
          <cell r="J18">
            <v>3011</v>
          </cell>
        </row>
        <row r="19">
          <cell r="J19">
            <v>3718</v>
          </cell>
        </row>
        <row r="20">
          <cell r="J20">
            <v>5474</v>
          </cell>
        </row>
        <row r="21">
          <cell r="J21">
            <v>24544</v>
          </cell>
        </row>
        <row r="22">
          <cell r="J22">
            <v>6724</v>
          </cell>
        </row>
        <row r="23">
          <cell r="J23">
            <v>4280</v>
          </cell>
        </row>
        <row r="24">
          <cell r="J24">
            <v>8412</v>
          </cell>
        </row>
        <row r="25">
          <cell r="J25">
            <v>2101</v>
          </cell>
        </row>
        <row r="26">
          <cell r="J26">
            <v>1787</v>
          </cell>
        </row>
        <row r="27">
          <cell r="J27">
            <v>884</v>
          </cell>
        </row>
        <row r="28">
          <cell r="J28">
            <v>1160</v>
          </cell>
        </row>
        <row r="29">
          <cell r="J29">
            <v>4900</v>
          </cell>
        </row>
        <row r="30">
          <cell r="J30">
            <v>1454</v>
          </cell>
        </row>
        <row r="31">
          <cell r="J31">
            <v>22610.926000000007</v>
          </cell>
        </row>
        <row r="32">
          <cell r="J32">
            <v>1500</v>
          </cell>
        </row>
        <row r="33">
          <cell r="J33">
            <v>233</v>
          </cell>
        </row>
        <row r="34">
          <cell r="J34">
            <v>1992</v>
          </cell>
        </row>
        <row r="35">
          <cell r="J35">
            <v>1324</v>
          </cell>
        </row>
        <row r="36">
          <cell r="J36">
            <v>852</v>
          </cell>
        </row>
        <row r="37">
          <cell r="J37">
            <v>298</v>
          </cell>
        </row>
        <row r="38">
          <cell r="J38">
            <v>4173</v>
          </cell>
        </row>
        <row r="39">
          <cell r="J39">
            <v>0</v>
          </cell>
        </row>
        <row r="40">
          <cell r="J40">
            <v>6070</v>
          </cell>
        </row>
        <row r="41">
          <cell r="J41">
            <v>38742</v>
          </cell>
        </row>
        <row r="56">
          <cell r="J56">
            <v>441005</v>
          </cell>
        </row>
        <row r="57">
          <cell r="J57">
            <v>31001</v>
          </cell>
        </row>
        <row r="58">
          <cell r="J58">
            <v>0</v>
          </cell>
        </row>
        <row r="59">
          <cell r="J59">
            <v>293109</v>
          </cell>
        </row>
        <row r="60">
          <cell r="J60">
            <v>3014</v>
          </cell>
        </row>
        <row r="61">
          <cell r="J61">
            <v>23214</v>
          </cell>
        </row>
        <row r="62">
          <cell r="J62">
            <v>19547</v>
          </cell>
        </row>
        <row r="63">
          <cell r="J63">
            <v>570</v>
          </cell>
        </row>
        <row r="64">
          <cell r="J64">
            <v>26400</v>
          </cell>
        </row>
        <row r="65">
          <cell r="J65">
            <v>8654</v>
          </cell>
        </row>
        <row r="66">
          <cell r="J66">
            <v>6194</v>
          </cell>
        </row>
        <row r="67">
          <cell r="J67">
            <v>3550</v>
          </cell>
        </row>
        <row r="68">
          <cell r="J68">
            <v>6544</v>
          </cell>
        </row>
        <row r="69">
          <cell r="J69">
            <v>44514</v>
          </cell>
        </row>
        <row r="70">
          <cell r="J70">
            <v>9548</v>
          </cell>
        </row>
        <row r="71">
          <cell r="J71">
            <v>0</v>
          </cell>
        </row>
        <row r="72">
          <cell r="J72">
            <v>12041</v>
          </cell>
        </row>
        <row r="73">
          <cell r="J73">
            <v>8101</v>
          </cell>
        </row>
        <row r="74">
          <cell r="J74">
            <v>1021</v>
          </cell>
        </row>
        <row r="75">
          <cell r="J75">
            <v>814</v>
          </cell>
        </row>
        <row r="76">
          <cell r="J76">
            <v>2345</v>
          </cell>
        </row>
        <row r="77">
          <cell r="J77">
            <v>10501</v>
          </cell>
        </row>
        <row r="78">
          <cell r="J78">
            <v>1321</v>
          </cell>
        </row>
        <row r="79">
          <cell r="J79">
            <v>0</v>
          </cell>
        </row>
        <row r="80">
          <cell r="J80">
            <v>1852</v>
          </cell>
        </row>
        <row r="81">
          <cell r="J81">
            <v>33448</v>
          </cell>
        </row>
        <row r="82">
          <cell r="J82">
            <v>17969</v>
          </cell>
        </row>
        <row r="83">
          <cell r="J83">
            <v>11999</v>
          </cell>
        </row>
        <row r="84">
          <cell r="J84">
            <v>521</v>
          </cell>
        </row>
        <row r="85">
          <cell r="J85">
            <v>34883</v>
          </cell>
        </row>
        <row r="86">
          <cell r="J86">
            <v>11500</v>
          </cell>
        </row>
        <row r="87">
          <cell r="J87">
            <v>2926</v>
          </cell>
        </row>
        <row r="88">
          <cell r="J88">
            <v>357939</v>
          </cell>
        </row>
        <row r="89">
          <cell r="J89">
            <v>737599</v>
          </cell>
        </row>
        <row r="105">
          <cell r="J105">
            <v>1513472</v>
          </cell>
        </row>
        <row r="106">
          <cell r="J106">
            <v>64514</v>
          </cell>
        </row>
        <row r="107">
          <cell r="J107">
            <v>0</v>
          </cell>
        </row>
        <row r="108">
          <cell r="J108">
            <v>28490</v>
          </cell>
        </row>
        <row r="109">
          <cell r="J109">
            <v>10201</v>
          </cell>
        </row>
        <row r="110">
          <cell r="J110">
            <v>32510</v>
          </cell>
        </row>
        <row r="111">
          <cell r="J111">
            <v>21047</v>
          </cell>
        </row>
        <row r="112">
          <cell r="J112">
            <v>532</v>
          </cell>
        </row>
        <row r="113">
          <cell r="J113">
            <v>46941</v>
          </cell>
        </row>
        <row r="114">
          <cell r="J114">
            <v>95874</v>
          </cell>
        </row>
        <row r="115">
          <cell r="J115">
            <v>46998</v>
          </cell>
        </row>
        <row r="116">
          <cell r="J116">
            <v>110444</v>
          </cell>
        </row>
        <row r="117">
          <cell r="J117">
            <v>58321</v>
          </cell>
        </row>
        <row r="118">
          <cell r="J118">
            <v>416021</v>
          </cell>
        </row>
        <row r="119">
          <cell r="J119">
            <v>50704</v>
          </cell>
        </row>
        <row r="120">
          <cell r="J120">
            <v>0</v>
          </cell>
        </row>
        <row r="121">
          <cell r="J121">
            <v>63214</v>
          </cell>
        </row>
        <row r="122">
          <cell r="J122">
            <v>43651</v>
          </cell>
        </row>
        <row r="123">
          <cell r="J123">
            <v>29411</v>
          </cell>
        </row>
        <row r="124">
          <cell r="J124">
            <v>10310</v>
          </cell>
        </row>
        <row r="125">
          <cell r="J125">
            <v>4619</v>
          </cell>
        </row>
        <row r="126">
          <cell r="J126">
            <v>15147</v>
          </cell>
        </row>
        <row r="127">
          <cell r="J127">
            <v>29541</v>
          </cell>
        </row>
        <row r="128">
          <cell r="J128">
            <v>0</v>
          </cell>
        </row>
        <row r="129">
          <cell r="J129">
            <v>27451</v>
          </cell>
        </row>
        <row r="130">
          <cell r="J130">
            <v>53133</v>
          </cell>
        </row>
        <row r="131">
          <cell r="J131">
            <v>32354</v>
          </cell>
        </row>
        <row r="132">
          <cell r="J132">
            <v>14251</v>
          </cell>
        </row>
        <row r="133">
          <cell r="J133">
            <v>946</v>
          </cell>
        </row>
        <row r="134">
          <cell r="J134">
            <v>44111</v>
          </cell>
        </row>
        <row r="135">
          <cell r="J135">
            <v>10678</v>
          </cell>
        </row>
        <row r="136">
          <cell r="J136">
            <v>2310</v>
          </cell>
        </row>
        <row r="137">
          <cell r="J137">
            <v>2890144</v>
          </cell>
        </row>
        <row r="138">
          <cell r="J138">
            <v>127178</v>
          </cell>
        </row>
      </sheetData>
      <sheetData sheetId="13">
        <row r="8">
          <cell r="J8">
            <v>295165</v>
          </cell>
        </row>
        <row r="9">
          <cell r="J9">
            <v>33997</v>
          </cell>
        </row>
        <row r="10">
          <cell r="J10">
            <v>0</v>
          </cell>
        </row>
        <row r="11">
          <cell r="J11">
            <v>79</v>
          </cell>
        </row>
        <row r="12">
          <cell r="J12">
            <v>2400</v>
          </cell>
        </row>
        <row r="13">
          <cell r="J13">
            <v>131428</v>
          </cell>
        </row>
        <row r="14">
          <cell r="J14">
            <v>40743</v>
          </cell>
        </row>
        <row r="15">
          <cell r="J15">
            <v>409</v>
          </cell>
        </row>
        <row r="16">
          <cell r="J16">
            <v>6080</v>
          </cell>
        </row>
        <row r="17">
          <cell r="J17">
            <v>9537</v>
          </cell>
        </row>
        <row r="18">
          <cell r="J18">
            <v>2457</v>
          </cell>
        </row>
        <row r="19">
          <cell r="J19">
            <v>3681</v>
          </cell>
        </row>
        <row r="20">
          <cell r="J20">
            <v>5832</v>
          </cell>
        </row>
        <row r="21">
          <cell r="J21">
            <v>20426</v>
          </cell>
        </row>
        <row r="22">
          <cell r="J22">
            <v>4071</v>
          </cell>
        </row>
        <row r="23">
          <cell r="J23">
            <v>4389</v>
          </cell>
        </row>
        <row r="24">
          <cell r="J24">
            <v>5440</v>
          </cell>
        </row>
        <row r="25">
          <cell r="J25">
            <v>1976</v>
          </cell>
        </row>
        <row r="26">
          <cell r="J26">
            <v>4840</v>
          </cell>
        </row>
        <row r="27">
          <cell r="J27">
            <v>1251</v>
          </cell>
        </row>
        <row r="28">
          <cell r="J28">
            <v>1452</v>
          </cell>
        </row>
        <row r="29">
          <cell r="J29">
            <v>326</v>
          </cell>
        </row>
        <row r="30">
          <cell r="J30">
            <v>1434</v>
          </cell>
        </row>
        <row r="31">
          <cell r="J31">
            <v>11436.624</v>
          </cell>
        </row>
        <row r="32">
          <cell r="J32">
            <v>1305</v>
          </cell>
        </row>
        <row r="33">
          <cell r="J33">
            <v>172</v>
          </cell>
        </row>
        <row r="34">
          <cell r="J34">
            <v>4873</v>
          </cell>
        </row>
        <row r="35">
          <cell r="J35">
            <v>1631</v>
          </cell>
        </row>
        <row r="36">
          <cell r="J36">
            <v>781</v>
          </cell>
        </row>
        <row r="37">
          <cell r="J37">
            <v>235</v>
          </cell>
        </row>
        <row r="38">
          <cell r="J38">
            <v>5175</v>
          </cell>
        </row>
        <row r="39">
          <cell r="J39">
            <v>23</v>
          </cell>
        </row>
        <row r="40">
          <cell r="J40">
            <v>6490</v>
          </cell>
        </row>
        <row r="41">
          <cell r="J41">
            <v>24582</v>
          </cell>
        </row>
        <row r="56">
          <cell r="J56">
            <v>78975</v>
          </cell>
        </row>
        <row r="57">
          <cell r="J57">
            <v>57380</v>
          </cell>
        </row>
        <row r="58">
          <cell r="J58">
            <v>2200</v>
          </cell>
        </row>
        <row r="59">
          <cell r="J59">
            <v>292777</v>
          </cell>
        </row>
        <row r="60">
          <cell r="J60">
            <v>7831</v>
          </cell>
        </row>
        <row r="61">
          <cell r="J61">
            <v>23203</v>
          </cell>
        </row>
        <row r="62">
          <cell r="J62">
            <v>48750</v>
          </cell>
        </row>
        <row r="63">
          <cell r="J63">
            <v>627</v>
          </cell>
        </row>
        <row r="64">
          <cell r="J64">
            <v>58178</v>
          </cell>
        </row>
        <row r="65">
          <cell r="J65">
            <v>7524</v>
          </cell>
        </row>
        <row r="66">
          <cell r="J66">
            <v>5647</v>
          </cell>
        </row>
        <row r="67">
          <cell r="J67">
            <v>2642</v>
          </cell>
        </row>
        <row r="68">
          <cell r="J68">
            <v>11554</v>
          </cell>
        </row>
        <row r="69">
          <cell r="J69">
            <v>26874</v>
          </cell>
        </row>
        <row r="70">
          <cell r="J70">
            <v>8321</v>
          </cell>
        </row>
        <row r="71">
          <cell r="J71">
            <v>0</v>
          </cell>
        </row>
        <row r="72">
          <cell r="J72">
            <v>14644</v>
          </cell>
        </row>
        <row r="73">
          <cell r="J73">
            <v>7547</v>
          </cell>
        </row>
        <row r="74">
          <cell r="J74">
            <v>1906</v>
          </cell>
        </row>
        <row r="75">
          <cell r="J75">
            <v>959</v>
          </cell>
        </row>
        <row r="76">
          <cell r="J76">
            <v>1457</v>
          </cell>
        </row>
        <row r="77">
          <cell r="J77">
            <v>9898</v>
          </cell>
        </row>
        <row r="78">
          <cell r="J78">
            <v>1842</v>
          </cell>
        </row>
        <row r="79">
          <cell r="J79">
            <v>0</v>
          </cell>
        </row>
        <row r="80">
          <cell r="J80">
            <v>1494</v>
          </cell>
        </row>
        <row r="81">
          <cell r="J81">
            <v>45474</v>
          </cell>
        </row>
        <row r="82">
          <cell r="J82">
            <v>15882</v>
          </cell>
        </row>
        <row r="83">
          <cell r="J83">
            <v>12118</v>
          </cell>
        </row>
        <row r="84">
          <cell r="J84">
            <v>1255</v>
          </cell>
        </row>
        <row r="85">
          <cell r="J85">
            <v>53247</v>
          </cell>
        </row>
        <row r="86">
          <cell r="J86">
            <v>10293</v>
          </cell>
        </row>
        <row r="87">
          <cell r="J87">
            <v>3997</v>
          </cell>
        </row>
        <row r="88">
          <cell r="J88">
            <v>346957</v>
          </cell>
        </row>
        <row r="89">
          <cell r="J89">
            <v>687151</v>
          </cell>
        </row>
        <row r="105">
          <cell r="J105">
            <v>264146</v>
          </cell>
        </row>
        <row r="106">
          <cell r="J106">
            <v>108609</v>
          </cell>
        </row>
        <row r="107">
          <cell r="J107">
            <v>6028</v>
          </cell>
        </row>
        <row r="108">
          <cell r="J108">
            <v>27886</v>
          </cell>
        </row>
        <row r="109">
          <cell r="J109">
            <v>11120</v>
          </cell>
        </row>
        <row r="110">
          <cell r="J110">
            <v>23201</v>
          </cell>
        </row>
        <row r="111">
          <cell r="J111">
            <v>48282</v>
          </cell>
        </row>
        <row r="112">
          <cell r="J112">
            <v>627</v>
          </cell>
        </row>
        <row r="113">
          <cell r="J113">
            <v>89520</v>
          </cell>
        </row>
        <row r="114">
          <cell r="J114">
            <v>72571</v>
          </cell>
        </row>
        <row r="115">
          <cell r="J115">
            <v>55471</v>
          </cell>
        </row>
        <row r="116">
          <cell r="J116">
            <v>88320</v>
          </cell>
        </row>
        <row r="117">
          <cell r="J117">
            <v>83155</v>
          </cell>
        </row>
        <row r="118">
          <cell r="J118">
            <v>336547</v>
          </cell>
        </row>
        <row r="119">
          <cell r="J119">
            <v>66987</v>
          </cell>
        </row>
        <row r="120">
          <cell r="J120">
            <v>0</v>
          </cell>
        </row>
        <row r="121">
          <cell r="J121">
            <v>83547</v>
          </cell>
        </row>
        <row r="122">
          <cell r="J122">
            <v>43233</v>
          </cell>
        </row>
        <row r="123">
          <cell r="J123">
            <v>37477</v>
          </cell>
        </row>
        <row r="124">
          <cell r="J124">
            <v>41020</v>
          </cell>
        </row>
        <row r="125">
          <cell r="J125">
            <v>2810</v>
          </cell>
        </row>
        <row r="126">
          <cell r="J126">
            <v>12141</v>
          </cell>
        </row>
        <row r="127">
          <cell r="J127">
            <v>36547</v>
          </cell>
        </row>
        <row r="128">
          <cell r="J128">
            <v>0</v>
          </cell>
        </row>
        <row r="129">
          <cell r="J129">
            <v>80553</v>
          </cell>
        </row>
        <row r="130">
          <cell r="J130">
            <v>69702</v>
          </cell>
        </row>
        <row r="131">
          <cell r="J131">
            <v>42638</v>
          </cell>
        </row>
        <row r="132">
          <cell r="J132">
            <v>17675</v>
          </cell>
        </row>
        <row r="133">
          <cell r="J133">
            <v>1519</v>
          </cell>
        </row>
        <row r="134">
          <cell r="J134">
            <v>78470</v>
          </cell>
        </row>
        <row r="135">
          <cell r="J135">
            <v>5987</v>
          </cell>
        </row>
        <row r="136">
          <cell r="J136">
            <v>4707</v>
          </cell>
        </row>
        <row r="137">
          <cell r="J137">
            <v>2398414</v>
          </cell>
        </row>
        <row r="138">
          <cell r="J138">
            <v>249100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608520</v>
          </cell>
        </row>
        <row r="9">
          <cell r="J9">
            <v>31829</v>
          </cell>
        </row>
        <row r="10">
          <cell r="J10">
            <v>6</v>
          </cell>
        </row>
        <row r="11">
          <cell r="J11">
            <v>44</v>
          </cell>
        </row>
        <row r="12">
          <cell r="J12">
            <v>3309</v>
          </cell>
        </row>
        <row r="13">
          <cell r="J13">
            <v>32147</v>
          </cell>
        </row>
        <row r="14">
          <cell r="J14">
            <v>16201</v>
          </cell>
        </row>
        <row r="15">
          <cell r="J15">
            <v>1762</v>
          </cell>
        </row>
        <row r="16">
          <cell r="J16">
            <v>9379</v>
          </cell>
        </row>
        <row r="17">
          <cell r="J17">
            <v>6862</v>
          </cell>
        </row>
        <row r="18">
          <cell r="J18">
            <v>7388</v>
          </cell>
        </row>
        <row r="19">
          <cell r="J19">
            <v>3214</v>
          </cell>
        </row>
        <row r="20">
          <cell r="J20">
            <v>6254</v>
          </cell>
        </row>
        <row r="21">
          <cell r="J21">
            <v>18910</v>
          </cell>
        </row>
        <row r="22">
          <cell r="J22">
            <v>7347</v>
          </cell>
        </row>
        <row r="23">
          <cell r="J23">
            <v>1831</v>
          </cell>
        </row>
        <row r="24">
          <cell r="J24">
            <v>7187</v>
          </cell>
        </row>
        <row r="25">
          <cell r="J25">
            <v>2334</v>
          </cell>
        </row>
        <row r="26">
          <cell r="J26">
            <v>10244</v>
          </cell>
        </row>
        <row r="27">
          <cell r="J27">
            <v>784</v>
          </cell>
        </row>
        <row r="28">
          <cell r="J28">
            <v>823</v>
          </cell>
        </row>
        <row r="29">
          <cell r="J29">
            <v>0</v>
          </cell>
        </row>
        <row r="30">
          <cell r="J30">
            <v>629</v>
          </cell>
        </row>
        <row r="31">
          <cell r="J31">
            <v>0</v>
          </cell>
        </row>
        <row r="32">
          <cell r="J32">
            <v>1045</v>
          </cell>
        </row>
        <row r="33">
          <cell r="J33">
            <v>865</v>
          </cell>
        </row>
        <row r="34">
          <cell r="J34">
            <v>958</v>
          </cell>
        </row>
        <row r="35">
          <cell r="J35">
            <v>978</v>
          </cell>
        </row>
        <row r="36">
          <cell r="J36">
            <v>849</v>
          </cell>
        </row>
        <row r="37">
          <cell r="J37">
            <v>628</v>
          </cell>
        </row>
        <row r="38">
          <cell r="J38">
            <v>5210</v>
          </cell>
        </row>
        <row r="39">
          <cell r="J39">
            <v>20</v>
          </cell>
        </row>
        <row r="40">
          <cell r="J40">
            <v>6014</v>
          </cell>
        </row>
        <row r="41">
          <cell r="J41">
            <v>18430</v>
          </cell>
        </row>
        <row r="52">
          <cell r="J52">
            <v>8051</v>
          </cell>
        </row>
        <row r="53">
          <cell r="J53">
            <v>31021</v>
          </cell>
        </row>
        <row r="54">
          <cell r="J54">
            <v>10200</v>
          </cell>
        </row>
        <row r="55">
          <cell r="J55">
            <v>292785</v>
          </cell>
        </row>
        <row r="56">
          <cell r="J56">
            <v>4012</v>
          </cell>
        </row>
        <row r="57">
          <cell r="J57">
            <v>8654</v>
          </cell>
        </row>
        <row r="58">
          <cell r="J58">
            <v>17561</v>
          </cell>
        </row>
        <row r="59">
          <cell r="J59">
            <v>500</v>
          </cell>
        </row>
        <row r="60">
          <cell r="J60">
            <v>95471</v>
          </cell>
        </row>
        <row r="61">
          <cell r="J61">
            <v>9520</v>
          </cell>
        </row>
        <row r="62">
          <cell r="J62">
            <v>8214</v>
          </cell>
        </row>
        <row r="63">
          <cell r="J63">
            <v>3124</v>
          </cell>
        </row>
        <row r="64">
          <cell r="J64">
            <v>9740</v>
          </cell>
        </row>
        <row r="65">
          <cell r="J65">
            <v>37584</v>
          </cell>
        </row>
        <row r="66">
          <cell r="J66">
            <v>10210</v>
          </cell>
        </row>
        <row r="67">
          <cell r="J67">
            <v>0</v>
          </cell>
        </row>
        <row r="68">
          <cell r="J68">
            <v>16646</v>
          </cell>
        </row>
        <row r="69">
          <cell r="J69">
            <v>6440</v>
          </cell>
        </row>
        <row r="70">
          <cell r="J70">
            <v>2720</v>
          </cell>
        </row>
        <row r="71">
          <cell r="J71">
            <v>921</v>
          </cell>
        </row>
        <row r="72">
          <cell r="J72">
            <v>880</v>
          </cell>
        </row>
        <row r="73">
          <cell r="J73">
            <v>17541</v>
          </cell>
        </row>
        <row r="74">
          <cell r="J74">
            <v>1400</v>
          </cell>
        </row>
        <row r="75">
          <cell r="J75">
            <v>12741.201999999999</v>
          </cell>
        </row>
        <row r="76">
          <cell r="J76">
            <v>1987</v>
          </cell>
        </row>
        <row r="77">
          <cell r="J77">
            <v>85478</v>
          </cell>
        </row>
        <row r="78">
          <cell r="J78">
            <v>20934</v>
          </cell>
        </row>
        <row r="79">
          <cell r="J79">
            <v>6810</v>
          </cell>
        </row>
        <row r="80">
          <cell r="J80">
            <v>1102</v>
          </cell>
        </row>
        <row r="81">
          <cell r="J81">
            <v>57401</v>
          </cell>
        </row>
        <row r="82">
          <cell r="J82">
            <v>13021</v>
          </cell>
        </row>
        <row r="83">
          <cell r="J83">
            <v>4120</v>
          </cell>
        </row>
        <row r="84">
          <cell r="J84">
            <v>349987</v>
          </cell>
        </row>
        <row r="85">
          <cell r="J85">
            <v>694120</v>
          </cell>
        </row>
        <row r="96">
          <cell r="J96">
            <v>21905</v>
          </cell>
        </row>
        <row r="97">
          <cell r="J97">
            <v>51002</v>
          </cell>
        </row>
        <row r="98">
          <cell r="J98">
            <v>15647</v>
          </cell>
        </row>
        <row r="99">
          <cell r="J99">
            <v>27897</v>
          </cell>
        </row>
        <row r="100">
          <cell r="J100">
            <v>9541</v>
          </cell>
        </row>
        <row r="101">
          <cell r="J101">
            <v>11002</v>
          </cell>
        </row>
        <row r="102">
          <cell r="J102">
            <v>17201</v>
          </cell>
        </row>
        <row r="103">
          <cell r="J103">
            <v>488</v>
          </cell>
        </row>
        <row r="104">
          <cell r="J104">
            <v>148100</v>
          </cell>
        </row>
        <row r="105">
          <cell r="J105">
            <v>109971</v>
          </cell>
        </row>
        <row r="106">
          <cell r="J106">
            <v>82410</v>
          </cell>
        </row>
        <row r="107">
          <cell r="J107">
            <v>127420</v>
          </cell>
        </row>
        <row r="108">
          <cell r="J108">
            <v>85684</v>
          </cell>
        </row>
        <row r="109">
          <cell r="J109">
            <v>341004</v>
          </cell>
        </row>
        <row r="110">
          <cell r="J110">
            <v>73242</v>
          </cell>
        </row>
        <row r="111">
          <cell r="J111">
            <v>0</v>
          </cell>
        </row>
        <row r="112">
          <cell r="J112">
            <v>93844</v>
          </cell>
        </row>
        <row r="113">
          <cell r="J113">
            <v>41201</v>
          </cell>
        </row>
        <row r="114">
          <cell r="J114">
            <v>43021</v>
          </cell>
        </row>
        <row r="115">
          <cell r="J115">
            <v>13210</v>
          </cell>
        </row>
        <row r="116">
          <cell r="J116">
            <v>2801</v>
          </cell>
        </row>
        <row r="117">
          <cell r="J117">
            <v>20140</v>
          </cell>
        </row>
        <row r="118">
          <cell r="J118">
            <v>44564</v>
          </cell>
        </row>
        <row r="119">
          <cell r="J119">
            <v>777748.68</v>
          </cell>
        </row>
        <row r="120">
          <cell r="J120">
            <v>68600</v>
          </cell>
        </row>
        <row r="121">
          <cell r="J121">
            <v>92182</v>
          </cell>
        </row>
        <row r="122">
          <cell r="J122">
            <v>35680</v>
          </cell>
        </row>
        <row r="123">
          <cell r="J123">
            <v>12982</v>
          </cell>
        </row>
        <row r="124">
          <cell r="J124">
            <v>766</v>
          </cell>
        </row>
        <row r="125">
          <cell r="J125">
            <v>123001</v>
          </cell>
        </row>
        <row r="126">
          <cell r="J126">
            <v>24998</v>
          </cell>
        </row>
        <row r="127">
          <cell r="J127">
            <v>6547</v>
          </cell>
        </row>
        <row r="128">
          <cell r="J128">
            <v>2645349</v>
          </cell>
        </row>
        <row r="129">
          <cell r="J129">
            <v>125567</v>
          </cell>
        </row>
      </sheetData>
      <sheetData sheetId="3">
        <row r="8">
          <cell r="J8">
            <v>338551</v>
          </cell>
        </row>
        <row r="9">
          <cell r="J9">
            <v>23613</v>
          </cell>
        </row>
        <row r="10">
          <cell r="J10">
            <v>1</v>
          </cell>
        </row>
        <row r="11">
          <cell r="J11">
            <v>144</v>
          </cell>
        </row>
        <row r="12">
          <cell r="J12">
            <v>2278</v>
          </cell>
        </row>
        <row r="13">
          <cell r="J13">
            <v>7810</v>
          </cell>
        </row>
        <row r="14">
          <cell r="J14">
            <v>7841</v>
          </cell>
        </row>
        <row r="15">
          <cell r="J15">
            <v>458</v>
          </cell>
        </row>
        <row r="16">
          <cell r="J16">
            <v>10251</v>
          </cell>
        </row>
        <row r="17">
          <cell r="J17">
            <v>9014</v>
          </cell>
        </row>
        <row r="18">
          <cell r="J18">
            <v>7621</v>
          </cell>
        </row>
        <row r="19">
          <cell r="J19">
            <v>4004</v>
          </cell>
        </row>
        <row r="20">
          <cell r="J20">
            <v>5874</v>
          </cell>
        </row>
        <row r="21">
          <cell r="J21">
            <v>23547</v>
          </cell>
        </row>
        <row r="22">
          <cell r="J22">
            <v>3897</v>
          </cell>
        </row>
        <row r="23">
          <cell r="J23">
            <v>549</v>
          </cell>
        </row>
        <row r="24">
          <cell r="J24">
            <v>6601</v>
          </cell>
        </row>
        <row r="25">
          <cell r="J25">
            <v>1814</v>
          </cell>
        </row>
        <row r="26">
          <cell r="J26">
            <v>4255</v>
          </cell>
        </row>
        <row r="27">
          <cell r="J27">
            <v>920</v>
          </cell>
        </row>
        <row r="28">
          <cell r="J28">
            <v>1471</v>
          </cell>
        </row>
        <row r="29">
          <cell r="J29">
            <v>290</v>
          </cell>
        </row>
        <row r="30">
          <cell r="J30">
            <v>1204</v>
          </cell>
        </row>
        <row r="31">
          <cell r="J31">
            <v>0</v>
          </cell>
        </row>
        <row r="32">
          <cell r="J32">
            <v>1501</v>
          </cell>
        </row>
        <row r="33">
          <cell r="J33">
            <v>1654</v>
          </cell>
        </row>
        <row r="34">
          <cell r="J34">
            <v>500</v>
          </cell>
        </row>
        <row r="35">
          <cell r="J35">
            <v>1987</v>
          </cell>
        </row>
        <row r="36">
          <cell r="J36">
            <v>796</v>
          </cell>
        </row>
        <row r="37">
          <cell r="J37">
            <v>587</v>
          </cell>
        </row>
        <row r="38">
          <cell r="J38">
            <v>4015</v>
          </cell>
        </row>
        <row r="39">
          <cell r="J39">
            <v>7320</v>
          </cell>
        </row>
        <row r="40">
          <cell r="J40">
            <v>6329</v>
          </cell>
        </row>
        <row r="41">
          <cell r="J41">
            <v>20834</v>
          </cell>
        </row>
        <row r="56">
          <cell r="J56">
            <v>7418</v>
          </cell>
        </row>
        <row r="57">
          <cell r="J57">
            <v>30120</v>
          </cell>
        </row>
        <row r="58">
          <cell r="J58">
            <v>12225</v>
          </cell>
        </row>
        <row r="59">
          <cell r="J59">
            <v>292750</v>
          </cell>
        </row>
        <row r="60">
          <cell r="J60">
            <v>1209</v>
          </cell>
        </row>
        <row r="61">
          <cell r="J61">
            <v>128214</v>
          </cell>
        </row>
        <row r="62">
          <cell r="J62">
            <v>31471</v>
          </cell>
        </row>
        <row r="63">
          <cell r="J63">
            <v>420</v>
          </cell>
        </row>
        <row r="64">
          <cell r="J64">
            <v>74710</v>
          </cell>
        </row>
        <row r="65">
          <cell r="J65">
            <v>8902</v>
          </cell>
        </row>
        <row r="66">
          <cell r="J66">
            <v>10710</v>
          </cell>
        </row>
        <row r="67">
          <cell r="J67">
            <v>3769</v>
          </cell>
        </row>
        <row r="68">
          <cell r="J68">
            <v>8120</v>
          </cell>
        </row>
        <row r="69">
          <cell r="J69">
            <v>70102</v>
          </cell>
        </row>
        <row r="70">
          <cell r="J70">
            <v>14201</v>
          </cell>
        </row>
        <row r="71">
          <cell r="J71">
            <v>2</v>
          </cell>
        </row>
        <row r="72">
          <cell r="J72">
            <v>12131</v>
          </cell>
        </row>
        <row r="73">
          <cell r="J73">
            <v>6310</v>
          </cell>
        </row>
        <row r="74">
          <cell r="J74">
            <v>2753</v>
          </cell>
        </row>
        <row r="75">
          <cell r="J75">
            <v>1658</v>
          </cell>
        </row>
        <row r="76">
          <cell r="J76">
            <v>1814</v>
          </cell>
        </row>
        <row r="77">
          <cell r="J77">
            <v>20147</v>
          </cell>
        </row>
        <row r="78">
          <cell r="J78">
            <v>1614</v>
          </cell>
        </row>
        <row r="79">
          <cell r="J79">
            <v>21873.248</v>
          </cell>
        </row>
        <row r="80">
          <cell r="J80">
            <v>1820</v>
          </cell>
        </row>
        <row r="81">
          <cell r="J81">
            <v>84100</v>
          </cell>
        </row>
        <row r="82">
          <cell r="J82">
            <v>15401</v>
          </cell>
        </row>
        <row r="83">
          <cell r="J83">
            <v>9603</v>
          </cell>
        </row>
        <row r="84">
          <cell r="J84">
            <v>1397</v>
          </cell>
        </row>
        <row r="85">
          <cell r="J85">
            <v>71632</v>
          </cell>
        </row>
        <row r="86">
          <cell r="J86">
            <v>13547</v>
          </cell>
        </row>
        <row r="87">
          <cell r="J87">
            <v>5410</v>
          </cell>
        </row>
        <row r="88">
          <cell r="J88">
            <v>373687</v>
          </cell>
        </row>
        <row r="89">
          <cell r="J89">
            <v>721041</v>
          </cell>
        </row>
        <row r="105">
          <cell r="J105">
            <v>23694</v>
          </cell>
        </row>
        <row r="106">
          <cell r="J106">
            <v>72642</v>
          </cell>
        </row>
        <row r="107">
          <cell r="J107">
            <v>27930</v>
          </cell>
        </row>
        <row r="108">
          <cell r="J108">
            <v>27881</v>
          </cell>
        </row>
        <row r="109">
          <cell r="J109">
            <v>2104</v>
          </cell>
        </row>
        <row r="110">
          <cell r="J110">
            <v>231044</v>
          </cell>
        </row>
        <row r="111">
          <cell r="J111">
            <v>46587</v>
          </cell>
        </row>
        <row r="112">
          <cell r="J112">
            <v>854</v>
          </cell>
        </row>
        <row r="113">
          <cell r="J113">
            <v>91841</v>
          </cell>
        </row>
        <row r="114">
          <cell r="J114">
            <v>99010</v>
          </cell>
        </row>
        <row r="115">
          <cell r="J115">
            <v>84810</v>
          </cell>
        </row>
        <row r="116">
          <cell r="J116">
            <v>132785</v>
          </cell>
        </row>
        <row r="117">
          <cell r="J117">
            <v>62310</v>
          </cell>
        </row>
        <row r="118">
          <cell r="J118">
            <v>537410</v>
          </cell>
        </row>
        <row r="119">
          <cell r="J119">
            <v>93281</v>
          </cell>
        </row>
        <row r="120">
          <cell r="J120">
            <v>16</v>
          </cell>
        </row>
        <row r="121">
          <cell r="J121">
            <v>82668</v>
          </cell>
        </row>
        <row r="122">
          <cell r="J122">
            <v>42010</v>
          </cell>
        </row>
        <row r="123">
          <cell r="J123">
            <v>65739</v>
          </cell>
        </row>
        <row r="124">
          <cell r="J124">
            <v>33963</v>
          </cell>
        </row>
        <row r="125">
          <cell r="J125">
            <v>3941</v>
          </cell>
        </row>
        <row r="126">
          <cell r="J126">
            <v>37214</v>
          </cell>
        </row>
        <row r="127">
          <cell r="J127">
            <v>43871</v>
          </cell>
        </row>
        <row r="128">
          <cell r="J128">
            <v>1382664.32</v>
          </cell>
        </row>
        <row r="129">
          <cell r="J129">
            <v>72790</v>
          </cell>
        </row>
        <row r="130">
          <cell r="J130">
            <v>94079</v>
          </cell>
        </row>
        <row r="131">
          <cell r="J131">
            <v>30049</v>
          </cell>
        </row>
        <row r="132">
          <cell r="J132">
            <v>14148</v>
          </cell>
        </row>
        <row r="133">
          <cell r="J133">
            <v>1841</v>
          </cell>
        </row>
        <row r="134">
          <cell r="J134">
            <v>115245</v>
          </cell>
        </row>
        <row r="135">
          <cell r="J135">
            <v>26821</v>
          </cell>
        </row>
        <row r="136">
          <cell r="J136">
            <v>4120</v>
          </cell>
        </row>
        <row r="137">
          <cell r="J137">
            <v>2634477</v>
          </cell>
        </row>
        <row r="138">
          <cell r="J138">
            <v>144874</v>
          </cell>
        </row>
      </sheetData>
      <sheetData sheetId="4">
        <row r="8">
          <cell r="J8">
            <v>37360</v>
          </cell>
        </row>
        <row r="9">
          <cell r="J9">
            <v>20453</v>
          </cell>
        </row>
        <row r="10">
          <cell r="J10">
            <v>173</v>
          </cell>
        </row>
        <row r="11">
          <cell r="J11">
            <v>50</v>
          </cell>
        </row>
        <row r="12">
          <cell r="J12">
            <v>2560</v>
          </cell>
        </row>
        <row r="13">
          <cell r="J13">
            <v>1110</v>
          </cell>
        </row>
        <row r="14">
          <cell r="J14">
            <v>882</v>
          </cell>
        </row>
        <row r="15">
          <cell r="J15">
            <v>15</v>
          </cell>
        </row>
        <row r="16">
          <cell r="J16">
            <v>6575</v>
          </cell>
        </row>
        <row r="17">
          <cell r="J17">
            <v>3480</v>
          </cell>
        </row>
        <row r="18">
          <cell r="J18">
            <v>3709</v>
          </cell>
        </row>
        <row r="19">
          <cell r="J19">
            <v>2373</v>
          </cell>
        </row>
        <row r="20">
          <cell r="J20">
            <v>5505</v>
          </cell>
        </row>
        <row r="21">
          <cell r="J21">
            <v>14774</v>
          </cell>
        </row>
        <row r="22">
          <cell r="J22">
            <v>2692</v>
          </cell>
        </row>
        <row r="23">
          <cell r="J23">
            <v>0</v>
          </cell>
        </row>
        <row r="24">
          <cell r="J24">
            <v>4103</v>
          </cell>
        </row>
        <row r="25">
          <cell r="J25">
            <v>1716</v>
          </cell>
        </row>
        <row r="26">
          <cell r="J26">
            <v>1947</v>
          </cell>
        </row>
        <row r="27">
          <cell r="J27">
            <v>420</v>
          </cell>
        </row>
        <row r="28">
          <cell r="J28">
            <v>651</v>
          </cell>
        </row>
        <row r="29">
          <cell r="J29">
            <v>50</v>
          </cell>
        </row>
        <row r="30">
          <cell r="J30">
            <v>933</v>
          </cell>
        </row>
        <row r="31">
          <cell r="J31">
            <v>0</v>
          </cell>
        </row>
        <row r="32">
          <cell r="J32">
            <v>1299</v>
          </cell>
        </row>
        <row r="33">
          <cell r="J33">
            <v>902</v>
          </cell>
        </row>
        <row r="34">
          <cell r="J34">
            <v>595</v>
          </cell>
        </row>
        <row r="35">
          <cell r="J35">
            <v>731</v>
          </cell>
        </row>
        <row r="36">
          <cell r="J36">
            <v>1074</v>
          </cell>
        </row>
        <row r="37">
          <cell r="J37">
            <v>160</v>
          </cell>
        </row>
        <row r="38">
          <cell r="J38">
            <v>3438</v>
          </cell>
        </row>
        <row r="39">
          <cell r="J39">
            <v>17</v>
          </cell>
        </row>
        <row r="40">
          <cell r="J40">
            <v>2889</v>
          </cell>
        </row>
        <row r="41">
          <cell r="J41">
            <v>10725</v>
          </cell>
        </row>
        <row r="56">
          <cell r="J56">
            <v>20079</v>
          </cell>
        </row>
        <row r="57">
          <cell r="J57">
            <v>17905</v>
          </cell>
        </row>
        <row r="58">
          <cell r="J58">
            <v>417</v>
          </cell>
        </row>
        <row r="59">
          <cell r="J59">
            <v>381138</v>
          </cell>
        </row>
        <row r="60">
          <cell r="J60">
            <v>2234</v>
          </cell>
        </row>
        <row r="61">
          <cell r="J61">
            <v>53039</v>
          </cell>
        </row>
        <row r="62">
          <cell r="J62">
            <v>38866</v>
          </cell>
        </row>
        <row r="63">
          <cell r="J63">
            <v>951</v>
          </cell>
        </row>
        <row r="64">
          <cell r="J64">
            <v>32327</v>
          </cell>
        </row>
        <row r="65">
          <cell r="J65">
            <v>8286</v>
          </cell>
        </row>
        <row r="66">
          <cell r="J66">
            <v>5029</v>
          </cell>
        </row>
        <row r="67">
          <cell r="J67">
            <v>1911</v>
          </cell>
        </row>
        <row r="68">
          <cell r="J68">
            <v>5427</v>
          </cell>
        </row>
        <row r="69">
          <cell r="J69">
            <v>17203</v>
          </cell>
        </row>
        <row r="70">
          <cell r="J70">
            <v>15255</v>
          </cell>
        </row>
        <row r="71">
          <cell r="J71">
            <v>34</v>
          </cell>
        </row>
        <row r="72">
          <cell r="J72">
            <v>12677</v>
          </cell>
        </row>
        <row r="73">
          <cell r="J73">
            <v>4407</v>
          </cell>
        </row>
        <row r="74">
          <cell r="J74">
            <v>6874</v>
          </cell>
        </row>
        <row r="75">
          <cell r="J75">
            <v>939</v>
          </cell>
        </row>
        <row r="76">
          <cell r="J76">
            <v>1243</v>
          </cell>
        </row>
        <row r="77">
          <cell r="J77">
            <v>11485</v>
          </cell>
        </row>
        <row r="78">
          <cell r="J78">
            <v>2527</v>
          </cell>
        </row>
        <row r="79">
          <cell r="J79">
            <v>22610.926000000007</v>
          </cell>
        </row>
        <row r="80">
          <cell r="J80">
            <v>2713</v>
          </cell>
        </row>
        <row r="81">
          <cell r="J81">
            <v>54277</v>
          </cell>
        </row>
        <row r="82">
          <cell r="J82">
            <v>8472</v>
          </cell>
        </row>
        <row r="83">
          <cell r="J83">
            <v>9319</v>
          </cell>
        </row>
        <row r="84">
          <cell r="J84">
            <v>950</v>
          </cell>
        </row>
        <row r="85">
          <cell r="J85">
            <v>14957</v>
          </cell>
        </row>
        <row r="86">
          <cell r="J86">
            <v>7607</v>
          </cell>
        </row>
        <row r="87">
          <cell r="J87">
            <v>1363</v>
          </cell>
        </row>
        <row r="88">
          <cell r="J88">
            <v>376742</v>
          </cell>
        </row>
        <row r="89">
          <cell r="J89">
            <v>710732</v>
          </cell>
        </row>
        <row r="107">
          <cell r="J107">
            <v>88051</v>
          </cell>
        </row>
        <row r="108">
          <cell r="J108">
            <v>33848</v>
          </cell>
        </row>
        <row r="109">
          <cell r="J109">
            <v>745</v>
          </cell>
        </row>
        <row r="110">
          <cell r="J110">
            <v>28913</v>
          </cell>
        </row>
        <row r="111">
          <cell r="J111">
            <v>3900</v>
          </cell>
        </row>
        <row r="112">
          <cell r="J112">
            <v>81227</v>
          </cell>
        </row>
        <row r="113">
          <cell r="J113">
            <v>48953</v>
          </cell>
        </row>
        <row r="114">
          <cell r="J114">
            <v>984</v>
          </cell>
        </row>
        <row r="115">
          <cell r="J115">
            <v>40385</v>
          </cell>
        </row>
        <row r="116">
          <cell r="J116">
            <v>90803</v>
          </cell>
        </row>
        <row r="117">
          <cell r="J117">
            <v>47026</v>
          </cell>
        </row>
        <row r="118">
          <cell r="J118">
            <v>66565</v>
          </cell>
        </row>
        <row r="119">
          <cell r="J119">
            <v>44806</v>
          </cell>
        </row>
        <row r="120">
          <cell r="J120">
            <v>183796</v>
          </cell>
        </row>
        <row r="121">
          <cell r="J121">
            <v>87518</v>
          </cell>
        </row>
        <row r="122">
          <cell r="J122">
            <v>272</v>
          </cell>
        </row>
        <row r="123">
          <cell r="J123">
            <v>65703</v>
          </cell>
        </row>
        <row r="124">
          <cell r="J124">
            <v>50377</v>
          </cell>
        </row>
        <row r="125">
          <cell r="J125">
            <v>104819</v>
          </cell>
        </row>
        <row r="126">
          <cell r="J126">
            <v>26411</v>
          </cell>
        </row>
        <row r="127">
          <cell r="J127">
            <v>2384</v>
          </cell>
        </row>
        <row r="128">
          <cell r="J128">
            <v>20380</v>
          </cell>
        </row>
        <row r="129">
          <cell r="J129">
            <v>43682</v>
          </cell>
        </row>
        <row r="130">
          <cell r="J130">
            <v>1469080.84</v>
          </cell>
        </row>
        <row r="131">
          <cell r="J131">
            <v>80244</v>
          </cell>
        </row>
        <row r="132">
          <cell r="J132">
            <v>54078</v>
          </cell>
        </row>
        <row r="133">
          <cell r="J133">
            <v>18683</v>
          </cell>
        </row>
        <row r="134">
          <cell r="J134">
            <v>15135</v>
          </cell>
        </row>
        <row r="135">
          <cell r="J135">
            <v>612</v>
          </cell>
        </row>
        <row r="136">
          <cell r="J136">
            <v>28006</v>
          </cell>
        </row>
        <row r="137">
          <cell r="J137">
            <v>20114</v>
          </cell>
        </row>
        <row r="138">
          <cell r="J138">
            <v>427</v>
          </cell>
        </row>
        <row r="139">
          <cell r="J139">
            <v>2960511</v>
          </cell>
        </row>
        <row r="140">
          <cell r="J140">
            <v>144329</v>
          </cell>
        </row>
      </sheetData>
      <sheetData sheetId="5">
        <row r="8">
          <cell r="J8">
            <v>16411</v>
          </cell>
        </row>
        <row r="9">
          <cell r="J9">
            <v>62987</v>
          </cell>
        </row>
        <row r="10">
          <cell r="J10">
            <v>1993</v>
          </cell>
        </row>
        <row r="11">
          <cell r="J11">
            <v>190</v>
          </cell>
        </row>
        <row r="12">
          <cell r="J12">
            <v>6391</v>
          </cell>
        </row>
        <row r="13">
          <cell r="J13">
            <v>19874</v>
          </cell>
        </row>
        <row r="14">
          <cell r="J14">
            <v>39068</v>
          </cell>
        </row>
        <row r="15">
          <cell r="J15">
            <v>2425</v>
          </cell>
        </row>
        <row r="16">
          <cell r="J16">
            <v>42553</v>
          </cell>
        </row>
        <row r="17">
          <cell r="J17">
            <v>6577</v>
          </cell>
        </row>
        <row r="18">
          <cell r="J18">
            <v>8044</v>
          </cell>
        </row>
        <row r="19">
          <cell r="J19">
            <v>2958</v>
          </cell>
        </row>
        <row r="20">
          <cell r="J20">
            <v>7331</v>
          </cell>
        </row>
        <row r="21">
          <cell r="J21">
            <v>32261</v>
          </cell>
        </row>
        <row r="22">
          <cell r="J22">
            <v>3319</v>
          </cell>
        </row>
        <row r="23">
          <cell r="J23">
            <v>5</v>
          </cell>
        </row>
        <row r="24">
          <cell r="J24">
            <v>12238</v>
          </cell>
        </row>
        <row r="25">
          <cell r="J25">
            <v>1877</v>
          </cell>
        </row>
        <row r="26">
          <cell r="J26">
            <v>5148</v>
          </cell>
        </row>
        <row r="27">
          <cell r="J27">
            <v>942</v>
          </cell>
        </row>
        <row r="28">
          <cell r="J28">
            <v>946</v>
          </cell>
        </row>
        <row r="29">
          <cell r="J29">
            <v>80</v>
          </cell>
        </row>
        <row r="30">
          <cell r="J30">
            <v>1259</v>
          </cell>
        </row>
        <row r="31">
          <cell r="J31">
            <v>0</v>
          </cell>
        </row>
        <row r="32">
          <cell r="J32">
            <v>2234</v>
          </cell>
        </row>
        <row r="33">
          <cell r="J33">
            <v>131</v>
          </cell>
        </row>
        <row r="34">
          <cell r="J34">
            <v>658</v>
          </cell>
        </row>
        <row r="35">
          <cell r="J35">
            <v>1568</v>
          </cell>
        </row>
        <row r="36">
          <cell r="J36">
            <v>1372</v>
          </cell>
        </row>
        <row r="37">
          <cell r="J37">
            <v>1373</v>
          </cell>
        </row>
        <row r="38">
          <cell r="J38">
            <v>3840</v>
          </cell>
        </row>
        <row r="39">
          <cell r="J39">
            <v>0</v>
          </cell>
        </row>
        <row r="40">
          <cell r="J40">
            <v>6057</v>
          </cell>
        </row>
        <row r="41">
          <cell r="J41">
            <v>15092</v>
          </cell>
        </row>
        <row r="55">
          <cell r="J55">
            <v>368764</v>
          </cell>
        </row>
        <row r="56">
          <cell r="J56">
            <v>32783</v>
          </cell>
        </row>
        <row r="57">
          <cell r="J57">
            <v>0</v>
          </cell>
        </row>
        <row r="58">
          <cell r="J58">
            <v>366660</v>
          </cell>
        </row>
        <row r="59">
          <cell r="J59">
            <v>4246</v>
          </cell>
        </row>
        <row r="60">
          <cell r="J60">
            <v>31670</v>
          </cell>
        </row>
        <row r="61">
          <cell r="J61">
            <v>11763</v>
          </cell>
        </row>
        <row r="62">
          <cell r="J62">
            <v>1160</v>
          </cell>
        </row>
        <row r="63">
          <cell r="J63">
            <v>25279</v>
          </cell>
        </row>
        <row r="64">
          <cell r="J64">
            <v>11082</v>
          </cell>
        </row>
        <row r="65">
          <cell r="J65">
            <v>3852</v>
          </cell>
        </row>
        <row r="66">
          <cell r="J66">
            <v>3861</v>
          </cell>
        </row>
        <row r="67">
          <cell r="J67">
            <v>7715</v>
          </cell>
        </row>
        <row r="68">
          <cell r="J68">
            <v>23879</v>
          </cell>
        </row>
        <row r="69">
          <cell r="J69">
            <v>12103</v>
          </cell>
        </row>
        <row r="70">
          <cell r="J70">
            <v>1254</v>
          </cell>
        </row>
        <row r="71">
          <cell r="J71">
            <v>12718</v>
          </cell>
        </row>
        <row r="72">
          <cell r="J72">
            <v>7677</v>
          </cell>
        </row>
        <row r="73">
          <cell r="J73">
            <v>10745</v>
          </cell>
        </row>
        <row r="74">
          <cell r="J74">
            <v>1090</v>
          </cell>
        </row>
        <row r="75">
          <cell r="J75">
            <v>1311</v>
          </cell>
        </row>
        <row r="76">
          <cell r="J76">
            <v>11595</v>
          </cell>
        </row>
        <row r="77">
          <cell r="J77">
            <v>3021</v>
          </cell>
        </row>
        <row r="78">
          <cell r="J78">
            <v>11436.624</v>
          </cell>
        </row>
        <row r="79">
          <cell r="J79">
            <v>1093</v>
          </cell>
        </row>
        <row r="80">
          <cell r="J80">
            <v>9519</v>
          </cell>
        </row>
        <row r="81">
          <cell r="J81">
            <v>6457</v>
          </cell>
        </row>
        <row r="82">
          <cell r="J82">
            <v>9095</v>
          </cell>
        </row>
        <row r="83">
          <cell r="J83">
            <v>578</v>
          </cell>
        </row>
        <row r="84">
          <cell r="J84">
            <v>36708</v>
          </cell>
        </row>
        <row r="85">
          <cell r="J85">
            <v>21470</v>
          </cell>
        </row>
        <row r="86">
          <cell r="J86">
            <v>1160</v>
          </cell>
        </row>
        <row r="87">
          <cell r="J87">
            <v>371631</v>
          </cell>
        </row>
        <row r="88">
          <cell r="J88">
            <v>722902</v>
          </cell>
        </row>
        <row r="104">
          <cell r="J104">
            <v>1785543</v>
          </cell>
        </row>
        <row r="105">
          <cell r="J105">
            <v>84868</v>
          </cell>
        </row>
        <row r="106">
          <cell r="J106">
            <v>0</v>
          </cell>
        </row>
        <row r="107">
          <cell r="J107">
            <v>37600</v>
          </cell>
        </row>
        <row r="108">
          <cell r="J108">
            <v>10018</v>
          </cell>
        </row>
        <row r="109">
          <cell r="J109">
            <v>34633</v>
          </cell>
        </row>
        <row r="110">
          <cell r="J110">
            <v>14433</v>
          </cell>
        </row>
        <row r="111">
          <cell r="J111">
            <v>1276</v>
          </cell>
        </row>
        <row r="112">
          <cell r="J112">
            <v>41176</v>
          </cell>
        </row>
        <row r="113">
          <cell r="J113">
            <v>120544</v>
          </cell>
        </row>
        <row r="114">
          <cell r="J114">
            <v>35126</v>
          </cell>
        </row>
        <row r="115">
          <cell r="J115">
            <v>95804</v>
          </cell>
        </row>
        <row r="116">
          <cell r="J116">
            <v>64225</v>
          </cell>
        </row>
        <row r="117">
          <cell r="J117">
            <v>266648</v>
          </cell>
        </row>
        <row r="118">
          <cell r="J118">
            <v>87898</v>
          </cell>
        </row>
        <row r="119">
          <cell r="J119">
            <v>6901</v>
          </cell>
        </row>
        <row r="120">
          <cell r="J120">
            <v>73611</v>
          </cell>
        </row>
        <row r="121">
          <cell r="J121">
            <v>77621</v>
          </cell>
        </row>
        <row r="122">
          <cell r="J122">
            <v>191859</v>
          </cell>
        </row>
        <row r="123">
          <cell r="J123">
            <v>20846</v>
          </cell>
        </row>
        <row r="124">
          <cell r="J124">
            <v>2838</v>
          </cell>
        </row>
        <row r="125">
          <cell r="J125">
            <v>36776</v>
          </cell>
        </row>
        <row r="126">
          <cell r="J126">
            <v>46425</v>
          </cell>
        </row>
        <row r="127">
          <cell r="J127">
            <v>691332.16</v>
          </cell>
        </row>
        <row r="128">
          <cell r="J128">
            <v>46856</v>
          </cell>
        </row>
        <row r="129">
          <cell r="J129">
            <v>11037</v>
          </cell>
        </row>
        <row r="130">
          <cell r="J130">
            <v>7374</v>
          </cell>
        </row>
        <row r="131">
          <cell r="J131">
            <v>16860</v>
          </cell>
        </row>
        <row r="132">
          <cell r="J132">
            <v>420</v>
          </cell>
        </row>
        <row r="133">
          <cell r="J133">
            <v>71897</v>
          </cell>
        </row>
        <row r="134">
          <cell r="J134">
            <v>8987</v>
          </cell>
        </row>
        <row r="135">
          <cell r="J135">
            <v>1281</v>
          </cell>
        </row>
        <row r="136">
          <cell r="J136">
            <v>3006548</v>
          </cell>
        </row>
        <row r="137">
          <cell r="J137">
            <v>307366</v>
          </cell>
        </row>
      </sheetData>
      <sheetData sheetId="6">
        <row r="8">
          <cell r="J8">
            <v>72171</v>
          </cell>
        </row>
        <row r="9">
          <cell r="J9">
            <v>76926</v>
          </cell>
        </row>
        <row r="10">
          <cell r="J10">
            <v>4876</v>
          </cell>
        </row>
        <row r="11">
          <cell r="J11">
            <v>40</v>
          </cell>
        </row>
        <row r="12">
          <cell r="J12">
            <v>13152</v>
          </cell>
        </row>
        <row r="13">
          <cell r="J13">
            <v>29520</v>
          </cell>
        </row>
        <row r="14">
          <cell r="J14">
            <v>53285</v>
          </cell>
        </row>
        <row r="15">
          <cell r="J15">
            <v>1022</v>
          </cell>
        </row>
        <row r="16">
          <cell r="J16">
            <v>75809</v>
          </cell>
        </row>
        <row r="17">
          <cell r="J17">
            <v>8050</v>
          </cell>
        </row>
        <row r="18">
          <cell r="J18">
            <v>4642</v>
          </cell>
        </row>
        <row r="19">
          <cell r="J19">
            <v>1853</v>
          </cell>
        </row>
        <row r="20">
          <cell r="J20">
            <v>7188</v>
          </cell>
        </row>
        <row r="21">
          <cell r="J21">
            <v>33690</v>
          </cell>
        </row>
        <row r="22">
          <cell r="J22">
            <v>2698</v>
          </cell>
        </row>
        <row r="23">
          <cell r="J23">
            <v>0</v>
          </cell>
        </row>
        <row r="24">
          <cell r="J24">
            <v>13202</v>
          </cell>
        </row>
        <row r="25">
          <cell r="J25">
            <v>1862</v>
          </cell>
        </row>
        <row r="26">
          <cell r="J26">
            <v>2136</v>
          </cell>
        </row>
        <row r="27">
          <cell r="J27">
            <v>544</v>
          </cell>
        </row>
        <row r="28">
          <cell r="J28">
            <v>1002</v>
          </cell>
        </row>
        <row r="29">
          <cell r="J29">
            <v>56</v>
          </cell>
        </row>
        <row r="30">
          <cell r="J30">
            <v>759</v>
          </cell>
        </row>
        <row r="31">
          <cell r="J31">
            <v>0</v>
          </cell>
        </row>
        <row r="32">
          <cell r="J32">
            <v>1883</v>
          </cell>
        </row>
        <row r="33">
          <cell r="J33">
            <v>1696</v>
          </cell>
        </row>
        <row r="34">
          <cell r="J34">
            <v>2463</v>
          </cell>
        </row>
        <row r="35">
          <cell r="J35">
            <v>1657</v>
          </cell>
        </row>
        <row r="36">
          <cell r="J36">
            <v>958</v>
          </cell>
        </row>
        <row r="37">
          <cell r="J37">
            <v>162</v>
          </cell>
        </row>
        <row r="38">
          <cell r="J38">
            <v>6945</v>
          </cell>
        </row>
        <row r="39">
          <cell r="J39">
            <v>0</v>
          </cell>
        </row>
        <row r="40">
          <cell r="J40">
            <v>5919</v>
          </cell>
        </row>
        <row r="41">
          <cell r="J41">
            <v>19902</v>
          </cell>
        </row>
        <row r="56">
          <cell r="J56">
            <v>544968.99999999988</v>
          </cell>
        </row>
        <row r="57">
          <cell r="J57">
            <v>37475</v>
          </cell>
        </row>
        <row r="58">
          <cell r="J58">
            <v>22</v>
          </cell>
        </row>
        <row r="59">
          <cell r="J59">
            <v>367993</v>
          </cell>
        </row>
        <row r="60">
          <cell r="J60">
            <v>2100</v>
          </cell>
        </row>
        <row r="61">
          <cell r="J61">
            <v>9312</v>
          </cell>
        </row>
        <row r="62">
          <cell r="J62">
            <v>4920</v>
          </cell>
        </row>
        <row r="63">
          <cell r="J63">
            <v>293</v>
          </cell>
        </row>
        <row r="64">
          <cell r="J64">
            <v>12021</v>
          </cell>
        </row>
        <row r="65">
          <cell r="J65">
            <v>9564</v>
          </cell>
        </row>
        <row r="66">
          <cell r="J66">
            <v>5487</v>
          </cell>
        </row>
        <row r="67">
          <cell r="J67">
            <v>3636</v>
          </cell>
        </row>
        <row r="68">
          <cell r="J68">
            <v>4734</v>
          </cell>
        </row>
        <row r="69">
          <cell r="J69">
            <v>22014</v>
          </cell>
        </row>
        <row r="70">
          <cell r="J70">
            <v>12472</v>
          </cell>
        </row>
        <row r="71">
          <cell r="J71">
            <v>3321</v>
          </cell>
        </row>
        <row r="72">
          <cell r="J72">
            <v>12999</v>
          </cell>
        </row>
        <row r="73">
          <cell r="J73">
            <v>7291</v>
          </cell>
        </row>
        <row r="74">
          <cell r="J74">
            <v>9012</v>
          </cell>
        </row>
        <row r="75">
          <cell r="J75">
            <v>1098</v>
          </cell>
        </row>
        <row r="76">
          <cell r="J76">
            <v>902</v>
          </cell>
        </row>
        <row r="77">
          <cell r="J77">
            <v>10654</v>
          </cell>
        </row>
        <row r="78">
          <cell r="J78">
            <v>2960</v>
          </cell>
        </row>
        <row r="79">
          <cell r="J79">
            <v>0</v>
          </cell>
        </row>
        <row r="80">
          <cell r="J80">
            <v>20154</v>
          </cell>
        </row>
        <row r="81">
          <cell r="J81">
            <v>4559</v>
          </cell>
        </row>
        <row r="82">
          <cell r="J82">
            <v>15054</v>
          </cell>
        </row>
        <row r="83">
          <cell r="J83">
            <v>6182</v>
          </cell>
        </row>
        <row r="84">
          <cell r="J84">
            <v>1396</v>
          </cell>
        </row>
        <row r="85">
          <cell r="J85">
            <v>28486</v>
          </cell>
        </row>
        <row r="86">
          <cell r="J86">
            <v>14630</v>
          </cell>
        </row>
        <row r="87">
          <cell r="J87">
            <v>1013</v>
          </cell>
        </row>
        <row r="88">
          <cell r="J88">
            <v>369870</v>
          </cell>
        </row>
        <row r="89">
          <cell r="J89">
            <v>725984</v>
          </cell>
        </row>
        <row r="105">
          <cell r="J105">
            <v>2737124</v>
          </cell>
        </row>
        <row r="106">
          <cell r="J106">
            <v>94428</v>
          </cell>
        </row>
        <row r="107">
          <cell r="J107">
            <v>66</v>
          </cell>
        </row>
        <row r="108">
          <cell r="J108">
            <v>37738</v>
          </cell>
        </row>
        <row r="109">
          <cell r="J109">
            <v>5201</v>
          </cell>
        </row>
        <row r="110">
          <cell r="J110">
            <v>13545</v>
          </cell>
        </row>
        <row r="111">
          <cell r="J111">
            <v>5100</v>
          </cell>
        </row>
        <row r="112">
          <cell r="J112">
            <v>337</v>
          </cell>
        </row>
        <row r="113">
          <cell r="J113">
            <v>33201</v>
          </cell>
        </row>
        <row r="114">
          <cell r="J114">
            <v>95421</v>
          </cell>
        </row>
        <row r="115">
          <cell r="J115">
            <v>50214</v>
          </cell>
        </row>
        <row r="116">
          <cell r="J116">
            <v>139565</v>
          </cell>
        </row>
        <row r="117">
          <cell r="J117">
            <v>40024</v>
          </cell>
        </row>
        <row r="118">
          <cell r="J118">
            <v>356100</v>
          </cell>
        </row>
        <row r="119">
          <cell r="J119">
            <v>109675</v>
          </cell>
        </row>
        <row r="120">
          <cell r="J120">
            <v>26568</v>
          </cell>
        </row>
        <row r="121">
          <cell r="J121">
            <v>89812</v>
          </cell>
        </row>
        <row r="122">
          <cell r="J122">
            <v>54210</v>
          </cell>
        </row>
        <row r="123">
          <cell r="J123">
            <v>225751</v>
          </cell>
        </row>
        <row r="124">
          <cell r="J124">
            <v>23614</v>
          </cell>
        </row>
        <row r="125">
          <cell r="J125">
            <v>2012</v>
          </cell>
        </row>
        <row r="126">
          <cell r="J126">
            <v>31024</v>
          </cell>
        </row>
        <row r="127">
          <cell r="J127">
            <v>53962</v>
          </cell>
        </row>
        <row r="128">
          <cell r="J128">
            <v>0</v>
          </cell>
        </row>
        <row r="129">
          <cell r="J129">
            <v>143021</v>
          </cell>
        </row>
        <row r="130">
          <cell r="J130">
            <v>7005</v>
          </cell>
        </row>
        <row r="131">
          <cell r="J131">
            <v>20752</v>
          </cell>
        </row>
        <row r="132">
          <cell r="J132">
            <v>18823</v>
          </cell>
        </row>
        <row r="133">
          <cell r="J133">
            <v>1351</v>
          </cell>
        </row>
        <row r="134">
          <cell r="J134">
            <v>51962</v>
          </cell>
        </row>
        <row r="135">
          <cell r="J135">
            <v>12930</v>
          </cell>
        </row>
        <row r="136">
          <cell r="J136">
            <v>367</v>
          </cell>
        </row>
        <row r="137">
          <cell r="J137">
            <v>3312016</v>
          </cell>
        </row>
        <row r="138">
          <cell r="J138">
            <v>155508</v>
          </cell>
        </row>
      </sheetData>
      <sheetData sheetId="7">
        <row r="8">
          <cell r="J8">
            <v>535541</v>
          </cell>
        </row>
        <row r="9">
          <cell r="J9">
            <v>54360</v>
          </cell>
        </row>
        <row r="10">
          <cell r="J10">
            <v>6378</v>
          </cell>
        </row>
        <row r="11">
          <cell r="J11">
            <v>259</v>
          </cell>
        </row>
        <row r="12">
          <cell r="J12">
            <v>5071</v>
          </cell>
        </row>
        <row r="13">
          <cell r="J13">
            <v>4377</v>
          </cell>
        </row>
        <row r="14">
          <cell r="J14">
            <v>9177</v>
          </cell>
        </row>
        <row r="15">
          <cell r="J15">
            <v>145</v>
          </cell>
        </row>
        <row r="16">
          <cell r="J16">
            <v>52250</v>
          </cell>
        </row>
        <row r="17">
          <cell r="J17">
            <v>10800</v>
          </cell>
        </row>
        <row r="18">
          <cell r="J18">
            <v>3876</v>
          </cell>
        </row>
        <row r="19">
          <cell r="J19">
            <v>2866</v>
          </cell>
        </row>
        <row r="20">
          <cell r="J20">
            <v>9974</v>
          </cell>
        </row>
        <row r="21">
          <cell r="J21">
            <v>44536</v>
          </cell>
        </row>
        <row r="22">
          <cell r="J22">
            <v>2235</v>
          </cell>
        </row>
        <row r="23">
          <cell r="J23">
            <v>0</v>
          </cell>
        </row>
        <row r="24">
          <cell r="J24">
            <v>12460</v>
          </cell>
        </row>
        <row r="25">
          <cell r="J25">
            <v>1617</v>
          </cell>
        </row>
        <row r="26">
          <cell r="J26">
            <v>1355</v>
          </cell>
        </row>
        <row r="27">
          <cell r="J27">
            <v>567</v>
          </cell>
        </row>
        <row r="28">
          <cell r="J28">
            <v>1083</v>
          </cell>
        </row>
        <row r="29">
          <cell r="J29">
            <v>92</v>
          </cell>
        </row>
        <row r="30">
          <cell r="J30">
            <v>1455</v>
          </cell>
        </row>
        <row r="31">
          <cell r="J31">
            <v>0</v>
          </cell>
        </row>
        <row r="32">
          <cell r="J32">
            <v>1465</v>
          </cell>
        </row>
        <row r="33">
          <cell r="J33">
            <v>875</v>
          </cell>
        </row>
        <row r="34">
          <cell r="J34">
            <v>1185</v>
          </cell>
        </row>
        <row r="35">
          <cell r="J35">
            <v>2094</v>
          </cell>
        </row>
        <row r="36">
          <cell r="J36">
            <v>913</v>
          </cell>
        </row>
        <row r="37">
          <cell r="J37">
            <v>147</v>
          </cell>
        </row>
        <row r="38">
          <cell r="J38">
            <v>8614</v>
          </cell>
        </row>
        <row r="39">
          <cell r="J39">
            <v>0</v>
          </cell>
        </row>
        <row r="40">
          <cell r="J40">
            <v>7640</v>
          </cell>
        </row>
        <row r="41">
          <cell r="J41">
            <v>17650</v>
          </cell>
        </row>
        <row r="56">
          <cell r="J56">
            <v>222691</v>
          </cell>
        </row>
        <row r="57">
          <cell r="J57">
            <v>35420</v>
          </cell>
        </row>
        <row r="58">
          <cell r="J58">
            <v>6</v>
          </cell>
        </row>
        <row r="59">
          <cell r="J59">
            <v>366999</v>
          </cell>
        </row>
        <row r="60">
          <cell r="J60">
            <v>2835</v>
          </cell>
        </row>
        <row r="61">
          <cell r="J61">
            <v>5607</v>
          </cell>
        </row>
        <row r="62">
          <cell r="J62">
            <v>3045</v>
          </cell>
        </row>
        <row r="63">
          <cell r="J63">
            <v>196</v>
          </cell>
        </row>
        <row r="64">
          <cell r="J64">
            <v>9744</v>
          </cell>
        </row>
        <row r="65">
          <cell r="J65">
            <v>8951</v>
          </cell>
        </row>
        <row r="66">
          <cell r="J66">
            <v>5221</v>
          </cell>
        </row>
        <row r="67">
          <cell r="J67">
            <v>3068</v>
          </cell>
        </row>
        <row r="68">
          <cell r="J68">
            <v>7865</v>
          </cell>
        </row>
        <row r="69">
          <cell r="J69">
            <v>26483</v>
          </cell>
        </row>
        <row r="70">
          <cell r="J70">
            <v>16873</v>
          </cell>
        </row>
        <row r="71">
          <cell r="J71">
            <v>3341</v>
          </cell>
        </row>
        <row r="72">
          <cell r="J72">
            <v>18030</v>
          </cell>
        </row>
        <row r="73">
          <cell r="J73">
            <v>7158</v>
          </cell>
        </row>
        <row r="74">
          <cell r="J74">
            <v>8929</v>
          </cell>
        </row>
        <row r="75">
          <cell r="J75">
            <v>920</v>
          </cell>
        </row>
        <row r="76">
          <cell r="J76">
            <v>854</v>
          </cell>
        </row>
        <row r="77">
          <cell r="J77">
            <v>16198</v>
          </cell>
        </row>
        <row r="78">
          <cell r="J78">
            <v>2229</v>
          </cell>
        </row>
        <row r="79">
          <cell r="J79">
            <v>0</v>
          </cell>
        </row>
        <row r="80">
          <cell r="J80">
            <v>13900</v>
          </cell>
        </row>
        <row r="81">
          <cell r="J81">
            <v>4329</v>
          </cell>
        </row>
        <row r="82">
          <cell r="J82">
            <v>17483</v>
          </cell>
        </row>
        <row r="83">
          <cell r="J83">
            <v>6784</v>
          </cell>
        </row>
        <row r="84">
          <cell r="J84">
            <v>1130</v>
          </cell>
        </row>
        <row r="85">
          <cell r="J85">
            <v>34339</v>
          </cell>
        </row>
        <row r="86">
          <cell r="J86">
            <v>16682</v>
          </cell>
        </row>
        <row r="87">
          <cell r="J87">
            <v>1645</v>
          </cell>
        </row>
        <row r="88">
          <cell r="J88">
            <v>375334</v>
          </cell>
        </row>
        <row r="89">
          <cell r="J89">
            <v>743075</v>
          </cell>
        </row>
        <row r="105">
          <cell r="J105">
            <v>1097561</v>
          </cell>
        </row>
        <row r="106">
          <cell r="J106">
            <v>94439</v>
          </cell>
        </row>
        <row r="107">
          <cell r="J107">
            <v>6</v>
          </cell>
        </row>
        <row r="108">
          <cell r="J108">
            <v>37745</v>
          </cell>
        </row>
        <row r="109">
          <cell r="J109">
            <v>6552</v>
          </cell>
        </row>
        <row r="110">
          <cell r="J110">
            <v>5700</v>
          </cell>
        </row>
        <row r="111">
          <cell r="J111">
            <v>3194</v>
          </cell>
        </row>
        <row r="112">
          <cell r="J112">
            <v>310</v>
          </cell>
        </row>
        <row r="113">
          <cell r="J113">
            <v>23155</v>
          </cell>
        </row>
        <row r="114">
          <cell r="J114">
            <v>98801</v>
          </cell>
        </row>
        <row r="115">
          <cell r="J115">
            <v>41331</v>
          </cell>
        </row>
        <row r="116">
          <cell r="J116">
            <v>114770</v>
          </cell>
        </row>
        <row r="117">
          <cell r="J117">
            <v>61328</v>
          </cell>
        </row>
        <row r="118">
          <cell r="J118">
            <v>277289</v>
          </cell>
        </row>
        <row r="119">
          <cell r="J119">
            <v>88509</v>
          </cell>
        </row>
        <row r="120">
          <cell r="J120">
            <v>26801</v>
          </cell>
        </row>
        <row r="121">
          <cell r="J121">
            <v>149438</v>
          </cell>
        </row>
        <row r="122">
          <cell r="J122">
            <v>38839</v>
          </cell>
        </row>
        <row r="123">
          <cell r="J123">
            <v>91887</v>
          </cell>
        </row>
        <row r="124">
          <cell r="J124">
            <v>12487</v>
          </cell>
        </row>
        <row r="125">
          <cell r="J125">
            <v>2140</v>
          </cell>
        </row>
        <row r="126">
          <cell r="J126">
            <v>90003</v>
          </cell>
        </row>
        <row r="127">
          <cell r="J127">
            <v>37122</v>
          </cell>
        </row>
        <row r="128">
          <cell r="J128">
            <v>0</v>
          </cell>
        </row>
        <row r="129">
          <cell r="J129">
            <v>195955</v>
          </cell>
        </row>
        <row r="130">
          <cell r="J130">
            <v>8508</v>
          </cell>
        </row>
        <row r="131">
          <cell r="J131">
            <v>22303</v>
          </cell>
        </row>
        <row r="132">
          <cell r="J132">
            <v>12679</v>
          </cell>
        </row>
        <row r="133">
          <cell r="J133">
            <v>612</v>
          </cell>
        </row>
        <row r="134">
          <cell r="J134">
            <v>54039</v>
          </cell>
        </row>
        <row r="135">
          <cell r="J135">
            <v>18913</v>
          </cell>
        </row>
        <row r="136">
          <cell r="J136">
            <v>1658</v>
          </cell>
        </row>
        <row r="137">
          <cell r="J137">
            <v>3515433</v>
          </cell>
        </row>
        <row r="138">
          <cell r="J138">
            <v>174229</v>
          </cell>
        </row>
      </sheetData>
      <sheetData sheetId="8">
        <row r="8">
          <cell r="J8">
            <v>594531</v>
          </cell>
        </row>
        <row r="9">
          <cell r="J9">
            <v>24957</v>
          </cell>
        </row>
        <row r="10">
          <cell r="J10">
            <v>1520</v>
          </cell>
        </row>
        <row r="11">
          <cell r="J11">
            <v>71</v>
          </cell>
        </row>
        <row r="12">
          <cell r="J12">
            <v>3082</v>
          </cell>
        </row>
        <row r="13">
          <cell r="J13">
            <v>749</v>
          </cell>
        </row>
        <row r="14">
          <cell r="J14">
            <v>2180</v>
          </cell>
        </row>
        <row r="15">
          <cell r="J15">
            <v>253</v>
          </cell>
        </row>
        <row r="16">
          <cell r="J16">
            <v>20489</v>
          </cell>
        </row>
        <row r="17">
          <cell r="J17">
            <v>18389</v>
          </cell>
        </row>
        <row r="18">
          <cell r="J18">
            <v>2688</v>
          </cell>
        </row>
        <row r="19">
          <cell r="J19">
            <v>5001</v>
          </cell>
        </row>
        <row r="20">
          <cell r="J20">
            <v>4636</v>
          </cell>
        </row>
        <row r="21">
          <cell r="J21">
            <v>25059</v>
          </cell>
        </row>
        <row r="22">
          <cell r="J22">
            <v>1871</v>
          </cell>
        </row>
        <row r="23">
          <cell r="J23">
            <v>0</v>
          </cell>
        </row>
        <row r="24">
          <cell r="J24">
            <v>3834</v>
          </cell>
        </row>
        <row r="25">
          <cell r="J25">
            <v>1376</v>
          </cell>
        </row>
        <row r="26">
          <cell r="J26">
            <v>2851</v>
          </cell>
        </row>
        <row r="27">
          <cell r="J27">
            <v>491</v>
          </cell>
        </row>
        <row r="28">
          <cell r="J28">
            <v>733</v>
          </cell>
        </row>
        <row r="29">
          <cell r="J29">
            <v>450</v>
          </cell>
        </row>
        <row r="30">
          <cell r="J30">
            <v>1362</v>
          </cell>
        </row>
        <row r="31">
          <cell r="J31">
            <v>0</v>
          </cell>
        </row>
        <row r="32">
          <cell r="J32">
            <v>895</v>
          </cell>
        </row>
        <row r="33">
          <cell r="J33">
            <v>1137</v>
          </cell>
        </row>
        <row r="34">
          <cell r="J34">
            <v>2446</v>
          </cell>
        </row>
        <row r="35">
          <cell r="J35">
            <v>1529</v>
          </cell>
        </row>
        <row r="36">
          <cell r="J36">
            <v>233</v>
          </cell>
        </row>
        <row r="37">
          <cell r="J37">
            <v>140</v>
          </cell>
        </row>
        <row r="38">
          <cell r="J38">
            <v>11218</v>
          </cell>
        </row>
        <row r="39">
          <cell r="J39">
            <v>0</v>
          </cell>
        </row>
        <row r="40">
          <cell r="J40">
            <v>8127</v>
          </cell>
        </row>
        <row r="41">
          <cell r="J41">
            <v>16684</v>
          </cell>
        </row>
        <row r="56">
          <cell r="J56">
            <v>87491</v>
          </cell>
        </row>
        <row r="57">
          <cell r="J57">
            <v>34574</v>
          </cell>
        </row>
        <row r="58">
          <cell r="J58">
            <v>300</v>
          </cell>
        </row>
        <row r="59">
          <cell r="J59">
            <v>366199</v>
          </cell>
        </row>
        <row r="60">
          <cell r="J60">
            <v>8700</v>
          </cell>
        </row>
        <row r="61">
          <cell r="J61">
            <v>21136</v>
          </cell>
        </row>
        <row r="62">
          <cell r="J62">
            <v>55136</v>
          </cell>
        </row>
        <row r="63">
          <cell r="J63">
            <v>1022</v>
          </cell>
        </row>
        <row r="64">
          <cell r="J64">
            <v>11458</v>
          </cell>
        </row>
        <row r="65">
          <cell r="J65">
            <v>5586</v>
          </cell>
        </row>
        <row r="66">
          <cell r="J66">
            <v>3113</v>
          </cell>
        </row>
        <row r="67">
          <cell r="J67">
            <v>4841</v>
          </cell>
        </row>
        <row r="68">
          <cell r="J68">
            <v>5771</v>
          </cell>
        </row>
        <row r="69">
          <cell r="J69">
            <v>21822</v>
          </cell>
        </row>
        <row r="70">
          <cell r="J70">
            <v>8605</v>
          </cell>
        </row>
        <row r="71">
          <cell r="J71">
            <v>0</v>
          </cell>
        </row>
        <row r="72">
          <cell r="J72">
            <v>8258</v>
          </cell>
        </row>
        <row r="73">
          <cell r="J73">
            <v>5668</v>
          </cell>
        </row>
        <row r="74">
          <cell r="J74">
            <v>3629</v>
          </cell>
        </row>
        <row r="75">
          <cell r="J75">
            <v>1270</v>
          </cell>
        </row>
        <row r="76">
          <cell r="J76">
            <v>1550</v>
          </cell>
        </row>
        <row r="77">
          <cell r="J77">
            <v>6871</v>
          </cell>
        </row>
        <row r="78">
          <cell r="J78">
            <v>1078</v>
          </cell>
        </row>
        <row r="79">
          <cell r="J79">
            <v>0</v>
          </cell>
        </row>
        <row r="80">
          <cell r="J80">
            <v>2001</v>
          </cell>
        </row>
        <row r="81">
          <cell r="J81">
            <v>57184</v>
          </cell>
        </row>
        <row r="82">
          <cell r="J82">
            <v>18841</v>
          </cell>
        </row>
        <row r="83">
          <cell r="J83">
            <v>11032</v>
          </cell>
        </row>
        <row r="84">
          <cell r="J84">
            <v>1492</v>
          </cell>
        </row>
        <row r="85">
          <cell r="J85">
            <v>21682</v>
          </cell>
        </row>
        <row r="86">
          <cell r="J86">
            <v>12932</v>
          </cell>
        </row>
        <row r="87">
          <cell r="J87">
            <v>210</v>
          </cell>
        </row>
        <row r="88">
          <cell r="J88">
            <v>376872</v>
          </cell>
        </row>
        <row r="89">
          <cell r="J89">
            <v>755524</v>
          </cell>
        </row>
        <row r="105">
          <cell r="J105">
            <v>385104</v>
          </cell>
        </row>
        <row r="106">
          <cell r="J106">
            <v>87477</v>
          </cell>
        </row>
        <row r="107">
          <cell r="J107">
            <v>1325</v>
          </cell>
        </row>
        <row r="108">
          <cell r="J108">
            <v>37684</v>
          </cell>
        </row>
        <row r="109">
          <cell r="J109">
            <v>16479</v>
          </cell>
        </row>
        <row r="110">
          <cell r="J110">
            <v>19974</v>
          </cell>
        </row>
        <row r="111">
          <cell r="J111">
            <v>134139</v>
          </cell>
        </row>
        <row r="112">
          <cell r="J112">
            <v>735</v>
          </cell>
        </row>
        <row r="113">
          <cell r="J113">
            <v>24695</v>
          </cell>
        </row>
        <row r="114">
          <cell r="J114">
            <v>61945</v>
          </cell>
        </row>
        <row r="115">
          <cell r="J115">
            <v>28403</v>
          </cell>
        </row>
        <row r="116">
          <cell r="J116">
            <v>187685</v>
          </cell>
        </row>
        <row r="117">
          <cell r="J117">
            <v>46142</v>
          </cell>
        </row>
        <row r="118">
          <cell r="J118">
            <v>224379</v>
          </cell>
        </row>
        <row r="119">
          <cell r="J119">
            <v>64700</v>
          </cell>
        </row>
        <row r="120">
          <cell r="J120">
            <v>0</v>
          </cell>
        </row>
        <row r="121">
          <cell r="J121">
            <v>56151</v>
          </cell>
        </row>
        <row r="122">
          <cell r="J122">
            <v>49417</v>
          </cell>
        </row>
        <row r="123">
          <cell r="J123">
            <v>68348</v>
          </cell>
        </row>
        <row r="124">
          <cell r="J124">
            <v>17195</v>
          </cell>
        </row>
        <row r="125">
          <cell r="J125">
            <v>2929</v>
          </cell>
        </row>
        <row r="126">
          <cell r="J126">
            <v>11083</v>
          </cell>
        </row>
        <row r="127">
          <cell r="J127">
            <v>43412</v>
          </cell>
        </row>
        <row r="128">
          <cell r="J128">
            <v>0</v>
          </cell>
        </row>
        <row r="129">
          <cell r="J129">
            <v>112805</v>
          </cell>
        </row>
        <row r="130">
          <cell r="J130">
            <v>70330</v>
          </cell>
        </row>
        <row r="131">
          <cell r="J131">
            <v>28289</v>
          </cell>
        </row>
        <row r="132">
          <cell r="J132">
            <v>11071</v>
          </cell>
        </row>
        <row r="133">
          <cell r="J133">
            <v>1607</v>
          </cell>
        </row>
        <row r="134">
          <cell r="J134">
            <v>34515</v>
          </cell>
        </row>
        <row r="135">
          <cell r="J135">
            <v>15911</v>
          </cell>
        </row>
        <row r="136">
          <cell r="J136">
            <v>245</v>
          </cell>
        </row>
        <row r="137">
          <cell r="J137">
            <v>3493838</v>
          </cell>
        </row>
        <row r="138">
          <cell r="J138">
            <v>198219</v>
          </cell>
        </row>
      </sheetData>
      <sheetData sheetId="9">
        <row r="8">
          <cell r="J8">
            <v>55753</v>
          </cell>
        </row>
        <row r="9">
          <cell r="J9">
            <v>23887</v>
          </cell>
        </row>
        <row r="10">
          <cell r="J10">
            <v>2630</v>
          </cell>
        </row>
        <row r="11">
          <cell r="J11">
            <v>115</v>
          </cell>
        </row>
        <row r="12">
          <cell r="J12">
            <v>5979</v>
          </cell>
        </row>
        <row r="13">
          <cell r="J13">
            <v>11017</v>
          </cell>
        </row>
        <row r="14">
          <cell r="J14">
            <v>12105</v>
          </cell>
        </row>
        <row r="15">
          <cell r="J15">
            <v>75</v>
          </cell>
        </row>
        <row r="16">
          <cell r="J16">
            <v>9897</v>
          </cell>
        </row>
        <row r="17">
          <cell r="J17">
            <v>4907</v>
          </cell>
        </row>
        <row r="18">
          <cell r="J18">
            <v>2087</v>
          </cell>
        </row>
        <row r="19">
          <cell r="J19">
            <v>2614</v>
          </cell>
        </row>
        <row r="20">
          <cell r="J20">
            <v>5301</v>
          </cell>
        </row>
        <row r="21">
          <cell r="J21">
            <v>22539</v>
          </cell>
        </row>
        <row r="22">
          <cell r="J22">
            <v>2438</v>
          </cell>
        </row>
        <row r="23">
          <cell r="J23">
            <v>10</v>
          </cell>
        </row>
        <row r="24">
          <cell r="J24">
            <v>7615</v>
          </cell>
        </row>
        <row r="25">
          <cell r="J25">
            <v>896</v>
          </cell>
        </row>
        <row r="26">
          <cell r="J26">
            <v>2145</v>
          </cell>
        </row>
        <row r="27">
          <cell r="J27">
            <v>507</v>
          </cell>
        </row>
        <row r="28">
          <cell r="J28">
            <v>770</v>
          </cell>
        </row>
        <row r="29">
          <cell r="J29">
            <v>54</v>
          </cell>
        </row>
        <row r="30">
          <cell r="J30">
            <v>1161</v>
          </cell>
        </row>
        <row r="31">
          <cell r="J31">
            <v>0</v>
          </cell>
        </row>
        <row r="32">
          <cell r="J32">
            <v>1260</v>
          </cell>
        </row>
        <row r="33">
          <cell r="J33">
            <v>2400</v>
          </cell>
        </row>
        <row r="34">
          <cell r="J34">
            <v>1688</v>
          </cell>
        </row>
        <row r="35">
          <cell r="J35">
            <v>1877</v>
          </cell>
        </row>
        <row r="36">
          <cell r="J36">
            <v>228</v>
          </cell>
        </row>
        <row r="37">
          <cell r="J37">
            <v>0</v>
          </cell>
        </row>
        <row r="38">
          <cell r="J38">
            <v>17646</v>
          </cell>
        </row>
        <row r="39">
          <cell r="J39">
            <v>0</v>
          </cell>
        </row>
        <row r="40">
          <cell r="J40">
            <v>2965</v>
          </cell>
        </row>
        <row r="41">
          <cell r="J41">
            <v>11862</v>
          </cell>
        </row>
        <row r="56">
          <cell r="J56">
            <v>37378</v>
          </cell>
        </row>
        <row r="57">
          <cell r="J57">
            <v>43738</v>
          </cell>
        </row>
        <row r="58">
          <cell r="J58">
            <v>750</v>
          </cell>
        </row>
        <row r="59">
          <cell r="J59">
            <v>367006</v>
          </cell>
        </row>
        <row r="60">
          <cell r="J60">
            <v>9288</v>
          </cell>
        </row>
        <row r="61">
          <cell r="J61">
            <v>19083</v>
          </cell>
        </row>
        <row r="62">
          <cell r="J62">
            <v>38287</v>
          </cell>
        </row>
        <row r="63">
          <cell r="J63">
            <v>1859</v>
          </cell>
        </row>
        <row r="64">
          <cell r="J64">
            <v>10633</v>
          </cell>
        </row>
        <row r="65">
          <cell r="J65">
            <v>5716</v>
          </cell>
        </row>
        <row r="66">
          <cell r="J66">
            <v>4681</v>
          </cell>
        </row>
        <row r="67">
          <cell r="J67">
            <v>3578</v>
          </cell>
        </row>
        <row r="68">
          <cell r="J68">
            <v>4392</v>
          </cell>
        </row>
        <row r="69">
          <cell r="J69">
            <v>29111</v>
          </cell>
        </row>
        <row r="70">
          <cell r="J70">
            <v>6032</v>
          </cell>
        </row>
        <row r="71">
          <cell r="J71">
            <v>0</v>
          </cell>
        </row>
        <row r="72">
          <cell r="J72">
            <v>10329</v>
          </cell>
        </row>
        <row r="73">
          <cell r="J73">
            <v>4954</v>
          </cell>
        </row>
        <row r="74">
          <cell r="J74">
            <v>2602</v>
          </cell>
        </row>
        <row r="75">
          <cell r="J75">
            <v>590</v>
          </cell>
        </row>
        <row r="76">
          <cell r="J76">
            <v>760</v>
          </cell>
        </row>
        <row r="77">
          <cell r="J77">
            <v>9064</v>
          </cell>
        </row>
        <row r="78">
          <cell r="J78">
            <v>1197</v>
          </cell>
        </row>
        <row r="79">
          <cell r="J79">
            <v>0</v>
          </cell>
        </row>
        <row r="80">
          <cell r="J80">
            <v>1090</v>
          </cell>
        </row>
        <row r="81">
          <cell r="J81">
            <v>70345</v>
          </cell>
        </row>
        <row r="82">
          <cell r="J82">
            <v>16945</v>
          </cell>
        </row>
        <row r="83">
          <cell r="J83">
            <v>8689</v>
          </cell>
        </row>
        <row r="84">
          <cell r="J84">
            <v>645</v>
          </cell>
        </row>
        <row r="85">
          <cell r="J85">
            <v>14523</v>
          </cell>
        </row>
        <row r="86">
          <cell r="J86">
            <v>21460</v>
          </cell>
        </row>
        <row r="87">
          <cell r="J87">
            <v>301</v>
          </cell>
        </row>
        <row r="88">
          <cell r="J88">
            <v>397890</v>
          </cell>
        </row>
        <row r="89">
          <cell r="J89">
            <v>775538</v>
          </cell>
        </row>
        <row r="105">
          <cell r="J105">
            <v>146833</v>
          </cell>
        </row>
        <row r="106">
          <cell r="J106">
            <v>87537</v>
          </cell>
        </row>
        <row r="107">
          <cell r="J107">
            <v>974</v>
          </cell>
        </row>
        <row r="108">
          <cell r="J108">
            <v>35732</v>
          </cell>
        </row>
        <row r="109">
          <cell r="J109">
            <v>16335</v>
          </cell>
        </row>
        <row r="110">
          <cell r="J110">
            <v>21254</v>
          </cell>
        </row>
        <row r="111">
          <cell r="J111">
            <v>36370</v>
          </cell>
        </row>
        <row r="112">
          <cell r="J112">
            <v>2107</v>
          </cell>
        </row>
        <row r="113">
          <cell r="J113">
            <v>24651</v>
          </cell>
        </row>
        <row r="114">
          <cell r="J114">
            <v>70708</v>
          </cell>
        </row>
        <row r="115">
          <cell r="J115">
            <v>37636</v>
          </cell>
        </row>
        <row r="116">
          <cell r="J116">
            <v>134472</v>
          </cell>
        </row>
        <row r="117">
          <cell r="J117">
            <v>50468</v>
          </cell>
        </row>
        <row r="118">
          <cell r="J118">
            <v>322849</v>
          </cell>
        </row>
        <row r="119">
          <cell r="J119">
            <v>63164</v>
          </cell>
        </row>
        <row r="120">
          <cell r="J120">
            <v>0</v>
          </cell>
        </row>
        <row r="121">
          <cell r="J121">
            <v>66535</v>
          </cell>
        </row>
        <row r="122">
          <cell r="J122">
            <v>44324</v>
          </cell>
        </row>
        <row r="123">
          <cell r="J123">
            <v>45066</v>
          </cell>
        </row>
        <row r="124">
          <cell r="J124">
            <v>16115</v>
          </cell>
        </row>
        <row r="125">
          <cell r="J125">
            <v>1525</v>
          </cell>
        </row>
        <row r="126">
          <cell r="J126">
            <v>13302</v>
          </cell>
        </row>
        <row r="127">
          <cell r="J127">
            <v>46657</v>
          </cell>
        </row>
        <row r="128">
          <cell r="J128">
            <v>0</v>
          </cell>
        </row>
        <row r="129">
          <cell r="J129">
            <v>64606</v>
          </cell>
        </row>
        <row r="130">
          <cell r="J130">
            <v>165120</v>
          </cell>
        </row>
        <row r="131">
          <cell r="J131">
            <v>29342</v>
          </cell>
        </row>
        <row r="132">
          <cell r="J132">
            <v>12982</v>
          </cell>
        </row>
        <row r="133">
          <cell r="J133">
            <v>1339</v>
          </cell>
        </row>
        <row r="134">
          <cell r="J134">
            <v>26719</v>
          </cell>
        </row>
        <row r="135">
          <cell r="J135">
            <v>32549</v>
          </cell>
        </row>
        <row r="136">
          <cell r="J136">
            <v>361</v>
          </cell>
        </row>
        <row r="137">
          <cell r="J137">
            <v>3356233</v>
          </cell>
        </row>
        <row r="138">
          <cell r="J138">
            <v>235605</v>
          </cell>
        </row>
      </sheetData>
      <sheetData sheetId="10">
        <row r="8">
          <cell r="J8">
            <v>10818</v>
          </cell>
        </row>
        <row r="9">
          <cell r="J9">
            <v>50359</v>
          </cell>
        </row>
        <row r="10">
          <cell r="J10">
            <v>9020</v>
          </cell>
        </row>
        <row r="11">
          <cell r="J11">
            <v>308</v>
          </cell>
        </row>
        <row r="12">
          <cell r="J12">
            <v>13625</v>
          </cell>
        </row>
        <row r="13">
          <cell r="J13">
            <v>23250</v>
          </cell>
        </row>
        <row r="14">
          <cell r="J14">
            <v>62255</v>
          </cell>
        </row>
        <row r="15">
          <cell r="J15">
            <v>1556</v>
          </cell>
        </row>
        <row r="16">
          <cell r="J16">
            <v>9085</v>
          </cell>
        </row>
        <row r="17">
          <cell r="J17">
            <v>7680</v>
          </cell>
        </row>
        <row r="18">
          <cell r="J18">
            <v>3351</v>
          </cell>
        </row>
        <row r="19">
          <cell r="J19">
            <v>3232</v>
          </cell>
        </row>
        <row r="20">
          <cell r="J20">
            <v>4795</v>
          </cell>
        </row>
        <row r="21">
          <cell r="J21">
            <v>26922</v>
          </cell>
        </row>
        <row r="22">
          <cell r="J22">
            <v>3641</v>
          </cell>
        </row>
        <row r="23">
          <cell r="J23">
            <v>10</v>
          </cell>
        </row>
        <row r="24">
          <cell r="J24">
            <v>11945</v>
          </cell>
        </row>
        <row r="25">
          <cell r="J25">
            <v>1605</v>
          </cell>
        </row>
        <row r="26">
          <cell r="J26">
            <v>4776</v>
          </cell>
        </row>
        <row r="27">
          <cell r="J27">
            <v>554</v>
          </cell>
        </row>
        <row r="28">
          <cell r="J28">
            <v>1059</v>
          </cell>
        </row>
        <row r="29">
          <cell r="J29">
            <v>5</v>
          </cell>
        </row>
        <row r="30">
          <cell r="J30">
            <v>1176</v>
          </cell>
        </row>
        <row r="31">
          <cell r="J31">
            <v>9812.34</v>
          </cell>
        </row>
        <row r="32">
          <cell r="J32">
            <v>1929</v>
          </cell>
        </row>
        <row r="33">
          <cell r="J33">
            <v>4022</v>
          </cell>
        </row>
        <row r="34">
          <cell r="J34">
            <v>1344</v>
          </cell>
        </row>
        <row r="35">
          <cell r="J35">
            <v>8813</v>
          </cell>
        </row>
        <row r="36">
          <cell r="J36">
            <v>505</v>
          </cell>
        </row>
        <row r="37">
          <cell r="J37">
            <v>112</v>
          </cell>
        </row>
        <row r="38">
          <cell r="J38">
            <v>7152</v>
          </cell>
        </row>
        <row r="39">
          <cell r="J39">
            <v>0</v>
          </cell>
        </row>
        <row r="40">
          <cell r="J40">
            <v>7285</v>
          </cell>
        </row>
        <row r="41">
          <cell r="J41">
            <v>37706</v>
          </cell>
        </row>
        <row r="56">
          <cell r="J56">
            <v>168161</v>
          </cell>
        </row>
        <row r="57">
          <cell r="J57">
            <v>55653</v>
          </cell>
        </row>
        <row r="58">
          <cell r="J58">
            <v>5617</v>
          </cell>
        </row>
        <row r="59">
          <cell r="J59">
            <v>366025</v>
          </cell>
        </row>
        <row r="60">
          <cell r="J60">
            <v>4067</v>
          </cell>
        </row>
        <row r="61">
          <cell r="J61">
            <v>2540</v>
          </cell>
        </row>
        <row r="62">
          <cell r="J62">
            <v>7831</v>
          </cell>
        </row>
        <row r="63">
          <cell r="J63">
            <v>598</v>
          </cell>
        </row>
        <row r="64">
          <cell r="J64">
            <v>7844</v>
          </cell>
        </row>
        <row r="65">
          <cell r="J65">
            <v>6597</v>
          </cell>
        </row>
        <row r="66">
          <cell r="J66">
            <v>4068</v>
          </cell>
        </row>
        <row r="67">
          <cell r="J67">
            <v>3024</v>
          </cell>
        </row>
        <row r="68">
          <cell r="J68">
            <v>5255</v>
          </cell>
        </row>
        <row r="69">
          <cell r="J69">
            <v>26856</v>
          </cell>
        </row>
        <row r="70">
          <cell r="J70">
            <v>5043</v>
          </cell>
        </row>
        <row r="71">
          <cell r="J71">
            <v>0</v>
          </cell>
        </row>
        <row r="72">
          <cell r="J72">
            <v>9587</v>
          </cell>
        </row>
        <row r="73">
          <cell r="J73">
            <v>3675</v>
          </cell>
        </row>
        <row r="74">
          <cell r="J74">
            <v>2948</v>
          </cell>
        </row>
        <row r="75">
          <cell r="J75">
            <v>629</v>
          </cell>
        </row>
        <row r="76">
          <cell r="J76">
            <v>1029</v>
          </cell>
        </row>
        <row r="77">
          <cell r="J77">
            <v>6906</v>
          </cell>
        </row>
        <row r="78">
          <cell r="J78">
            <v>1334</v>
          </cell>
        </row>
        <row r="79">
          <cell r="J79">
            <v>0</v>
          </cell>
        </row>
        <row r="80">
          <cell r="J80">
            <v>1443</v>
          </cell>
        </row>
        <row r="81">
          <cell r="J81">
            <v>76310</v>
          </cell>
        </row>
        <row r="82">
          <cell r="J82">
            <v>19665</v>
          </cell>
        </row>
        <row r="83">
          <cell r="J83">
            <v>13479</v>
          </cell>
        </row>
        <row r="84">
          <cell r="J84">
            <v>605</v>
          </cell>
        </row>
        <row r="85">
          <cell r="J85">
            <v>18442</v>
          </cell>
        </row>
        <row r="86">
          <cell r="J86">
            <v>14601</v>
          </cell>
        </row>
        <row r="87">
          <cell r="J87">
            <v>304</v>
          </cell>
        </row>
        <row r="88">
          <cell r="J88">
            <v>388284</v>
          </cell>
        </row>
        <row r="89">
          <cell r="J89">
            <v>724032</v>
          </cell>
        </row>
        <row r="105">
          <cell r="J105">
            <v>737298</v>
          </cell>
        </row>
        <row r="106">
          <cell r="J106">
            <v>106427</v>
          </cell>
        </row>
        <row r="107">
          <cell r="J107">
            <v>15827</v>
          </cell>
        </row>
        <row r="108">
          <cell r="J108">
            <v>37696</v>
          </cell>
        </row>
        <row r="109">
          <cell r="J109">
            <v>7024</v>
          </cell>
        </row>
        <row r="110">
          <cell r="J110">
            <v>4031</v>
          </cell>
        </row>
        <row r="111">
          <cell r="J111">
            <v>8940</v>
          </cell>
        </row>
        <row r="112">
          <cell r="J112">
            <v>552</v>
          </cell>
        </row>
        <row r="113">
          <cell r="J113">
            <v>16882</v>
          </cell>
        </row>
        <row r="114">
          <cell r="J114">
            <v>72103</v>
          </cell>
        </row>
        <row r="115">
          <cell r="J115">
            <v>35797</v>
          </cell>
        </row>
        <row r="116">
          <cell r="J116">
            <v>104935</v>
          </cell>
        </row>
        <row r="117">
          <cell r="J117">
            <v>44451</v>
          </cell>
        </row>
        <row r="118">
          <cell r="J118">
            <v>315416</v>
          </cell>
        </row>
        <row r="119">
          <cell r="J119">
            <v>43059</v>
          </cell>
        </row>
        <row r="120">
          <cell r="J120">
            <v>0</v>
          </cell>
        </row>
        <row r="121">
          <cell r="J121">
            <v>63408</v>
          </cell>
        </row>
        <row r="122">
          <cell r="J122">
            <v>38761</v>
          </cell>
        </row>
        <row r="123">
          <cell r="J123">
            <v>103703</v>
          </cell>
        </row>
        <row r="124">
          <cell r="J124">
            <v>21600</v>
          </cell>
        </row>
        <row r="125">
          <cell r="J125">
            <v>1993</v>
          </cell>
        </row>
        <row r="126">
          <cell r="J126">
            <v>9788</v>
          </cell>
        </row>
        <row r="127">
          <cell r="J127">
            <v>45576</v>
          </cell>
        </row>
        <row r="128">
          <cell r="J128">
            <v>0</v>
          </cell>
        </row>
        <row r="129">
          <cell r="J129">
            <v>63107</v>
          </cell>
        </row>
        <row r="130">
          <cell r="J130">
            <v>121272</v>
          </cell>
        </row>
        <row r="131">
          <cell r="J131">
            <v>27790</v>
          </cell>
        </row>
        <row r="132">
          <cell r="J132">
            <v>18797</v>
          </cell>
        </row>
        <row r="133">
          <cell r="J133">
            <v>721</v>
          </cell>
        </row>
        <row r="134">
          <cell r="J134">
            <v>25119</v>
          </cell>
        </row>
        <row r="135">
          <cell r="J135">
            <v>13254</v>
          </cell>
        </row>
        <row r="136">
          <cell r="J136">
            <v>355</v>
          </cell>
        </row>
        <row r="137">
          <cell r="J137">
            <v>3501715</v>
          </cell>
        </row>
        <row r="138">
          <cell r="J138">
            <v>186407</v>
          </cell>
        </row>
      </sheetData>
      <sheetData sheetId="11">
        <row r="8">
          <cell r="J8">
            <v>12639</v>
          </cell>
        </row>
        <row r="9">
          <cell r="J9">
            <v>28751</v>
          </cell>
        </row>
        <row r="10">
          <cell r="J10">
            <v>8741</v>
          </cell>
        </row>
        <row r="11">
          <cell r="J11">
            <v>81</v>
          </cell>
        </row>
        <row r="12">
          <cell r="J12">
            <v>2768</v>
          </cell>
        </row>
        <row r="13">
          <cell r="J13">
            <v>9222</v>
          </cell>
        </row>
        <row r="14">
          <cell r="J14">
            <v>31444</v>
          </cell>
        </row>
        <row r="15">
          <cell r="J15">
            <v>670</v>
          </cell>
        </row>
        <row r="16">
          <cell r="J16">
            <v>4549</v>
          </cell>
        </row>
        <row r="17">
          <cell r="J17">
            <v>6658</v>
          </cell>
        </row>
        <row r="18">
          <cell r="J18">
            <v>2697</v>
          </cell>
        </row>
        <row r="19">
          <cell r="J19">
            <v>3205</v>
          </cell>
        </row>
        <row r="20">
          <cell r="J20">
            <v>6193</v>
          </cell>
        </row>
        <row r="21">
          <cell r="J21">
            <v>22534</v>
          </cell>
        </row>
        <row r="22">
          <cell r="J22">
            <v>4976</v>
          </cell>
        </row>
        <row r="23">
          <cell r="J23">
            <v>34</v>
          </cell>
        </row>
        <row r="24">
          <cell r="J24">
            <v>5721</v>
          </cell>
        </row>
        <row r="25">
          <cell r="J25">
            <v>1460</v>
          </cell>
        </row>
        <row r="26">
          <cell r="J26">
            <v>4350</v>
          </cell>
        </row>
        <row r="27">
          <cell r="J27">
            <v>552</v>
          </cell>
        </row>
        <row r="28">
          <cell r="J28">
            <v>624</v>
          </cell>
        </row>
        <row r="29">
          <cell r="J29">
            <v>151</v>
          </cell>
        </row>
        <row r="30">
          <cell r="J30">
            <v>1207</v>
          </cell>
        </row>
        <row r="31">
          <cell r="J31">
            <v>17444.16</v>
          </cell>
        </row>
        <row r="32">
          <cell r="J32">
            <v>1358</v>
          </cell>
        </row>
        <row r="33">
          <cell r="J33">
            <v>670</v>
          </cell>
        </row>
        <row r="34">
          <cell r="J34">
            <v>2838</v>
          </cell>
        </row>
        <row r="35">
          <cell r="J35">
            <v>2229</v>
          </cell>
        </row>
        <row r="36">
          <cell r="J36">
            <v>540</v>
          </cell>
        </row>
        <row r="37">
          <cell r="J37">
            <v>0</v>
          </cell>
        </row>
        <row r="38">
          <cell r="J38">
            <v>6436</v>
          </cell>
        </row>
        <row r="39">
          <cell r="J39">
            <v>0</v>
          </cell>
        </row>
        <row r="40">
          <cell r="J40">
            <v>4242</v>
          </cell>
        </row>
        <row r="41">
          <cell r="J41">
            <v>14692</v>
          </cell>
        </row>
        <row r="56">
          <cell r="J56">
            <v>603633</v>
          </cell>
        </row>
        <row r="57">
          <cell r="J57">
            <v>47962</v>
          </cell>
        </row>
        <row r="58">
          <cell r="J58">
            <v>6139</v>
          </cell>
        </row>
        <row r="59">
          <cell r="J59">
            <v>365580</v>
          </cell>
        </row>
        <row r="60">
          <cell r="J60">
            <v>1559</v>
          </cell>
        </row>
        <row r="61">
          <cell r="J61">
            <v>3182</v>
          </cell>
        </row>
        <row r="62">
          <cell r="J62">
            <v>2094</v>
          </cell>
        </row>
        <row r="63">
          <cell r="J63">
            <v>80</v>
          </cell>
        </row>
        <row r="64">
          <cell r="J64">
            <v>8194</v>
          </cell>
        </row>
        <row r="65">
          <cell r="J65">
            <v>7511</v>
          </cell>
        </row>
        <row r="66">
          <cell r="J66">
            <v>2717</v>
          </cell>
        </row>
        <row r="67">
          <cell r="J67">
            <v>3016</v>
          </cell>
        </row>
        <row r="68">
          <cell r="J68">
            <v>5029</v>
          </cell>
        </row>
        <row r="69">
          <cell r="J69">
            <v>25318</v>
          </cell>
        </row>
        <row r="70">
          <cell r="J70">
            <v>4728</v>
          </cell>
        </row>
        <row r="71">
          <cell r="J71">
            <v>0</v>
          </cell>
        </row>
        <row r="72">
          <cell r="J72">
            <v>10602</v>
          </cell>
        </row>
        <row r="73">
          <cell r="J73">
            <v>2545</v>
          </cell>
        </row>
        <row r="74">
          <cell r="J74">
            <v>1202</v>
          </cell>
        </row>
        <row r="75">
          <cell r="J75">
            <v>604</v>
          </cell>
        </row>
        <row r="76">
          <cell r="J76">
            <v>659</v>
          </cell>
        </row>
        <row r="77">
          <cell r="J77">
            <v>3378</v>
          </cell>
        </row>
        <row r="78">
          <cell r="J78">
            <v>1402</v>
          </cell>
        </row>
        <row r="79">
          <cell r="J79">
            <v>0</v>
          </cell>
        </row>
        <row r="80">
          <cell r="J80">
            <v>935</v>
          </cell>
        </row>
        <row r="81">
          <cell r="J81">
            <v>66909</v>
          </cell>
        </row>
        <row r="82">
          <cell r="J82">
            <v>18793</v>
          </cell>
        </row>
        <row r="83">
          <cell r="J83">
            <v>7863</v>
          </cell>
        </row>
        <row r="84">
          <cell r="J84">
            <v>321</v>
          </cell>
        </row>
        <row r="85">
          <cell r="J85">
            <v>14469</v>
          </cell>
        </row>
        <row r="86">
          <cell r="J86">
            <v>4160</v>
          </cell>
        </row>
        <row r="87">
          <cell r="J87">
            <v>48</v>
          </cell>
        </row>
        <row r="88">
          <cell r="J88">
            <v>381977</v>
          </cell>
        </row>
        <row r="89">
          <cell r="J89">
            <v>652483</v>
          </cell>
        </row>
        <row r="105">
          <cell r="J105">
            <v>2825583</v>
          </cell>
        </row>
        <row r="106">
          <cell r="J106">
            <v>107844</v>
          </cell>
        </row>
        <row r="107">
          <cell r="J107">
            <v>15425</v>
          </cell>
        </row>
        <row r="108">
          <cell r="J108">
            <v>37074</v>
          </cell>
        </row>
        <row r="109">
          <cell r="J109">
            <v>2938</v>
          </cell>
        </row>
        <row r="110">
          <cell r="J110">
            <v>4914</v>
          </cell>
        </row>
        <row r="111">
          <cell r="J111">
            <v>2361</v>
          </cell>
        </row>
        <row r="112">
          <cell r="J112">
            <v>143</v>
          </cell>
        </row>
        <row r="113">
          <cell r="J113">
            <v>20628</v>
          </cell>
        </row>
        <row r="114">
          <cell r="J114">
            <v>75394</v>
          </cell>
        </row>
        <row r="115">
          <cell r="J115">
            <v>22981</v>
          </cell>
        </row>
        <row r="116">
          <cell r="J116">
            <v>120989</v>
          </cell>
        </row>
        <row r="117">
          <cell r="J117">
            <v>34236</v>
          </cell>
        </row>
        <row r="118">
          <cell r="J118">
            <v>288680</v>
          </cell>
        </row>
        <row r="119">
          <cell r="J119">
            <v>51065</v>
          </cell>
        </row>
        <row r="120">
          <cell r="J120">
            <v>0</v>
          </cell>
        </row>
        <row r="121">
          <cell r="J121">
            <v>64514</v>
          </cell>
        </row>
        <row r="122">
          <cell r="J122">
            <v>27176</v>
          </cell>
        </row>
        <row r="123">
          <cell r="J123">
            <v>35174</v>
          </cell>
        </row>
        <row r="124">
          <cell r="J124">
            <v>20587</v>
          </cell>
        </row>
        <row r="125">
          <cell r="J125">
            <v>1312</v>
          </cell>
        </row>
        <row r="126">
          <cell r="J126">
            <v>5431</v>
          </cell>
        </row>
        <row r="127">
          <cell r="J127">
            <v>55290</v>
          </cell>
        </row>
        <row r="128">
          <cell r="J128">
            <v>0</v>
          </cell>
        </row>
        <row r="129">
          <cell r="J129">
            <v>49889</v>
          </cell>
        </row>
        <row r="130">
          <cell r="J130">
            <v>91932</v>
          </cell>
        </row>
        <row r="131">
          <cell r="J131">
            <v>24955</v>
          </cell>
        </row>
        <row r="132">
          <cell r="J132">
            <v>16375</v>
          </cell>
        </row>
        <row r="133">
          <cell r="J133">
            <v>316</v>
          </cell>
        </row>
        <row r="134">
          <cell r="J134">
            <v>20235</v>
          </cell>
        </row>
        <row r="135">
          <cell r="J135">
            <v>11116</v>
          </cell>
        </row>
        <row r="136">
          <cell r="J136">
            <v>110</v>
          </cell>
        </row>
        <row r="137">
          <cell r="J137">
            <v>3978941</v>
          </cell>
        </row>
        <row r="138">
          <cell r="J138">
            <v>164569</v>
          </cell>
        </row>
      </sheetData>
      <sheetData sheetId="12">
        <row r="8">
          <cell r="J8">
            <v>48427</v>
          </cell>
        </row>
        <row r="9">
          <cell r="J9">
            <v>25119</v>
          </cell>
        </row>
        <row r="10">
          <cell r="J10">
            <v>3190</v>
          </cell>
        </row>
        <row r="11">
          <cell r="J11">
            <v>149</v>
          </cell>
        </row>
        <row r="12">
          <cell r="J12">
            <v>679</v>
          </cell>
        </row>
        <row r="13">
          <cell r="J13">
            <v>115999</v>
          </cell>
        </row>
        <row r="14">
          <cell r="J14">
            <v>33692</v>
          </cell>
        </row>
        <row r="15">
          <cell r="J15">
            <v>678</v>
          </cell>
        </row>
        <row r="16">
          <cell r="J16">
            <v>9243</v>
          </cell>
        </row>
        <row r="17">
          <cell r="J17">
            <v>9211</v>
          </cell>
        </row>
        <row r="18">
          <cell r="J18">
            <v>3048</v>
          </cell>
        </row>
        <row r="19">
          <cell r="J19">
            <v>4153</v>
          </cell>
        </row>
        <row r="20">
          <cell r="J20">
            <v>3514</v>
          </cell>
        </row>
        <row r="21">
          <cell r="J21">
            <v>25012</v>
          </cell>
        </row>
        <row r="22">
          <cell r="J22">
            <v>6827</v>
          </cell>
        </row>
        <row r="23">
          <cell r="J23">
            <v>4358</v>
          </cell>
        </row>
        <row r="24">
          <cell r="J24">
            <v>8449</v>
          </cell>
        </row>
        <row r="25">
          <cell r="J25">
            <v>2117</v>
          </cell>
        </row>
        <row r="26">
          <cell r="J26">
            <v>1882</v>
          </cell>
        </row>
        <row r="27">
          <cell r="J27">
            <v>911</v>
          </cell>
        </row>
        <row r="28">
          <cell r="J28">
            <v>1234</v>
          </cell>
        </row>
        <row r="29">
          <cell r="J29">
            <v>2014</v>
          </cell>
        </row>
        <row r="30">
          <cell r="J30">
            <v>1524</v>
          </cell>
        </row>
        <row r="31">
          <cell r="J31">
            <v>18534.419999999998</v>
          </cell>
        </row>
        <row r="32">
          <cell r="J32">
            <v>1501</v>
          </cell>
        </row>
        <row r="33">
          <cell r="J33">
            <v>9234</v>
          </cell>
        </row>
        <row r="34">
          <cell r="J34">
            <v>1999</v>
          </cell>
        </row>
        <row r="35">
          <cell r="J35">
            <v>1325</v>
          </cell>
        </row>
        <row r="36">
          <cell r="J36">
            <v>879</v>
          </cell>
        </row>
        <row r="37">
          <cell r="J37">
            <v>0</v>
          </cell>
        </row>
        <row r="38">
          <cell r="J38">
            <v>4985</v>
          </cell>
        </row>
        <row r="39">
          <cell r="J39">
            <v>0</v>
          </cell>
        </row>
        <row r="40">
          <cell r="J40">
            <v>6339</v>
          </cell>
        </row>
        <row r="41">
          <cell r="J41">
            <v>39369</v>
          </cell>
        </row>
        <row r="56">
          <cell r="J56">
            <v>383186</v>
          </cell>
        </row>
        <row r="57">
          <cell r="J57">
            <v>33979</v>
          </cell>
        </row>
        <row r="58">
          <cell r="J58">
            <v>2807</v>
          </cell>
        </row>
        <row r="59">
          <cell r="J59">
            <v>365881</v>
          </cell>
        </row>
        <row r="60">
          <cell r="J60">
            <v>11899</v>
          </cell>
        </row>
        <row r="61">
          <cell r="J61">
            <v>17491</v>
          </cell>
        </row>
        <row r="62">
          <cell r="J62">
            <v>19672</v>
          </cell>
        </row>
        <row r="63">
          <cell r="J63">
            <v>1017</v>
          </cell>
        </row>
        <row r="64">
          <cell r="J64">
            <v>26427</v>
          </cell>
        </row>
        <row r="65">
          <cell r="J65">
            <v>9092</v>
          </cell>
        </row>
        <row r="66">
          <cell r="J66">
            <v>6850</v>
          </cell>
        </row>
        <row r="67">
          <cell r="J67">
            <v>3574</v>
          </cell>
        </row>
        <row r="68">
          <cell r="J68">
            <v>6102</v>
          </cell>
        </row>
        <row r="69">
          <cell r="J69">
            <v>45315</v>
          </cell>
        </row>
        <row r="70">
          <cell r="J70">
            <v>9564</v>
          </cell>
        </row>
        <row r="71">
          <cell r="J71">
            <v>0</v>
          </cell>
        </row>
        <row r="72">
          <cell r="J72">
            <v>12052</v>
          </cell>
        </row>
        <row r="73">
          <cell r="J73">
            <v>8275</v>
          </cell>
        </row>
        <row r="74">
          <cell r="J74">
            <v>2814</v>
          </cell>
        </row>
        <row r="75">
          <cell r="J75">
            <v>815</v>
          </cell>
        </row>
        <row r="76">
          <cell r="J76">
            <v>1117</v>
          </cell>
        </row>
        <row r="77">
          <cell r="J77">
            <v>6922</v>
          </cell>
        </row>
        <row r="78">
          <cell r="J78">
            <v>1465</v>
          </cell>
        </row>
        <row r="79">
          <cell r="J79">
            <v>0</v>
          </cell>
        </row>
        <row r="80">
          <cell r="J80">
            <v>1885</v>
          </cell>
        </row>
        <row r="81">
          <cell r="J81">
            <v>52546</v>
          </cell>
        </row>
        <row r="82">
          <cell r="J82">
            <v>18114</v>
          </cell>
        </row>
        <row r="83">
          <cell r="J83">
            <v>18064</v>
          </cell>
        </row>
        <row r="84">
          <cell r="J84">
            <v>11071</v>
          </cell>
        </row>
        <row r="85">
          <cell r="J85">
            <v>42736</v>
          </cell>
        </row>
        <row r="86">
          <cell r="J86">
            <v>11741</v>
          </cell>
        </row>
        <row r="87">
          <cell r="J87">
            <v>2931</v>
          </cell>
        </row>
        <row r="88">
          <cell r="J88">
            <v>399641</v>
          </cell>
        </row>
        <row r="89">
          <cell r="J89">
            <v>743356</v>
          </cell>
        </row>
        <row r="105">
          <cell r="J105">
            <v>1604849</v>
          </cell>
        </row>
        <row r="106">
          <cell r="J106">
            <v>71671</v>
          </cell>
        </row>
        <row r="107">
          <cell r="J107">
            <v>3728</v>
          </cell>
        </row>
        <row r="108">
          <cell r="J108">
            <v>37691</v>
          </cell>
        </row>
        <row r="109">
          <cell r="J109">
            <v>19242</v>
          </cell>
        </row>
        <row r="110">
          <cell r="J110">
            <v>23802</v>
          </cell>
        </row>
        <row r="111">
          <cell r="J111">
            <v>21813</v>
          </cell>
        </row>
        <row r="112">
          <cell r="J112">
            <v>1952</v>
          </cell>
        </row>
        <row r="113">
          <cell r="J113">
            <v>19257</v>
          </cell>
        </row>
        <row r="114">
          <cell r="J114">
            <v>106896</v>
          </cell>
        </row>
        <row r="115">
          <cell r="J115">
            <v>58724</v>
          </cell>
        </row>
        <row r="116">
          <cell r="J116">
            <v>110702</v>
          </cell>
        </row>
        <row r="117">
          <cell r="J117">
            <v>48824</v>
          </cell>
        </row>
        <row r="118">
          <cell r="J118">
            <v>416050</v>
          </cell>
        </row>
        <row r="119">
          <cell r="J119">
            <v>51654</v>
          </cell>
        </row>
        <row r="120">
          <cell r="J120">
            <v>0</v>
          </cell>
        </row>
        <row r="121">
          <cell r="J121">
            <v>63891</v>
          </cell>
        </row>
        <row r="122">
          <cell r="J122">
            <v>27695</v>
          </cell>
        </row>
        <row r="123">
          <cell r="J123">
            <v>79237</v>
          </cell>
        </row>
        <row r="124">
          <cell r="J124">
            <v>19208</v>
          </cell>
        </row>
        <row r="125">
          <cell r="J125">
            <v>2230</v>
          </cell>
        </row>
        <row r="126">
          <cell r="J126">
            <v>11024</v>
          </cell>
        </row>
        <row r="127">
          <cell r="J127">
            <v>53840</v>
          </cell>
        </row>
        <row r="128">
          <cell r="J128">
            <v>0</v>
          </cell>
        </row>
        <row r="129">
          <cell r="J129">
            <v>60097</v>
          </cell>
        </row>
        <row r="130">
          <cell r="J130">
            <v>53210</v>
          </cell>
        </row>
        <row r="131">
          <cell r="J131">
            <v>32379</v>
          </cell>
        </row>
        <row r="132">
          <cell r="J132">
            <v>26301</v>
          </cell>
        </row>
        <row r="133">
          <cell r="J133">
            <v>11094</v>
          </cell>
        </row>
        <row r="134">
          <cell r="J134">
            <v>58802</v>
          </cell>
        </row>
        <row r="135">
          <cell r="J135">
            <v>10860</v>
          </cell>
        </row>
        <row r="136">
          <cell r="J136">
            <v>3519</v>
          </cell>
        </row>
        <row r="137">
          <cell r="J137">
            <v>3468960</v>
          </cell>
        </row>
        <row r="138">
          <cell r="J138">
            <v>133718</v>
          </cell>
        </row>
      </sheetData>
      <sheetData sheetId="13">
        <row r="8">
          <cell r="J8">
            <v>436542</v>
          </cell>
        </row>
        <row r="9">
          <cell r="J9">
            <v>35482</v>
          </cell>
        </row>
        <row r="10">
          <cell r="J10">
            <v>105</v>
          </cell>
        </row>
        <row r="11">
          <cell r="J11">
            <v>83</v>
          </cell>
        </row>
        <row r="12">
          <cell r="J12">
            <v>2532</v>
          </cell>
        </row>
        <row r="13">
          <cell r="J13">
            <v>124243</v>
          </cell>
        </row>
        <row r="14">
          <cell r="J14">
            <v>60485</v>
          </cell>
        </row>
        <row r="15">
          <cell r="J15">
            <v>870</v>
          </cell>
        </row>
        <row r="16">
          <cell r="J16">
            <v>5804</v>
          </cell>
        </row>
        <row r="17">
          <cell r="J17">
            <v>9546</v>
          </cell>
        </row>
        <row r="18">
          <cell r="J18">
            <v>4829</v>
          </cell>
        </row>
        <row r="19">
          <cell r="J19">
            <v>3761</v>
          </cell>
        </row>
        <row r="20">
          <cell r="J20">
            <v>5838</v>
          </cell>
        </row>
        <row r="21">
          <cell r="J21">
            <v>20507</v>
          </cell>
        </row>
        <row r="22">
          <cell r="J22">
            <v>4176</v>
          </cell>
        </row>
        <row r="23">
          <cell r="J23">
            <v>2643</v>
          </cell>
        </row>
        <row r="24">
          <cell r="J24">
            <v>6242</v>
          </cell>
        </row>
        <row r="25">
          <cell r="J25">
            <v>2064</v>
          </cell>
        </row>
        <row r="26">
          <cell r="J26">
            <v>10072</v>
          </cell>
        </row>
        <row r="27">
          <cell r="J27">
            <v>1033</v>
          </cell>
        </row>
        <row r="28">
          <cell r="J28">
            <v>808</v>
          </cell>
        </row>
        <row r="29">
          <cell r="J29">
            <v>78</v>
          </cell>
        </row>
        <row r="30">
          <cell r="J30">
            <v>1462</v>
          </cell>
        </row>
        <row r="31">
          <cell r="J31">
            <v>8722.08</v>
          </cell>
        </row>
        <row r="32">
          <cell r="J32">
            <v>1316</v>
          </cell>
        </row>
        <row r="33">
          <cell r="J33">
            <v>175</v>
          </cell>
        </row>
        <row r="34">
          <cell r="J34">
            <v>1855</v>
          </cell>
        </row>
        <row r="35">
          <cell r="J35">
            <v>1671</v>
          </cell>
        </row>
        <row r="36">
          <cell r="J36">
            <v>782</v>
          </cell>
        </row>
        <row r="37">
          <cell r="J37">
            <v>0</v>
          </cell>
        </row>
        <row r="38">
          <cell r="J38">
            <v>6439</v>
          </cell>
        </row>
        <row r="39">
          <cell r="J39">
            <v>0</v>
          </cell>
        </row>
        <row r="40">
          <cell r="J40">
            <v>6562</v>
          </cell>
        </row>
        <row r="41">
          <cell r="J41">
            <v>26547</v>
          </cell>
        </row>
        <row r="56">
          <cell r="J56">
            <v>98067</v>
          </cell>
        </row>
        <row r="57">
          <cell r="J57">
            <v>57443</v>
          </cell>
        </row>
        <row r="58">
          <cell r="J58">
            <v>2014</v>
          </cell>
        </row>
        <row r="59">
          <cell r="J59">
            <v>379900</v>
          </cell>
        </row>
        <row r="60">
          <cell r="J60">
            <v>12778</v>
          </cell>
        </row>
        <row r="61">
          <cell r="J61">
            <v>24480</v>
          </cell>
        </row>
        <row r="62">
          <cell r="J62">
            <v>61115</v>
          </cell>
        </row>
        <row r="63">
          <cell r="J63">
            <v>927</v>
          </cell>
        </row>
        <row r="64">
          <cell r="J64">
            <v>69133</v>
          </cell>
        </row>
        <row r="65">
          <cell r="J65">
            <v>7535</v>
          </cell>
        </row>
        <row r="66">
          <cell r="J66">
            <v>7071</v>
          </cell>
        </row>
        <row r="67">
          <cell r="J67">
            <v>2698</v>
          </cell>
        </row>
        <row r="68">
          <cell r="J68">
            <v>8179</v>
          </cell>
        </row>
        <row r="69">
          <cell r="J69">
            <v>28598</v>
          </cell>
        </row>
        <row r="70">
          <cell r="J70">
            <v>8355</v>
          </cell>
        </row>
        <row r="71">
          <cell r="J71">
            <v>3</v>
          </cell>
        </row>
        <row r="72">
          <cell r="J72">
            <v>14707</v>
          </cell>
        </row>
        <row r="73">
          <cell r="J73">
            <v>7556</v>
          </cell>
        </row>
        <row r="74">
          <cell r="J74">
            <v>1943</v>
          </cell>
        </row>
        <row r="75">
          <cell r="J75">
            <v>966</v>
          </cell>
        </row>
        <row r="76">
          <cell r="J76">
            <v>1476</v>
          </cell>
        </row>
        <row r="77">
          <cell r="J77">
            <v>9019</v>
          </cell>
        </row>
        <row r="78">
          <cell r="J78">
            <v>1863</v>
          </cell>
        </row>
        <row r="79">
          <cell r="J79">
            <v>0</v>
          </cell>
        </row>
        <row r="80">
          <cell r="J80">
            <v>805</v>
          </cell>
        </row>
        <row r="81">
          <cell r="J81">
            <v>50839</v>
          </cell>
        </row>
        <row r="82">
          <cell r="J82">
            <v>20637</v>
          </cell>
        </row>
        <row r="83">
          <cell r="J83">
            <v>10919</v>
          </cell>
        </row>
        <row r="84">
          <cell r="J84">
            <v>476</v>
          </cell>
        </row>
        <row r="85">
          <cell r="J85">
            <v>53788</v>
          </cell>
        </row>
        <row r="86">
          <cell r="J86">
            <v>10372</v>
          </cell>
        </row>
        <row r="87">
          <cell r="J87">
            <v>5124</v>
          </cell>
        </row>
        <row r="88">
          <cell r="J88">
            <v>352474</v>
          </cell>
        </row>
        <row r="89">
          <cell r="J89">
            <v>696448</v>
          </cell>
        </row>
        <row r="105">
          <cell r="J105">
            <v>363714</v>
          </cell>
        </row>
        <row r="106">
          <cell r="J106">
            <v>109051</v>
          </cell>
        </row>
        <row r="107">
          <cell r="J107">
            <v>4255</v>
          </cell>
        </row>
        <row r="108">
          <cell r="J108">
            <v>38065</v>
          </cell>
        </row>
        <row r="109">
          <cell r="J109">
            <v>17053</v>
          </cell>
        </row>
        <row r="110">
          <cell r="J110">
            <v>24782</v>
          </cell>
        </row>
        <row r="111">
          <cell r="J111">
            <v>64720</v>
          </cell>
        </row>
        <row r="112">
          <cell r="J112">
            <v>927</v>
          </cell>
        </row>
        <row r="113">
          <cell r="J113">
            <v>108077</v>
          </cell>
        </row>
        <row r="114">
          <cell r="J114">
            <v>86684</v>
          </cell>
        </row>
        <row r="115">
          <cell r="J115">
            <v>64928</v>
          </cell>
        </row>
        <row r="116">
          <cell r="J116">
            <v>91028</v>
          </cell>
        </row>
        <row r="117">
          <cell r="J117">
            <v>59125</v>
          </cell>
        </row>
        <row r="118">
          <cell r="J118">
            <v>341072</v>
          </cell>
        </row>
        <row r="119">
          <cell r="J119">
            <v>67429</v>
          </cell>
        </row>
        <row r="120">
          <cell r="J120">
            <v>12</v>
          </cell>
        </row>
        <row r="121">
          <cell r="J121">
            <v>84298</v>
          </cell>
        </row>
        <row r="122">
          <cell r="J122">
            <v>43712</v>
          </cell>
        </row>
        <row r="123">
          <cell r="J123">
            <v>37490</v>
          </cell>
        </row>
        <row r="124">
          <cell r="J124">
            <v>41056</v>
          </cell>
        </row>
        <row r="125">
          <cell r="J125">
            <v>2962</v>
          </cell>
        </row>
        <row r="126">
          <cell r="J126">
            <v>6998</v>
          </cell>
        </row>
        <row r="127">
          <cell r="J127">
            <v>59663</v>
          </cell>
        </row>
        <row r="128">
          <cell r="J128">
            <v>0</v>
          </cell>
        </row>
        <row r="129">
          <cell r="J129">
            <v>22572</v>
          </cell>
        </row>
        <row r="130">
          <cell r="J130">
            <v>85631</v>
          </cell>
        </row>
        <row r="131">
          <cell r="J131">
            <v>25082</v>
          </cell>
        </row>
        <row r="132">
          <cell r="J132">
            <v>19175</v>
          </cell>
        </row>
        <row r="133">
          <cell r="J133">
            <v>682</v>
          </cell>
        </row>
        <row r="134">
          <cell r="J134">
            <v>86589</v>
          </cell>
        </row>
        <row r="135">
          <cell r="J135">
            <v>17718</v>
          </cell>
        </row>
        <row r="136">
          <cell r="J136">
            <v>6271</v>
          </cell>
        </row>
        <row r="137">
          <cell r="J137">
            <v>3811025</v>
          </cell>
        </row>
        <row r="138">
          <cell r="J138">
            <v>253874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542836</v>
          </cell>
        </row>
        <row r="9">
          <cell r="J9">
            <v>31266</v>
          </cell>
        </row>
        <row r="10">
          <cell r="J10">
            <v>9</v>
          </cell>
        </row>
        <row r="11">
          <cell r="J11">
            <v>51</v>
          </cell>
        </row>
        <row r="12">
          <cell r="J12">
            <v>3373</v>
          </cell>
        </row>
        <row r="13">
          <cell r="J13">
            <v>23865</v>
          </cell>
        </row>
        <row r="14">
          <cell r="J14">
            <v>21634</v>
          </cell>
        </row>
        <row r="15">
          <cell r="J15">
            <v>1767</v>
          </cell>
        </row>
        <row r="16">
          <cell r="J16">
            <v>9399</v>
          </cell>
        </row>
        <row r="17">
          <cell r="J17">
            <v>7112</v>
          </cell>
        </row>
        <row r="18">
          <cell r="J18">
            <v>7488</v>
          </cell>
        </row>
        <row r="19">
          <cell r="J19">
            <v>3239</v>
          </cell>
        </row>
        <row r="20">
          <cell r="J20">
            <v>6521</v>
          </cell>
        </row>
        <row r="21">
          <cell r="J21">
            <v>18918</v>
          </cell>
        </row>
        <row r="22">
          <cell r="J22">
            <v>7446</v>
          </cell>
        </row>
        <row r="23">
          <cell r="J23">
            <v>250</v>
          </cell>
        </row>
        <row r="24">
          <cell r="J24">
            <v>7195</v>
          </cell>
        </row>
        <row r="25">
          <cell r="J25">
            <v>2364</v>
          </cell>
        </row>
        <row r="26">
          <cell r="J26">
            <v>10327</v>
          </cell>
        </row>
        <row r="27">
          <cell r="J27">
            <v>793</v>
          </cell>
        </row>
        <row r="28">
          <cell r="J28">
            <v>828</v>
          </cell>
        </row>
        <row r="29">
          <cell r="J29">
            <v>6</v>
          </cell>
        </row>
        <row r="30">
          <cell r="J30">
            <v>978</v>
          </cell>
        </row>
        <row r="31">
          <cell r="J31">
            <v>0</v>
          </cell>
        </row>
        <row r="32">
          <cell r="J32">
            <v>1078</v>
          </cell>
        </row>
        <row r="33">
          <cell r="J33">
            <v>866</v>
          </cell>
        </row>
        <row r="34">
          <cell r="J34">
            <v>1003</v>
          </cell>
        </row>
        <row r="35">
          <cell r="J35">
            <v>1007</v>
          </cell>
        </row>
        <row r="36">
          <cell r="J36">
            <v>861</v>
          </cell>
        </row>
        <row r="37">
          <cell r="J37">
            <v>0</v>
          </cell>
        </row>
        <row r="38">
          <cell r="J38">
            <v>3820</v>
          </cell>
        </row>
        <row r="39">
          <cell r="J39">
            <v>20</v>
          </cell>
        </row>
        <row r="40">
          <cell r="J40">
            <v>6389</v>
          </cell>
        </row>
        <row r="41">
          <cell r="J41">
            <v>18611</v>
          </cell>
        </row>
        <row r="52">
          <cell r="J52">
            <v>7561</v>
          </cell>
        </row>
        <row r="53">
          <cell r="J53">
            <v>28272</v>
          </cell>
        </row>
        <row r="54">
          <cell r="J54">
            <v>10325</v>
          </cell>
        </row>
        <row r="55">
          <cell r="J55">
            <v>386201</v>
          </cell>
        </row>
        <row r="56">
          <cell r="J56">
            <v>1951</v>
          </cell>
        </row>
        <row r="57">
          <cell r="J57">
            <v>9852</v>
          </cell>
        </row>
        <row r="58">
          <cell r="J58">
            <v>18133</v>
          </cell>
        </row>
        <row r="59">
          <cell r="J59">
            <v>421</v>
          </cell>
        </row>
        <row r="60">
          <cell r="J60">
            <v>76396</v>
          </cell>
        </row>
        <row r="61">
          <cell r="J61">
            <v>5599</v>
          </cell>
        </row>
        <row r="62">
          <cell r="J62">
            <v>8619</v>
          </cell>
        </row>
        <row r="63">
          <cell r="J63">
            <v>3041</v>
          </cell>
        </row>
        <row r="64">
          <cell r="J64">
            <v>5858</v>
          </cell>
        </row>
        <row r="65">
          <cell r="J65">
            <v>32267</v>
          </cell>
        </row>
        <row r="66">
          <cell r="J66">
            <v>6261</v>
          </cell>
        </row>
        <row r="67">
          <cell r="J67">
            <v>0</v>
          </cell>
        </row>
        <row r="68">
          <cell r="J68">
            <v>9192</v>
          </cell>
        </row>
        <row r="69">
          <cell r="J69">
            <v>2740</v>
          </cell>
        </row>
        <row r="70">
          <cell r="J70">
            <v>3466</v>
          </cell>
        </row>
        <row r="71">
          <cell r="J71">
            <v>646</v>
          </cell>
        </row>
        <row r="72">
          <cell r="J72">
            <v>1153</v>
          </cell>
        </row>
        <row r="73">
          <cell r="J73">
            <v>4248</v>
          </cell>
        </row>
        <row r="74">
          <cell r="J74">
            <v>1408</v>
          </cell>
        </row>
        <row r="75">
          <cell r="J75">
            <v>9812.34</v>
          </cell>
        </row>
        <row r="76">
          <cell r="J76">
            <v>2000</v>
          </cell>
        </row>
        <row r="77">
          <cell r="J77">
            <v>85938</v>
          </cell>
        </row>
        <row r="78">
          <cell r="J78">
            <v>22094</v>
          </cell>
        </row>
        <row r="79">
          <cell r="J79">
            <v>6934</v>
          </cell>
        </row>
        <row r="80">
          <cell r="J80">
            <v>652</v>
          </cell>
        </row>
        <row r="81">
          <cell r="J81">
            <v>57885</v>
          </cell>
        </row>
        <row r="82">
          <cell r="J82">
            <v>8552</v>
          </cell>
        </row>
        <row r="83">
          <cell r="J83">
            <v>5811</v>
          </cell>
        </row>
        <row r="84">
          <cell r="J84">
            <v>409098</v>
          </cell>
        </row>
        <row r="85">
          <cell r="J85">
            <v>695392</v>
          </cell>
        </row>
        <row r="96">
          <cell r="J96">
            <v>24023</v>
          </cell>
        </row>
        <row r="97">
          <cell r="J97">
            <v>51069</v>
          </cell>
        </row>
        <row r="98">
          <cell r="J98">
            <v>16103</v>
          </cell>
        </row>
        <row r="99">
          <cell r="J99">
            <v>36634</v>
          </cell>
        </row>
        <row r="100">
          <cell r="J100">
            <v>9566</v>
          </cell>
        </row>
        <row r="101">
          <cell r="J101">
            <v>12636</v>
          </cell>
        </row>
        <row r="102">
          <cell r="J102">
            <v>22660</v>
          </cell>
        </row>
        <row r="103">
          <cell r="J103">
            <v>604</v>
          </cell>
        </row>
        <row r="104">
          <cell r="J104">
            <v>112815</v>
          </cell>
        </row>
        <row r="105">
          <cell r="J105">
            <v>84698</v>
          </cell>
        </row>
        <row r="106">
          <cell r="J106">
            <v>82419</v>
          </cell>
        </row>
        <row r="107">
          <cell r="J107">
            <v>127562</v>
          </cell>
        </row>
        <row r="108">
          <cell r="J108">
            <v>83448</v>
          </cell>
        </row>
        <row r="109">
          <cell r="J109">
            <v>341293</v>
          </cell>
        </row>
        <row r="110">
          <cell r="J110">
            <v>73340</v>
          </cell>
        </row>
        <row r="111">
          <cell r="J111">
            <v>0</v>
          </cell>
        </row>
        <row r="112">
          <cell r="J112">
            <v>72279</v>
          </cell>
        </row>
        <row r="113">
          <cell r="J113">
            <v>41415</v>
          </cell>
        </row>
        <row r="114">
          <cell r="J114">
            <v>60187</v>
          </cell>
        </row>
        <row r="115">
          <cell r="J115">
            <v>16741</v>
          </cell>
        </row>
        <row r="116">
          <cell r="J116">
            <v>2825</v>
          </cell>
        </row>
        <row r="117">
          <cell r="J117">
            <v>9900</v>
          </cell>
        </row>
        <row r="118">
          <cell r="J118">
            <v>45618</v>
          </cell>
        </row>
        <row r="119">
          <cell r="J119">
            <v>524522.69999999995</v>
          </cell>
        </row>
        <row r="120">
          <cell r="J120">
            <v>68728</v>
          </cell>
        </row>
        <row r="121">
          <cell r="J121">
            <v>127387</v>
          </cell>
        </row>
        <row r="122">
          <cell r="J122">
            <v>35723</v>
          </cell>
        </row>
        <row r="123">
          <cell r="J123">
            <v>13783</v>
          </cell>
        </row>
        <row r="124">
          <cell r="J124">
            <v>855</v>
          </cell>
        </row>
        <row r="125">
          <cell r="J125">
            <v>120447</v>
          </cell>
        </row>
        <row r="126">
          <cell r="J126">
            <v>17331</v>
          </cell>
        </row>
        <row r="127">
          <cell r="J127">
            <v>6746</v>
          </cell>
        </row>
        <row r="128">
          <cell r="J128">
            <v>2645462</v>
          </cell>
        </row>
        <row r="129">
          <cell r="J129">
            <v>142761</v>
          </cell>
        </row>
      </sheetData>
      <sheetData sheetId="3">
        <row r="8">
          <cell r="J8">
            <v>208998</v>
          </cell>
        </row>
        <row r="9">
          <cell r="J9">
            <v>23644</v>
          </cell>
        </row>
        <row r="10">
          <cell r="J10">
            <v>12</v>
          </cell>
        </row>
        <row r="11">
          <cell r="J11">
            <v>147</v>
          </cell>
        </row>
        <row r="12">
          <cell r="J12">
            <v>2306</v>
          </cell>
        </row>
        <row r="13">
          <cell r="J13">
            <v>5751</v>
          </cell>
        </row>
        <row r="14">
          <cell r="J14">
            <v>4026</v>
          </cell>
        </row>
        <row r="15">
          <cell r="J15">
            <v>114</v>
          </cell>
        </row>
        <row r="16">
          <cell r="J16">
            <v>8151</v>
          </cell>
        </row>
        <row r="17">
          <cell r="J17">
            <v>8290</v>
          </cell>
        </row>
        <row r="18">
          <cell r="J18">
            <v>7675</v>
          </cell>
        </row>
        <row r="19">
          <cell r="J19">
            <v>4459</v>
          </cell>
        </row>
        <row r="20">
          <cell r="J20">
            <v>6619</v>
          </cell>
        </row>
        <row r="21">
          <cell r="J21">
            <v>23613</v>
          </cell>
        </row>
        <row r="22">
          <cell r="J22">
            <v>3938</v>
          </cell>
        </row>
        <row r="23">
          <cell r="J23">
            <v>57</v>
          </cell>
        </row>
        <row r="24">
          <cell r="J24">
            <v>6635</v>
          </cell>
        </row>
        <row r="25">
          <cell r="J25">
            <v>1832</v>
          </cell>
        </row>
        <row r="26">
          <cell r="J26">
            <v>4257</v>
          </cell>
        </row>
        <row r="27">
          <cell r="J27">
            <v>970</v>
          </cell>
        </row>
        <row r="28">
          <cell r="J28">
            <v>1481</v>
          </cell>
        </row>
        <row r="29">
          <cell r="J29">
            <v>401</v>
          </cell>
        </row>
        <row r="30">
          <cell r="J30">
            <v>2123</v>
          </cell>
        </row>
        <row r="31">
          <cell r="J31">
            <v>0</v>
          </cell>
        </row>
        <row r="32">
          <cell r="J32">
            <v>1513</v>
          </cell>
        </row>
        <row r="33">
          <cell r="J33">
            <v>999</v>
          </cell>
        </row>
        <row r="34">
          <cell r="J34">
            <v>806</v>
          </cell>
        </row>
        <row r="35">
          <cell r="J35">
            <v>2003</v>
          </cell>
        </row>
        <row r="36">
          <cell r="J36">
            <v>806</v>
          </cell>
        </row>
        <row r="37">
          <cell r="J37">
            <v>0</v>
          </cell>
        </row>
        <row r="38">
          <cell r="J38">
            <v>4025</v>
          </cell>
        </row>
        <row r="39">
          <cell r="J39">
            <v>0</v>
          </cell>
        </row>
        <row r="40">
          <cell r="J40">
            <v>6359</v>
          </cell>
        </row>
        <row r="41">
          <cell r="J41">
            <v>20963</v>
          </cell>
        </row>
        <row r="56">
          <cell r="J56">
            <v>6800</v>
          </cell>
        </row>
        <row r="57">
          <cell r="J57">
            <v>30218</v>
          </cell>
        </row>
        <row r="58">
          <cell r="J58">
            <v>20</v>
          </cell>
        </row>
        <row r="59">
          <cell r="J59">
            <v>380610</v>
          </cell>
        </row>
        <row r="60">
          <cell r="J60">
            <v>1639</v>
          </cell>
        </row>
        <row r="61">
          <cell r="J61">
            <v>178136</v>
          </cell>
        </row>
        <row r="62">
          <cell r="J62">
            <v>50287</v>
          </cell>
        </row>
        <row r="63">
          <cell r="J63">
            <v>431</v>
          </cell>
        </row>
        <row r="64">
          <cell r="J64">
            <v>75042</v>
          </cell>
        </row>
        <row r="65">
          <cell r="J65">
            <v>8929</v>
          </cell>
        </row>
        <row r="66">
          <cell r="J66">
            <v>6678</v>
          </cell>
        </row>
        <row r="67">
          <cell r="J67">
            <v>3773</v>
          </cell>
        </row>
        <row r="68">
          <cell r="J68">
            <v>8146</v>
          </cell>
        </row>
        <row r="69">
          <cell r="J69">
            <v>59376</v>
          </cell>
        </row>
        <row r="70">
          <cell r="J70">
            <v>14765</v>
          </cell>
        </row>
        <row r="71">
          <cell r="J71">
            <v>87</v>
          </cell>
        </row>
        <row r="72">
          <cell r="J72">
            <v>12208</v>
          </cell>
        </row>
        <row r="73">
          <cell r="J73">
            <v>6415</v>
          </cell>
        </row>
        <row r="74">
          <cell r="J74">
            <v>5572</v>
          </cell>
        </row>
        <row r="75">
          <cell r="J75">
            <v>1742</v>
          </cell>
        </row>
        <row r="76">
          <cell r="J76">
            <v>1976</v>
          </cell>
        </row>
        <row r="77">
          <cell r="J77">
            <v>14238</v>
          </cell>
        </row>
        <row r="78">
          <cell r="J78">
            <v>1939</v>
          </cell>
        </row>
        <row r="79">
          <cell r="J79">
            <v>17444.16</v>
          </cell>
        </row>
        <row r="80">
          <cell r="J80">
            <v>1921</v>
          </cell>
        </row>
        <row r="81">
          <cell r="J81">
            <v>66655</v>
          </cell>
        </row>
        <row r="82">
          <cell r="J82">
            <v>14297</v>
          </cell>
        </row>
        <row r="83">
          <cell r="J83">
            <v>10681</v>
          </cell>
        </row>
        <row r="84">
          <cell r="J84">
            <v>2080</v>
          </cell>
        </row>
        <row r="85">
          <cell r="J85">
            <v>66224</v>
          </cell>
        </row>
        <row r="86">
          <cell r="J86">
            <v>12523</v>
          </cell>
        </row>
        <row r="87">
          <cell r="J87">
            <v>4892</v>
          </cell>
        </row>
        <row r="88">
          <cell r="J88">
            <v>407742</v>
          </cell>
        </row>
        <row r="89">
          <cell r="J89">
            <v>721470</v>
          </cell>
        </row>
        <row r="105">
          <cell r="J105">
            <v>25032</v>
          </cell>
        </row>
        <row r="106">
          <cell r="J106">
            <v>72720</v>
          </cell>
        </row>
        <row r="107">
          <cell r="J107">
            <v>25</v>
          </cell>
        </row>
        <row r="108">
          <cell r="J108">
            <v>38503</v>
          </cell>
        </row>
        <row r="109">
          <cell r="J109">
            <v>2581</v>
          </cell>
        </row>
        <row r="110">
          <cell r="J110">
            <v>288795</v>
          </cell>
        </row>
        <row r="111">
          <cell r="J111">
            <v>65682</v>
          </cell>
        </row>
        <row r="112">
          <cell r="J112">
            <v>858</v>
          </cell>
        </row>
        <row r="113">
          <cell r="J113">
            <v>92473</v>
          </cell>
        </row>
        <row r="114">
          <cell r="J114">
            <v>76395</v>
          </cell>
        </row>
        <row r="115">
          <cell r="J115">
            <v>70376</v>
          </cell>
        </row>
        <row r="116">
          <cell r="J116">
            <v>146220</v>
          </cell>
        </row>
        <row r="117">
          <cell r="J117">
            <v>62546</v>
          </cell>
        </row>
        <row r="118">
          <cell r="J118">
            <v>519059</v>
          </cell>
        </row>
        <row r="119">
          <cell r="J119">
            <v>93461</v>
          </cell>
        </row>
        <row r="120">
          <cell r="J120">
            <v>336</v>
          </cell>
        </row>
        <row r="121">
          <cell r="J121">
            <v>83039</v>
          </cell>
        </row>
        <row r="122">
          <cell r="J122">
            <v>42389</v>
          </cell>
        </row>
        <row r="123">
          <cell r="J123">
            <v>124584</v>
          </cell>
        </row>
        <row r="124">
          <cell r="J124">
            <v>33966</v>
          </cell>
        </row>
        <row r="125">
          <cell r="J125">
            <v>3947</v>
          </cell>
        </row>
        <row r="126">
          <cell r="J126">
            <v>27720</v>
          </cell>
        </row>
        <row r="127">
          <cell r="J127">
            <v>44153</v>
          </cell>
        </row>
        <row r="128">
          <cell r="J128">
            <v>932484.8</v>
          </cell>
        </row>
        <row r="129">
          <cell r="J129">
            <v>73040</v>
          </cell>
        </row>
        <row r="130">
          <cell r="J130">
            <v>86200</v>
          </cell>
        </row>
        <row r="131">
          <cell r="J131">
            <v>30412</v>
          </cell>
        </row>
        <row r="132">
          <cell r="J132">
            <v>22435</v>
          </cell>
        </row>
        <row r="133">
          <cell r="J133">
            <v>2325</v>
          </cell>
        </row>
        <row r="134">
          <cell r="J134">
            <v>109124</v>
          </cell>
        </row>
        <row r="135">
          <cell r="J135">
            <v>24309</v>
          </cell>
        </row>
        <row r="136">
          <cell r="J136">
            <v>4617</v>
          </cell>
        </row>
        <row r="137">
          <cell r="J137">
            <v>2695137</v>
          </cell>
        </row>
        <row r="138">
          <cell r="J138">
            <v>147410</v>
          </cell>
        </row>
      </sheetData>
      <sheetData sheetId="4">
        <row r="8">
          <cell r="J8">
            <v>49128</v>
          </cell>
        </row>
        <row r="9">
          <cell r="J9">
            <v>34111</v>
          </cell>
        </row>
        <row r="10">
          <cell r="J10">
            <v>180</v>
          </cell>
        </row>
        <row r="11">
          <cell r="J11">
            <v>54</v>
          </cell>
        </row>
        <row r="12">
          <cell r="J12">
            <v>4260</v>
          </cell>
        </row>
        <row r="13">
          <cell r="J13">
            <v>2306</v>
          </cell>
        </row>
        <row r="14">
          <cell r="J14">
            <v>2566</v>
          </cell>
        </row>
        <row r="15">
          <cell r="J15">
            <v>20</v>
          </cell>
        </row>
        <row r="16">
          <cell r="J16">
            <v>6854</v>
          </cell>
        </row>
        <row r="17">
          <cell r="J17">
            <v>3684</v>
          </cell>
        </row>
        <row r="18">
          <cell r="J18">
            <v>9051</v>
          </cell>
        </row>
        <row r="19">
          <cell r="J19">
            <v>2518</v>
          </cell>
        </row>
        <row r="20">
          <cell r="J20">
            <v>6629</v>
          </cell>
        </row>
        <row r="21">
          <cell r="J21">
            <v>17978</v>
          </cell>
        </row>
        <row r="22">
          <cell r="J22">
            <v>3189</v>
          </cell>
        </row>
        <row r="23">
          <cell r="J23">
            <v>0</v>
          </cell>
        </row>
        <row r="24">
          <cell r="J24">
            <v>5878</v>
          </cell>
        </row>
        <row r="25">
          <cell r="J25">
            <v>1728</v>
          </cell>
        </row>
        <row r="26">
          <cell r="J26">
            <v>4081</v>
          </cell>
        </row>
        <row r="27">
          <cell r="J27">
            <v>464</v>
          </cell>
        </row>
        <row r="28">
          <cell r="J28">
            <v>1172</v>
          </cell>
        </row>
        <row r="29">
          <cell r="J29">
            <v>50</v>
          </cell>
        </row>
        <row r="30">
          <cell r="J30">
            <v>1343</v>
          </cell>
        </row>
        <row r="31">
          <cell r="J31">
            <v>0</v>
          </cell>
        </row>
        <row r="32">
          <cell r="J32">
            <v>2495</v>
          </cell>
        </row>
        <row r="33">
          <cell r="J33">
            <v>728</v>
          </cell>
        </row>
        <row r="34">
          <cell r="J34">
            <v>1445</v>
          </cell>
        </row>
        <row r="35">
          <cell r="J35">
            <v>1818</v>
          </cell>
        </row>
        <row r="36">
          <cell r="J36">
            <v>616</v>
          </cell>
        </row>
        <row r="37">
          <cell r="J37">
            <v>10</v>
          </cell>
        </row>
        <row r="38">
          <cell r="J38">
            <v>4642</v>
          </cell>
        </row>
        <row r="39">
          <cell r="J39">
            <v>0</v>
          </cell>
        </row>
        <row r="40">
          <cell r="J40">
            <v>3823</v>
          </cell>
        </row>
        <row r="41">
          <cell r="J41">
            <v>14593</v>
          </cell>
        </row>
        <row r="56">
          <cell r="J56">
            <v>92893</v>
          </cell>
        </row>
        <row r="57">
          <cell r="J57">
            <v>18220</v>
          </cell>
        </row>
        <row r="58">
          <cell r="J58">
            <v>3115</v>
          </cell>
        </row>
        <row r="59">
          <cell r="J59">
            <v>389394</v>
          </cell>
        </row>
        <row r="60">
          <cell r="J60">
            <v>2492</v>
          </cell>
        </row>
        <row r="61">
          <cell r="J61">
            <v>32652</v>
          </cell>
        </row>
        <row r="62">
          <cell r="J62">
            <v>46690</v>
          </cell>
        </row>
        <row r="63">
          <cell r="J63">
            <v>979</v>
          </cell>
        </row>
        <row r="64">
          <cell r="J64">
            <v>38772</v>
          </cell>
        </row>
        <row r="65">
          <cell r="J65">
            <v>8305</v>
          </cell>
        </row>
        <row r="66">
          <cell r="J66">
            <v>5152</v>
          </cell>
        </row>
        <row r="67">
          <cell r="J67">
            <v>3409</v>
          </cell>
        </row>
        <row r="68">
          <cell r="J68">
            <v>5480</v>
          </cell>
        </row>
        <row r="69">
          <cell r="J69">
            <v>24252</v>
          </cell>
        </row>
        <row r="70">
          <cell r="J70">
            <v>15292</v>
          </cell>
        </row>
        <row r="71">
          <cell r="J71">
            <v>158</v>
          </cell>
        </row>
        <row r="72">
          <cell r="J72">
            <v>12881</v>
          </cell>
        </row>
        <row r="73">
          <cell r="J73">
            <v>4643</v>
          </cell>
        </row>
        <row r="74">
          <cell r="J74">
            <v>3386</v>
          </cell>
        </row>
        <row r="75">
          <cell r="J75">
            <v>946</v>
          </cell>
        </row>
        <row r="76">
          <cell r="J76">
            <v>1255</v>
          </cell>
        </row>
        <row r="77">
          <cell r="J77">
            <v>10964</v>
          </cell>
        </row>
        <row r="78">
          <cell r="J78">
            <v>2556</v>
          </cell>
        </row>
        <row r="79">
          <cell r="J79">
            <v>18534.419999999998</v>
          </cell>
        </row>
        <row r="80">
          <cell r="J80">
            <v>2720</v>
          </cell>
        </row>
        <row r="81">
          <cell r="J81">
            <v>40410</v>
          </cell>
        </row>
        <row r="82">
          <cell r="J82">
            <v>17191</v>
          </cell>
        </row>
        <row r="83">
          <cell r="J83">
            <v>9388</v>
          </cell>
        </row>
        <row r="84">
          <cell r="J84">
            <v>1024</v>
          </cell>
        </row>
        <row r="85">
          <cell r="J85">
            <v>35603</v>
          </cell>
        </row>
        <row r="86">
          <cell r="J86">
            <v>7639</v>
          </cell>
        </row>
        <row r="87">
          <cell r="J87">
            <v>2436</v>
          </cell>
        </row>
        <row r="88">
          <cell r="J88">
            <v>414704</v>
          </cell>
        </row>
        <row r="89">
          <cell r="J89">
            <v>711043</v>
          </cell>
        </row>
        <row r="107">
          <cell r="J107">
            <v>408742</v>
          </cell>
        </row>
        <row r="108">
          <cell r="J108">
            <v>33965</v>
          </cell>
        </row>
        <row r="109">
          <cell r="J109">
            <v>7362</v>
          </cell>
        </row>
        <row r="110">
          <cell r="J110">
            <v>36331</v>
          </cell>
        </row>
        <row r="111">
          <cell r="J111">
            <v>3903</v>
          </cell>
        </row>
        <row r="112">
          <cell r="J112">
            <v>42726</v>
          </cell>
        </row>
        <row r="113">
          <cell r="J113">
            <v>54321</v>
          </cell>
        </row>
        <row r="114">
          <cell r="J114">
            <v>1002</v>
          </cell>
        </row>
        <row r="115">
          <cell r="J115">
            <v>52153</v>
          </cell>
        </row>
        <row r="116">
          <cell r="J116">
            <v>79507</v>
          </cell>
        </row>
        <row r="117">
          <cell r="J117">
            <v>47084</v>
          </cell>
        </row>
        <row r="118">
          <cell r="J118">
            <v>117300</v>
          </cell>
        </row>
        <row r="119">
          <cell r="J119">
            <v>45319</v>
          </cell>
        </row>
        <row r="120">
          <cell r="J120">
            <v>283111</v>
          </cell>
        </row>
        <row r="121">
          <cell r="J121">
            <v>87916</v>
          </cell>
        </row>
        <row r="122">
          <cell r="J122">
            <v>376</v>
          </cell>
        </row>
        <row r="123">
          <cell r="J123">
            <v>65808</v>
          </cell>
        </row>
        <row r="124">
          <cell r="J124">
            <v>50669</v>
          </cell>
        </row>
        <row r="125">
          <cell r="J125">
            <v>65643</v>
          </cell>
        </row>
        <row r="126">
          <cell r="J126">
            <v>26875</v>
          </cell>
        </row>
        <row r="127">
          <cell r="J127">
            <v>2564</v>
          </cell>
        </row>
        <row r="128">
          <cell r="J128">
            <v>19000</v>
          </cell>
        </row>
        <row r="129">
          <cell r="J129">
            <v>44264</v>
          </cell>
        </row>
        <row r="130">
          <cell r="J130">
            <v>990765.1</v>
          </cell>
        </row>
        <row r="131">
          <cell r="J131">
            <v>134238</v>
          </cell>
        </row>
        <row r="132">
          <cell r="J132">
            <v>50274</v>
          </cell>
        </row>
        <row r="133">
          <cell r="J133">
            <v>19089</v>
          </cell>
        </row>
        <row r="134">
          <cell r="J134">
            <v>15358</v>
          </cell>
        </row>
        <row r="135">
          <cell r="J135">
            <v>628</v>
          </cell>
        </row>
        <row r="136">
          <cell r="J136">
            <v>54023</v>
          </cell>
        </row>
        <row r="137">
          <cell r="J137">
            <v>20269</v>
          </cell>
        </row>
        <row r="138">
          <cell r="J138">
            <v>1221</v>
          </cell>
        </row>
        <row r="139">
          <cell r="J139">
            <v>2995918</v>
          </cell>
        </row>
        <row r="140">
          <cell r="J140">
            <v>152186</v>
          </cell>
        </row>
      </sheetData>
      <sheetData sheetId="5">
        <row r="8">
          <cell r="J8">
            <v>45426</v>
          </cell>
        </row>
        <row r="9">
          <cell r="J9">
            <v>57237</v>
          </cell>
        </row>
        <row r="10">
          <cell r="J10">
            <v>1204</v>
          </cell>
        </row>
        <row r="11">
          <cell r="J11">
            <v>79</v>
          </cell>
        </row>
        <row r="12">
          <cell r="J12">
            <v>6695</v>
          </cell>
        </row>
        <row r="13">
          <cell r="J13">
            <v>22155</v>
          </cell>
        </row>
        <row r="14">
          <cell r="J14">
            <v>30234</v>
          </cell>
        </row>
        <row r="15">
          <cell r="J15">
            <v>1204</v>
          </cell>
        </row>
        <row r="16">
          <cell r="J16">
            <v>43201</v>
          </cell>
        </row>
        <row r="17">
          <cell r="J17">
            <v>4700</v>
          </cell>
        </row>
        <row r="18">
          <cell r="J18">
            <v>8913</v>
          </cell>
        </row>
        <row r="19">
          <cell r="J19">
            <v>3021</v>
          </cell>
        </row>
        <row r="20">
          <cell r="J20">
            <v>7499</v>
          </cell>
        </row>
        <row r="21">
          <cell r="J21">
            <v>32846</v>
          </cell>
        </row>
        <row r="22">
          <cell r="J22">
            <v>3544</v>
          </cell>
        </row>
        <row r="23">
          <cell r="J23">
            <v>7</v>
          </cell>
        </row>
        <row r="24">
          <cell r="J24">
            <v>12966</v>
          </cell>
        </row>
        <row r="25">
          <cell r="J25">
            <v>2016</v>
          </cell>
        </row>
        <row r="26">
          <cell r="J26">
            <v>5924</v>
          </cell>
        </row>
        <row r="27">
          <cell r="J27">
            <v>1102</v>
          </cell>
        </row>
        <row r="28">
          <cell r="J28">
            <v>558</v>
          </cell>
        </row>
        <row r="29">
          <cell r="J29">
            <v>90</v>
          </cell>
        </row>
        <row r="30">
          <cell r="J30">
            <v>1342</v>
          </cell>
        </row>
        <row r="31">
          <cell r="J31">
            <v>0</v>
          </cell>
        </row>
        <row r="32">
          <cell r="J32">
            <v>2301</v>
          </cell>
        </row>
        <row r="33">
          <cell r="J33">
            <v>2312</v>
          </cell>
        </row>
        <row r="34">
          <cell r="J34">
            <v>1300</v>
          </cell>
        </row>
        <row r="35">
          <cell r="J35">
            <v>1878</v>
          </cell>
        </row>
        <row r="36">
          <cell r="J36">
            <v>1026</v>
          </cell>
        </row>
        <row r="37">
          <cell r="J37">
            <v>5</v>
          </cell>
        </row>
        <row r="38">
          <cell r="J38">
            <v>6420</v>
          </cell>
        </row>
        <row r="39">
          <cell r="J39">
            <v>0</v>
          </cell>
        </row>
        <row r="40">
          <cell r="J40">
            <v>6142</v>
          </cell>
        </row>
        <row r="41">
          <cell r="J41">
            <v>15233</v>
          </cell>
        </row>
        <row r="55">
          <cell r="J55">
            <v>455717</v>
          </cell>
        </row>
        <row r="56">
          <cell r="J56">
            <v>23520</v>
          </cell>
        </row>
        <row r="57">
          <cell r="J57">
            <v>0</v>
          </cell>
        </row>
        <row r="58">
          <cell r="J58">
            <v>396755</v>
          </cell>
        </row>
        <row r="59">
          <cell r="J59">
            <v>2115</v>
          </cell>
        </row>
        <row r="60">
          <cell r="J60">
            <v>13122</v>
          </cell>
        </row>
        <row r="61">
          <cell r="J61">
            <v>10354</v>
          </cell>
        </row>
        <row r="62">
          <cell r="J62">
            <v>1202</v>
          </cell>
        </row>
        <row r="63">
          <cell r="J63">
            <v>26201</v>
          </cell>
        </row>
        <row r="64">
          <cell r="J64">
            <v>11204</v>
          </cell>
        </row>
        <row r="65">
          <cell r="J65">
            <v>4715</v>
          </cell>
        </row>
        <row r="66">
          <cell r="J66">
            <v>4057</v>
          </cell>
        </row>
        <row r="67">
          <cell r="J67">
            <v>6251</v>
          </cell>
        </row>
        <row r="68">
          <cell r="J68">
            <v>26926</v>
          </cell>
        </row>
        <row r="69">
          <cell r="J69">
            <v>12111</v>
          </cell>
        </row>
        <row r="70">
          <cell r="J70">
            <v>1320</v>
          </cell>
        </row>
        <row r="71">
          <cell r="J71">
            <v>12985</v>
          </cell>
        </row>
        <row r="72">
          <cell r="J72">
            <v>3567</v>
          </cell>
        </row>
        <row r="73">
          <cell r="J73">
            <v>15759</v>
          </cell>
        </row>
        <row r="74">
          <cell r="J74">
            <v>1201</v>
          </cell>
        </row>
        <row r="75">
          <cell r="J75">
            <v>606</v>
          </cell>
        </row>
        <row r="76">
          <cell r="J76">
            <v>7365</v>
          </cell>
        </row>
        <row r="77">
          <cell r="J77">
            <v>3120</v>
          </cell>
        </row>
        <row r="78">
          <cell r="J78">
            <v>8722.08</v>
          </cell>
        </row>
        <row r="79">
          <cell r="J79">
            <v>1120</v>
          </cell>
        </row>
        <row r="80">
          <cell r="J80">
            <v>8488</v>
          </cell>
        </row>
        <row r="81">
          <cell r="J81">
            <v>8521</v>
          </cell>
        </row>
        <row r="82">
          <cell r="J82">
            <v>11024</v>
          </cell>
        </row>
        <row r="83">
          <cell r="J83">
            <v>741</v>
          </cell>
        </row>
        <row r="84">
          <cell r="J84">
            <v>37599</v>
          </cell>
        </row>
        <row r="85">
          <cell r="J85">
            <v>23144</v>
          </cell>
        </row>
        <row r="86">
          <cell r="J86">
            <v>1204</v>
          </cell>
        </row>
        <row r="87">
          <cell r="J87">
            <v>405445</v>
          </cell>
        </row>
        <row r="88">
          <cell r="J88">
            <v>723610</v>
          </cell>
        </row>
        <row r="104">
          <cell r="J104">
            <v>2090400</v>
          </cell>
        </row>
        <row r="105">
          <cell r="J105">
            <v>54121</v>
          </cell>
        </row>
        <row r="106">
          <cell r="J106">
            <v>0</v>
          </cell>
        </row>
        <row r="107">
          <cell r="J107">
            <v>39714</v>
          </cell>
        </row>
        <row r="108">
          <cell r="J108">
            <v>7800</v>
          </cell>
        </row>
        <row r="109">
          <cell r="J109">
            <v>20149</v>
          </cell>
        </row>
        <row r="110">
          <cell r="J110">
            <v>12054</v>
          </cell>
        </row>
        <row r="111">
          <cell r="J111">
            <v>1320</v>
          </cell>
        </row>
        <row r="112">
          <cell r="J112">
            <v>42014</v>
          </cell>
        </row>
        <row r="113">
          <cell r="J113">
            <v>165182</v>
          </cell>
        </row>
        <row r="114">
          <cell r="J114">
            <v>43249</v>
          </cell>
        </row>
        <row r="115">
          <cell r="J115">
            <v>156780</v>
          </cell>
        </row>
        <row r="116">
          <cell r="J116">
            <v>65210</v>
          </cell>
        </row>
        <row r="117">
          <cell r="J117">
            <v>296755</v>
          </cell>
        </row>
        <row r="118">
          <cell r="J118">
            <v>94025</v>
          </cell>
        </row>
        <row r="119">
          <cell r="J119">
            <v>8112</v>
          </cell>
        </row>
        <row r="120">
          <cell r="J120">
            <v>75202</v>
          </cell>
        </row>
        <row r="121">
          <cell r="J121">
            <v>47376</v>
          </cell>
        </row>
        <row r="122">
          <cell r="J122">
            <v>291517</v>
          </cell>
        </row>
        <row r="123">
          <cell r="J123">
            <v>23665</v>
          </cell>
        </row>
        <row r="124">
          <cell r="J124">
            <v>1235</v>
          </cell>
        </row>
        <row r="125">
          <cell r="J125">
            <v>20645</v>
          </cell>
        </row>
        <row r="126">
          <cell r="J126">
            <v>46656</v>
          </cell>
        </row>
        <row r="127">
          <cell r="J127">
            <v>466242.4</v>
          </cell>
        </row>
        <row r="128">
          <cell r="J128">
            <v>47201</v>
          </cell>
        </row>
        <row r="129">
          <cell r="J129">
            <v>8777</v>
          </cell>
        </row>
        <row r="130">
          <cell r="J130">
            <v>8201</v>
          </cell>
        </row>
        <row r="131">
          <cell r="J131">
            <v>22282</v>
          </cell>
        </row>
        <row r="132">
          <cell r="J132">
            <v>713</v>
          </cell>
        </row>
        <row r="133">
          <cell r="J133">
            <v>72014</v>
          </cell>
        </row>
        <row r="134">
          <cell r="J134">
            <v>11266</v>
          </cell>
        </row>
        <row r="135">
          <cell r="J135">
            <v>1302</v>
          </cell>
        </row>
        <row r="136">
          <cell r="J136">
            <v>3210455</v>
          </cell>
        </row>
        <row r="137">
          <cell r="J137">
            <v>308741</v>
          </cell>
        </row>
      </sheetData>
      <sheetData sheetId="6">
        <row r="8">
          <cell r="J8">
            <v>204879</v>
          </cell>
        </row>
        <row r="9">
          <cell r="J9">
            <v>66917</v>
          </cell>
        </row>
        <row r="10">
          <cell r="J10">
            <v>908</v>
          </cell>
        </row>
        <row r="11">
          <cell r="J11">
            <v>84</v>
          </cell>
        </row>
        <row r="12">
          <cell r="J12">
            <v>9974</v>
          </cell>
        </row>
        <row r="13">
          <cell r="J13">
            <v>28662</v>
          </cell>
        </row>
        <row r="14">
          <cell r="J14">
            <v>52273</v>
          </cell>
        </row>
        <row r="15">
          <cell r="J15">
            <v>831</v>
          </cell>
        </row>
        <row r="16">
          <cell r="J16">
            <v>71936</v>
          </cell>
        </row>
        <row r="17">
          <cell r="J17">
            <v>4363</v>
          </cell>
        </row>
        <row r="18">
          <cell r="J18">
            <v>10099</v>
          </cell>
        </row>
        <row r="19">
          <cell r="J19">
            <v>2417</v>
          </cell>
        </row>
        <row r="20">
          <cell r="J20">
            <v>10855</v>
          </cell>
        </row>
        <row r="21">
          <cell r="J21">
            <v>27978</v>
          </cell>
        </row>
        <row r="22">
          <cell r="J22">
            <v>4261</v>
          </cell>
        </row>
        <row r="23">
          <cell r="J23">
            <v>25</v>
          </cell>
        </row>
        <row r="24">
          <cell r="J24">
            <v>14483</v>
          </cell>
        </row>
        <row r="25">
          <cell r="J25">
            <v>6306</v>
          </cell>
        </row>
        <row r="26">
          <cell r="J26">
            <v>4897</v>
          </cell>
        </row>
        <row r="27">
          <cell r="J27">
            <v>859</v>
          </cell>
        </row>
        <row r="28">
          <cell r="J28">
            <v>692</v>
          </cell>
        </row>
        <row r="29">
          <cell r="J29">
            <v>617</v>
          </cell>
        </row>
        <row r="30">
          <cell r="J30">
            <v>1149</v>
          </cell>
        </row>
        <row r="31">
          <cell r="J31">
            <v>0</v>
          </cell>
        </row>
        <row r="32">
          <cell r="J32">
            <v>1250</v>
          </cell>
        </row>
        <row r="33">
          <cell r="J33">
            <v>446</v>
          </cell>
        </row>
        <row r="34">
          <cell r="J34">
            <v>2986</v>
          </cell>
        </row>
        <row r="35">
          <cell r="J35">
            <v>3004</v>
          </cell>
        </row>
        <row r="36">
          <cell r="J36">
            <v>1301</v>
          </cell>
        </row>
        <row r="37">
          <cell r="J37">
            <v>445</v>
          </cell>
        </row>
        <row r="38">
          <cell r="J38">
            <v>3397</v>
          </cell>
        </row>
        <row r="39">
          <cell r="J39">
            <v>0</v>
          </cell>
        </row>
        <row r="40">
          <cell r="J40">
            <v>4186</v>
          </cell>
        </row>
        <row r="41">
          <cell r="J41">
            <v>16892</v>
          </cell>
        </row>
        <row r="56">
          <cell r="J56">
            <v>490190</v>
          </cell>
        </row>
        <row r="57">
          <cell r="J57">
            <v>14360</v>
          </cell>
        </row>
        <row r="58">
          <cell r="J58">
            <v>250</v>
          </cell>
        </row>
        <row r="59">
          <cell r="J59">
            <v>396978</v>
          </cell>
        </row>
        <row r="60">
          <cell r="J60">
            <v>1707</v>
          </cell>
        </row>
        <row r="61">
          <cell r="J61">
            <v>4040</v>
          </cell>
        </row>
        <row r="62">
          <cell r="J62">
            <v>2271</v>
          </cell>
        </row>
        <row r="63">
          <cell r="J63">
            <v>50</v>
          </cell>
        </row>
        <row r="64">
          <cell r="J64">
            <v>14696</v>
          </cell>
        </row>
        <row r="65">
          <cell r="J65">
            <v>6185</v>
          </cell>
        </row>
        <row r="66">
          <cell r="J66">
            <v>3655</v>
          </cell>
        </row>
        <row r="67">
          <cell r="J67">
            <v>4287</v>
          </cell>
        </row>
        <row r="68">
          <cell r="J68">
            <v>4960</v>
          </cell>
        </row>
        <row r="69">
          <cell r="J69">
            <v>27945</v>
          </cell>
        </row>
        <row r="70">
          <cell r="J70">
            <v>8150</v>
          </cell>
        </row>
        <row r="71">
          <cell r="J71">
            <v>3411</v>
          </cell>
        </row>
        <row r="72">
          <cell r="J72">
            <v>6585</v>
          </cell>
        </row>
        <row r="73">
          <cell r="J73">
            <v>3517</v>
          </cell>
        </row>
        <row r="74">
          <cell r="J74">
            <v>8640</v>
          </cell>
        </row>
        <row r="75">
          <cell r="J75">
            <v>809</v>
          </cell>
        </row>
        <row r="76">
          <cell r="J76">
            <v>729</v>
          </cell>
        </row>
        <row r="77">
          <cell r="J77">
            <v>7553</v>
          </cell>
        </row>
        <row r="78">
          <cell r="J78">
            <v>1132</v>
          </cell>
        </row>
        <row r="79">
          <cell r="J79">
            <v>0</v>
          </cell>
        </row>
        <row r="80">
          <cell r="J80">
            <v>907</v>
          </cell>
        </row>
        <row r="81">
          <cell r="J81">
            <v>13924</v>
          </cell>
        </row>
        <row r="82">
          <cell r="J82">
            <v>16262</v>
          </cell>
        </row>
        <row r="83">
          <cell r="J83">
            <v>9186</v>
          </cell>
        </row>
        <row r="84">
          <cell r="J84">
            <v>709</v>
          </cell>
        </row>
        <row r="85">
          <cell r="J85">
            <v>32765</v>
          </cell>
        </row>
        <row r="86">
          <cell r="J86">
            <v>2626</v>
          </cell>
        </row>
        <row r="87">
          <cell r="J87">
            <v>500</v>
          </cell>
        </row>
        <row r="88">
          <cell r="J88">
            <v>407360</v>
          </cell>
        </row>
        <row r="89">
          <cell r="J89">
            <v>702019</v>
          </cell>
        </row>
        <row r="105">
          <cell r="J105">
            <v>2375061</v>
          </cell>
        </row>
        <row r="106">
          <cell r="J106">
            <v>28126</v>
          </cell>
        </row>
        <row r="107">
          <cell r="J107">
            <v>264</v>
          </cell>
        </row>
        <row r="108">
          <cell r="J108">
            <v>42688</v>
          </cell>
        </row>
        <row r="109">
          <cell r="J109">
            <v>3385</v>
          </cell>
        </row>
        <row r="110">
          <cell r="J110">
            <v>5419</v>
          </cell>
        </row>
        <row r="111">
          <cell r="J111">
            <v>2687</v>
          </cell>
        </row>
        <row r="112">
          <cell r="J112">
            <v>100</v>
          </cell>
        </row>
        <row r="113">
          <cell r="J113">
            <v>27745</v>
          </cell>
        </row>
        <row r="114">
          <cell r="J114">
            <v>62667</v>
          </cell>
        </row>
        <row r="115">
          <cell r="J115">
            <v>33245</v>
          </cell>
        </row>
        <row r="116">
          <cell r="J116">
            <v>168200</v>
          </cell>
        </row>
        <row r="117">
          <cell r="J117">
            <v>35824</v>
          </cell>
        </row>
        <row r="118">
          <cell r="J118">
            <v>312993</v>
          </cell>
        </row>
        <row r="119">
          <cell r="J119">
            <v>61726</v>
          </cell>
        </row>
        <row r="120">
          <cell r="J120">
            <v>27288</v>
          </cell>
        </row>
        <row r="121">
          <cell r="J121">
            <v>43056</v>
          </cell>
        </row>
        <row r="122">
          <cell r="J122">
            <v>35619</v>
          </cell>
        </row>
        <row r="123">
          <cell r="J123">
            <v>210222</v>
          </cell>
        </row>
        <row r="124">
          <cell r="J124">
            <v>20795</v>
          </cell>
        </row>
        <row r="125">
          <cell r="J125">
            <v>1493</v>
          </cell>
        </row>
        <row r="126">
          <cell r="J126">
            <v>13705</v>
          </cell>
        </row>
        <row r="127">
          <cell r="J127">
            <v>37916</v>
          </cell>
        </row>
        <row r="128">
          <cell r="J128">
            <v>0</v>
          </cell>
        </row>
        <row r="129">
          <cell r="J129">
            <v>54578</v>
          </cell>
        </row>
        <row r="130">
          <cell r="J130">
            <v>12773</v>
          </cell>
        </row>
        <row r="131">
          <cell r="J131">
            <v>37453</v>
          </cell>
        </row>
        <row r="132">
          <cell r="J132">
            <v>24764</v>
          </cell>
        </row>
        <row r="133">
          <cell r="J133">
            <v>442</v>
          </cell>
        </row>
        <row r="134">
          <cell r="J134">
            <v>53904</v>
          </cell>
        </row>
        <row r="135">
          <cell r="J135">
            <v>6065</v>
          </cell>
        </row>
        <row r="136">
          <cell r="J136">
            <v>600</v>
          </cell>
        </row>
        <row r="137">
          <cell r="J137">
            <v>3193926</v>
          </cell>
        </row>
        <row r="138">
          <cell r="J138">
            <v>222822</v>
          </cell>
        </row>
      </sheetData>
      <sheetData sheetId="7">
        <row r="8">
          <cell r="J8">
            <v>737353</v>
          </cell>
        </row>
        <row r="9">
          <cell r="J9">
            <v>41278</v>
          </cell>
        </row>
        <row r="10">
          <cell r="J10">
            <v>0</v>
          </cell>
        </row>
        <row r="11">
          <cell r="J11">
            <v>44</v>
          </cell>
        </row>
        <row r="12">
          <cell r="J12">
            <v>4938</v>
          </cell>
        </row>
        <row r="13">
          <cell r="J13">
            <v>5805</v>
          </cell>
        </row>
        <row r="14">
          <cell r="J14">
            <v>10532</v>
          </cell>
        </row>
        <row r="15">
          <cell r="J15">
            <v>135</v>
          </cell>
        </row>
        <row r="16">
          <cell r="J16">
            <v>41035</v>
          </cell>
        </row>
        <row r="17">
          <cell r="J17">
            <v>6346</v>
          </cell>
        </row>
        <row r="18">
          <cell r="J18">
            <v>5122</v>
          </cell>
        </row>
        <row r="19">
          <cell r="J19">
            <v>3273</v>
          </cell>
        </row>
        <row r="20">
          <cell r="J20">
            <v>8541</v>
          </cell>
        </row>
        <row r="21">
          <cell r="J21">
            <v>44621</v>
          </cell>
        </row>
        <row r="22">
          <cell r="J22">
            <v>3419</v>
          </cell>
        </row>
        <row r="23">
          <cell r="J23">
            <v>6</v>
          </cell>
        </row>
        <row r="24">
          <cell r="J24">
            <v>6713</v>
          </cell>
        </row>
        <row r="25">
          <cell r="J25">
            <v>1640</v>
          </cell>
        </row>
        <row r="26">
          <cell r="J26">
            <v>2914</v>
          </cell>
        </row>
        <row r="27">
          <cell r="J27">
            <v>532</v>
          </cell>
        </row>
        <row r="28">
          <cell r="J28">
            <v>868</v>
          </cell>
        </row>
        <row r="29">
          <cell r="J29">
            <v>105</v>
          </cell>
        </row>
        <row r="30">
          <cell r="J30">
            <v>1167</v>
          </cell>
        </row>
        <row r="31">
          <cell r="J31">
            <v>0</v>
          </cell>
        </row>
        <row r="32">
          <cell r="J32">
            <v>1208</v>
          </cell>
        </row>
        <row r="33">
          <cell r="J33">
            <v>820</v>
          </cell>
        </row>
        <row r="34">
          <cell r="J34">
            <v>2728</v>
          </cell>
        </row>
        <row r="35">
          <cell r="J35">
            <v>1358</v>
          </cell>
        </row>
        <row r="36">
          <cell r="J36">
            <v>661</v>
          </cell>
        </row>
        <row r="37">
          <cell r="J37">
            <v>4</v>
          </cell>
        </row>
        <row r="38">
          <cell r="J38">
            <v>6020</v>
          </cell>
        </row>
        <row r="39">
          <cell r="J39">
            <v>0</v>
          </cell>
        </row>
        <row r="40">
          <cell r="J40">
            <v>6985</v>
          </cell>
        </row>
        <row r="41">
          <cell r="J41">
            <v>19258</v>
          </cell>
        </row>
        <row r="56">
          <cell r="J56">
            <v>169022</v>
          </cell>
        </row>
        <row r="57">
          <cell r="J57">
            <v>34588</v>
          </cell>
        </row>
        <row r="58">
          <cell r="J58">
            <v>14</v>
          </cell>
        </row>
        <row r="59">
          <cell r="J59">
            <v>395890</v>
          </cell>
        </row>
        <row r="60">
          <cell r="J60">
            <v>2920</v>
          </cell>
        </row>
        <row r="61">
          <cell r="J61">
            <v>8355</v>
          </cell>
        </row>
        <row r="62">
          <cell r="J62">
            <v>8461</v>
          </cell>
        </row>
        <row r="63">
          <cell r="J63">
            <v>201</v>
          </cell>
        </row>
        <row r="64">
          <cell r="J64">
            <v>8989</v>
          </cell>
        </row>
        <row r="65">
          <cell r="J65">
            <v>8854</v>
          </cell>
        </row>
        <row r="66">
          <cell r="J66">
            <v>4987</v>
          </cell>
        </row>
        <row r="67">
          <cell r="J67">
            <v>3411</v>
          </cell>
        </row>
        <row r="68">
          <cell r="J68">
            <v>7854</v>
          </cell>
        </row>
        <row r="69">
          <cell r="J69">
            <v>27071</v>
          </cell>
        </row>
        <row r="70">
          <cell r="J70">
            <v>16021</v>
          </cell>
        </row>
        <row r="71">
          <cell r="J71">
            <v>3201</v>
          </cell>
        </row>
        <row r="72">
          <cell r="J72">
            <v>17584</v>
          </cell>
        </row>
        <row r="73">
          <cell r="J73">
            <v>6998</v>
          </cell>
        </row>
        <row r="74">
          <cell r="J74">
            <v>8654</v>
          </cell>
        </row>
        <row r="75">
          <cell r="J75">
            <v>952</v>
          </cell>
        </row>
        <row r="76">
          <cell r="J76">
            <v>889</v>
          </cell>
        </row>
        <row r="77">
          <cell r="J77">
            <v>15498</v>
          </cell>
        </row>
        <row r="78">
          <cell r="J78">
            <v>2458</v>
          </cell>
        </row>
        <row r="79">
          <cell r="J79">
            <v>0</v>
          </cell>
        </row>
        <row r="80">
          <cell r="J80">
            <v>13245</v>
          </cell>
        </row>
        <row r="81">
          <cell r="J81">
            <v>4210</v>
          </cell>
        </row>
        <row r="82">
          <cell r="J82">
            <v>19241</v>
          </cell>
        </row>
        <row r="83">
          <cell r="J83">
            <v>7214</v>
          </cell>
        </row>
        <row r="84">
          <cell r="J84">
            <v>1415</v>
          </cell>
        </row>
        <row r="85">
          <cell r="J85">
            <v>33254</v>
          </cell>
        </row>
        <row r="86">
          <cell r="J86">
            <v>17012</v>
          </cell>
        </row>
        <row r="87">
          <cell r="J87">
            <v>1697</v>
          </cell>
        </row>
        <row r="88">
          <cell r="J88">
            <v>389744</v>
          </cell>
        </row>
        <row r="89">
          <cell r="J89">
            <v>754811</v>
          </cell>
        </row>
        <row r="105">
          <cell r="J105">
            <v>846254</v>
          </cell>
        </row>
        <row r="106">
          <cell r="J106">
            <v>85474</v>
          </cell>
        </row>
        <row r="107">
          <cell r="J107">
            <v>28</v>
          </cell>
        </row>
        <row r="108">
          <cell r="J108">
            <v>42130</v>
          </cell>
        </row>
        <row r="109">
          <cell r="J109">
            <v>5633</v>
          </cell>
        </row>
        <row r="110">
          <cell r="J110">
            <v>8362</v>
          </cell>
        </row>
        <row r="111">
          <cell r="J111">
            <v>6150</v>
          </cell>
        </row>
        <row r="112">
          <cell r="J112">
            <v>325</v>
          </cell>
        </row>
        <row r="113">
          <cell r="J113">
            <v>21547</v>
          </cell>
        </row>
        <row r="114">
          <cell r="J114">
            <v>95211</v>
          </cell>
        </row>
        <row r="115">
          <cell r="J115">
            <v>39897</v>
          </cell>
        </row>
        <row r="116">
          <cell r="J116">
            <v>129890</v>
          </cell>
        </row>
        <row r="117">
          <cell r="J117">
            <v>59874</v>
          </cell>
        </row>
        <row r="118">
          <cell r="J118">
            <v>304822</v>
          </cell>
        </row>
        <row r="119">
          <cell r="J119">
            <v>86544</v>
          </cell>
        </row>
        <row r="120">
          <cell r="J120">
            <v>11642</v>
          </cell>
        </row>
        <row r="121">
          <cell r="J121">
            <v>90624</v>
          </cell>
        </row>
        <row r="122">
          <cell r="J122">
            <v>38977</v>
          </cell>
        </row>
        <row r="123">
          <cell r="J123">
            <v>87024</v>
          </cell>
        </row>
        <row r="124">
          <cell r="J124">
            <v>14251</v>
          </cell>
        </row>
        <row r="125">
          <cell r="J125">
            <v>2314</v>
          </cell>
        </row>
        <row r="126">
          <cell r="J126">
            <v>86951</v>
          </cell>
        </row>
        <row r="127">
          <cell r="J127">
            <v>53165</v>
          </cell>
        </row>
        <row r="128">
          <cell r="J128">
            <v>0</v>
          </cell>
        </row>
        <row r="129">
          <cell r="J129">
            <v>185471</v>
          </cell>
        </row>
        <row r="130">
          <cell r="J130">
            <v>7854</v>
          </cell>
        </row>
        <row r="131">
          <cell r="J131">
            <v>27541</v>
          </cell>
        </row>
        <row r="132">
          <cell r="J132">
            <v>13654</v>
          </cell>
        </row>
        <row r="133">
          <cell r="J133">
            <v>798</v>
          </cell>
        </row>
        <row r="134">
          <cell r="J134">
            <v>52354</v>
          </cell>
        </row>
        <row r="135">
          <cell r="J135">
            <v>20044</v>
          </cell>
        </row>
        <row r="136">
          <cell r="J136">
            <v>1710</v>
          </cell>
        </row>
        <row r="137">
          <cell r="J137">
            <v>3645111</v>
          </cell>
        </row>
        <row r="138">
          <cell r="J138">
            <v>198164</v>
          </cell>
        </row>
      </sheetData>
      <sheetData sheetId="8">
        <row r="8">
          <cell r="J8">
            <v>262148</v>
          </cell>
        </row>
        <row r="9">
          <cell r="J9">
            <v>25723</v>
          </cell>
        </row>
        <row r="10">
          <cell r="J10">
            <v>30</v>
          </cell>
        </row>
        <row r="11">
          <cell r="J11">
            <v>75</v>
          </cell>
        </row>
        <row r="12">
          <cell r="J12">
            <v>3249</v>
          </cell>
        </row>
        <row r="13">
          <cell r="J13">
            <v>774</v>
          </cell>
        </row>
        <row r="14">
          <cell r="J14">
            <v>1643</v>
          </cell>
        </row>
        <row r="15">
          <cell r="J15">
            <v>46</v>
          </cell>
        </row>
        <row r="16">
          <cell r="J16">
            <v>20607</v>
          </cell>
        </row>
        <row r="17">
          <cell r="J17">
            <v>4266</v>
          </cell>
        </row>
        <row r="18">
          <cell r="J18">
            <v>6656</v>
          </cell>
        </row>
        <row r="19">
          <cell r="J19">
            <v>5003</v>
          </cell>
        </row>
        <row r="20">
          <cell r="J20">
            <v>9820</v>
          </cell>
        </row>
        <row r="21">
          <cell r="J21">
            <v>25551</v>
          </cell>
        </row>
        <row r="22">
          <cell r="J22">
            <v>2576</v>
          </cell>
        </row>
        <row r="23">
          <cell r="J23">
            <v>0</v>
          </cell>
        </row>
        <row r="24">
          <cell r="J24">
            <v>8362</v>
          </cell>
        </row>
        <row r="25">
          <cell r="J25">
            <v>1514</v>
          </cell>
        </row>
        <row r="26">
          <cell r="J26">
            <v>1241</v>
          </cell>
        </row>
        <row r="27">
          <cell r="J27">
            <v>504</v>
          </cell>
        </row>
        <row r="28">
          <cell r="J28">
            <v>811</v>
          </cell>
        </row>
        <row r="29">
          <cell r="J29">
            <v>0</v>
          </cell>
        </row>
        <row r="30">
          <cell r="J30">
            <v>1371</v>
          </cell>
        </row>
        <row r="31">
          <cell r="J31">
            <v>0</v>
          </cell>
        </row>
        <row r="32">
          <cell r="J32">
            <v>1014</v>
          </cell>
        </row>
        <row r="33">
          <cell r="J33">
            <v>2050</v>
          </cell>
        </row>
        <row r="34">
          <cell r="J34">
            <v>3058</v>
          </cell>
        </row>
        <row r="35">
          <cell r="J35">
            <v>2157</v>
          </cell>
        </row>
        <row r="36">
          <cell r="J36">
            <v>465</v>
          </cell>
        </row>
        <row r="37">
          <cell r="J37">
            <v>40</v>
          </cell>
        </row>
        <row r="38">
          <cell r="J38">
            <v>10151</v>
          </cell>
        </row>
        <row r="39">
          <cell r="J39">
            <v>0</v>
          </cell>
        </row>
        <row r="40">
          <cell r="J40">
            <v>6150</v>
          </cell>
        </row>
        <row r="41">
          <cell r="J41">
            <v>16975</v>
          </cell>
        </row>
        <row r="56">
          <cell r="J56">
            <v>39836</v>
          </cell>
        </row>
        <row r="57">
          <cell r="J57">
            <v>35328</v>
          </cell>
        </row>
        <row r="58">
          <cell r="J58">
            <v>0</v>
          </cell>
        </row>
        <row r="59">
          <cell r="J59">
            <v>391091</v>
          </cell>
        </row>
        <row r="60">
          <cell r="J60">
            <v>8917</v>
          </cell>
        </row>
        <row r="61">
          <cell r="J61">
            <v>13511</v>
          </cell>
        </row>
        <row r="62">
          <cell r="J62">
            <v>41666</v>
          </cell>
        </row>
        <row r="63">
          <cell r="J63">
            <v>1104</v>
          </cell>
        </row>
        <row r="64">
          <cell r="J64">
            <v>11655</v>
          </cell>
        </row>
        <row r="65">
          <cell r="J65">
            <v>5601</v>
          </cell>
        </row>
        <row r="66">
          <cell r="J66">
            <v>4092</v>
          </cell>
        </row>
        <row r="67">
          <cell r="J67">
            <v>1641</v>
          </cell>
        </row>
        <row r="68">
          <cell r="J68">
            <v>3887</v>
          </cell>
        </row>
        <row r="69">
          <cell r="J69">
            <v>22202</v>
          </cell>
        </row>
        <row r="70">
          <cell r="J70">
            <v>8882</v>
          </cell>
        </row>
        <row r="71">
          <cell r="J71">
            <v>1479</v>
          </cell>
        </row>
        <row r="72">
          <cell r="J72">
            <v>8273</v>
          </cell>
        </row>
        <row r="73">
          <cell r="J73">
            <v>5682</v>
          </cell>
        </row>
        <row r="74">
          <cell r="J74">
            <v>3699</v>
          </cell>
        </row>
        <row r="75">
          <cell r="J75">
            <v>1293</v>
          </cell>
        </row>
        <row r="76">
          <cell r="J76">
            <v>1573</v>
          </cell>
        </row>
        <row r="77">
          <cell r="J77">
            <v>7214</v>
          </cell>
        </row>
        <row r="78">
          <cell r="J78">
            <v>1593</v>
          </cell>
        </row>
        <row r="79">
          <cell r="J79">
            <v>0</v>
          </cell>
        </row>
        <row r="80">
          <cell r="J80">
            <v>1380</v>
          </cell>
        </row>
        <row r="81">
          <cell r="J81">
            <v>85114</v>
          </cell>
        </row>
        <row r="82">
          <cell r="J82">
            <v>26585</v>
          </cell>
        </row>
        <row r="83">
          <cell r="J83">
            <v>11047</v>
          </cell>
        </row>
        <row r="84">
          <cell r="J84">
            <v>1502</v>
          </cell>
        </row>
        <row r="85">
          <cell r="J85">
            <v>22973</v>
          </cell>
        </row>
        <row r="86">
          <cell r="J86">
            <v>12934</v>
          </cell>
        </row>
        <row r="87">
          <cell r="J87">
            <v>2165</v>
          </cell>
        </row>
        <row r="88">
          <cell r="J88">
            <v>417025</v>
          </cell>
        </row>
        <row r="89">
          <cell r="J89">
            <v>770267</v>
          </cell>
        </row>
        <row r="105">
          <cell r="J105">
            <v>166046</v>
          </cell>
        </row>
        <row r="106">
          <cell r="J106">
            <v>87857</v>
          </cell>
        </row>
        <row r="107">
          <cell r="J107">
            <v>0</v>
          </cell>
        </row>
        <row r="108">
          <cell r="J108">
            <v>42020</v>
          </cell>
        </row>
        <row r="109">
          <cell r="J109">
            <v>16663</v>
          </cell>
        </row>
        <row r="110">
          <cell r="J110">
            <v>16696</v>
          </cell>
        </row>
        <row r="111">
          <cell r="J111">
            <v>47832</v>
          </cell>
        </row>
        <row r="112">
          <cell r="J112">
            <v>918</v>
          </cell>
        </row>
        <row r="113">
          <cell r="J113">
            <v>21253</v>
          </cell>
        </row>
        <row r="114">
          <cell r="J114">
            <v>62528</v>
          </cell>
        </row>
        <row r="115">
          <cell r="J115">
            <v>31466</v>
          </cell>
        </row>
        <row r="116">
          <cell r="J116">
            <v>84546</v>
          </cell>
        </row>
        <row r="117">
          <cell r="J117">
            <v>29673</v>
          </cell>
        </row>
        <row r="118">
          <cell r="J118">
            <v>255155</v>
          </cell>
        </row>
        <row r="119">
          <cell r="J119">
            <v>80427</v>
          </cell>
        </row>
        <row r="120">
          <cell r="J120">
            <v>11832</v>
          </cell>
        </row>
        <row r="121">
          <cell r="J121">
            <v>56601</v>
          </cell>
        </row>
        <row r="122">
          <cell r="J122">
            <v>49773</v>
          </cell>
        </row>
        <row r="123">
          <cell r="J123">
            <v>44653</v>
          </cell>
        </row>
        <row r="124">
          <cell r="J124">
            <v>19424</v>
          </cell>
        </row>
        <row r="125">
          <cell r="J125">
            <v>2969</v>
          </cell>
        </row>
        <row r="126">
          <cell r="J126">
            <v>15148</v>
          </cell>
        </row>
        <row r="127">
          <cell r="J127">
            <v>52835</v>
          </cell>
        </row>
        <row r="128">
          <cell r="J128">
            <v>0</v>
          </cell>
        </row>
        <row r="129">
          <cell r="J129">
            <v>57463</v>
          </cell>
        </row>
        <row r="130">
          <cell r="J130">
            <v>122337</v>
          </cell>
        </row>
        <row r="131">
          <cell r="J131">
            <v>28384</v>
          </cell>
        </row>
        <row r="132">
          <cell r="J132">
            <v>22435</v>
          </cell>
        </row>
        <row r="133">
          <cell r="J133">
            <v>1636</v>
          </cell>
        </row>
        <row r="134">
          <cell r="J134">
            <v>35402</v>
          </cell>
        </row>
        <row r="135">
          <cell r="J135">
            <v>15958</v>
          </cell>
        </row>
        <row r="136">
          <cell r="J136">
            <v>2154</v>
          </cell>
        </row>
        <row r="137">
          <cell r="J137">
            <v>3564224</v>
          </cell>
        </row>
        <row r="138">
          <cell r="J138">
            <v>298408</v>
          </cell>
        </row>
      </sheetData>
      <sheetData sheetId="9">
        <row r="8">
          <cell r="J8">
            <v>97553</v>
          </cell>
        </row>
        <row r="9">
          <cell r="J9">
            <v>24193</v>
          </cell>
        </row>
        <row r="10">
          <cell r="J10">
            <v>200</v>
          </cell>
        </row>
        <row r="11">
          <cell r="J11">
            <v>250</v>
          </cell>
        </row>
        <row r="12">
          <cell r="J12">
            <v>7428</v>
          </cell>
        </row>
        <row r="13">
          <cell r="J13">
            <v>2570</v>
          </cell>
        </row>
        <row r="14">
          <cell r="J14">
            <v>3163</v>
          </cell>
        </row>
        <row r="15">
          <cell r="J15">
            <v>89</v>
          </cell>
        </row>
        <row r="16">
          <cell r="J16">
            <v>9937</v>
          </cell>
        </row>
        <row r="17">
          <cell r="J17">
            <v>4925</v>
          </cell>
        </row>
        <row r="18">
          <cell r="J18">
            <v>6370</v>
          </cell>
        </row>
        <row r="19">
          <cell r="J19">
            <v>3440</v>
          </cell>
        </row>
        <row r="20">
          <cell r="J20">
            <v>7293</v>
          </cell>
        </row>
        <row r="21">
          <cell r="J21">
            <v>22643</v>
          </cell>
        </row>
        <row r="22">
          <cell r="J22">
            <v>2460</v>
          </cell>
        </row>
        <row r="23">
          <cell r="J23">
            <v>0</v>
          </cell>
        </row>
        <row r="24">
          <cell r="J24">
            <v>7773</v>
          </cell>
        </row>
        <row r="25">
          <cell r="J25">
            <v>1205</v>
          </cell>
        </row>
        <row r="26">
          <cell r="J26">
            <v>2225</v>
          </cell>
        </row>
        <row r="27">
          <cell r="J27">
            <v>542</v>
          </cell>
        </row>
        <row r="28">
          <cell r="J28">
            <v>789</v>
          </cell>
        </row>
        <row r="29">
          <cell r="J29">
            <v>102</v>
          </cell>
        </row>
        <row r="30">
          <cell r="J30">
            <v>1165</v>
          </cell>
        </row>
        <row r="31">
          <cell r="J31">
            <v>0</v>
          </cell>
        </row>
        <row r="32">
          <cell r="J32">
            <v>1465</v>
          </cell>
        </row>
        <row r="33">
          <cell r="J33">
            <v>2571</v>
          </cell>
        </row>
        <row r="34">
          <cell r="J34">
            <v>1710</v>
          </cell>
        </row>
        <row r="35">
          <cell r="J35">
            <v>1893</v>
          </cell>
        </row>
        <row r="36">
          <cell r="J36">
            <v>413</v>
          </cell>
        </row>
        <row r="37">
          <cell r="J37">
            <v>5018</v>
          </cell>
        </row>
        <row r="38">
          <cell r="J38">
            <v>13647</v>
          </cell>
        </row>
        <row r="39">
          <cell r="J39">
            <v>44</v>
          </cell>
        </row>
        <row r="40">
          <cell r="J40">
            <v>3833</v>
          </cell>
        </row>
        <row r="41">
          <cell r="J41">
            <v>11973</v>
          </cell>
        </row>
        <row r="56">
          <cell r="J56">
            <v>76460</v>
          </cell>
        </row>
        <row r="57">
          <cell r="J57">
            <v>53672</v>
          </cell>
        </row>
        <row r="58">
          <cell r="J58">
            <v>760</v>
          </cell>
        </row>
        <row r="59">
          <cell r="J59">
            <v>388495</v>
          </cell>
        </row>
        <row r="60">
          <cell r="J60">
            <v>9324</v>
          </cell>
        </row>
        <row r="61">
          <cell r="J61">
            <v>19657</v>
          </cell>
        </row>
        <row r="62">
          <cell r="J62">
            <v>39479</v>
          </cell>
        </row>
        <row r="63">
          <cell r="J63">
            <v>1864</v>
          </cell>
        </row>
        <row r="64">
          <cell r="J64">
            <v>10674</v>
          </cell>
        </row>
        <row r="65">
          <cell r="J65">
            <v>5828</v>
          </cell>
        </row>
        <row r="66">
          <cell r="J66">
            <v>5279</v>
          </cell>
        </row>
        <row r="67">
          <cell r="J67">
            <v>2479</v>
          </cell>
        </row>
        <row r="68">
          <cell r="J68">
            <v>4875</v>
          </cell>
        </row>
        <row r="69">
          <cell r="J69">
            <v>29613</v>
          </cell>
        </row>
        <row r="70">
          <cell r="J70">
            <v>6045</v>
          </cell>
        </row>
        <row r="71">
          <cell r="J71">
            <v>30</v>
          </cell>
        </row>
        <row r="72">
          <cell r="J72">
            <v>10644</v>
          </cell>
        </row>
        <row r="73">
          <cell r="J73">
            <v>4967</v>
          </cell>
        </row>
        <row r="74">
          <cell r="J74">
            <v>5975</v>
          </cell>
        </row>
        <row r="75">
          <cell r="J75">
            <v>594</v>
          </cell>
        </row>
        <row r="76">
          <cell r="J76">
            <v>865</v>
          </cell>
        </row>
        <row r="77">
          <cell r="J77">
            <v>9447</v>
          </cell>
        </row>
        <row r="78">
          <cell r="J78">
            <v>1441</v>
          </cell>
        </row>
        <row r="79">
          <cell r="J79">
            <v>0</v>
          </cell>
        </row>
        <row r="80">
          <cell r="J80">
            <v>1134</v>
          </cell>
        </row>
        <row r="81">
          <cell r="J81">
            <v>71362</v>
          </cell>
        </row>
        <row r="82">
          <cell r="J82">
            <v>25805</v>
          </cell>
        </row>
        <row r="83">
          <cell r="J83">
            <v>8895</v>
          </cell>
        </row>
        <row r="84">
          <cell r="J84">
            <v>646</v>
          </cell>
        </row>
        <row r="85">
          <cell r="J85">
            <v>15432</v>
          </cell>
        </row>
        <row r="86">
          <cell r="J86">
            <v>3624</v>
          </cell>
        </row>
        <row r="87">
          <cell r="J87">
            <v>312</v>
          </cell>
        </row>
        <row r="88">
          <cell r="J88">
            <v>416483</v>
          </cell>
        </row>
        <row r="89">
          <cell r="J89">
            <v>776949</v>
          </cell>
        </row>
        <row r="105">
          <cell r="J105">
            <v>329162</v>
          </cell>
        </row>
        <row r="106">
          <cell r="J106">
            <v>91943</v>
          </cell>
        </row>
        <row r="107">
          <cell r="J107">
            <v>981</v>
          </cell>
        </row>
        <row r="108">
          <cell r="J108">
            <v>42189</v>
          </cell>
        </row>
        <row r="109">
          <cell r="J109">
            <v>16436</v>
          </cell>
        </row>
        <row r="110">
          <cell r="J110">
            <v>21311</v>
          </cell>
        </row>
        <row r="111">
          <cell r="J111">
            <v>36375</v>
          </cell>
        </row>
        <row r="112">
          <cell r="J112">
            <v>2407</v>
          </cell>
        </row>
        <row r="113">
          <cell r="J113">
            <v>24805</v>
          </cell>
        </row>
        <row r="114">
          <cell r="J114">
            <v>71356</v>
          </cell>
        </row>
        <row r="115">
          <cell r="J115">
            <v>39261</v>
          </cell>
        </row>
        <row r="116">
          <cell r="J116">
            <v>100560</v>
          </cell>
        </row>
        <row r="117">
          <cell r="J117">
            <v>50810</v>
          </cell>
        </row>
        <row r="118">
          <cell r="J118">
            <v>281822</v>
          </cell>
        </row>
        <row r="119">
          <cell r="J119">
            <v>65412</v>
          </cell>
        </row>
        <row r="120">
          <cell r="J120">
            <v>240</v>
          </cell>
        </row>
        <row r="121">
          <cell r="J121">
            <v>66921</v>
          </cell>
        </row>
        <row r="122">
          <cell r="J122">
            <v>45038</v>
          </cell>
        </row>
        <row r="123">
          <cell r="J123">
            <v>126625</v>
          </cell>
        </row>
        <row r="124">
          <cell r="J124">
            <v>16885</v>
          </cell>
        </row>
        <row r="125">
          <cell r="J125">
            <v>1685</v>
          </cell>
        </row>
        <row r="126">
          <cell r="J126">
            <v>15113</v>
          </cell>
        </row>
        <row r="127">
          <cell r="J127">
            <v>68393</v>
          </cell>
        </row>
        <row r="128">
          <cell r="J128">
            <v>0</v>
          </cell>
        </row>
        <row r="129">
          <cell r="J129">
            <v>64847</v>
          </cell>
        </row>
        <row r="130">
          <cell r="J130">
            <v>154287</v>
          </cell>
        </row>
        <row r="131">
          <cell r="J131">
            <v>29358</v>
          </cell>
        </row>
        <row r="132">
          <cell r="J132">
            <v>23158</v>
          </cell>
        </row>
        <row r="133">
          <cell r="J133">
            <v>1356</v>
          </cell>
        </row>
        <row r="134">
          <cell r="J134">
            <v>27309</v>
          </cell>
        </row>
        <row r="135">
          <cell r="J135">
            <v>14430</v>
          </cell>
        </row>
        <row r="136">
          <cell r="J136">
            <v>389</v>
          </cell>
        </row>
        <row r="137">
          <cell r="J137">
            <v>3471133</v>
          </cell>
        </row>
        <row r="138">
          <cell r="J138">
            <v>215521</v>
          </cell>
        </row>
      </sheetData>
      <sheetData sheetId="10">
        <row r="8">
          <cell r="J8">
            <v>21897</v>
          </cell>
        </row>
        <row r="9">
          <cell r="J9">
            <v>50410</v>
          </cell>
        </row>
        <row r="10">
          <cell r="J10">
            <v>5685</v>
          </cell>
        </row>
        <row r="11">
          <cell r="J11">
            <v>310</v>
          </cell>
        </row>
        <row r="12">
          <cell r="J12">
            <v>13736</v>
          </cell>
        </row>
        <row r="13">
          <cell r="J13">
            <v>42981</v>
          </cell>
        </row>
        <row r="14">
          <cell r="J14">
            <v>62865</v>
          </cell>
        </row>
        <row r="15">
          <cell r="J15">
            <v>1579</v>
          </cell>
        </row>
        <row r="16">
          <cell r="J16">
            <v>10259</v>
          </cell>
        </row>
        <row r="17">
          <cell r="J17">
            <v>7957</v>
          </cell>
        </row>
        <row r="18">
          <cell r="J18">
            <v>1860</v>
          </cell>
        </row>
        <row r="19">
          <cell r="J19">
            <v>4588</v>
          </cell>
        </row>
        <row r="20">
          <cell r="J20">
            <v>5804</v>
          </cell>
        </row>
        <row r="21">
          <cell r="J21">
            <v>27038</v>
          </cell>
        </row>
        <row r="22">
          <cell r="J22">
            <v>4183</v>
          </cell>
        </row>
        <row r="23">
          <cell r="J23">
            <v>0</v>
          </cell>
        </row>
        <row r="24">
          <cell r="J24">
            <v>8129</v>
          </cell>
        </row>
        <row r="25">
          <cell r="J25">
            <v>1175</v>
          </cell>
        </row>
        <row r="26">
          <cell r="J26">
            <v>2364</v>
          </cell>
        </row>
        <row r="27">
          <cell r="J27">
            <v>806</v>
          </cell>
        </row>
        <row r="28">
          <cell r="J28">
            <v>1159</v>
          </cell>
        </row>
        <row r="29">
          <cell r="J29">
            <v>8</v>
          </cell>
        </row>
        <row r="30">
          <cell r="J30">
            <v>1247</v>
          </cell>
        </row>
        <row r="31">
          <cell r="J31">
            <v>11301</v>
          </cell>
        </row>
        <row r="32">
          <cell r="J32">
            <v>1722</v>
          </cell>
        </row>
        <row r="33">
          <cell r="J33">
            <v>381</v>
          </cell>
        </row>
        <row r="34">
          <cell r="J34">
            <v>1887</v>
          </cell>
        </row>
        <row r="35">
          <cell r="J35">
            <v>3546</v>
          </cell>
        </row>
        <row r="36">
          <cell r="J36">
            <v>541</v>
          </cell>
        </row>
        <row r="37">
          <cell r="J37">
            <v>2000</v>
          </cell>
        </row>
        <row r="38">
          <cell r="J38">
            <v>3366</v>
          </cell>
        </row>
        <row r="39">
          <cell r="J39">
            <v>0</v>
          </cell>
        </row>
        <row r="40">
          <cell r="J40">
            <v>7420</v>
          </cell>
        </row>
        <row r="41">
          <cell r="J41">
            <v>38023</v>
          </cell>
        </row>
        <row r="56">
          <cell r="J56">
            <v>337172</v>
          </cell>
        </row>
        <row r="57">
          <cell r="J57">
            <v>46198</v>
          </cell>
        </row>
        <row r="58">
          <cell r="J58">
            <v>1105</v>
          </cell>
        </row>
        <row r="59">
          <cell r="J59">
            <v>389091</v>
          </cell>
        </row>
        <row r="60">
          <cell r="J60">
            <v>4073</v>
          </cell>
        </row>
        <row r="61">
          <cell r="J61">
            <v>4629</v>
          </cell>
        </row>
        <row r="62">
          <cell r="J62">
            <v>3419</v>
          </cell>
        </row>
        <row r="63">
          <cell r="J63">
            <v>632</v>
          </cell>
        </row>
        <row r="64">
          <cell r="J64">
            <v>7956</v>
          </cell>
        </row>
        <row r="65">
          <cell r="J65">
            <v>4052</v>
          </cell>
        </row>
        <row r="66">
          <cell r="J66">
            <v>2431</v>
          </cell>
        </row>
        <row r="67">
          <cell r="J67">
            <v>3719</v>
          </cell>
        </row>
        <row r="68">
          <cell r="J68">
            <v>4184</v>
          </cell>
        </row>
        <row r="69">
          <cell r="J69">
            <v>24674</v>
          </cell>
        </row>
        <row r="70">
          <cell r="J70">
            <v>6781</v>
          </cell>
        </row>
        <row r="71">
          <cell r="J71">
            <v>0</v>
          </cell>
        </row>
        <row r="72">
          <cell r="J72">
            <v>10410</v>
          </cell>
        </row>
        <row r="73">
          <cell r="J73">
            <v>3026</v>
          </cell>
        </row>
        <row r="74">
          <cell r="J74">
            <v>5678</v>
          </cell>
        </row>
        <row r="75">
          <cell r="J75">
            <v>701</v>
          </cell>
        </row>
        <row r="76">
          <cell r="J76">
            <v>644</v>
          </cell>
        </row>
        <row r="77">
          <cell r="J77">
            <v>8272</v>
          </cell>
        </row>
        <row r="78">
          <cell r="J78">
            <v>1493</v>
          </cell>
        </row>
        <row r="79">
          <cell r="J79">
            <v>0</v>
          </cell>
        </row>
        <row r="80">
          <cell r="J80">
            <v>1505</v>
          </cell>
        </row>
        <row r="81">
          <cell r="J81">
            <v>77013</v>
          </cell>
        </row>
        <row r="82">
          <cell r="J82">
            <v>25813</v>
          </cell>
        </row>
        <row r="83">
          <cell r="J83">
            <v>8054</v>
          </cell>
        </row>
        <row r="84">
          <cell r="J84">
            <v>609</v>
          </cell>
        </row>
        <row r="85">
          <cell r="J85">
            <v>18495</v>
          </cell>
        </row>
        <row r="86">
          <cell r="J86">
            <v>14675</v>
          </cell>
        </row>
        <row r="87">
          <cell r="J87">
            <v>320</v>
          </cell>
        </row>
        <row r="88">
          <cell r="J88">
            <v>413997</v>
          </cell>
        </row>
        <row r="89">
          <cell r="J89">
            <v>724871</v>
          </cell>
        </row>
        <row r="105">
          <cell r="J105">
            <v>1448666</v>
          </cell>
        </row>
        <row r="106">
          <cell r="J106">
            <v>70817</v>
          </cell>
        </row>
        <row r="107">
          <cell r="J107">
            <v>2863</v>
          </cell>
        </row>
        <row r="108">
          <cell r="J108">
            <v>43040</v>
          </cell>
        </row>
        <row r="109">
          <cell r="J109">
            <v>4063</v>
          </cell>
        </row>
        <row r="110">
          <cell r="J110">
            <v>4034</v>
          </cell>
        </row>
        <row r="111">
          <cell r="J111">
            <v>3643</v>
          </cell>
        </row>
        <row r="112">
          <cell r="J112">
            <v>652</v>
          </cell>
        </row>
        <row r="113">
          <cell r="J113">
            <v>17073</v>
          </cell>
        </row>
        <row r="114">
          <cell r="J114">
            <v>49365</v>
          </cell>
        </row>
        <row r="115">
          <cell r="J115">
            <v>29194</v>
          </cell>
        </row>
        <row r="116">
          <cell r="J116">
            <v>138620</v>
          </cell>
        </row>
        <row r="117">
          <cell r="J117">
            <v>32373</v>
          </cell>
        </row>
        <row r="118">
          <cell r="J118">
            <v>281486</v>
          </cell>
        </row>
        <row r="119">
          <cell r="J119">
            <v>62822</v>
          </cell>
        </row>
        <row r="120">
          <cell r="J120">
            <v>0</v>
          </cell>
        </row>
        <row r="121">
          <cell r="J121">
            <v>63529</v>
          </cell>
        </row>
        <row r="122">
          <cell r="J122">
            <v>35642</v>
          </cell>
        </row>
        <row r="123">
          <cell r="J123">
            <v>172761</v>
          </cell>
        </row>
        <row r="124">
          <cell r="J124">
            <v>22099</v>
          </cell>
        </row>
        <row r="125">
          <cell r="J125">
            <v>1303</v>
          </cell>
        </row>
        <row r="126">
          <cell r="J126">
            <v>14447</v>
          </cell>
        </row>
        <row r="127">
          <cell r="J127">
            <v>46416</v>
          </cell>
        </row>
        <row r="128">
          <cell r="J128">
            <v>0</v>
          </cell>
        </row>
        <row r="129">
          <cell r="J129">
            <v>86239</v>
          </cell>
        </row>
        <row r="130">
          <cell r="J130">
            <v>151664</v>
          </cell>
        </row>
        <row r="131">
          <cell r="J131">
            <v>34400</v>
          </cell>
        </row>
        <row r="132">
          <cell r="J132">
            <v>18371</v>
          </cell>
        </row>
        <row r="133">
          <cell r="J133">
            <v>739</v>
          </cell>
        </row>
        <row r="134">
          <cell r="J134">
            <v>25935</v>
          </cell>
        </row>
        <row r="135">
          <cell r="J135">
            <v>18337</v>
          </cell>
        </row>
        <row r="136">
          <cell r="J136">
            <v>359</v>
          </cell>
        </row>
        <row r="137">
          <cell r="J137">
            <v>4059062</v>
          </cell>
        </row>
        <row r="138">
          <cell r="J138">
            <v>187449</v>
          </cell>
        </row>
      </sheetData>
      <sheetData sheetId="11">
        <row r="8">
          <cell r="J8">
            <v>4929</v>
          </cell>
        </row>
        <row r="9">
          <cell r="J9">
            <v>28821</v>
          </cell>
        </row>
        <row r="10">
          <cell r="J10">
            <v>6697</v>
          </cell>
        </row>
        <row r="11">
          <cell r="J11">
            <v>715</v>
          </cell>
        </row>
        <row r="12">
          <cell r="J12">
            <v>3351</v>
          </cell>
        </row>
        <row r="13">
          <cell r="J13">
            <v>9232</v>
          </cell>
        </row>
        <row r="14">
          <cell r="J14">
            <v>20499</v>
          </cell>
        </row>
        <row r="15">
          <cell r="J15">
            <v>1554</v>
          </cell>
        </row>
        <row r="16">
          <cell r="J16">
            <v>2533</v>
          </cell>
        </row>
        <row r="17">
          <cell r="J17">
            <v>10071</v>
          </cell>
        </row>
        <row r="18">
          <cell r="J18">
            <v>2885</v>
          </cell>
        </row>
        <row r="19">
          <cell r="J19">
            <v>3303</v>
          </cell>
        </row>
        <row r="20">
          <cell r="J20">
            <v>4438</v>
          </cell>
        </row>
        <row r="21">
          <cell r="J21">
            <v>22583</v>
          </cell>
        </row>
        <row r="22">
          <cell r="J22">
            <v>4989</v>
          </cell>
        </row>
        <row r="23">
          <cell r="J23">
            <v>5</v>
          </cell>
        </row>
        <row r="24">
          <cell r="J24">
            <v>5578</v>
          </cell>
        </row>
        <row r="25">
          <cell r="J25">
            <v>1471</v>
          </cell>
        </row>
        <row r="26">
          <cell r="J26">
            <v>4477</v>
          </cell>
        </row>
        <row r="27">
          <cell r="J27">
            <v>557</v>
          </cell>
        </row>
        <row r="28">
          <cell r="J28">
            <v>632</v>
          </cell>
        </row>
        <row r="29">
          <cell r="J29">
            <v>0</v>
          </cell>
        </row>
        <row r="30">
          <cell r="J30">
            <v>1219</v>
          </cell>
        </row>
        <row r="31">
          <cell r="J31">
            <v>18824</v>
          </cell>
        </row>
        <row r="32">
          <cell r="J32">
            <v>1394</v>
          </cell>
        </row>
        <row r="33">
          <cell r="J33">
            <v>695</v>
          </cell>
        </row>
        <row r="34">
          <cell r="J34">
            <v>5105</v>
          </cell>
        </row>
        <row r="35">
          <cell r="J35">
            <v>2732</v>
          </cell>
        </row>
        <row r="36">
          <cell r="J36">
            <v>1316</v>
          </cell>
        </row>
        <row r="37">
          <cell r="J37">
            <v>25</v>
          </cell>
        </row>
        <row r="38">
          <cell r="J38">
            <v>3336</v>
          </cell>
        </row>
        <row r="39">
          <cell r="J39">
            <v>3</v>
          </cell>
        </row>
        <row r="40">
          <cell r="J40">
            <v>4611</v>
          </cell>
        </row>
        <row r="41">
          <cell r="J41">
            <v>17024</v>
          </cell>
        </row>
        <row r="56">
          <cell r="J56">
            <v>548919</v>
          </cell>
        </row>
        <row r="57">
          <cell r="J57">
            <v>29563</v>
          </cell>
        </row>
        <row r="58">
          <cell r="J58">
            <v>0</v>
          </cell>
        </row>
        <row r="59">
          <cell r="J59">
            <v>379519</v>
          </cell>
        </row>
        <row r="60">
          <cell r="J60">
            <v>5908</v>
          </cell>
        </row>
        <row r="61">
          <cell r="J61">
            <v>3187</v>
          </cell>
        </row>
        <row r="62">
          <cell r="J62">
            <v>5605</v>
          </cell>
        </row>
        <row r="63">
          <cell r="J63">
            <v>152</v>
          </cell>
        </row>
        <row r="64">
          <cell r="J64">
            <v>7116</v>
          </cell>
        </row>
        <row r="65">
          <cell r="J65">
            <v>4764</v>
          </cell>
        </row>
        <row r="66">
          <cell r="J66">
            <v>2768</v>
          </cell>
        </row>
        <row r="67">
          <cell r="J67">
            <v>3463</v>
          </cell>
        </row>
        <row r="68">
          <cell r="J68">
            <v>5210</v>
          </cell>
        </row>
        <row r="69">
          <cell r="J69">
            <v>21501</v>
          </cell>
        </row>
        <row r="70">
          <cell r="J70">
            <v>6447</v>
          </cell>
        </row>
        <row r="71">
          <cell r="J71">
            <v>0</v>
          </cell>
        </row>
        <row r="72">
          <cell r="J72">
            <v>10784</v>
          </cell>
        </row>
        <row r="73">
          <cell r="J73">
            <v>3324</v>
          </cell>
        </row>
        <row r="74">
          <cell r="J74">
            <v>758</v>
          </cell>
        </row>
        <row r="75">
          <cell r="J75">
            <v>1024</v>
          </cell>
        </row>
        <row r="76">
          <cell r="J76">
            <v>695</v>
          </cell>
        </row>
        <row r="77">
          <cell r="J77">
            <v>8506</v>
          </cell>
        </row>
        <row r="78">
          <cell r="J78">
            <v>2422</v>
          </cell>
        </row>
        <row r="79">
          <cell r="J79">
            <v>0</v>
          </cell>
        </row>
        <row r="80">
          <cell r="J80">
            <v>1336</v>
          </cell>
        </row>
        <row r="81">
          <cell r="J81">
            <v>53496</v>
          </cell>
        </row>
        <row r="82">
          <cell r="J82">
            <v>24119</v>
          </cell>
        </row>
        <row r="83">
          <cell r="J83">
            <v>7920</v>
          </cell>
        </row>
        <row r="84">
          <cell r="J84">
            <v>1252</v>
          </cell>
        </row>
        <row r="85">
          <cell r="J85">
            <v>21882</v>
          </cell>
        </row>
        <row r="86">
          <cell r="J86">
            <v>4877</v>
          </cell>
        </row>
        <row r="87">
          <cell r="J87">
            <v>542</v>
          </cell>
        </row>
        <row r="88">
          <cell r="J88">
            <v>417187</v>
          </cell>
        </row>
        <row r="89">
          <cell r="J89">
            <v>710864</v>
          </cell>
        </row>
        <row r="105">
          <cell r="J105">
            <v>2623187</v>
          </cell>
        </row>
        <row r="106">
          <cell r="J106">
            <v>76566</v>
          </cell>
        </row>
        <row r="107">
          <cell r="J107">
            <v>0</v>
          </cell>
        </row>
        <row r="108">
          <cell r="J108">
            <v>39820</v>
          </cell>
        </row>
        <row r="109">
          <cell r="J109">
            <v>10535</v>
          </cell>
        </row>
        <row r="110">
          <cell r="J110">
            <v>4967</v>
          </cell>
        </row>
        <row r="111">
          <cell r="J111">
            <v>5718</v>
          </cell>
        </row>
        <row r="112">
          <cell r="J112">
            <v>152</v>
          </cell>
        </row>
        <row r="113">
          <cell r="J113">
            <v>12422</v>
          </cell>
        </row>
        <row r="114">
          <cell r="J114">
            <v>62618</v>
          </cell>
        </row>
        <row r="115">
          <cell r="J115">
            <v>23069</v>
          </cell>
        </row>
        <row r="116">
          <cell r="J116">
            <v>105980</v>
          </cell>
        </row>
        <row r="117">
          <cell r="J117">
            <v>38359</v>
          </cell>
        </row>
        <row r="118">
          <cell r="J118">
            <v>287932</v>
          </cell>
        </row>
        <row r="119">
          <cell r="J119">
            <v>51253</v>
          </cell>
        </row>
        <row r="120">
          <cell r="J120">
            <v>0</v>
          </cell>
        </row>
        <row r="121">
          <cell r="J121">
            <v>64540</v>
          </cell>
        </row>
        <row r="122">
          <cell r="J122">
            <v>30092</v>
          </cell>
        </row>
        <row r="123">
          <cell r="J123">
            <v>20356</v>
          </cell>
        </row>
        <row r="124">
          <cell r="J124">
            <v>20785</v>
          </cell>
        </row>
        <row r="125">
          <cell r="J125">
            <v>1340</v>
          </cell>
        </row>
        <row r="126">
          <cell r="J126">
            <v>14592</v>
          </cell>
        </row>
        <row r="127">
          <cell r="J127">
            <v>55505</v>
          </cell>
        </row>
        <row r="128">
          <cell r="J128">
            <v>0</v>
          </cell>
        </row>
        <row r="129">
          <cell r="J129">
            <v>50083</v>
          </cell>
        </row>
        <row r="130">
          <cell r="J130">
            <v>69442</v>
          </cell>
        </row>
        <row r="131">
          <cell r="J131">
            <v>29261</v>
          </cell>
        </row>
        <row r="132">
          <cell r="J132">
            <v>19094</v>
          </cell>
        </row>
        <row r="133">
          <cell r="J133">
            <v>1816</v>
          </cell>
        </row>
        <row r="134">
          <cell r="J134">
            <v>33917</v>
          </cell>
        </row>
        <row r="135">
          <cell r="J135">
            <v>12406</v>
          </cell>
        </row>
        <row r="136">
          <cell r="J136">
            <v>612</v>
          </cell>
        </row>
        <row r="137">
          <cell r="J137">
            <v>4007672</v>
          </cell>
        </row>
        <row r="138">
          <cell r="J138">
            <v>163930</v>
          </cell>
        </row>
      </sheetData>
      <sheetData sheetId="12">
        <row r="8">
          <cell r="J8">
            <v>0</v>
          </cell>
        </row>
        <row r="9">
          <cell r="J9">
            <v>24587</v>
          </cell>
        </row>
        <row r="10">
          <cell r="J10">
            <v>3214</v>
          </cell>
        </row>
        <row r="11">
          <cell r="J11">
            <v>153</v>
          </cell>
        </row>
        <row r="12">
          <cell r="J12">
            <v>654</v>
          </cell>
        </row>
        <row r="13">
          <cell r="J13">
            <v>89521</v>
          </cell>
        </row>
        <row r="14">
          <cell r="J14">
            <v>25894</v>
          </cell>
        </row>
        <row r="15">
          <cell r="J15">
            <v>767</v>
          </cell>
        </row>
        <row r="16">
          <cell r="J16">
            <v>8654.0000000000018</v>
          </cell>
        </row>
        <row r="17">
          <cell r="J17">
            <v>9200.9999999999982</v>
          </cell>
        </row>
        <row r="18">
          <cell r="J18">
            <v>2952</v>
          </cell>
        </row>
        <row r="19">
          <cell r="J19">
            <v>5363</v>
          </cell>
        </row>
        <row r="20">
          <cell r="J20">
            <v>5014</v>
          </cell>
        </row>
        <row r="21">
          <cell r="J21">
            <v>26514</v>
          </cell>
        </row>
        <row r="22">
          <cell r="J22">
            <v>7520.9999999999991</v>
          </cell>
        </row>
        <row r="23">
          <cell r="J23">
            <v>5219</v>
          </cell>
        </row>
        <row r="24">
          <cell r="J24">
            <v>8521</v>
          </cell>
        </row>
        <row r="25">
          <cell r="J25">
            <v>2541.0000000000005</v>
          </cell>
        </row>
        <row r="26">
          <cell r="J26">
            <v>4366</v>
          </cell>
        </row>
        <row r="27">
          <cell r="J27">
            <v>895.00000000000011</v>
          </cell>
        </row>
        <row r="28">
          <cell r="J28">
            <v>1324</v>
          </cell>
        </row>
        <row r="29">
          <cell r="J29">
            <v>2514</v>
          </cell>
        </row>
        <row r="30">
          <cell r="J30">
            <v>1555</v>
          </cell>
        </row>
        <row r="31">
          <cell r="J31">
            <v>20417</v>
          </cell>
        </row>
        <row r="32">
          <cell r="J32">
            <v>1458</v>
          </cell>
        </row>
        <row r="33">
          <cell r="J33">
            <v>9541</v>
          </cell>
        </row>
        <row r="34">
          <cell r="J34">
            <v>2988</v>
          </cell>
        </row>
        <row r="35">
          <cell r="J35">
            <v>1320</v>
          </cell>
        </row>
        <row r="36">
          <cell r="J36">
            <v>879</v>
          </cell>
        </row>
        <row r="37">
          <cell r="J37">
            <v>150</v>
          </cell>
        </row>
        <row r="38">
          <cell r="J38">
            <v>4962</v>
          </cell>
        </row>
        <row r="39">
          <cell r="J39">
            <v>0</v>
          </cell>
        </row>
        <row r="40">
          <cell r="J40">
            <v>6520.9999999999991</v>
          </cell>
        </row>
        <row r="41">
          <cell r="J41">
            <v>39209.999999999993</v>
          </cell>
        </row>
        <row r="56">
          <cell r="J56">
            <v>290884</v>
          </cell>
        </row>
        <row r="57">
          <cell r="J57">
            <v>25874</v>
          </cell>
        </row>
        <row r="58">
          <cell r="J58">
            <v>2222</v>
          </cell>
        </row>
        <row r="59">
          <cell r="J59">
            <v>374407</v>
          </cell>
        </row>
        <row r="60">
          <cell r="J60">
            <v>13045.000000000002</v>
          </cell>
        </row>
        <row r="61">
          <cell r="J61">
            <v>19819.999999999996</v>
          </cell>
        </row>
        <row r="62">
          <cell r="J62">
            <v>22013.999999999996</v>
          </cell>
        </row>
        <row r="63">
          <cell r="J63">
            <v>1320</v>
          </cell>
        </row>
        <row r="64">
          <cell r="J64">
            <v>27801</v>
          </cell>
        </row>
        <row r="65">
          <cell r="J65">
            <v>9852</v>
          </cell>
        </row>
        <row r="66">
          <cell r="J66">
            <v>6987</v>
          </cell>
        </row>
        <row r="67">
          <cell r="J67">
            <v>4020.9999999999995</v>
          </cell>
        </row>
        <row r="68">
          <cell r="J68">
            <v>6999.0000000000009</v>
          </cell>
        </row>
        <row r="69">
          <cell r="J69">
            <v>46999</v>
          </cell>
        </row>
        <row r="70">
          <cell r="J70">
            <v>10011.000000000002</v>
          </cell>
        </row>
        <row r="71">
          <cell r="J71">
            <v>0</v>
          </cell>
        </row>
        <row r="72">
          <cell r="J72">
            <v>13014.000000000002</v>
          </cell>
        </row>
        <row r="73">
          <cell r="J73">
            <v>8999</v>
          </cell>
        </row>
        <row r="74">
          <cell r="J74">
            <v>4251</v>
          </cell>
        </row>
        <row r="75">
          <cell r="J75">
            <v>902</v>
          </cell>
        </row>
        <row r="76">
          <cell r="J76">
            <v>1201</v>
          </cell>
        </row>
        <row r="77">
          <cell r="J77">
            <v>8241</v>
          </cell>
        </row>
        <row r="78">
          <cell r="J78">
            <v>1501.9999999999998</v>
          </cell>
        </row>
        <row r="79">
          <cell r="J79">
            <v>0</v>
          </cell>
        </row>
        <row r="80">
          <cell r="J80">
            <v>1920</v>
          </cell>
        </row>
        <row r="81">
          <cell r="J81">
            <v>55487.000000000007</v>
          </cell>
        </row>
        <row r="82">
          <cell r="J82">
            <v>19820</v>
          </cell>
        </row>
        <row r="83">
          <cell r="J83">
            <v>26301</v>
          </cell>
        </row>
        <row r="84">
          <cell r="J84">
            <v>12989</v>
          </cell>
        </row>
        <row r="85">
          <cell r="J85">
            <v>44585.000000000007</v>
          </cell>
        </row>
        <row r="86">
          <cell r="J86">
            <v>16240</v>
          </cell>
        </row>
        <row r="87">
          <cell r="J87">
            <v>3999.0000000000005</v>
          </cell>
        </row>
        <row r="88">
          <cell r="J88">
            <v>445620</v>
          </cell>
        </row>
        <row r="89">
          <cell r="J89">
            <v>789985</v>
          </cell>
        </row>
        <row r="105">
          <cell r="J105">
            <v>1133230</v>
          </cell>
        </row>
        <row r="106">
          <cell r="J106">
            <v>57009</v>
          </cell>
        </row>
        <row r="107">
          <cell r="J107">
            <v>3632</v>
          </cell>
        </row>
        <row r="108">
          <cell r="J108">
            <v>43865.000000000007</v>
          </cell>
        </row>
        <row r="109">
          <cell r="J109">
            <v>19305.999999999996</v>
          </cell>
        </row>
        <row r="110">
          <cell r="J110">
            <v>26163</v>
          </cell>
        </row>
        <row r="111">
          <cell r="J111">
            <v>25537</v>
          </cell>
        </row>
        <row r="112">
          <cell r="J112">
            <v>2088</v>
          </cell>
        </row>
        <row r="113">
          <cell r="J113">
            <v>19457</v>
          </cell>
        </row>
        <row r="114">
          <cell r="J114">
            <v>96551.000000000015</v>
          </cell>
        </row>
        <row r="115">
          <cell r="J115">
            <v>55212</v>
          </cell>
        </row>
        <row r="116">
          <cell r="J116">
            <v>111206.99999999999</v>
          </cell>
        </row>
        <row r="117">
          <cell r="J117">
            <v>60580</v>
          </cell>
        </row>
        <row r="118">
          <cell r="J118">
            <v>421722.99999999994</v>
          </cell>
        </row>
        <row r="119">
          <cell r="J119">
            <v>67643</v>
          </cell>
        </row>
        <row r="120">
          <cell r="J120">
            <v>0</v>
          </cell>
        </row>
        <row r="121">
          <cell r="J121">
            <v>79270</v>
          </cell>
        </row>
        <row r="122">
          <cell r="J122">
            <v>30107</v>
          </cell>
        </row>
        <row r="123">
          <cell r="J123">
            <v>97776.000000000015</v>
          </cell>
        </row>
        <row r="124">
          <cell r="J124">
            <v>20078</v>
          </cell>
        </row>
        <row r="125">
          <cell r="J125">
            <v>2269.0000000000005</v>
          </cell>
        </row>
        <row r="126">
          <cell r="J126">
            <v>13880</v>
          </cell>
        </row>
        <row r="127">
          <cell r="J127">
            <v>57546</v>
          </cell>
        </row>
        <row r="128">
          <cell r="J128">
            <v>0</v>
          </cell>
        </row>
        <row r="129">
          <cell r="J129">
            <v>60497</v>
          </cell>
        </row>
        <row r="130">
          <cell r="J130">
            <v>58575.999999999985</v>
          </cell>
        </row>
        <row r="131">
          <cell r="J131">
            <v>36569</v>
          </cell>
        </row>
        <row r="132">
          <cell r="J132">
            <v>42388.999999999993</v>
          </cell>
        </row>
        <row r="133">
          <cell r="J133">
            <v>13086</v>
          </cell>
        </row>
        <row r="134">
          <cell r="J134">
            <v>61841.000000000007</v>
          </cell>
        </row>
        <row r="135">
          <cell r="J135">
            <v>12894</v>
          </cell>
        </row>
        <row r="136">
          <cell r="J136">
            <v>4969</v>
          </cell>
        </row>
        <row r="137">
          <cell r="J137">
            <v>3573095</v>
          </cell>
        </row>
        <row r="138">
          <cell r="J138">
            <v>148331</v>
          </cell>
        </row>
      </sheetData>
      <sheetData sheetId="13">
        <row r="8">
          <cell r="J8">
            <v>441302</v>
          </cell>
        </row>
        <row r="9">
          <cell r="J9">
            <v>40699</v>
          </cell>
        </row>
        <row r="10">
          <cell r="J10">
            <v>110</v>
          </cell>
        </row>
        <row r="11">
          <cell r="J11">
            <v>300</v>
          </cell>
        </row>
        <row r="12">
          <cell r="J12">
            <v>1612</v>
          </cell>
        </row>
        <row r="13">
          <cell r="J13">
            <v>98121</v>
          </cell>
        </row>
        <row r="14">
          <cell r="J14">
            <v>42110</v>
          </cell>
        </row>
        <row r="15">
          <cell r="J15">
            <v>1214</v>
          </cell>
        </row>
        <row r="16">
          <cell r="J16">
            <v>5965</v>
          </cell>
        </row>
        <row r="17">
          <cell r="J17">
            <v>9737</v>
          </cell>
        </row>
        <row r="18">
          <cell r="J18">
            <v>6491</v>
          </cell>
        </row>
        <row r="19">
          <cell r="J19">
            <v>4076</v>
          </cell>
        </row>
        <row r="20">
          <cell r="J20">
            <v>6078</v>
          </cell>
        </row>
        <row r="21">
          <cell r="J21">
            <v>18731</v>
          </cell>
        </row>
        <row r="22">
          <cell r="J22">
            <v>4235</v>
          </cell>
        </row>
        <row r="23">
          <cell r="J23">
            <v>4600</v>
          </cell>
        </row>
        <row r="24">
          <cell r="J24">
            <v>6299</v>
          </cell>
        </row>
        <row r="25">
          <cell r="J25">
            <v>2073</v>
          </cell>
        </row>
        <row r="26">
          <cell r="J26">
            <v>14258</v>
          </cell>
        </row>
        <row r="27">
          <cell r="J27">
            <v>861</v>
          </cell>
        </row>
        <row r="28">
          <cell r="J28">
            <v>657</v>
          </cell>
        </row>
        <row r="29">
          <cell r="J29">
            <v>85</v>
          </cell>
        </row>
        <row r="30">
          <cell r="J30">
            <v>1628</v>
          </cell>
        </row>
        <row r="31">
          <cell r="J31">
            <v>9458</v>
          </cell>
        </row>
        <row r="32">
          <cell r="J32">
            <v>1217</v>
          </cell>
        </row>
        <row r="33">
          <cell r="J33">
            <v>1098</v>
          </cell>
        </row>
        <row r="34">
          <cell r="J34">
            <v>2377</v>
          </cell>
        </row>
        <row r="35">
          <cell r="J35">
            <v>1701</v>
          </cell>
        </row>
        <row r="36">
          <cell r="J36">
            <v>1186</v>
          </cell>
        </row>
        <row r="37">
          <cell r="J37">
            <v>556</v>
          </cell>
        </row>
        <row r="38">
          <cell r="J38">
            <v>6113</v>
          </cell>
        </row>
        <row r="39">
          <cell r="J39">
            <v>0</v>
          </cell>
        </row>
        <row r="40">
          <cell r="J40">
            <v>6566</v>
          </cell>
        </row>
        <row r="41">
          <cell r="J41">
            <v>26727</v>
          </cell>
        </row>
        <row r="56">
          <cell r="J56">
            <v>78743</v>
          </cell>
        </row>
        <row r="57">
          <cell r="J57">
            <v>45216.999999999993</v>
          </cell>
        </row>
        <row r="58">
          <cell r="J58">
            <v>1854</v>
          </cell>
        </row>
        <row r="59">
          <cell r="J59">
            <v>405530</v>
          </cell>
        </row>
        <row r="60">
          <cell r="J60">
            <v>12999</v>
          </cell>
        </row>
        <row r="61">
          <cell r="J61">
            <v>23014</v>
          </cell>
        </row>
        <row r="62">
          <cell r="J62">
            <v>52014</v>
          </cell>
        </row>
        <row r="63">
          <cell r="J63">
            <v>942.00000000000011</v>
          </cell>
        </row>
        <row r="64">
          <cell r="J64">
            <v>61796</v>
          </cell>
        </row>
        <row r="65">
          <cell r="J65">
            <v>7010</v>
          </cell>
        </row>
        <row r="66">
          <cell r="J66">
            <v>6844</v>
          </cell>
        </row>
        <row r="67">
          <cell r="J67">
            <v>2706</v>
          </cell>
        </row>
        <row r="68">
          <cell r="J68">
            <v>8235</v>
          </cell>
        </row>
        <row r="69">
          <cell r="J69">
            <v>29895</v>
          </cell>
        </row>
        <row r="70">
          <cell r="J70">
            <v>8414</v>
          </cell>
        </row>
        <row r="71">
          <cell r="J71">
            <v>0</v>
          </cell>
        </row>
        <row r="72">
          <cell r="J72">
            <v>14723</v>
          </cell>
        </row>
        <row r="73">
          <cell r="J73">
            <v>7012</v>
          </cell>
        </row>
        <row r="74">
          <cell r="J74">
            <v>1820</v>
          </cell>
        </row>
        <row r="75">
          <cell r="J75">
            <v>988</v>
          </cell>
        </row>
        <row r="76">
          <cell r="J76">
            <v>1401</v>
          </cell>
        </row>
        <row r="77">
          <cell r="J77">
            <v>15021</v>
          </cell>
        </row>
        <row r="78">
          <cell r="J78">
            <v>1920</v>
          </cell>
        </row>
        <row r="79">
          <cell r="J79">
            <v>0</v>
          </cell>
        </row>
        <row r="80">
          <cell r="J80">
            <v>1024</v>
          </cell>
        </row>
        <row r="81">
          <cell r="J81">
            <v>54508</v>
          </cell>
        </row>
        <row r="82">
          <cell r="J82">
            <v>20649</v>
          </cell>
        </row>
        <row r="83">
          <cell r="J83">
            <v>11000</v>
          </cell>
        </row>
        <row r="84">
          <cell r="J84">
            <v>498.00000000000006</v>
          </cell>
        </row>
        <row r="85">
          <cell r="J85">
            <v>55021.000000000007</v>
          </cell>
        </row>
        <row r="86">
          <cell r="J86">
            <v>12007</v>
          </cell>
        </row>
        <row r="87">
          <cell r="J87">
            <v>6021.0000000000009</v>
          </cell>
        </row>
        <row r="88">
          <cell r="J88">
            <v>387374</v>
          </cell>
        </row>
        <row r="89">
          <cell r="J89">
            <v>742103.99999999977</v>
          </cell>
        </row>
        <row r="105">
          <cell r="J105">
            <v>259278</v>
          </cell>
        </row>
        <row r="106">
          <cell r="J106">
            <v>83408</v>
          </cell>
        </row>
        <row r="107">
          <cell r="J107">
            <v>3909</v>
          </cell>
        </row>
        <row r="108">
          <cell r="J108">
            <v>43413</v>
          </cell>
        </row>
        <row r="109">
          <cell r="J109">
            <v>17133</v>
          </cell>
        </row>
        <row r="110">
          <cell r="J110">
            <v>24342.000000000004</v>
          </cell>
        </row>
        <row r="111">
          <cell r="J111">
            <v>53672</v>
          </cell>
        </row>
        <row r="112">
          <cell r="J112">
            <v>971.99999999999989</v>
          </cell>
        </row>
        <row r="113">
          <cell r="J113">
            <v>99097</v>
          </cell>
        </row>
        <row r="114">
          <cell r="J114">
            <v>81967</v>
          </cell>
        </row>
        <row r="115">
          <cell r="J115">
            <v>60662.000000000007</v>
          </cell>
        </row>
        <row r="116">
          <cell r="J116">
            <v>94514.999999999985</v>
          </cell>
        </row>
        <row r="117">
          <cell r="J117">
            <v>57249.000000000007</v>
          </cell>
        </row>
        <row r="118">
          <cell r="J118">
            <v>346242.00000000006</v>
          </cell>
        </row>
        <row r="119">
          <cell r="J119">
            <v>73026.999999999985</v>
          </cell>
        </row>
        <row r="120">
          <cell r="J120">
            <v>0</v>
          </cell>
        </row>
        <row r="121">
          <cell r="J121">
            <v>93175</v>
          </cell>
        </row>
        <row r="122">
          <cell r="J122">
            <v>42401</v>
          </cell>
        </row>
        <row r="123">
          <cell r="J123">
            <v>36812</v>
          </cell>
        </row>
        <row r="124">
          <cell r="J124">
            <v>42938.999999999993</v>
          </cell>
        </row>
        <row r="125">
          <cell r="J125">
            <v>2717</v>
          </cell>
        </row>
        <row r="126">
          <cell r="J126">
            <v>12510</v>
          </cell>
        </row>
        <row r="127">
          <cell r="J127">
            <v>64113.999999999993</v>
          </cell>
        </row>
        <row r="128">
          <cell r="J128">
            <v>0</v>
          </cell>
        </row>
        <row r="129">
          <cell r="J129">
            <v>35736</v>
          </cell>
        </row>
        <row r="130">
          <cell r="J130">
            <v>94661.000000000015</v>
          </cell>
        </row>
        <row r="131">
          <cell r="J131">
            <v>28612.000000000004</v>
          </cell>
        </row>
        <row r="132">
          <cell r="J132">
            <v>21239</v>
          </cell>
        </row>
        <row r="133">
          <cell r="J133">
            <v>805</v>
          </cell>
        </row>
        <row r="134">
          <cell r="J134">
            <v>91885.999999999971</v>
          </cell>
        </row>
        <row r="135">
          <cell r="J135">
            <v>19066</v>
          </cell>
        </row>
        <row r="136">
          <cell r="J136">
            <v>7380</v>
          </cell>
        </row>
        <row r="137">
          <cell r="J137">
            <v>3938397.0000000005</v>
          </cell>
        </row>
        <row r="138">
          <cell r="J138">
            <v>281618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 MILLAR (QQS)"/>
      <sheetName val="Consolidado Reg. MILLAR (QQS)"/>
      <sheetName val="Consolidado Nac. MILLAR"/>
      <sheetName val="Consolidado Reg. MILLAR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JULI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J8">
            <v>479889</v>
          </cell>
        </row>
        <row r="9">
          <cell r="J9">
            <v>26589.000000000004</v>
          </cell>
        </row>
        <row r="10">
          <cell r="J10">
            <v>322</v>
          </cell>
        </row>
        <row r="11">
          <cell r="J11">
            <v>424.52380952380952</v>
          </cell>
        </row>
        <row r="12">
          <cell r="J12">
            <v>3210.3916957026718</v>
          </cell>
        </row>
        <row r="13">
          <cell r="J13">
            <v>16356</v>
          </cell>
        </row>
        <row r="14">
          <cell r="J14">
            <v>32143.999999999996</v>
          </cell>
        </row>
        <row r="15">
          <cell r="J15">
            <v>625</v>
          </cell>
        </row>
        <row r="16">
          <cell r="J16">
            <v>6240.9999999999991</v>
          </cell>
        </row>
        <row r="17">
          <cell r="J17">
            <v>110</v>
          </cell>
        </row>
        <row r="18">
          <cell r="J18">
            <v>11540.754856298989</v>
          </cell>
        </row>
        <row r="19">
          <cell r="J19">
            <v>4585</v>
          </cell>
        </row>
        <row r="20">
          <cell r="J20">
            <v>4987</v>
          </cell>
        </row>
        <row r="21">
          <cell r="J21">
            <v>5341.0000000000036</v>
          </cell>
        </row>
        <row r="22">
          <cell r="J22">
            <v>15524.244171779141</v>
          </cell>
        </row>
        <row r="23">
          <cell r="J23">
            <v>283</v>
          </cell>
        </row>
        <row r="24">
          <cell r="J24">
            <v>6002.0000000000036</v>
          </cell>
        </row>
        <row r="25">
          <cell r="J25">
            <v>658</v>
          </cell>
        </row>
        <row r="26">
          <cell r="J26">
            <v>7261</v>
          </cell>
        </row>
        <row r="27">
          <cell r="J27">
            <v>3484.0000000000045</v>
          </cell>
        </row>
        <row r="28">
          <cell r="J28">
            <v>5989.395833333333</v>
          </cell>
        </row>
        <row r="29">
          <cell r="J29">
            <v>965.99999999999966</v>
          </cell>
        </row>
        <row r="30">
          <cell r="J30">
            <v>1451.9999999999989</v>
          </cell>
        </row>
        <row r="31">
          <cell r="J31">
            <v>468.14516129032251</v>
          </cell>
        </row>
        <row r="32">
          <cell r="J32">
            <v>65</v>
          </cell>
        </row>
        <row r="33">
          <cell r="J33">
            <v>895</v>
          </cell>
        </row>
        <row r="34">
          <cell r="J34">
            <v>0</v>
          </cell>
        </row>
        <row r="35">
          <cell r="J35">
            <v>1887.9999999999998</v>
          </cell>
        </row>
        <row r="36">
          <cell r="J36">
            <v>342</v>
          </cell>
        </row>
        <row r="37">
          <cell r="J37">
            <v>235</v>
          </cell>
        </row>
        <row r="38">
          <cell r="J38">
            <v>621</v>
          </cell>
        </row>
        <row r="39">
          <cell r="J39">
            <v>22</v>
          </cell>
        </row>
        <row r="40">
          <cell r="J40">
            <v>1299.5759438103601</v>
          </cell>
        </row>
        <row r="41">
          <cell r="J41">
            <v>419</v>
          </cell>
        </row>
        <row r="42">
          <cell r="J42">
            <v>257.99999999999977</v>
          </cell>
        </row>
        <row r="43">
          <cell r="J43">
            <v>321</v>
          </cell>
        </row>
        <row r="44">
          <cell r="J44">
            <v>0</v>
          </cell>
        </row>
        <row r="45">
          <cell r="J45">
            <v>145</v>
          </cell>
        </row>
        <row r="46">
          <cell r="J46">
            <v>78</v>
          </cell>
        </row>
        <row r="47">
          <cell r="J47">
            <v>270</v>
          </cell>
        </row>
        <row r="48">
          <cell r="J48">
            <v>78</v>
          </cell>
        </row>
        <row r="49">
          <cell r="J49">
            <v>30</v>
          </cell>
        </row>
        <row r="50">
          <cell r="J50">
            <v>0</v>
          </cell>
        </row>
        <row r="51">
          <cell r="J51">
            <v>1685</v>
          </cell>
        </row>
        <row r="52">
          <cell r="J52">
            <v>1256</v>
          </cell>
        </row>
        <row r="53">
          <cell r="J53">
            <v>1985.0000000000002</v>
          </cell>
        </row>
        <row r="54">
          <cell r="J54">
            <v>1432.0000000000002</v>
          </cell>
        </row>
        <row r="55">
          <cell r="J55">
            <v>60</v>
          </cell>
        </row>
        <row r="56">
          <cell r="J56">
            <v>4241.3917287438999</v>
          </cell>
        </row>
        <row r="57">
          <cell r="J57">
            <v>1515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12</v>
          </cell>
        </row>
        <row r="61">
          <cell r="J61">
            <v>43</v>
          </cell>
        </row>
        <row r="62">
          <cell r="J62">
            <v>7</v>
          </cell>
        </row>
        <row r="63">
          <cell r="J63">
            <v>13</v>
          </cell>
        </row>
        <row r="64">
          <cell r="J64">
            <v>1024</v>
          </cell>
        </row>
        <row r="65">
          <cell r="J65">
            <v>1354</v>
          </cell>
        </row>
        <row r="66">
          <cell r="J66">
            <v>86</v>
          </cell>
        </row>
        <row r="67">
          <cell r="J67">
            <v>15</v>
          </cell>
        </row>
        <row r="68">
          <cell r="J68">
            <v>13024</v>
          </cell>
        </row>
        <row r="69">
          <cell r="J69">
            <v>26544</v>
          </cell>
        </row>
        <row r="82">
          <cell r="J82">
            <v>26476</v>
          </cell>
        </row>
        <row r="83">
          <cell r="J83">
            <v>65213.892616289129</v>
          </cell>
        </row>
        <row r="84">
          <cell r="J84">
            <v>135</v>
          </cell>
        </row>
        <row r="85">
          <cell r="J85">
            <v>453806</v>
          </cell>
        </row>
        <row r="86">
          <cell r="J86">
            <v>3757.9999999999995</v>
          </cell>
        </row>
        <row r="87">
          <cell r="J87">
            <v>20450.999999999996</v>
          </cell>
        </row>
        <row r="88">
          <cell r="J88">
            <v>28324.999999999996</v>
          </cell>
        </row>
        <row r="89">
          <cell r="J89">
            <v>2421</v>
          </cell>
        </row>
        <row r="90">
          <cell r="J90">
            <v>67584.000000000015</v>
          </cell>
        </row>
        <row r="91">
          <cell r="J91">
            <v>180</v>
          </cell>
        </row>
        <row r="92">
          <cell r="J92">
            <v>5985</v>
          </cell>
        </row>
        <row r="93">
          <cell r="J93">
            <v>9353.8616020197387</v>
          </cell>
        </row>
        <row r="94">
          <cell r="J94">
            <v>5102</v>
          </cell>
        </row>
        <row r="95">
          <cell r="J95">
            <v>5758</v>
          </cell>
        </row>
        <row r="96">
          <cell r="J96">
            <v>26583.999999999996</v>
          </cell>
        </row>
        <row r="97">
          <cell r="J97">
            <v>139.92183288409706</v>
          </cell>
        </row>
        <row r="98">
          <cell r="J98">
            <v>13940.807958756242</v>
          </cell>
        </row>
        <row r="99">
          <cell r="J99">
            <v>10</v>
          </cell>
        </row>
        <row r="100">
          <cell r="J100">
            <v>13753.999999999998</v>
          </cell>
        </row>
        <row r="101">
          <cell r="J101">
            <v>7105.0000000000018</v>
          </cell>
        </row>
        <row r="102">
          <cell r="J102">
            <v>4251</v>
          </cell>
        </row>
        <row r="103">
          <cell r="J103">
            <v>1425.0000000000002</v>
          </cell>
        </row>
        <row r="104">
          <cell r="J104">
            <v>4372.0000000000036</v>
          </cell>
        </row>
        <row r="105">
          <cell r="J105">
            <v>1055</v>
          </cell>
        </row>
        <row r="106">
          <cell r="J106">
            <v>9754</v>
          </cell>
        </row>
        <row r="107">
          <cell r="J107">
            <v>2537.0000000000023</v>
          </cell>
        </row>
        <row r="108">
          <cell r="J108">
            <v>0</v>
          </cell>
        </row>
        <row r="109">
          <cell r="J109">
            <v>2412</v>
          </cell>
        </row>
        <row r="110">
          <cell r="J110">
            <v>459</v>
          </cell>
        </row>
        <row r="111">
          <cell r="J111">
            <v>120</v>
          </cell>
        </row>
        <row r="112">
          <cell r="J112">
            <v>580</v>
          </cell>
        </row>
        <row r="113">
          <cell r="J113">
            <v>178</v>
          </cell>
        </row>
        <row r="114">
          <cell r="J114">
            <v>1488</v>
          </cell>
        </row>
        <row r="115">
          <cell r="J115">
            <v>685.16528925619832</v>
          </cell>
        </row>
        <row r="116">
          <cell r="J116">
            <v>5000.1622527656727</v>
          </cell>
        </row>
        <row r="117">
          <cell r="J117">
            <v>657.99999999999943</v>
          </cell>
        </row>
        <row r="118">
          <cell r="J118">
            <v>0</v>
          </cell>
        </row>
        <row r="119">
          <cell r="J119">
            <v>600</v>
          </cell>
        </row>
        <row r="120">
          <cell r="J120">
            <v>330</v>
          </cell>
        </row>
        <row r="121">
          <cell r="J121">
            <v>155.76855895196508</v>
          </cell>
        </row>
        <row r="122">
          <cell r="J122">
            <v>33</v>
          </cell>
        </row>
        <row r="123">
          <cell r="J123">
            <v>2101</v>
          </cell>
        </row>
        <row r="125">
          <cell r="J125">
            <v>72972.999999999942</v>
          </cell>
        </row>
        <row r="126">
          <cell r="J126">
            <v>25195.000000000004</v>
          </cell>
        </row>
        <row r="127">
          <cell r="J127">
            <v>20496</v>
          </cell>
        </row>
        <row r="128">
          <cell r="J128">
            <v>1858</v>
          </cell>
        </row>
        <row r="129">
          <cell r="J129">
            <v>60757</v>
          </cell>
        </row>
        <row r="130">
          <cell r="J130">
            <v>7996.0000000000018</v>
          </cell>
        </row>
        <row r="131">
          <cell r="J131">
            <v>71408.000000000015</v>
          </cell>
        </row>
        <row r="132">
          <cell r="J132">
            <v>2092.9999999999991</v>
          </cell>
        </row>
        <row r="133">
          <cell r="J133">
            <v>9455.0000000000036</v>
          </cell>
        </row>
        <row r="134">
          <cell r="J134">
            <v>2698</v>
          </cell>
        </row>
        <row r="135">
          <cell r="J135">
            <v>210</v>
          </cell>
        </row>
        <row r="136">
          <cell r="J136">
            <v>231</v>
          </cell>
        </row>
        <row r="137">
          <cell r="J137">
            <v>330</v>
          </cell>
        </row>
        <row r="138">
          <cell r="J138">
            <v>156</v>
          </cell>
        </row>
        <row r="139">
          <cell r="J139">
            <v>1373.9999999999998</v>
          </cell>
        </row>
        <row r="140">
          <cell r="J140">
            <v>155</v>
          </cell>
        </row>
        <row r="141">
          <cell r="J141">
            <v>4080.0000000000005</v>
          </cell>
        </row>
        <row r="143">
          <cell r="J143">
            <v>667885.85938612942</v>
          </cell>
        </row>
        <row r="156">
          <cell r="J156">
            <v>96176</v>
          </cell>
        </row>
        <row r="157">
          <cell r="J157">
            <v>223183</v>
          </cell>
        </row>
        <row r="158">
          <cell r="J158">
            <v>201</v>
          </cell>
        </row>
        <row r="159">
          <cell r="J159">
            <v>80485.999999999956</v>
          </cell>
        </row>
        <row r="160">
          <cell r="J160">
            <v>9124</v>
          </cell>
        </row>
        <row r="161">
          <cell r="J161">
            <v>22511.999999999996</v>
          </cell>
        </row>
        <row r="162">
          <cell r="J162">
            <v>33012.000000000007</v>
          </cell>
        </row>
        <row r="163">
          <cell r="J163">
            <v>3096</v>
          </cell>
        </row>
        <row r="164">
          <cell r="J164">
            <v>114386.99999999996</v>
          </cell>
        </row>
        <row r="165">
          <cell r="J165">
            <v>9068.0000000000055</v>
          </cell>
        </row>
        <row r="166">
          <cell r="J166">
            <v>81124</v>
          </cell>
        </row>
        <row r="167">
          <cell r="J167">
            <v>82144</v>
          </cell>
        </row>
        <row r="168">
          <cell r="J168">
            <v>144598.00000000003</v>
          </cell>
        </row>
        <row r="169">
          <cell r="J169">
            <v>66540.999999999985</v>
          </cell>
        </row>
        <row r="170">
          <cell r="J170">
            <v>279985</v>
          </cell>
        </row>
        <row r="171">
          <cell r="J171">
            <v>1370</v>
          </cell>
        </row>
        <row r="172">
          <cell r="J172">
            <v>178593.00000000003</v>
          </cell>
        </row>
        <row r="173">
          <cell r="J173">
            <v>650</v>
          </cell>
        </row>
        <row r="174">
          <cell r="J174">
            <v>88954</v>
          </cell>
        </row>
        <row r="175">
          <cell r="J175">
            <v>58547.000000000015</v>
          </cell>
        </row>
        <row r="176">
          <cell r="J176">
            <v>168398.99999999997</v>
          </cell>
        </row>
        <row r="177">
          <cell r="J177">
            <v>52762.000000000036</v>
          </cell>
        </row>
        <row r="178">
          <cell r="J178">
            <v>12435.999999999955</v>
          </cell>
        </row>
        <row r="179">
          <cell r="J179">
            <v>2179</v>
          </cell>
        </row>
        <row r="180">
          <cell r="J180">
            <v>29854.000000000004</v>
          </cell>
        </row>
        <row r="181">
          <cell r="J181">
            <v>99584</v>
          </cell>
        </row>
        <row r="182">
          <cell r="J182">
            <v>0</v>
          </cell>
        </row>
        <row r="183">
          <cell r="J183">
            <v>77990</v>
          </cell>
        </row>
        <row r="184">
          <cell r="J184">
            <v>24665.000000000029</v>
          </cell>
        </row>
        <row r="185">
          <cell r="J185">
            <v>1720.9999999999998</v>
          </cell>
        </row>
        <row r="186">
          <cell r="J186">
            <v>5401</v>
          </cell>
        </row>
        <row r="187">
          <cell r="J187">
            <v>2397</v>
          </cell>
        </row>
        <row r="188">
          <cell r="J188">
            <v>14520.999999999998</v>
          </cell>
        </row>
        <row r="189">
          <cell r="J189">
            <v>5699</v>
          </cell>
        </row>
        <row r="190">
          <cell r="J190">
            <v>30123.999999999996</v>
          </cell>
        </row>
        <row r="191">
          <cell r="J191">
            <v>15201</v>
          </cell>
        </row>
        <row r="192">
          <cell r="J192">
            <v>0</v>
          </cell>
        </row>
        <row r="193">
          <cell r="J193">
            <v>4521</v>
          </cell>
        </row>
        <row r="194">
          <cell r="J194">
            <v>6164</v>
          </cell>
        </row>
        <row r="195">
          <cell r="J195">
            <v>16895</v>
          </cell>
        </row>
        <row r="196">
          <cell r="J196">
            <v>665</v>
          </cell>
        </row>
        <row r="197">
          <cell r="J197">
            <v>5101</v>
          </cell>
        </row>
        <row r="198">
          <cell r="J198">
            <v>370</v>
          </cell>
        </row>
        <row r="199">
          <cell r="J199">
            <v>103546.99999999996</v>
          </cell>
        </row>
        <row r="200">
          <cell r="J200">
            <v>22853.999999999996</v>
          </cell>
        </row>
        <row r="201">
          <cell r="J201">
            <v>33310.999999999964</v>
          </cell>
        </row>
        <row r="202">
          <cell r="J202">
            <v>1599.0000000000002</v>
          </cell>
        </row>
        <row r="203">
          <cell r="J203">
            <v>82151</v>
          </cell>
        </row>
        <row r="204">
          <cell r="J204">
            <v>9563</v>
          </cell>
        </row>
        <row r="205">
          <cell r="J205">
            <v>54254</v>
          </cell>
        </row>
        <row r="206">
          <cell r="J206">
            <v>2635.0000000000009</v>
          </cell>
        </row>
        <row r="207">
          <cell r="J207">
            <v>25347.999999999971</v>
          </cell>
        </row>
        <row r="208">
          <cell r="J208">
            <v>6384</v>
          </cell>
        </row>
        <row r="209">
          <cell r="J209">
            <v>1205.9999999999998</v>
          </cell>
        </row>
        <row r="210">
          <cell r="J210">
            <v>601</v>
          </cell>
        </row>
        <row r="211">
          <cell r="J211">
            <v>2226.9999999999964</v>
          </cell>
        </row>
        <row r="212">
          <cell r="J212">
            <v>314</v>
          </cell>
        </row>
        <row r="213">
          <cell r="J213">
            <v>4211</v>
          </cell>
        </row>
        <row r="214">
          <cell r="J214">
            <v>65</v>
          </cell>
        </row>
        <row r="215">
          <cell r="J215">
            <v>5011.9999999999991</v>
          </cell>
        </row>
        <row r="216">
          <cell r="J216">
            <v>3483058.0000000051</v>
          </cell>
        </row>
        <row r="217">
          <cell r="J217">
            <v>151024.99999999997</v>
          </cell>
        </row>
      </sheetData>
      <sheetData sheetId="5" refreshError="1">
        <row r="8">
          <cell r="J8">
            <v>257732</v>
          </cell>
        </row>
        <row r="9">
          <cell r="J9">
            <v>21773</v>
          </cell>
        </row>
        <row r="10">
          <cell r="J10">
            <v>283</v>
          </cell>
        </row>
        <row r="11">
          <cell r="J11">
            <v>625</v>
          </cell>
        </row>
        <row r="12">
          <cell r="J12">
            <v>4367</v>
          </cell>
        </row>
        <row r="13">
          <cell r="J13">
            <v>4351.484592928965</v>
          </cell>
        </row>
        <row r="14">
          <cell r="J14">
            <v>3481</v>
          </cell>
        </row>
        <row r="15">
          <cell r="J15">
            <v>358.99999999999994</v>
          </cell>
        </row>
        <row r="16">
          <cell r="J16">
            <v>5504</v>
          </cell>
        </row>
        <row r="17">
          <cell r="J17">
            <v>108</v>
          </cell>
        </row>
        <row r="18">
          <cell r="J18">
            <v>9111</v>
          </cell>
        </row>
        <row r="19">
          <cell r="J19">
            <v>6584</v>
          </cell>
        </row>
        <row r="20">
          <cell r="J20">
            <v>2524.4488458250212</v>
          </cell>
        </row>
        <row r="21">
          <cell r="J21">
            <v>4798.0000000000018</v>
          </cell>
        </row>
        <row r="22">
          <cell r="J22">
            <v>20853.629432233625</v>
          </cell>
        </row>
        <row r="23">
          <cell r="J23">
            <v>362</v>
          </cell>
        </row>
        <row r="24">
          <cell r="J24">
            <v>4474</v>
          </cell>
        </row>
        <row r="25">
          <cell r="J25">
            <v>282</v>
          </cell>
        </row>
        <row r="26">
          <cell r="J26">
            <v>4373</v>
          </cell>
        </row>
        <row r="27">
          <cell r="J27">
            <v>1201</v>
          </cell>
        </row>
        <row r="28">
          <cell r="J28">
            <v>3679</v>
          </cell>
        </row>
        <row r="29">
          <cell r="J29">
            <v>451.00000000000006</v>
          </cell>
        </row>
        <row r="30">
          <cell r="J30">
            <v>956</v>
          </cell>
        </row>
        <row r="31">
          <cell r="J31">
            <v>1026</v>
          </cell>
        </row>
        <row r="32">
          <cell r="J32">
            <v>540</v>
          </cell>
        </row>
        <row r="33">
          <cell r="J33">
            <v>773</v>
          </cell>
        </row>
        <row r="34">
          <cell r="J34">
            <v>0</v>
          </cell>
        </row>
        <row r="35">
          <cell r="J35">
            <v>1722</v>
          </cell>
        </row>
        <row r="36">
          <cell r="J36">
            <v>422</v>
          </cell>
        </row>
        <row r="37">
          <cell r="J37">
            <v>120</v>
          </cell>
        </row>
        <row r="38">
          <cell r="J38">
            <v>464</v>
          </cell>
        </row>
        <row r="39">
          <cell r="J39">
            <v>76</v>
          </cell>
        </row>
        <row r="40">
          <cell r="J40">
            <v>1074</v>
          </cell>
        </row>
        <row r="41">
          <cell r="J41">
            <v>210</v>
          </cell>
        </row>
        <row r="42">
          <cell r="J42">
            <v>214</v>
          </cell>
        </row>
        <row r="43">
          <cell r="J43">
            <v>269</v>
          </cell>
        </row>
        <row r="44">
          <cell r="J44">
            <v>192</v>
          </cell>
        </row>
        <row r="45">
          <cell r="J45">
            <v>143</v>
          </cell>
        </row>
        <row r="46">
          <cell r="J46">
            <v>565</v>
          </cell>
        </row>
        <row r="47">
          <cell r="J47">
            <v>217</v>
          </cell>
        </row>
        <row r="48">
          <cell r="J48">
            <v>45</v>
          </cell>
        </row>
        <row r="49">
          <cell r="J49">
            <v>85</v>
          </cell>
        </row>
        <row r="50">
          <cell r="J50">
            <v>0</v>
          </cell>
        </row>
        <row r="51">
          <cell r="J51">
            <v>2222</v>
          </cell>
        </row>
        <row r="52">
          <cell r="J52">
            <v>1624</v>
          </cell>
        </row>
        <row r="53">
          <cell r="J53">
            <v>1385</v>
          </cell>
        </row>
        <row r="54">
          <cell r="J54">
            <v>545</v>
          </cell>
        </row>
        <row r="55">
          <cell r="J55">
            <v>54</v>
          </cell>
        </row>
        <row r="56">
          <cell r="J56">
            <v>4409.9999999999964</v>
          </cell>
        </row>
        <row r="57">
          <cell r="J57">
            <v>1641</v>
          </cell>
        </row>
        <row r="58">
          <cell r="J58">
            <v>1</v>
          </cell>
        </row>
        <row r="59">
          <cell r="J59">
            <v>3</v>
          </cell>
        </row>
        <row r="60">
          <cell r="J60">
            <v>102</v>
          </cell>
        </row>
        <row r="61">
          <cell r="J61">
            <v>54</v>
          </cell>
        </row>
        <row r="62">
          <cell r="J62">
            <v>22</v>
          </cell>
        </row>
        <row r="63">
          <cell r="J63">
            <v>95</v>
          </cell>
        </row>
        <row r="64">
          <cell r="J64">
            <v>375</v>
          </cell>
        </row>
        <row r="65">
          <cell r="J65">
            <v>1093</v>
          </cell>
        </row>
        <row r="66">
          <cell r="J66">
            <v>56</v>
          </cell>
        </row>
        <row r="67">
          <cell r="J67">
            <v>6</v>
          </cell>
        </row>
        <row r="68">
          <cell r="J68">
            <v>2860</v>
          </cell>
        </row>
        <row r="69">
          <cell r="J69">
            <v>20324</v>
          </cell>
        </row>
        <row r="82">
          <cell r="J82">
            <v>6810</v>
          </cell>
        </row>
        <row r="83">
          <cell r="J83">
            <v>33345</v>
          </cell>
        </row>
        <row r="84">
          <cell r="J84">
            <v>1581</v>
          </cell>
        </row>
        <row r="85">
          <cell r="J85">
            <v>499859.00000000006</v>
          </cell>
        </row>
        <row r="86">
          <cell r="J86">
            <v>4358</v>
          </cell>
        </row>
        <row r="87">
          <cell r="J87">
            <v>136736.55151283363</v>
          </cell>
        </row>
        <row r="88">
          <cell r="J88">
            <v>32451</v>
          </cell>
        </row>
        <row r="89">
          <cell r="J89">
            <v>721.00000000000011</v>
          </cell>
        </row>
        <row r="90">
          <cell r="J90">
            <v>61243.999999999993</v>
          </cell>
        </row>
        <row r="91">
          <cell r="J91">
            <v>225</v>
          </cell>
        </row>
        <row r="92">
          <cell r="J92">
            <v>12010.999999999998</v>
          </cell>
        </row>
        <row r="93">
          <cell r="J93">
            <v>10015.425008541168</v>
          </cell>
        </row>
        <row r="94">
          <cell r="J94">
            <v>5598</v>
          </cell>
        </row>
        <row r="95">
          <cell r="J95">
            <v>7623.9999999999991</v>
          </cell>
        </row>
        <row r="96">
          <cell r="J96">
            <v>36021</v>
          </cell>
        </row>
        <row r="97">
          <cell r="J97">
            <v>170.38461538461539</v>
          </cell>
        </row>
        <row r="98">
          <cell r="J98">
            <v>14562.000000000002</v>
          </cell>
        </row>
        <row r="99">
          <cell r="J99">
            <v>137</v>
          </cell>
        </row>
        <row r="100">
          <cell r="J100">
            <v>12324.452120246866</v>
          </cell>
        </row>
        <row r="101">
          <cell r="J101">
            <v>7012.0000000000009</v>
          </cell>
        </row>
        <row r="102">
          <cell r="J102">
            <v>6589.0000000000009</v>
          </cell>
        </row>
        <row r="103">
          <cell r="J103">
            <v>1901</v>
          </cell>
        </row>
        <row r="104">
          <cell r="J104">
            <v>2421.0000000000005</v>
          </cell>
        </row>
        <row r="105">
          <cell r="J105">
            <v>776.0000000000025</v>
          </cell>
        </row>
        <row r="106">
          <cell r="J106">
            <v>7682.0000000000473</v>
          </cell>
        </row>
        <row r="107">
          <cell r="J107">
            <v>2654</v>
          </cell>
        </row>
        <row r="108">
          <cell r="J108">
            <v>0</v>
          </cell>
        </row>
        <row r="109">
          <cell r="J109">
            <v>1902.9999999999957</v>
          </cell>
        </row>
        <row r="110">
          <cell r="J110">
            <v>610</v>
          </cell>
        </row>
        <row r="111">
          <cell r="J111">
            <v>140</v>
          </cell>
        </row>
        <row r="112">
          <cell r="J112">
            <v>621</v>
          </cell>
        </row>
        <row r="113">
          <cell r="J113">
            <v>201</v>
          </cell>
        </row>
        <row r="114">
          <cell r="J114">
            <v>1852</v>
          </cell>
        </row>
        <row r="115">
          <cell r="J115">
            <v>1154.4285714285713</v>
          </cell>
        </row>
        <row r="116">
          <cell r="J116">
            <v>3022</v>
          </cell>
        </row>
        <row r="117">
          <cell r="J117">
            <v>140</v>
          </cell>
        </row>
        <row r="118">
          <cell r="J118">
            <v>30</v>
          </cell>
        </row>
        <row r="119">
          <cell r="J119">
            <v>453.69565217391306</v>
          </cell>
        </row>
        <row r="120">
          <cell r="J120">
            <v>821</v>
          </cell>
        </row>
        <row r="121">
          <cell r="J121">
            <v>198.46408839779005</v>
          </cell>
        </row>
        <row r="122">
          <cell r="J122">
            <v>228</v>
          </cell>
        </row>
        <row r="123">
          <cell r="J123">
            <v>3856</v>
          </cell>
        </row>
        <row r="124">
          <cell r="J124">
            <v>389</v>
          </cell>
        </row>
        <row r="125">
          <cell r="J125">
            <v>93541.000000000015</v>
          </cell>
        </row>
        <row r="126">
          <cell r="J126">
            <v>24511</v>
          </cell>
        </row>
        <row r="127">
          <cell r="J127">
            <v>15474.000000000002</v>
          </cell>
        </row>
        <row r="128">
          <cell r="J128">
            <v>2564</v>
          </cell>
        </row>
        <row r="129">
          <cell r="J129">
            <v>54524</v>
          </cell>
        </row>
        <row r="130">
          <cell r="J130">
            <v>12451</v>
          </cell>
        </row>
        <row r="131">
          <cell r="J131">
            <v>43214</v>
          </cell>
        </row>
        <row r="132">
          <cell r="J132">
            <v>2451</v>
          </cell>
        </row>
        <row r="133">
          <cell r="J133">
            <v>7321.0000000000009</v>
          </cell>
        </row>
        <row r="134">
          <cell r="J134">
            <v>1200</v>
          </cell>
        </row>
        <row r="135">
          <cell r="J135">
            <v>291</v>
          </cell>
        </row>
        <row r="136">
          <cell r="J136">
            <v>577.00000000000023</v>
          </cell>
        </row>
        <row r="137">
          <cell r="J137">
            <v>215</v>
          </cell>
        </row>
        <row r="138">
          <cell r="J138">
            <v>54</v>
          </cell>
        </row>
        <row r="139">
          <cell r="J139">
            <v>2654</v>
          </cell>
        </row>
        <row r="140">
          <cell r="J140">
            <v>8</v>
          </cell>
        </row>
        <row r="141">
          <cell r="J141">
            <v>3721</v>
          </cell>
        </row>
        <row r="143">
          <cell r="J143">
            <v>744167.36745743966</v>
          </cell>
        </row>
        <row r="156">
          <cell r="J156">
            <v>35841</v>
          </cell>
        </row>
        <row r="157">
          <cell r="J157">
            <v>82541</v>
          </cell>
        </row>
        <row r="158">
          <cell r="J158">
            <v>2853</v>
          </cell>
        </row>
        <row r="159">
          <cell r="J159">
            <v>52145.000000000007</v>
          </cell>
        </row>
        <row r="160">
          <cell r="J160">
            <v>6814</v>
          </cell>
        </row>
        <row r="161">
          <cell r="J161">
            <v>226254.00000000003</v>
          </cell>
        </row>
        <row r="162">
          <cell r="J162">
            <v>57895</v>
          </cell>
        </row>
        <row r="163">
          <cell r="J163">
            <v>1353.9999999999998</v>
          </cell>
        </row>
        <row r="164">
          <cell r="J164">
            <v>86598</v>
          </cell>
        </row>
        <row r="165">
          <cell r="J165">
            <v>14547</v>
          </cell>
        </row>
        <row r="166">
          <cell r="J166">
            <v>162275.00000000003</v>
          </cell>
        </row>
        <row r="167">
          <cell r="J167">
            <v>85243.999999999985</v>
          </cell>
        </row>
        <row r="168">
          <cell r="J168">
            <v>216478.99999999959</v>
          </cell>
        </row>
        <row r="169">
          <cell r="J169">
            <v>67451</v>
          </cell>
        </row>
        <row r="170">
          <cell r="J170">
            <v>410211.00000000006</v>
          </cell>
        </row>
        <row r="171">
          <cell r="J171">
            <v>2452</v>
          </cell>
        </row>
        <row r="172">
          <cell r="J172">
            <v>94521</v>
          </cell>
        </row>
        <row r="173">
          <cell r="J173">
            <v>1102</v>
          </cell>
        </row>
        <row r="174">
          <cell r="J174">
            <v>87405</v>
          </cell>
        </row>
        <row r="175">
          <cell r="J175">
            <v>63250.000000000036</v>
          </cell>
        </row>
        <row r="176">
          <cell r="J176">
            <v>126543.99999999999</v>
          </cell>
        </row>
        <row r="177">
          <cell r="J177">
            <v>27551</v>
          </cell>
        </row>
        <row r="178">
          <cell r="J178">
            <v>6241</v>
          </cell>
        </row>
        <row r="179">
          <cell r="J179">
            <v>3214</v>
          </cell>
        </row>
        <row r="180">
          <cell r="J180">
            <v>35421</v>
          </cell>
        </row>
        <row r="181">
          <cell r="J181">
            <v>58989</v>
          </cell>
        </row>
        <row r="182">
          <cell r="J182">
            <v>0</v>
          </cell>
        </row>
        <row r="183">
          <cell r="J183">
            <v>71217.999999999854</v>
          </cell>
        </row>
        <row r="184">
          <cell r="J184">
            <v>25415</v>
          </cell>
        </row>
        <row r="185">
          <cell r="J185">
            <v>2754</v>
          </cell>
        </row>
        <row r="186">
          <cell r="J186">
            <v>6957</v>
          </cell>
        </row>
        <row r="187">
          <cell r="J187">
            <v>2998</v>
          </cell>
        </row>
        <row r="188">
          <cell r="J188">
            <v>17985</v>
          </cell>
        </row>
        <row r="189">
          <cell r="J189">
            <v>9854</v>
          </cell>
        </row>
        <row r="190">
          <cell r="J190">
            <v>29768</v>
          </cell>
        </row>
        <row r="191">
          <cell r="J191">
            <v>17321</v>
          </cell>
        </row>
        <row r="192">
          <cell r="J192">
            <v>450</v>
          </cell>
        </row>
        <row r="193">
          <cell r="J193">
            <v>6294</v>
          </cell>
        </row>
        <row r="194">
          <cell r="J194">
            <v>8521</v>
          </cell>
        </row>
        <row r="195">
          <cell r="J195">
            <v>18547.000000000004</v>
          </cell>
        </row>
        <row r="196">
          <cell r="J196">
            <v>5169</v>
          </cell>
        </row>
        <row r="197">
          <cell r="J197">
            <v>9330.0000000000073</v>
          </cell>
        </row>
        <row r="198">
          <cell r="J198">
            <v>452</v>
          </cell>
        </row>
        <row r="199">
          <cell r="J199">
            <v>160394.00000000003</v>
          </cell>
        </row>
        <row r="200">
          <cell r="J200">
            <v>32485</v>
          </cell>
        </row>
        <row r="201">
          <cell r="J201">
            <v>34211</v>
          </cell>
        </row>
        <row r="202">
          <cell r="J202">
            <v>2321</v>
          </cell>
        </row>
        <row r="203">
          <cell r="J203">
            <v>78954</v>
          </cell>
        </row>
        <row r="204">
          <cell r="J204">
            <v>22541</v>
          </cell>
        </row>
        <row r="205">
          <cell r="J205">
            <v>49142</v>
          </cell>
        </row>
        <row r="206">
          <cell r="J206">
            <v>2120</v>
          </cell>
        </row>
        <row r="207">
          <cell r="J207">
            <v>10214</v>
          </cell>
        </row>
        <row r="208">
          <cell r="J208">
            <v>3542</v>
          </cell>
        </row>
        <row r="209">
          <cell r="J209">
            <v>699</v>
          </cell>
        </row>
        <row r="210">
          <cell r="J210">
            <v>353.99999999999994</v>
          </cell>
        </row>
        <row r="211">
          <cell r="J211">
            <v>841</v>
          </cell>
        </row>
        <row r="212">
          <cell r="J212">
            <v>45</v>
          </cell>
        </row>
        <row r="213">
          <cell r="J213">
            <v>7214.0000000000009</v>
          </cell>
        </row>
        <row r="214">
          <cell r="J214">
            <v>16</v>
          </cell>
        </row>
        <row r="215">
          <cell r="J215">
            <v>9895</v>
          </cell>
        </row>
        <row r="216">
          <cell r="J216">
            <v>3641455.9999999995</v>
          </cell>
        </row>
        <row r="217">
          <cell r="J217">
            <v>161204.00000000003</v>
          </cell>
        </row>
      </sheetData>
      <sheetData sheetId="6" refreshError="1">
        <row r="8">
          <cell r="J8">
            <v>31870</v>
          </cell>
        </row>
        <row r="9">
          <cell r="J9">
            <v>22431.962126109622</v>
          </cell>
        </row>
        <row r="10">
          <cell r="J10">
            <v>0</v>
          </cell>
        </row>
        <row r="11">
          <cell r="J11">
            <v>223</v>
          </cell>
        </row>
        <row r="12">
          <cell r="J12">
            <v>5454.3426017342363</v>
          </cell>
        </row>
        <row r="13">
          <cell r="J13">
            <v>4189.9999999999991</v>
          </cell>
        </row>
        <row r="14">
          <cell r="J14">
            <v>2076</v>
          </cell>
        </row>
        <row r="15">
          <cell r="J15">
            <v>287</v>
          </cell>
        </row>
        <row r="16">
          <cell r="J16">
            <v>8201</v>
          </cell>
        </row>
        <row r="17">
          <cell r="J17">
            <v>245</v>
          </cell>
        </row>
        <row r="18">
          <cell r="J18">
            <v>8606.7468095684781</v>
          </cell>
        </row>
        <row r="19">
          <cell r="J19">
            <v>6639.9999999999964</v>
          </cell>
        </row>
        <row r="20">
          <cell r="J20">
            <v>2962.8872214297826</v>
          </cell>
        </row>
        <row r="21">
          <cell r="J21">
            <v>5749.9999999999973</v>
          </cell>
        </row>
        <row r="22">
          <cell r="J22">
            <v>23186.991686862497</v>
          </cell>
        </row>
        <row r="23">
          <cell r="J23">
            <v>765</v>
          </cell>
        </row>
        <row r="24">
          <cell r="J24">
            <v>4718</v>
          </cell>
        </row>
        <row r="25">
          <cell r="J25">
            <v>0</v>
          </cell>
        </row>
        <row r="26">
          <cell r="J26">
            <v>5111.0000000000009</v>
          </cell>
        </row>
        <row r="27">
          <cell r="J27">
            <v>1531.9999999999998</v>
          </cell>
        </row>
        <row r="28">
          <cell r="J28">
            <v>3919.4892379086086</v>
          </cell>
        </row>
        <row r="29">
          <cell r="J29">
            <v>976</v>
          </cell>
        </row>
        <row r="30">
          <cell r="J30">
            <v>1344.9999999999998</v>
          </cell>
        </row>
        <row r="31">
          <cell r="J31">
            <v>827.78011776299991</v>
          </cell>
        </row>
        <row r="32">
          <cell r="J32">
            <v>324.52512639168992</v>
          </cell>
        </row>
        <row r="33">
          <cell r="J33">
            <v>1008</v>
          </cell>
        </row>
        <row r="34">
          <cell r="J34">
            <v>0</v>
          </cell>
        </row>
        <row r="35">
          <cell r="J35">
            <v>1321.0000000000002</v>
          </cell>
        </row>
        <row r="36">
          <cell r="J36">
            <v>398</v>
          </cell>
        </row>
        <row r="37">
          <cell r="J37">
            <v>85.999999999999986</v>
          </cell>
        </row>
        <row r="38">
          <cell r="J38">
            <v>490</v>
          </cell>
        </row>
        <row r="39">
          <cell r="J39">
            <v>151</v>
          </cell>
        </row>
        <row r="40">
          <cell r="J40">
            <v>1052.9894558351666</v>
          </cell>
        </row>
        <row r="41">
          <cell r="J41">
            <v>325</v>
          </cell>
        </row>
        <row r="42">
          <cell r="J42">
            <v>311</v>
          </cell>
        </row>
        <row r="43">
          <cell r="J43">
            <v>387</v>
          </cell>
        </row>
        <row r="44">
          <cell r="J44">
            <v>0</v>
          </cell>
        </row>
        <row r="45">
          <cell r="J45">
            <v>99</v>
          </cell>
        </row>
        <row r="46">
          <cell r="J46">
            <v>132</v>
          </cell>
        </row>
        <row r="47">
          <cell r="J47">
            <v>186.99999999999997</v>
          </cell>
        </row>
        <row r="48">
          <cell r="J48">
            <v>34</v>
          </cell>
        </row>
        <row r="49">
          <cell r="J49">
            <v>123</v>
          </cell>
        </row>
        <row r="50">
          <cell r="J50">
            <v>0</v>
          </cell>
        </row>
        <row r="51">
          <cell r="J51">
            <v>1797.0000000000002</v>
          </cell>
        </row>
        <row r="52">
          <cell r="J52">
            <v>5531</v>
          </cell>
        </row>
        <row r="53">
          <cell r="J53">
            <v>2341.9999999999995</v>
          </cell>
        </row>
        <row r="54">
          <cell r="J54">
            <v>1399.9999999999998</v>
          </cell>
        </row>
        <row r="55">
          <cell r="J55">
            <v>44.932330827067666</v>
          </cell>
        </row>
        <row r="56">
          <cell r="J56">
            <v>3378</v>
          </cell>
        </row>
        <row r="57">
          <cell r="J57">
            <v>1855.0000000000005</v>
          </cell>
        </row>
        <row r="58">
          <cell r="J58">
            <v>8</v>
          </cell>
        </row>
        <row r="59">
          <cell r="J59">
            <v>70</v>
          </cell>
        </row>
        <row r="60">
          <cell r="J60">
            <v>745.76470588235293</v>
          </cell>
        </row>
        <row r="61">
          <cell r="J61">
            <v>27.000000000000004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765</v>
          </cell>
        </row>
        <row r="65">
          <cell r="J65">
            <v>801</v>
          </cell>
        </row>
        <row r="66">
          <cell r="J66">
            <v>85</v>
          </cell>
        </row>
        <row r="67">
          <cell r="J67">
            <v>21</v>
          </cell>
        </row>
        <row r="68">
          <cell r="J68">
            <v>5761.9999999999991</v>
          </cell>
        </row>
        <row r="69">
          <cell r="J69">
            <v>18767.000000000004</v>
          </cell>
        </row>
        <row r="82">
          <cell r="J82">
            <v>125411</v>
          </cell>
        </row>
        <row r="83">
          <cell r="J83">
            <v>31606.000000000004</v>
          </cell>
        </row>
        <row r="84">
          <cell r="J84">
            <v>843</v>
          </cell>
        </row>
        <row r="85">
          <cell r="J85">
            <v>426149.00000000006</v>
          </cell>
        </row>
        <row r="86">
          <cell r="J86">
            <v>2156</v>
          </cell>
        </row>
        <row r="87">
          <cell r="J87">
            <v>34432</v>
          </cell>
        </row>
        <row r="88">
          <cell r="J88">
            <v>59288.674311027113</v>
          </cell>
        </row>
        <row r="89">
          <cell r="J89">
            <v>1065</v>
          </cell>
        </row>
        <row r="90">
          <cell r="J90">
            <v>39397</v>
          </cell>
        </row>
        <row r="91">
          <cell r="J91">
            <v>234</v>
          </cell>
        </row>
        <row r="92">
          <cell r="J92">
            <v>10943.000000000004</v>
          </cell>
        </row>
        <row r="93">
          <cell r="J93">
            <v>7294</v>
          </cell>
        </row>
        <row r="94">
          <cell r="J94">
            <v>4813</v>
          </cell>
        </row>
        <row r="95">
          <cell r="J95">
            <v>6086.9999999999991</v>
          </cell>
        </row>
        <row r="96">
          <cell r="J96">
            <v>27496.332630238758</v>
          </cell>
        </row>
        <row r="97">
          <cell r="J97">
            <v>293</v>
          </cell>
        </row>
        <row r="98">
          <cell r="J98">
            <v>17033</v>
          </cell>
        </row>
        <row r="99">
          <cell r="J99">
            <v>369</v>
          </cell>
        </row>
        <row r="100">
          <cell r="J100">
            <v>14765</v>
          </cell>
        </row>
        <row r="101">
          <cell r="J101">
            <v>5800</v>
          </cell>
        </row>
        <row r="102">
          <cell r="J102">
            <v>11063.000000000002</v>
          </cell>
        </row>
        <row r="103">
          <cell r="J103">
            <v>954.99999999999977</v>
          </cell>
        </row>
        <row r="104">
          <cell r="J104">
            <v>3375.9999999999995</v>
          </cell>
        </row>
        <row r="105">
          <cell r="J105">
            <v>1682.9999999999995</v>
          </cell>
        </row>
        <row r="106">
          <cell r="J106">
            <v>12521</v>
          </cell>
        </row>
        <row r="107">
          <cell r="J107">
            <v>3337</v>
          </cell>
        </row>
        <row r="108">
          <cell r="J108">
            <v>0</v>
          </cell>
        </row>
        <row r="109">
          <cell r="J109">
            <v>2633.0000000000005</v>
          </cell>
        </row>
        <row r="110">
          <cell r="J110">
            <v>302</v>
          </cell>
        </row>
        <row r="111">
          <cell r="J111">
            <v>83.000000000000014</v>
          </cell>
        </row>
        <row r="112">
          <cell r="J112">
            <v>429.99999999999994</v>
          </cell>
        </row>
        <row r="113">
          <cell r="J113">
            <v>136</v>
          </cell>
        </row>
        <row r="114">
          <cell r="J114">
            <v>1649.9999999999995</v>
          </cell>
        </row>
        <row r="115">
          <cell r="J115">
            <v>901.65830836950681</v>
          </cell>
        </row>
        <row r="116">
          <cell r="J116">
            <v>3749.9999999999995</v>
          </cell>
        </row>
        <row r="117">
          <cell r="J117">
            <v>423.99999999999949</v>
          </cell>
        </row>
        <row r="118">
          <cell r="J118">
            <v>0</v>
          </cell>
        </row>
        <row r="119">
          <cell r="J119">
            <v>350</v>
          </cell>
        </row>
        <row r="120">
          <cell r="J120">
            <v>506.00000000000006</v>
          </cell>
        </row>
        <row r="121">
          <cell r="J121">
            <v>104.01640592044127</v>
          </cell>
        </row>
        <row r="122">
          <cell r="J122">
            <v>216</v>
          </cell>
        </row>
        <row r="123">
          <cell r="J123">
            <v>2876</v>
          </cell>
        </row>
        <row r="124">
          <cell r="J124">
            <v>529</v>
          </cell>
        </row>
        <row r="125">
          <cell r="J125">
            <v>79611.000000000015</v>
          </cell>
        </row>
        <row r="126">
          <cell r="J126">
            <v>16542.999999999996</v>
          </cell>
        </row>
        <row r="127">
          <cell r="J127">
            <v>15081.000000000002</v>
          </cell>
        </row>
        <row r="128">
          <cell r="J128">
            <v>1580</v>
          </cell>
        </row>
        <row r="129">
          <cell r="J129">
            <v>30792</v>
          </cell>
        </row>
        <row r="130">
          <cell r="J130">
            <v>10233.999999999998</v>
          </cell>
        </row>
        <row r="131">
          <cell r="J131">
            <v>29546</v>
          </cell>
        </row>
        <row r="132">
          <cell r="J132">
            <v>698</v>
          </cell>
        </row>
        <row r="133">
          <cell r="J133">
            <v>7232</v>
          </cell>
        </row>
        <row r="134">
          <cell r="J134">
            <v>2811.9999999999995</v>
          </cell>
        </row>
        <row r="135">
          <cell r="J135">
            <v>283</v>
          </cell>
        </row>
        <row r="136">
          <cell r="J136">
            <v>265</v>
          </cell>
        </row>
        <row r="137">
          <cell r="J137">
            <v>142</v>
          </cell>
        </row>
        <row r="138">
          <cell r="J138">
            <v>907</v>
          </cell>
        </row>
        <row r="139">
          <cell r="J139">
            <v>1701.9999999999998</v>
          </cell>
        </row>
        <row r="140">
          <cell r="J140">
            <v>11</v>
          </cell>
        </row>
        <row r="141">
          <cell r="J141">
            <v>6881.9999999999991</v>
          </cell>
        </row>
        <row r="143">
          <cell r="J143">
            <v>704781.85160398448</v>
          </cell>
        </row>
        <row r="156">
          <cell r="J156">
            <v>652176</v>
          </cell>
        </row>
        <row r="157">
          <cell r="J157">
            <v>76862</v>
          </cell>
        </row>
        <row r="158">
          <cell r="J158">
            <v>2501</v>
          </cell>
        </row>
        <row r="159">
          <cell r="J159">
            <v>49647.999999999993</v>
          </cell>
        </row>
        <row r="160">
          <cell r="J160">
            <v>3448.9999999999995</v>
          </cell>
        </row>
        <row r="161">
          <cell r="J161">
            <v>84318</v>
          </cell>
        </row>
        <row r="162">
          <cell r="J162">
            <v>93573.999999999971</v>
          </cell>
        </row>
        <row r="163">
          <cell r="J163">
            <v>1887.0000000000002</v>
          </cell>
        </row>
        <row r="164">
          <cell r="J164">
            <v>58080.000000000007</v>
          </cell>
        </row>
        <row r="165">
          <cell r="J165">
            <v>18401</v>
          </cell>
        </row>
        <row r="166">
          <cell r="J166">
            <v>131031</v>
          </cell>
        </row>
        <row r="167">
          <cell r="J167">
            <v>74565.000000000015</v>
          </cell>
        </row>
        <row r="168">
          <cell r="J168">
            <v>218259.99999999997</v>
          </cell>
        </row>
        <row r="169">
          <cell r="J169">
            <v>51391</v>
          </cell>
        </row>
        <row r="170">
          <cell r="J170">
            <v>289566</v>
          </cell>
        </row>
        <row r="171">
          <cell r="J171">
            <v>2305</v>
          </cell>
        </row>
        <row r="172">
          <cell r="J172">
            <v>99164.000000000015</v>
          </cell>
        </row>
        <row r="173">
          <cell r="J173">
            <v>3054</v>
          </cell>
        </row>
        <row r="174">
          <cell r="J174">
            <v>83456</v>
          </cell>
        </row>
        <row r="175">
          <cell r="J175">
            <v>54501.000000000007</v>
          </cell>
        </row>
        <row r="176">
          <cell r="J176">
            <v>199819</v>
          </cell>
        </row>
        <row r="177">
          <cell r="J177">
            <v>29392.000000000004</v>
          </cell>
        </row>
        <row r="178">
          <cell r="J178">
            <v>13128.999999999998</v>
          </cell>
        </row>
        <row r="179">
          <cell r="J179">
            <v>3295</v>
          </cell>
        </row>
        <row r="180">
          <cell r="J180">
            <v>31986.999999999996</v>
          </cell>
        </row>
        <row r="181">
          <cell r="J181">
            <v>58987</v>
          </cell>
        </row>
        <row r="182">
          <cell r="J182">
            <v>0</v>
          </cell>
        </row>
        <row r="183">
          <cell r="J183">
            <v>137024.00000000047</v>
          </cell>
        </row>
        <row r="184">
          <cell r="J184">
            <v>13172.000000000002</v>
          </cell>
        </row>
        <row r="185">
          <cell r="J185">
            <v>1720.9999999999998</v>
          </cell>
        </row>
        <row r="186">
          <cell r="J186">
            <v>4316</v>
          </cell>
        </row>
        <row r="187">
          <cell r="J187">
            <v>1556</v>
          </cell>
        </row>
        <row r="188">
          <cell r="J188">
            <v>13828.999999999998</v>
          </cell>
        </row>
        <row r="189">
          <cell r="J189">
            <v>7985.0000000000018</v>
          </cell>
        </row>
        <row r="190">
          <cell r="J190">
            <v>24520.999999999996</v>
          </cell>
        </row>
        <row r="191">
          <cell r="J191">
            <v>12322</v>
          </cell>
        </row>
        <row r="192">
          <cell r="J192">
            <v>0</v>
          </cell>
        </row>
        <row r="193">
          <cell r="J193">
            <v>1545</v>
          </cell>
        </row>
        <row r="194">
          <cell r="J194">
            <v>6121</v>
          </cell>
        </row>
        <row r="195">
          <cell r="J195">
            <v>11172.999999999998</v>
          </cell>
        </row>
        <row r="196">
          <cell r="J196">
            <v>4324</v>
          </cell>
        </row>
        <row r="197">
          <cell r="J197">
            <v>6745.9999999999991</v>
          </cell>
        </row>
        <row r="198">
          <cell r="J198">
            <v>541</v>
          </cell>
        </row>
        <row r="199">
          <cell r="J199">
            <v>105654</v>
          </cell>
        </row>
        <row r="200">
          <cell r="J200">
            <v>15570</v>
          </cell>
        </row>
        <row r="201">
          <cell r="J201">
            <v>25180.000000000004</v>
          </cell>
        </row>
        <row r="202">
          <cell r="J202">
            <v>933.99999999999989</v>
          </cell>
        </row>
        <row r="203">
          <cell r="J203">
            <v>47765</v>
          </cell>
        </row>
        <row r="204">
          <cell r="J204">
            <v>20685.999999999964</v>
          </cell>
        </row>
        <row r="205">
          <cell r="J205">
            <v>33543</v>
          </cell>
        </row>
        <row r="206">
          <cell r="J206">
            <v>428</v>
          </cell>
        </row>
        <row r="207">
          <cell r="J207">
            <v>7233</v>
          </cell>
        </row>
        <row r="208">
          <cell r="J208">
            <v>10485.000000000002</v>
          </cell>
        </row>
        <row r="209">
          <cell r="J209">
            <v>767</v>
          </cell>
        </row>
        <row r="210">
          <cell r="J210">
            <v>896.99999999999989</v>
          </cell>
        </row>
        <row r="211">
          <cell r="J211">
            <v>734</v>
          </cell>
        </row>
        <row r="212">
          <cell r="J212">
            <v>2543.0000000000005</v>
          </cell>
        </row>
        <row r="213">
          <cell r="J213">
            <v>6211.9999999999991</v>
          </cell>
        </row>
        <row r="214">
          <cell r="J214">
            <v>23</v>
          </cell>
        </row>
        <row r="215">
          <cell r="J215">
            <v>19809.999999999967</v>
          </cell>
        </row>
        <row r="216">
          <cell r="J216">
            <v>3704884.9999999995</v>
          </cell>
        </row>
        <row r="217">
          <cell r="J217">
            <v>188655.99999999997</v>
          </cell>
        </row>
      </sheetData>
      <sheetData sheetId="7" refreshError="1">
        <row r="8">
          <cell r="J8">
            <v>192909</v>
          </cell>
        </row>
        <row r="9">
          <cell r="J9">
            <v>31322.915721659352</v>
          </cell>
        </row>
        <row r="10">
          <cell r="J10">
            <v>642</v>
          </cell>
        </row>
        <row r="11">
          <cell r="J11">
            <v>303.12068965517244</v>
          </cell>
        </row>
        <row r="12">
          <cell r="J12">
            <v>4008.7102983638115</v>
          </cell>
        </row>
        <row r="13">
          <cell r="J13">
            <v>16854.424240799948</v>
          </cell>
        </row>
        <row r="14">
          <cell r="J14">
            <v>28708.127826309632</v>
          </cell>
        </row>
        <row r="15">
          <cell r="J15">
            <v>874</v>
          </cell>
        </row>
        <row r="16">
          <cell r="J16">
            <v>30131.931401632821</v>
          </cell>
        </row>
        <row r="17">
          <cell r="J17">
            <v>24</v>
          </cell>
        </row>
        <row r="18">
          <cell r="J18">
            <v>5803.0234694208166</v>
          </cell>
        </row>
        <row r="19">
          <cell r="J19">
            <v>4071</v>
          </cell>
        </row>
        <row r="20">
          <cell r="J20">
            <v>3421</v>
          </cell>
        </row>
        <row r="21">
          <cell r="J21">
            <v>5922.0000000000045</v>
          </cell>
        </row>
        <row r="22">
          <cell r="J22">
            <v>19900.410660254856</v>
          </cell>
        </row>
        <row r="23">
          <cell r="J23">
            <v>260</v>
          </cell>
        </row>
        <row r="24">
          <cell r="J24">
            <v>2437.9999999999995</v>
          </cell>
        </row>
        <row r="25">
          <cell r="J25">
            <v>0</v>
          </cell>
        </row>
        <row r="26">
          <cell r="J26">
            <v>3032</v>
          </cell>
        </row>
        <row r="27">
          <cell r="J27">
            <v>1422</v>
          </cell>
        </row>
        <row r="28">
          <cell r="J28">
            <v>5578.0000000000018</v>
          </cell>
        </row>
        <row r="29">
          <cell r="J29">
            <v>794</v>
          </cell>
        </row>
        <row r="30">
          <cell r="J30">
            <v>1123.0000000000002</v>
          </cell>
        </row>
        <row r="31">
          <cell r="J31">
            <v>591.84210526315792</v>
          </cell>
        </row>
        <row r="32">
          <cell r="J32">
            <v>71</v>
          </cell>
        </row>
        <row r="33">
          <cell r="J33">
            <v>868</v>
          </cell>
        </row>
        <row r="34">
          <cell r="J34">
            <v>0</v>
          </cell>
        </row>
        <row r="35">
          <cell r="J35">
            <v>895</v>
          </cell>
        </row>
        <row r="36">
          <cell r="J36">
            <v>238.00000000000006</v>
          </cell>
        </row>
        <row r="37">
          <cell r="J37">
            <v>52</v>
          </cell>
        </row>
        <row r="38">
          <cell r="J38">
            <v>459</v>
          </cell>
        </row>
        <row r="39">
          <cell r="J39">
            <v>214</v>
          </cell>
        </row>
        <row r="40">
          <cell r="J40">
            <v>1179.5493779970811</v>
          </cell>
        </row>
        <row r="41">
          <cell r="J41">
            <v>214</v>
          </cell>
        </row>
        <row r="42">
          <cell r="J42">
            <v>124</v>
          </cell>
        </row>
        <row r="43">
          <cell r="J43">
            <v>220</v>
          </cell>
        </row>
        <row r="44">
          <cell r="J44">
            <v>6</v>
          </cell>
        </row>
        <row r="45">
          <cell r="J45">
            <v>186</v>
          </cell>
        </row>
        <row r="46">
          <cell r="J46">
            <v>217</v>
          </cell>
        </row>
        <row r="47">
          <cell r="J47">
            <v>290</v>
          </cell>
        </row>
        <row r="48">
          <cell r="J48">
            <v>0</v>
          </cell>
        </row>
        <row r="49">
          <cell r="J49">
            <v>164</v>
          </cell>
        </row>
        <row r="50">
          <cell r="J50">
            <v>0</v>
          </cell>
        </row>
        <row r="51">
          <cell r="J51">
            <v>3985</v>
          </cell>
        </row>
        <row r="52">
          <cell r="J52">
            <v>2057</v>
          </cell>
        </row>
        <row r="53">
          <cell r="J53">
            <v>1293</v>
          </cell>
        </row>
        <row r="54">
          <cell r="J54">
            <v>698</v>
          </cell>
        </row>
        <row r="55">
          <cell r="J55">
            <v>0</v>
          </cell>
        </row>
        <row r="56">
          <cell r="J56">
            <v>2834.0000000000005</v>
          </cell>
        </row>
        <row r="57">
          <cell r="J57">
            <v>1102.0000000000002</v>
          </cell>
        </row>
        <row r="58">
          <cell r="J58">
            <v>0</v>
          </cell>
        </row>
        <row r="59">
          <cell r="J59">
            <v>3</v>
          </cell>
        </row>
        <row r="60">
          <cell r="J60">
            <v>218</v>
          </cell>
        </row>
        <row r="61">
          <cell r="J61">
            <v>64</v>
          </cell>
        </row>
        <row r="62">
          <cell r="J62">
            <v>45</v>
          </cell>
        </row>
        <row r="63">
          <cell r="J63">
            <v>0</v>
          </cell>
        </row>
        <row r="64">
          <cell r="J64">
            <v>390</v>
          </cell>
        </row>
        <row r="65">
          <cell r="J65">
            <v>996</v>
          </cell>
        </row>
        <row r="66">
          <cell r="J66">
            <v>383</v>
          </cell>
        </row>
        <row r="67">
          <cell r="J67">
            <v>25</v>
          </cell>
        </row>
        <row r="68">
          <cell r="J68">
            <v>8256</v>
          </cell>
        </row>
        <row r="69">
          <cell r="J69">
            <v>21298</v>
          </cell>
        </row>
        <row r="82">
          <cell r="J82">
            <v>464895</v>
          </cell>
        </row>
        <row r="83">
          <cell r="J83">
            <v>31954.114086148373</v>
          </cell>
        </row>
        <row r="84">
          <cell r="J84">
            <v>0</v>
          </cell>
        </row>
        <row r="85">
          <cell r="J85">
            <v>454566.99999999988</v>
          </cell>
        </row>
        <row r="86">
          <cell r="J86">
            <v>2776</v>
          </cell>
        </row>
        <row r="87">
          <cell r="J87">
            <v>16776</v>
          </cell>
        </row>
        <row r="88">
          <cell r="J88">
            <v>33957</v>
          </cell>
        </row>
        <row r="89">
          <cell r="J89">
            <v>409</v>
          </cell>
        </row>
        <row r="90">
          <cell r="J90">
            <v>25546</v>
          </cell>
        </row>
        <row r="91">
          <cell r="J91">
            <v>60</v>
          </cell>
        </row>
        <row r="92">
          <cell r="J92">
            <v>12343</v>
          </cell>
        </row>
        <row r="93">
          <cell r="J93">
            <v>9042</v>
          </cell>
        </row>
        <row r="94">
          <cell r="J94">
            <v>3970.0000000000023</v>
          </cell>
        </row>
        <row r="95">
          <cell r="J95">
            <v>6659</v>
          </cell>
        </row>
        <row r="96">
          <cell r="J96">
            <v>30434.999999999996</v>
          </cell>
        </row>
        <row r="97">
          <cell r="J97">
            <v>261</v>
          </cell>
        </row>
        <row r="98">
          <cell r="J98">
            <v>14786.999999999998</v>
          </cell>
        </row>
        <row r="99">
          <cell r="J99">
            <v>1597</v>
          </cell>
        </row>
        <row r="100">
          <cell r="J100">
            <v>8567</v>
          </cell>
        </row>
        <row r="101">
          <cell r="J101">
            <v>2134</v>
          </cell>
        </row>
        <row r="102">
          <cell r="J102">
            <v>12235.999999999995</v>
          </cell>
        </row>
        <row r="103">
          <cell r="J103">
            <v>1455.9999999999995</v>
          </cell>
        </row>
        <row r="104">
          <cell r="J104">
            <v>1641</v>
          </cell>
        </row>
        <row r="105">
          <cell r="J105">
            <v>658.99999999999989</v>
          </cell>
        </row>
        <row r="106">
          <cell r="J106">
            <v>6138.9999999999991</v>
          </cell>
        </row>
        <row r="107">
          <cell r="J107">
            <v>3241</v>
          </cell>
        </row>
        <row r="108">
          <cell r="J108">
            <v>0</v>
          </cell>
        </row>
        <row r="109">
          <cell r="J109">
            <v>1823</v>
          </cell>
        </row>
        <row r="110">
          <cell r="J110">
            <v>474</v>
          </cell>
        </row>
        <row r="111">
          <cell r="J111">
            <v>150.00000000000003</v>
          </cell>
        </row>
        <row r="112">
          <cell r="J112">
            <v>502.99999999999994</v>
          </cell>
        </row>
        <row r="113">
          <cell r="J113">
            <v>256</v>
          </cell>
        </row>
        <row r="114">
          <cell r="J114">
            <v>1431.9999999999998</v>
          </cell>
        </row>
        <row r="115">
          <cell r="J115">
            <v>940.48678276438693</v>
          </cell>
        </row>
        <row r="116">
          <cell r="J116">
            <v>1822.6523727844462</v>
          </cell>
        </row>
        <row r="117">
          <cell r="J117">
            <v>251.9999999999996</v>
          </cell>
        </row>
        <row r="118">
          <cell r="J118">
            <v>0</v>
          </cell>
        </row>
        <row r="119">
          <cell r="J119">
            <v>454</v>
          </cell>
        </row>
        <row r="120">
          <cell r="J120">
            <v>270.84870188003583</v>
          </cell>
        </row>
        <row r="121">
          <cell r="J121">
            <v>141.53333333333333</v>
          </cell>
        </row>
        <row r="122">
          <cell r="J122">
            <v>150</v>
          </cell>
        </row>
        <row r="123">
          <cell r="J123">
            <v>3651</v>
          </cell>
        </row>
        <row r="124">
          <cell r="J124">
            <v>765</v>
          </cell>
        </row>
        <row r="125">
          <cell r="J125">
            <v>12434</v>
          </cell>
        </row>
        <row r="126">
          <cell r="J126">
            <v>12033</v>
          </cell>
        </row>
        <row r="127">
          <cell r="J127">
            <v>14811</v>
          </cell>
        </row>
        <row r="128">
          <cell r="J128">
            <v>1235</v>
          </cell>
        </row>
        <row r="129">
          <cell r="J129">
            <v>29210</v>
          </cell>
        </row>
        <row r="130">
          <cell r="J130">
            <v>23876.000000000004</v>
          </cell>
        </row>
        <row r="131">
          <cell r="J131">
            <v>26109</v>
          </cell>
        </row>
        <row r="132">
          <cell r="J132">
            <v>750</v>
          </cell>
        </row>
        <row r="133">
          <cell r="J133">
            <v>216</v>
          </cell>
        </row>
        <row r="134">
          <cell r="J134">
            <v>2448.0000000000023</v>
          </cell>
        </row>
        <row r="135">
          <cell r="J135">
            <v>138.30405405405406</v>
          </cell>
        </row>
        <row r="136">
          <cell r="J136">
            <v>116</v>
          </cell>
        </row>
        <row r="137">
          <cell r="J137">
            <v>241</v>
          </cell>
        </row>
        <row r="138">
          <cell r="J138">
            <v>2030</v>
          </cell>
        </row>
        <row r="139">
          <cell r="J139">
            <v>929</v>
          </cell>
        </row>
        <row r="140">
          <cell r="J140">
            <v>0</v>
          </cell>
        </row>
        <row r="141">
          <cell r="J141">
            <v>3965</v>
          </cell>
        </row>
        <row r="143">
          <cell r="J143">
            <v>734493.74889177957</v>
          </cell>
        </row>
        <row r="156">
          <cell r="J156">
            <v>2842893</v>
          </cell>
        </row>
        <row r="157">
          <cell r="J157">
            <v>72233.000000000015</v>
          </cell>
        </row>
        <row r="158">
          <cell r="J158">
            <v>0</v>
          </cell>
        </row>
        <row r="159">
          <cell r="J159">
            <v>51231.999999999993</v>
          </cell>
        </row>
        <row r="160">
          <cell r="J160">
            <v>10831.999999999998</v>
          </cell>
        </row>
        <row r="161">
          <cell r="J161">
            <v>23608.999999999996</v>
          </cell>
        </row>
        <row r="162">
          <cell r="J162">
            <v>45621</v>
          </cell>
        </row>
        <row r="163">
          <cell r="J163">
            <v>846</v>
          </cell>
        </row>
        <row r="164">
          <cell r="J164">
            <v>39965</v>
          </cell>
        </row>
        <row r="165">
          <cell r="J165">
            <v>4766</v>
          </cell>
        </row>
        <row r="166">
          <cell r="J166">
            <v>144253.99999999997</v>
          </cell>
        </row>
        <row r="167">
          <cell r="J167">
            <v>99108.999999999971</v>
          </cell>
        </row>
        <row r="168">
          <cell r="J168">
            <v>167243</v>
          </cell>
        </row>
        <row r="169">
          <cell r="J169">
            <v>64189.000000000007</v>
          </cell>
        </row>
        <row r="170">
          <cell r="J170">
            <v>295287.00000000006</v>
          </cell>
        </row>
        <row r="171">
          <cell r="J171">
            <v>2061</v>
          </cell>
        </row>
        <row r="172">
          <cell r="J172">
            <v>103565</v>
          </cell>
        </row>
        <row r="173">
          <cell r="J173">
            <v>11955</v>
          </cell>
        </row>
        <row r="174">
          <cell r="J174">
            <v>68655</v>
          </cell>
        </row>
        <row r="175">
          <cell r="J175">
            <v>52552.999999999993</v>
          </cell>
        </row>
        <row r="176">
          <cell r="J176">
            <v>240467</v>
          </cell>
        </row>
        <row r="177">
          <cell r="J177">
            <v>28746</v>
          </cell>
        </row>
        <row r="178">
          <cell r="J178">
            <v>4540</v>
          </cell>
        </row>
        <row r="179">
          <cell r="J179">
            <v>1170.0000000000002</v>
          </cell>
        </row>
        <row r="180">
          <cell r="J180">
            <v>13198</v>
          </cell>
        </row>
        <row r="181">
          <cell r="J181">
            <v>65433.000000000007</v>
          </cell>
        </row>
        <row r="182">
          <cell r="J182">
            <v>0</v>
          </cell>
        </row>
        <row r="183">
          <cell r="J183">
            <v>65890.999999999985</v>
          </cell>
        </row>
        <row r="184">
          <cell r="J184">
            <v>21655.000000000004</v>
          </cell>
        </row>
        <row r="185">
          <cell r="J185">
            <v>2349.0000000000005</v>
          </cell>
        </row>
        <row r="186">
          <cell r="J186">
            <v>6403</v>
          </cell>
        </row>
        <row r="187">
          <cell r="J187">
            <v>3821</v>
          </cell>
        </row>
        <row r="188">
          <cell r="J188">
            <v>21522</v>
          </cell>
        </row>
        <row r="189">
          <cell r="J189">
            <v>10231.999999999998</v>
          </cell>
        </row>
        <row r="190">
          <cell r="J190">
            <v>31923</v>
          </cell>
        </row>
        <row r="191">
          <cell r="J191">
            <v>10826</v>
          </cell>
        </row>
        <row r="192">
          <cell r="J192">
            <v>0</v>
          </cell>
        </row>
        <row r="193">
          <cell r="J193">
            <v>2879</v>
          </cell>
        </row>
        <row r="194">
          <cell r="J194">
            <v>3294</v>
          </cell>
        </row>
        <row r="195">
          <cell r="J195">
            <v>12323.000000000002</v>
          </cell>
        </row>
        <row r="196">
          <cell r="J196">
            <v>4534</v>
          </cell>
        </row>
        <row r="197">
          <cell r="J197">
            <v>7825</v>
          </cell>
        </row>
        <row r="198">
          <cell r="J198">
            <v>721</v>
          </cell>
        </row>
        <row r="199">
          <cell r="J199">
            <v>14224</v>
          </cell>
        </row>
        <row r="200">
          <cell r="J200">
            <v>14235.000000000002</v>
          </cell>
        </row>
        <row r="201">
          <cell r="J201">
            <v>37154</v>
          </cell>
        </row>
        <row r="202">
          <cell r="J202">
            <v>1465</v>
          </cell>
        </row>
        <row r="203">
          <cell r="J203">
            <v>46316</v>
          </cell>
        </row>
        <row r="204">
          <cell r="J204">
            <v>17054</v>
          </cell>
        </row>
        <row r="205">
          <cell r="J205">
            <v>37331.999999999993</v>
          </cell>
        </row>
        <row r="206">
          <cell r="J206">
            <v>825</v>
          </cell>
        </row>
        <row r="207">
          <cell r="J207">
            <v>150</v>
          </cell>
        </row>
        <row r="208">
          <cell r="J208">
            <v>8899</v>
          </cell>
        </row>
        <row r="209">
          <cell r="J209">
            <v>752</v>
          </cell>
        </row>
        <row r="210">
          <cell r="J210">
            <v>87</v>
          </cell>
        </row>
        <row r="211">
          <cell r="J211">
            <v>1097</v>
          </cell>
        </row>
        <row r="212">
          <cell r="J212">
            <v>4012</v>
          </cell>
        </row>
        <row r="213">
          <cell r="J213">
            <v>4795</v>
          </cell>
        </row>
        <row r="214">
          <cell r="J214">
            <v>0</v>
          </cell>
        </row>
        <row r="215">
          <cell r="J215">
            <v>7224</v>
          </cell>
        </row>
        <row r="216">
          <cell r="J216">
            <v>3948779</v>
          </cell>
        </row>
        <row r="217">
          <cell r="J217">
            <v>358051</v>
          </cell>
        </row>
      </sheetData>
      <sheetData sheetId="8" refreshError="1">
        <row r="8">
          <cell r="J8">
            <v>506367</v>
          </cell>
        </row>
        <row r="9">
          <cell r="J9">
            <v>49521</v>
          </cell>
        </row>
        <row r="10">
          <cell r="J10">
            <v>326</v>
          </cell>
        </row>
        <row r="11">
          <cell r="J11">
            <v>98</v>
          </cell>
        </row>
        <row r="12">
          <cell r="J12">
            <v>10786.291473100555</v>
          </cell>
        </row>
        <row r="13">
          <cell r="J13">
            <v>19457</v>
          </cell>
        </row>
        <row r="14">
          <cell r="J14">
            <v>28544.63007318696</v>
          </cell>
        </row>
        <row r="15">
          <cell r="J15">
            <v>621</v>
          </cell>
        </row>
        <row r="16">
          <cell r="J16">
            <v>25496.726149856695</v>
          </cell>
        </row>
        <row r="17">
          <cell r="J17">
            <v>78</v>
          </cell>
        </row>
        <row r="18">
          <cell r="J18">
            <v>6325.9239965841152</v>
          </cell>
        </row>
        <row r="19">
          <cell r="J19">
            <v>4878.1714922048996</v>
          </cell>
        </row>
        <row r="20">
          <cell r="J20">
            <v>3451.9999999999968</v>
          </cell>
        </row>
        <row r="21">
          <cell r="J21">
            <v>6885</v>
          </cell>
        </row>
        <row r="22">
          <cell r="J22">
            <v>28541</v>
          </cell>
        </row>
        <row r="23">
          <cell r="J23">
            <v>85</v>
          </cell>
        </row>
        <row r="24">
          <cell r="J24">
            <v>3548</v>
          </cell>
        </row>
        <row r="26">
          <cell r="J26">
            <v>5881.5117698343502</v>
          </cell>
        </row>
        <row r="27">
          <cell r="J27">
            <v>1684.0000000000002</v>
          </cell>
        </row>
        <row r="28">
          <cell r="J28">
            <v>6354</v>
          </cell>
        </row>
        <row r="29">
          <cell r="J29">
            <v>456.00000000000006</v>
          </cell>
        </row>
        <row r="30">
          <cell r="J30">
            <v>1204</v>
          </cell>
        </row>
        <row r="31">
          <cell r="J31">
            <v>954.99999999999807</v>
          </cell>
        </row>
        <row r="32">
          <cell r="J32">
            <v>33</v>
          </cell>
        </row>
        <row r="33">
          <cell r="J33">
            <v>811</v>
          </cell>
        </row>
        <row r="34">
          <cell r="J34">
            <v>0</v>
          </cell>
        </row>
        <row r="35">
          <cell r="J35">
            <v>1167</v>
          </cell>
        </row>
        <row r="36">
          <cell r="J36">
            <v>353</v>
          </cell>
        </row>
        <row r="37">
          <cell r="J37">
            <v>80.000000000000014</v>
          </cell>
        </row>
        <row r="38">
          <cell r="J38">
            <v>584</v>
          </cell>
        </row>
        <row r="39">
          <cell r="J39">
            <v>117</v>
          </cell>
        </row>
        <row r="40">
          <cell r="J40">
            <v>716</v>
          </cell>
        </row>
        <row r="41">
          <cell r="J41">
            <v>58</v>
          </cell>
        </row>
        <row r="42">
          <cell r="J42">
            <v>62</v>
          </cell>
        </row>
        <row r="43">
          <cell r="J43">
            <v>135</v>
          </cell>
        </row>
        <row r="44">
          <cell r="J44">
            <v>10</v>
          </cell>
        </row>
        <row r="45">
          <cell r="J45">
            <v>64</v>
          </cell>
        </row>
        <row r="46">
          <cell r="J46">
            <v>104</v>
          </cell>
        </row>
        <row r="47">
          <cell r="J47">
            <v>32.120879120879124</v>
          </cell>
        </row>
        <row r="48">
          <cell r="J48">
            <v>0</v>
          </cell>
        </row>
        <row r="49">
          <cell r="J49">
            <v>65.10526315789474</v>
          </cell>
        </row>
        <row r="50">
          <cell r="J50">
            <v>0</v>
          </cell>
        </row>
        <row r="51">
          <cell r="J51">
            <v>3747.0000000000005</v>
          </cell>
        </row>
        <row r="52">
          <cell r="J52">
            <v>1006</v>
          </cell>
        </row>
        <row r="53">
          <cell r="J53">
            <v>2760.9999999999995</v>
          </cell>
        </row>
        <row r="54">
          <cell r="J54">
            <v>682</v>
          </cell>
        </row>
        <row r="55">
          <cell r="J55">
            <v>0</v>
          </cell>
        </row>
        <row r="56">
          <cell r="J56">
            <v>2967</v>
          </cell>
        </row>
        <row r="57">
          <cell r="J57">
            <v>933</v>
          </cell>
        </row>
        <row r="58">
          <cell r="J58">
            <v>7</v>
          </cell>
        </row>
        <row r="59">
          <cell r="J59">
            <v>5</v>
          </cell>
        </row>
        <row r="60">
          <cell r="J60">
            <v>0</v>
          </cell>
        </row>
        <row r="61">
          <cell r="J61">
            <v>21</v>
          </cell>
        </row>
        <row r="62">
          <cell r="J62">
            <v>16</v>
          </cell>
        </row>
        <row r="63">
          <cell r="J63">
            <v>16</v>
          </cell>
        </row>
        <row r="64">
          <cell r="J64">
            <v>395</v>
          </cell>
        </row>
        <row r="65">
          <cell r="J65">
            <v>642.00000000000011</v>
          </cell>
        </row>
        <row r="66">
          <cell r="J66">
            <v>55</v>
          </cell>
        </row>
        <row r="67">
          <cell r="J67">
            <v>16</v>
          </cell>
        </row>
        <row r="68">
          <cell r="J68">
            <v>4214</v>
          </cell>
        </row>
        <row r="69">
          <cell r="J69">
            <v>23764</v>
          </cell>
        </row>
        <row r="82">
          <cell r="J82">
            <v>501884</v>
          </cell>
        </row>
        <row r="83">
          <cell r="J83">
            <v>22654.000000000004</v>
          </cell>
        </row>
        <row r="84">
          <cell r="J84">
            <v>249</v>
          </cell>
        </row>
        <row r="85">
          <cell r="J85">
            <v>499945.00000000006</v>
          </cell>
        </row>
        <row r="86">
          <cell r="J86">
            <v>5217.3113471212973</v>
          </cell>
        </row>
        <row r="87">
          <cell r="J87">
            <v>4387.0000000000009</v>
          </cell>
        </row>
        <row r="88">
          <cell r="J88">
            <v>4905</v>
          </cell>
        </row>
        <row r="89">
          <cell r="J89">
            <v>338.00000000000006</v>
          </cell>
        </row>
        <row r="90">
          <cell r="J90">
            <v>23861.630527573841</v>
          </cell>
        </row>
        <row r="91">
          <cell r="J91">
            <v>401</v>
          </cell>
        </row>
        <row r="92">
          <cell r="J92">
            <v>10547</v>
          </cell>
        </row>
        <row r="93">
          <cell r="J93">
            <v>5401</v>
          </cell>
        </row>
        <row r="94">
          <cell r="J94">
            <v>4914</v>
          </cell>
        </row>
        <row r="95">
          <cell r="J95">
            <v>6254</v>
          </cell>
        </row>
        <row r="96">
          <cell r="J96">
            <v>26214</v>
          </cell>
        </row>
        <row r="97">
          <cell r="J97">
            <v>99</v>
          </cell>
        </row>
        <row r="98">
          <cell r="J98">
            <v>11269.000000000002</v>
          </cell>
        </row>
        <row r="99">
          <cell r="J99">
            <v>2489</v>
          </cell>
        </row>
        <row r="100">
          <cell r="J100">
            <v>10252.391511683356</v>
          </cell>
        </row>
        <row r="101">
          <cell r="J101">
            <v>4455.0000000000009</v>
          </cell>
        </row>
        <row r="102">
          <cell r="J102">
            <v>7224.0000000000009</v>
          </cell>
        </row>
        <row r="103">
          <cell r="J103">
            <v>953.99999999999977</v>
          </cell>
        </row>
        <row r="104">
          <cell r="J104">
            <v>1554</v>
          </cell>
        </row>
        <row r="105">
          <cell r="J105">
            <v>784.99999999999989</v>
          </cell>
        </row>
        <row r="106">
          <cell r="J106">
            <v>5954</v>
          </cell>
        </row>
        <row r="107">
          <cell r="J107">
            <v>1484.9999999999998</v>
          </cell>
        </row>
        <row r="108">
          <cell r="J108">
            <v>0</v>
          </cell>
        </row>
        <row r="109">
          <cell r="J109">
            <v>1441</v>
          </cell>
        </row>
        <row r="110">
          <cell r="J110">
            <v>468</v>
          </cell>
        </row>
        <row r="111">
          <cell r="J111">
            <v>110</v>
          </cell>
        </row>
        <row r="112">
          <cell r="J112">
            <v>550</v>
          </cell>
        </row>
        <row r="113">
          <cell r="J113">
            <v>160</v>
          </cell>
        </row>
        <row r="114">
          <cell r="J114">
            <v>2754</v>
          </cell>
        </row>
        <row r="115">
          <cell r="J115">
            <v>720</v>
          </cell>
        </row>
        <row r="116">
          <cell r="J116">
            <v>2500</v>
          </cell>
        </row>
        <row r="117">
          <cell r="J117">
            <v>778</v>
          </cell>
        </row>
        <row r="118">
          <cell r="J118">
            <v>6</v>
          </cell>
        </row>
        <row r="119">
          <cell r="J119">
            <v>268</v>
          </cell>
        </row>
        <row r="120">
          <cell r="J120">
            <v>390</v>
          </cell>
        </row>
        <row r="121">
          <cell r="J121">
            <v>197</v>
          </cell>
        </row>
        <row r="122">
          <cell r="J122">
            <v>142</v>
          </cell>
        </row>
        <row r="123">
          <cell r="J123">
            <v>2784</v>
          </cell>
        </row>
        <row r="124">
          <cell r="J124">
            <v>425</v>
          </cell>
        </row>
        <row r="125">
          <cell r="J125">
            <v>11320.999999999998</v>
          </cell>
        </row>
        <row r="126">
          <cell r="J126">
            <v>26071</v>
          </cell>
        </row>
        <row r="127">
          <cell r="J127">
            <v>13701</v>
          </cell>
        </row>
        <row r="128">
          <cell r="J128">
            <v>1030</v>
          </cell>
        </row>
        <row r="129">
          <cell r="J129">
            <v>28541</v>
          </cell>
        </row>
        <row r="130">
          <cell r="J130">
            <v>7784</v>
          </cell>
        </row>
        <row r="131">
          <cell r="J131">
            <v>30984.999999999996</v>
          </cell>
        </row>
        <row r="132">
          <cell r="J132">
            <v>576</v>
          </cell>
        </row>
        <row r="133">
          <cell r="J133">
            <v>180</v>
          </cell>
        </row>
        <row r="134">
          <cell r="J134">
            <v>3041</v>
          </cell>
        </row>
        <row r="135">
          <cell r="J135">
            <v>195</v>
          </cell>
        </row>
        <row r="136">
          <cell r="J136">
            <v>48</v>
          </cell>
        </row>
        <row r="137">
          <cell r="J137">
            <v>414</v>
          </cell>
        </row>
        <row r="138">
          <cell r="J138">
            <v>1850.9999999999982</v>
          </cell>
        </row>
        <row r="139">
          <cell r="J139">
            <v>1921</v>
          </cell>
        </row>
        <row r="140">
          <cell r="J140">
            <v>7</v>
          </cell>
        </row>
        <row r="141">
          <cell r="J141">
            <v>3454.0000000000005</v>
          </cell>
        </row>
        <row r="143">
          <cell r="J143">
            <v>768626.41941021243</v>
          </cell>
        </row>
        <row r="156">
          <cell r="J156">
            <v>2685822</v>
          </cell>
        </row>
        <row r="157">
          <cell r="J157">
            <v>82414.000000000015</v>
          </cell>
        </row>
        <row r="158">
          <cell r="J158">
            <v>444</v>
          </cell>
        </row>
        <row r="159">
          <cell r="J159">
            <v>51244.999999999993</v>
          </cell>
        </row>
        <row r="160">
          <cell r="J160">
            <v>11324.000000000002</v>
          </cell>
        </row>
        <row r="161">
          <cell r="J161">
            <v>5798</v>
          </cell>
        </row>
        <row r="162">
          <cell r="J162">
            <v>6586</v>
          </cell>
        </row>
        <row r="163">
          <cell r="J163">
            <v>328</v>
          </cell>
        </row>
        <row r="164">
          <cell r="J164">
            <v>32044</v>
          </cell>
        </row>
        <row r="165">
          <cell r="J165">
            <v>2042</v>
          </cell>
        </row>
        <row r="166">
          <cell r="J166">
            <v>122859</v>
          </cell>
        </row>
        <row r="167">
          <cell r="J167">
            <v>56011</v>
          </cell>
        </row>
        <row r="168">
          <cell r="J168">
            <v>188645</v>
          </cell>
        </row>
        <row r="169">
          <cell r="J169">
            <v>41553</v>
          </cell>
        </row>
        <row r="170">
          <cell r="J170">
            <v>288745</v>
          </cell>
        </row>
        <row r="171">
          <cell r="J171">
            <v>854</v>
          </cell>
        </row>
        <row r="172">
          <cell r="J172">
            <v>81025</v>
          </cell>
        </row>
        <row r="173">
          <cell r="J173">
            <v>20048</v>
          </cell>
        </row>
        <row r="174">
          <cell r="J174">
            <v>77584</v>
          </cell>
        </row>
        <row r="175">
          <cell r="J175">
            <v>48144</v>
          </cell>
        </row>
        <row r="176">
          <cell r="J176">
            <v>151623.99999999997</v>
          </cell>
        </row>
        <row r="177">
          <cell r="J177">
            <v>28754</v>
          </cell>
        </row>
        <row r="178">
          <cell r="J178">
            <v>6042.0000000000009</v>
          </cell>
        </row>
        <row r="179">
          <cell r="J179">
            <v>1529.9999999999998</v>
          </cell>
        </row>
        <row r="180">
          <cell r="J180">
            <v>35101.999999999964</v>
          </cell>
        </row>
        <row r="181">
          <cell r="J181">
            <v>39899</v>
          </cell>
        </row>
        <row r="182">
          <cell r="J182">
            <v>0</v>
          </cell>
        </row>
        <row r="183">
          <cell r="J183">
            <v>67024</v>
          </cell>
        </row>
        <row r="184">
          <cell r="J184">
            <v>18064</v>
          </cell>
        </row>
        <row r="185">
          <cell r="J185">
            <v>1685</v>
          </cell>
        </row>
        <row r="186">
          <cell r="J186">
            <v>6854</v>
          </cell>
        </row>
        <row r="187">
          <cell r="J187">
            <v>2314</v>
          </cell>
        </row>
        <row r="188">
          <cell r="J188">
            <v>17403</v>
          </cell>
        </row>
        <row r="189">
          <cell r="J189">
            <v>6019</v>
          </cell>
        </row>
        <row r="190">
          <cell r="J190">
            <v>15777.000000000002</v>
          </cell>
        </row>
        <row r="191">
          <cell r="J191">
            <v>7471.0000000000009</v>
          </cell>
        </row>
        <row r="192">
          <cell r="J192">
            <v>160</v>
          </cell>
        </row>
        <row r="193">
          <cell r="J193">
            <v>1735</v>
          </cell>
        </row>
        <row r="194">
          <cell r="J194">
            <v>3061</v>
          </cell>
        </row>
        <row r="195">
          <cell r="J195">
            <v>13324</v>
          </cell>
        </row>
        <row r="196">
          <cell r="J196">
            <v>475</v>
          </cell>
        </row>
        <row r="197">
          <cell r="J197">
            <v>5492</v>
          </cell>
        </row>
        <row r="198">
          <cell r="J198">
            <v>658</v>
          </cell>
        </row>
        <row r="199">
          <cell r="J199">
            <v>26947</v>
          </cell>
        </row>
        <row r="200">
          <cell r="J200">
            <v>71170.999999999985</v>
          </cell>
        </row>
        <row r="201">
          <cell r="J201">
            <v>39453.999999999993</v>
          </cell>
        </row>
        <row r="202">
          <cell r="J202">
            <v>1190</v>
          </cell>
        </row>
        <row r="203">
          <cell r="J203">
            <v>47587</v>
          </cell>
        </row>
        <row r="204">
          <cell r="J204">
            <v>12878.000000000002</v>
          </cell>
        </row>
        <row r="205">
          <cell r="J205">
            <v>44454</v>
          </cell>
        </row>
        <row r="206">
          <cell r="J206">
            <v>290</v>
          </cell>
        </row>
        <row r="207">
          <cell r="J207">
            <v>714</v>
          </cell>
        </row>
        <row r="208">
          <cell r="J208">
            <v>5821</v>
          </cell>
        </row>
        <row r="209">
          <cell r="J209">
            <v>468</v>
          </cell>
        </row>
        <row r="210">
          <cell r="J210">
            <v>64</v>
          </cell>
        </row>
        <row r="211">
          <cell r="J211">
            <v>942.16666666666674</v>
          </cell>
        </row>
        <row r="212">
          <cell r="J212">
            <v>1364.0000000000002</v>
          </cell>
        </row>
        <row r="213">
          <cell r="J213">
            <v>6810</v>
          </cell>
        </row>
        <row r="214">
          <cell r="J214">
            <v>11</v>
          </cell>
        </row>
        <row r="215">
          <cell r="J215">
            <v>7214.0000000000009</v>
          </cell>
        </row>
        <row r="216">
          <cell r="J216">
            <v>3975898.9999999995</v>
          </cell>
        </row>
        <row r="217">
          <cell r="J217">
            <v>361405.99999999994</v>
          </cell>
        </row>
      </sheetData>
      <sheetData sheetId="9" refreshError="1">
        <row r="8">
          <cell r="J8">
            <v>445879</v>
          </cell>
        </row>
        <row r="9">
          <cell r="J9">
            <v>48521</v>
          </cell>
        </row>
        <row r="10">
          <cell r="J10">
            <v>216</v>
          </cell>
        </row>
        <row r="11">
          <cell r="J11">
            <v>250</v>
          </cell>
        </row>
        <row r="12">
          <cell r="J12">
            <v>8851.7099318752244</v>
          </cell>
        </row>
        <row r="13">
          <cell r="J13">
            <v>3998</v>
          </cell>
        </row>
        <row r="14">
          <cell r="J14">
            <v>7321</v>
          </cell>
        </row>
        <row r="15">
          <cell r="J15">
            <v>368</v>
          </cell>
        </row>
        <row r="16">
          <cell r="J16">
            <v>23335</v>
          </cell>
        </row>
        <row r="17">
          <cell r="J17">
            <v>112</v>
          </cell>
        </row>
        <row r="18">
          <cell r="J18">
            <v>8989.1607460035539</v>
          </cell>
        </row>
        <row r="19">
          <cell r="J19">
            <v>4998.1012947448589</v>
          </cell>
        </row>
        <row r="20">
          <cell r="J20">
            <v>4961</v>
          </cell>
        </row>
        <row r="21">
          <cell r="J21">
            <v>5747</v>
          </cell>
        </row>
        <row r="22">
          <cell r="J22">
            <v>35987.942284396864</v>
          </cell>
        </row>
        <row r="23">
          <cell r="J23">
            <v>123</v>
          </cell>
        </row>
        <row r="24">
          <cell r="J24">
            <v>4594</v>
          </cell>
        </row>
        <row r="25">
          <cell r="J25">
            <v>30</v>
          </cell>
        </row>
        <row r="26">
          <cell r="J26">
            <v>7066.2762524766495</v>
          </cell>
        </row>
        <row r="27">
          <cell r="J27">
            <v>1172</v>
          </cell>
        </row>
        <row r="28">
          <cell r="J28">
            <v>3780</v>
          </cell>
        </row>
        <row r="29">
          <cell r="J29">
            <v>651.99999999999989</v>
          </cell>
        </row>
        <row r="30">
          <cell r="J30">
            <v>1658</v>
          </cell>
        </row>
        <row r="31">
          <cell r="J31">
            <v>849</v>
          </cell>
        </row>
        <row r="32">
          <cell r="J32">
            <v>108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1524</v>
          </cell>
        </row>
        <row r="36">
          <cell r="J36">
            <v>385</v>
          </cell>
        </row>
        <row r="37">
          <cell r="J37">
            <v>125</v>
          </cell>
        </row>
        <row r="38">
          <cell r="J38">
            <v>625</v>
          </cell>
        </row>
        <row r="39">
          <cell r="J39">
            <v>152</v>
          </cell>
        </row>
        <row r="40">
          <cell r="J40">
            <v>658.19999999999993</v>
          </cell>
        </row>
        <row r="41">
          <cell r="J41">
            <v>189</v>
          </cell>
        </row>
        <row r="42">
          <cell r="J42">
            <v>120</v>
          </cell>
        </row>
        <row r="43">
          <cell r="J43">
            <v>204</v>
          </cell>
        </row>
        <row r="44">
          <cell r="J44">
            <v>0</v>
          </cell>
        </row>
        <row r="45">
          <cell r="J45">
            <v>83</v>
          </cell>
        </row>
        <row r="46">
          <cell r="J46">
            <v>368</v>
          </cell>
        </row>
        <row r="47">
          <cell r="J47">
            <v>357</v>
          </cell>
        </row>
        <row r="48">
          <cell r="J48">
            <v>36</v>
          </cell>
        </row>
        <row r="49">
          <cell r="J49">
            <v>284.52570789865871</v>
          </cell>
        </row>
        <row r="50">
          <cell r="J50">
            <v>0</v>
          </cell>
        </row>
        <row r="51">
          <cell r="J51">
            <v>15421</v>
          </cell>
        </row>
        <row r="52">
          <cell r="J52">
            <v>2012</v>
          </cell>
        </row>
        <row r="53">
          <cell r="J53">
            <v>2358.0000000000005</v>
          </cell>
        </row>
        <row r="54">
          <cell r="J54">
            <v>952</v>
          </cell>
        </row>
        <row r="55">
          <cell r="J55">
            <v>30</v>
          </cell>
        </row>
        <row r="56">
          <cell r="J56">
            <v>3969</v>
          </cell>
        </row>
        <row r="57">
          <cell r="J57">
            <v>1611</v>
          </cell>
        </row>
        <row r="58">
          <cell r="J58">
            <v>0</v>
          </cell>
        </row>
        <row r="59">
          <cell r="J59">
            <v>15</v>
          </cell>
        </row>
        <row r="60">
          <cell r="J60">
            <v>131</v>
          </cell>
        </row>
        <row r="61">
          <cell r="J61">
            <v>69</v>
          </cell>
        </row>
        <row r="62">
          <cell r="J62">
            <v>42</v>
          </cell>
        </row>
        <row r="63">
          <cell r="J63">
            <v>0</v>
          </cell>
        </row>
        <row r="64">
          <cell r="J64">
            <v>258</v>
          </cell>
        </row>
        <row r="65">
          <cell r="J65">
            <v>904</v>
          </cell>
        </row>
        <row r="66">
          <cell r="J66">
            <v>258</v>
          </cell>
        </row>
        <row r="67">
          <cell r="J67">
            <v>41</v>
          </cell>
        </row>
        <row r="68">
          <cell r="J68">
            <v>12547.000000000002</v>
          </cell>
        </row>
        <row r="69">
          <cell r="J69">
            <v>28543.999999999996</v>
          </cell>
        </row>
        <row r="82">
          <cell r="J82">
            <v>130213.99999999999</v>
          </cell>
        </row>
        <row r="83">
          <cell r="J83">
            <v>49020.946081009992</v>
          </cell>
        </row>
        <row r="84">
          <cell r="J84">
            <v>99</v>
          </cell>
        </row>
        <row r="85">
          <cell r="J85">
            <v>466673.70000000007</v>
          </cell>
        </row>
        <row r="86">
          <cell r="J86">
            <v>4785</v>
          </cell>
        </row>
        <row r="87">
          <cell r="J87">
            <v>5965.0000000000009</v>
          </cell>
        </row>
        <row r="88">
          <cell r="J88">
            <v>7653.9999999999991</v>
          </cell>
        </row>
        <row r="89">
          <cell r="J89">
            <v>212</v>
          </cell>
        </row>
        <row r="90">
          <cell r="J90">
            <v>17021</v>
          </cell>
        </row>
        <row r="91">
          <cell r="J91">
            <v>359</v>
          </cell>
        </row>
        <row r="92">
          <cell r="J92">
            <v>10621.490626618333</v>
          </cell>
        </row>
        <row r="93">
          <cell r="J93">
            <v>6998</v>
          </cell>
        </row>
        <row r="94">
          <cell r="J94">
            <v>4158</v>
          </cell>
        </row>
        <row r="95">
          <cell r="J95">
            <v>6601.0000000000009</v>
          </cell>
        </row>
        <row r="96">
          <cell r="J96">
            <v>38965</v>
          </cell>
        </row>
        <row r="97">
          <cell r="J97">
            <v>81</v>
          </cell>
        </row>
        <row r="98">
          <cell r="J98">
            <v>16584</v>
          </cell>
        </row>
        <row r="99">
          <cell r="J99">
            <v>847</v>
          </cell>
        </row>
        <row r="100">
          <cell r="J100">
            <v>11087</v>
          </cell>
        </row>
        <row r="101">
          <cell r="J101">
            <v>8321</v>
          </cell>
        </row>
        <row r="102">
          <cell r="J102">
            <v>5814</v>
          </cell>
        </row>
        <row r="103">
          <cell r="J103">
            <v>1458.9999999999998</v>
          </cell>
        </row>
        <row r="104">
          <cell r="J104">
            <v>1601</v>
          </cell>
        </row>
        <row r="105">
          <cell r="J105">
            <v>1285</v>
          </cell>
        </row>
        <row r="106">
          <cell r="J106">
            <v>7541.0000000000009</v>
          </cell>
        </row>
        <row r="107">
          <cell r="J107">
            <v>2660.0000000000005</v>
          </cell>
        </row>
        <row r="108">
          <cell r="J108">
            <v>0</v>
          </cell>
        </row>
        <row r="109">
          <cell r="J109">
            <v>9385</v>
          </cell>
        </row>
        <row r="110">
          <cell r="J110">
            <v>400.99999999999994</v>
          </cell>
        </row>
        <row r="111">
          <cell r="J111">
            <v>156.00000000000003</v>
          </cell>
        </row>
        <row r="112">
          <cell r="J112">
            <v>669</v>
          </cell>
        </row>
        <row r="113">
          <cell r="J113">
            <v>360</v>
          </cell>
        </row>
        <row r="114">
          <cell r="J114">
            <v>2458</v>
          </cell>
        </row>
        <row r="115">
          <cell r="J115">
            <v>1821</v>
          </cell>
        </row>
        <row r="116">
          <cell r="J116">
            <v>5884</v>
          </cell>
        </row>
        <row r="117">
          <cell r="J117">
            <v>665</v>
          </cell>
        </row>
        <row r="118">
          <cell r="J118">
            <v>0</v>
          </cell>
        </row>
        <row r="119">
          <cell r="J119">
            <v>485.99999999999994</v>
          </cell>
        </row>
        <row r="120">
          <cell r="J120">
            <v>685.99999999999534</v>
          </cell>
        </row>
        <row r="121">
          <cell r="J121">
            <v>114.6829268292683</v>
          </cell>
        </row>
        <row r="122">
          <cell r="J122">
            <v>339</v>
          </cell>
        </row>
        <row r="123">
          <cell r="J123">
            <v>2458</v>
          </cell>
        </row>
        <row r="124">
          <cell r="J124">
            <v>438</v>
          </cell>
        </row>
        <row r="125">
          <cell r="J125">
            <v>47501</v>
          </cell>
        </row>
        <row r="126">
          <cell r="J126">
            <v>16985.000000000004</v>
          </cell>
        </row>
        <row r="127">
          <cell r="J127">
            <v>13001.000000000002</v>
          </cell>
        </row>
        <row r="128">
          <cell r="J128">
            <v>1624.0000000000002</v>
          </cell>
        </row>
        <row r="129">
          <cell r="J129">
            <v>22676</v>
          </cell>
        </row>
        <row r="130">
          <cell r="J130">
            <v>16955</v>
          </cell>
        </row>
        <row r="131">
          <cell r="J131">
            <v>49810</v>
          </cell>
        </row>
        <row r="132">
          <cell r="J132">
            <v>510</v>
          </cell>
        </row>
        <row r="133">
          <cell r="J133">
            <v>24.999999999999996</v>
          </cell>
        </row>
        <row r="134">
          <cell r="J134">
            <v>3921</v>
          </cell>
        </row>
        <row r="135">
          <cell r="J135">
            <v>340</v>
          </cell>
        </row>
        <row r="136">
          <cell r="J136">
            <v>340.00000000000006</v>
          </cell>
        </row>
        <row r="137">
          <cell r="J137">
            <v>766.00000000000011</v>
          </cell>
        </row>
        <row r="138">
          <cell r="J138">
            <v>19430</v>
          </cell>
        </row>
        <row r="139">
          <cell r="J139">
            <v>1225</v>
          </cell>
        </row>
        <row r="140">
          <cell r="J140">
            <v>60</v>
          </cell>
        </row>
        <row r="141">
          <cell r="J141">
            <v>4310</v>
          </cell>
        </row>
        <row r="143">
          <cell r="J143">
            <v>742839.15240901895</v>
          </cell>
        </row>
        <row r="156">
          <cell r="J156">
            <v>670853.99999999988</v>
          </cell>
        </row>
        <row r="157">
          <cell r="J157">
            <v>98421</v>
          </cell>
        </row>
        <row r="158">
          <cell r="J158">
            <v>321</v>
          </cell>
        </row>
        <row r="159">
          <cell r="J159">
            <v>49894.999999999993</v>
          </cell>
        </row>
        <row r="160">
          <cell r="J160">
            <v>9654</v>
          </cell>
        </row>
        <row r="161">
          <cell r="J161">
            <v>4998.0000000000009</v>
          </cell>
        </row>
        <row r="162">
          <cell r="J162">
            <v>5985</v>
          </cell>
        </row>
        <row r="163">
          <cell r="J163">
            <v>320</v>
          </cell>
        </row>
        <row r="164">
          <cell r="J164">
            <v>23313.999999999996</v>
          </cell>
        </row>
        <row r="165">
          <cell r="J165">
            <v>25455.000000000022</v>
          </cell>
        </row>
        <row r="166">
          <cell r="J166">
            <v>111884.00000000001</v>
          </cell>
        </row>
        <row r="167">
          <cell r="J167">
            <v>51207</v>
          </cell>
        </row>
        <row r="168">
          <cell r="J168">
            <v>159241</v>
          </cell>
        </row>
        <row r="169">
          <cell r="J169">
            <v>63854.999999999993</v>
          </cell>
        </row>
        <row r="170">
          <cell r="J170">
            <v>377341</v>
          </cell>
        </row>
        <row r="171">
          <cell r="J171">
            <v>744</v>
          </cell>
        </row>
        <row r="172">
          <cell r="J172">
            <v>88471</v>
          </cell>
        </row>
        <row r="173">
          <cell r="J173">
            <v>7028</v>
          </cell>
        </row>
        <row r="174">
          <cell r="J174">
            <v>67344</v>
          </cell>
        </row>
        <row r="175">
          <cell r="J175">
            <v>57999</v>
          </cell>
        </row>
        <row r="176">
          <cell r="J176">
            <v>106544</v>
          </cell>
        </row>
        <row r="177">
          <cell r="J177">
            <v>26543.999999999996</v>
          </cell>
        </row>
        <row r="178">
          <cell r="J178">
            <v>7960.9999999999991</v>
          </cell>
        </row>
        <row r="179">
          <cell r="J179">
            <v>2672</v>
          </cell>
        </row>
        <row r="180">
          <cell r="J180">
            <v>42213.999999999993</v>
          </cell>
        </row>
        <row r="181">
          <cell r="J181">
            <v>58654.000000000007</v>
          </cell>
        </row>
        <row r="182">
          <cell r="J182">
            <v>0</v>
          </cell>
        </row>
        <row r="183">
          <cell r="J183">
            <v>107524</v>
          </cell>
        </row>
        <row r="184">
          <cell r="J184">
            <v>16980.999999999996</v>
          </cell>
        </row>
        <row r="185">
          <cell r="J185">
            <v>2854.0000000000005</v>
          </cell>
        </row>
        <row r="186">
          <cell r="J186">
            <v>9844</v>
          </cell>
        </row>
        <row r="187">
          <cell r="J187">
            <v>5652</v>
          </cell>
        </row>
        <row r="188">
          <cell r="J188">
            <v>19420.999999999996</v>
          </cell>
        </row>
        <row r="189">
          <cell r="J189">
            <v>16254</v>
          </cell>
        </row>
        <row r="190">
          <cell r="J190">
            <v>44885.000000000029</v>
          </cell>
        </row>
        <row r="191">
          <cell r="J191">
            <v>11502.000000000002</v>
          </cell>
        </row>
        <row r="192">
          <cell r="J192">
            <v>0</v>
          </cell>
        </row>
        <row r="193">
          <cell r="J193">
            <v>3574</v>
          </cell>
        </row>
        <row r="194">
          <cell r="J194">
            <v>6895</v>
          </cell>
        </row>
        <row r="195">
          <cell r="J195">
            <v>13201</v>
          </cell>
        </row>
        <row r="196">
          <cell r="J196">
            <v>1353.9999999999998</v>
          </cell>
        </row>
        <row r="197">
          <cell r="J197">
            <v>5012</v>
          </cell>
        </row>
        <row r="198">
          <cell r="J198">
            <v>425</v>
          </cell>
        </row>
        <row r="199">
          <cell r="J199">
            <v>112244.99999999999</v>
          </cell>
        </row>
        <row r="200">
          <cell r="J200">
            <v>23119.999999999996</v>
          </cell>
        </row>
        <row r="201">
          <cell r="J201">
            <v>35812</v>
          </cell>
        </row>
        <row r="202">
          <cell r="J202">
            <v>2558</v>
          </cell>
        </row>
        <row r="203">
          <cell r="J203">
            <v>31864</v>
          </cell>
        </row>
        <row r="204">
          <cell r="J204">
            <v>17650</v>
          </cell>
        </row>
        <row r="205">
          <cell r="J205">
            <v>64739.200000000004</v>
          </cell>
        </row>
        <row r="206">
          <cell r="J206">
            <v>541</v>
          </cell>
        </row>
        <row r="207">
          <cell r="J207">
            <v>89</v>
          </cell>
        </row>
        <row r="208">
          <cell r="J208">
            <v>13254</v>
          </cell>
        </row>
        <row r="209">
          <cell r="J209">
            <v>895</v>
          </cell>
        </row>
        <row r="210">
          <cell r="J210">
            <v>997.99999999999989</v>
          </cell>
        </row>
        <row r="211">
          <cell r="J211">
            <v>1908</v>
          </cell>
        </row>
        <row r="212">
          <cell r="J212">
            <v>41217.999999999956</v>
          </cell>
        </row>
        <row r="213">
          <cell r="J213">
            <v>7054</v>
          </cell>
        </row>
        <row r="214">
          <cell r="J214">
            <v>69</v>
          </cell>
        </row>
        <row r="215">
          <cell r="J215">
            <v>9421</v>
          </cell>
        </row>
        <row r="216">
          <cell r="J216">
            <v>4401659.0000000009</v>
          </cell>
        </row>
        <row r="217">
          <cell r="J217">
            <v>219874</v>
          </cell>
        </row>
      </sheetData>
      <sheetData sheetId="10" refreshError="1">
        <row r="8">
          <cell r="J8">
            <v>358955</v>
          </cell>
        </row>
        <row r="9">
          <cell r="J9">
            <v>26985.40723401526</v>
          </cell>
        </row>
        <row r="10">
          <cell r="J10">
            <v>226</v>
          </cell>
        </row>
        <row r="11">
          <cell r="J11">
            <v>425</v>
          </cell>
        </row>
        <row r="12">
          <cell r="J12">
            <v>6654.1309846431795</v>
          </cell>
        </row>
        <row r="13">
          <cell r="J13">
            <v>1898</v>
          </cell>
        </row>
        <row r="14">
          <cell r="J14">
            <v>2507</v>
          </cell>
        </row>
        <row r="15">
          <cell r="J15">
            <v>685</v>
          </cell>
        </row>
        <row r="16">
          <cell r="J16">
            <v>7886.0638056883963</v>
          </cell>
        </row>
        <row r="17">
          <cell r="J17">
            <v>84.8125</v>
          </cell>
        </row>
        <row r="18">
          <cell r="J18">
            <v>9787.0000000000018</v>
          </cell>
        </row>
        <row r="19">
          <cell r="J19">
            <v>3251</v>
          </cell>
        </row>
        <row r="20">
          <cell r="J20">
            <v>3201.0000000000005</v>
          </cell>
        </row>
        <row r="21">
          <cell r="J21">
            <v>4296</v>
          </cell>
        </row>
        <row r="22">
          <cell r="J22">
            <v>29279</v>
          </cell>
        </row>
        <row r="23">
          <cell r="J23">
            <v>147</v>
          </cell>
        </row>
        <row r="24">
          <cell r="J24">
            <v>2584.0000000000005</v>
          </cell>
        </row>
        <row r="25">
          <cell r="J25">
            <v>0</v>
          </cell>
        </row>
        <row r="26">
          <cell r="J26">
            <v>6521.29333058872</v>
          </cell>
        </row>
        <row r="27">
          <cell r="J27">
            <v>979.99999999999989</v>
          </cell>
        </row>
        <row r="28">
          <cell r="J28">
            <v>4282</v>
          </cell>
        </row>
        <row r="29">
          <cell r="J29">
            <v>381.99999999999994</v>
          </cell>
        </row>
        <row r="30">
          <cell r="J30">
            <v>1985</v>
          </cell>
        </row>
        <row r="31">
          <cell r="J31">
            <v>423</v>
          </cell>
        </row>
        <row r="32">
          <cell r="J32">
            <v>120</v>
          </cell>
        </row>
        <row r="33">
          <cell r="J33">
            <v>2455.0000000000032</v>
          </cell>
        </row>
        <row r="34">
          <cell r="J34">
            <v>0</v>
          </cell>
        </row>
        <row r="35">
          <cell r="J35">
            <v>1754</v>
          </cell>
        </row>
        <row r="36">
          <cell r="J36">
            <v>358</v>
          </cell>
        </row>
        <row r="37">
          <cell r="J37">
            <v>177.99999999999994</v>
          </cell>
        </row>
        <row r="38">
          <cell r="J38">
            <v>584</v>
          </cell>
        </row>
        <row r="39">
          <cell r="J39">
            <v>251</v>
          </cell>
        </row>
        <row r="40">
          <cell r="J40">
            <v>555.90588235294115</v>
          </cell>
        </row>
        <row r="41">
          <cell r="J41">
            <v>120</v>
          </cell>
        </row>
        <row r="42">
          <cell r="J42">
            <v>300</v>
          </cell>
        </row>
        <row r="43">
          <cell r="J43">
            <v>135</v>
          </cell>
        </row>
        <row r="44">
          <cell r="J44">
            <v>0</v>
          </cell>
        </row>
        <row r="45">
          <cell r="J45">
            <v>68</v>
          </cell>
        </row>
        <row r="46">
          <cell r="J46">
            <v>192</v>
          </cell>
        </row>
        <row r="47">
          <cell r="J47">
            <v>321</v>
          </cell>
        </row>
        <row r="48">
          <cell r="J48">
            <v>120</v>
          </cell>
        </row>
        <row r="49">
          <cell r="J49">
            <v>144.85106382978722</v>
          </cell>
        </row>
        <row r="50">
          <cell r="J50">
            <v>0</v>
          </cell>
        </row>
        <row r="51">
          <cell r="J51">
            <v>4101</v>
          </cell>
        </row>
        <row r="52">
          <cell r="J52">
            <v>2014</v>
          </cell>
        </row>
        <row r="53">
          <cell r="J53">
            <v>9968</v>
          </cell>
        </row>
        <row r="54">
          <cell r="J54">
            <v>605</v>
          </cell>
        </row>
        <row r="55">
          <cell r="J55">
            <v>0</v>
          </cell>
        </row>
        <row r="56">
          <cell r="J56">
            <v>3336</v>
          </cell>
        </row>
        <row r="57">
          <cell r="J57">
            <v>1853.6848958333333</v>
          </cell>
        </row>
        <row r="58">
          <cell r="J58">
            <v>0</v>
          </cell>
        </row>
        <row r="59">
          <cell r="J59">
            <v>48</v>
          </cell>
        </row>
        <row r="60">
          <cell r="J60">
            <v>55</v>
          </cell>
        </row>
        <row r="61">
          <cell r="J61">
            <v>18</v>
          </cell>
        </row>
        <row r="62">
          <cell r="J62">
            <v>125</v>
          </cell>
        </row>
        <row r="63">
          <cell r="J63">
            <v>17</v>
          </cell>
        </row>
        <row r="64">
          <cell r="J64">
            <v>2014</v>
          </cell>
        </row>
        <row r="65">
          <cell r="J65">
            <v>1025</v>
          </cell>
        </row>
        <row r="66">
          <cell r="J66">
            <v>24</v>
          </cell>
        </row>
        <row r="67">
          <cell r="J67">
            <v>4</v>
          </cell>
        </row>
        <row r="68">
          <cell r="J68">
            <v>13058.973432518598</v>
          </cell>
        </row>
        <row r="69">
          <cell r="J69">
            <v>24521.000000000004</v>
          </cell>
        </row>
        <row r="82">
          <cell r="J82">
            <v>146255</v>
          </cell>
        </row>
        <row r="83">
          <cell r="J83">
            <v>47854.379617834391</v>
          </cell>
        </row>
        <row r="84">
          <cell r="J84">
            <v>175</v>
          </cell>
        </row>
        <row r="85">
          <cell r="J85">
            <v>472014</v>
          </cell>
        </row>
        <row r="86">
          <cell r="J86">
            <v>6214</v>
          </cell>
        </row>
        <row r="87">
          <cell r="J87">
            <v>14522.000000000002</v>
          </cell>
        </row>
        <row r="88">
          <cell r="J88">
            <v>36544</v>
          </cell>
        </row>
        <row r="89">
          <cell r="J89">
            <v>1541</v>
          </cell>
        </row>
        <row r="90">
          <cell r="J90">
            <v>11211</v>
          </cell>
        </row>
        <row r="91">
          <cell r="J91">
            <v>128</v>
          </cell>
        </row>
        <row r="92">
          <cell r="J92">
            <v>9209.6451437873038</v>
          </cell>
        </row>
        <row r="93">
          <cell r="J93">
            <v>4521</v>
          </cell>
        </row>
        <row r="94">
          <cell r="J94">
            <v>3400</v>
          </cell>
        </row>
        <row r="95">
          <cell r="J95">
            <v>6520</v>
          </cell>
        </row>
        <row r="96">
          <cell r="J96">
            <v>30100.000000000004</v>
          </cell>
        </row>
        <row r="97">
          <cell r="J97">
            <v>72</v>
          </cell>
        </row>
        <row r="98">
          <cell r="J98">
            <v>6857</v>
          </cell>
        </row>
        <row r="99">
          <cell r="J99">
            <v>98</v>
          </cell>
        </row>
        <row r="100">
          <cell r="J100">
            <v>9541.0000000000018</v>
          </cell>
        </row>
        <row r="101">
          <cell r="J101">
            <v>4985</v>
          </cell>
        </row>
        <row r="102">
          <cell r="J102">
            <v>7542</v>
          </cell>
        </row>
        <row r="103">
          <cell r="J103">
            <v>1400</v>
          </cell>
        </row>
        <row r="104">
          <cell r="J104">
            <v>2354</v>
          </cell>
        </row>
        <row r="105">
          <cell r="J105">
            <v>1424.9999999999998</v>
          </cell>
        </row>
        <row r="106">
          <cell r="J106">
            <v>7569</v>
          </cell>
        </row>
        <row r="107">
          <cell r="J107">
            <v>1201</v>
          </cell>
        </row>
        <row r="108">
          <cell r="J108">
            <v>0</v>
          </cell>
        </row>
        <row r="109">
          <cell r="J109">
            <v>1458.0000000000005</v>
          </cell>
        </row>
        <row r="110">
          <cell r="J110">
            <v>370</v>
          </cell>
        </row>
        <row r="111">
          <cell r="J111">
            <v>204</v>
          </cell>
        </row>
        <row r="112">
          <cell r="J112">
            <v>754</v>
          </cell>
        </row>
        <row r="113">
          <cell r="J113">
            <v>121</v>
          </cell>
        </row>
        <row r="114">
          <cell r="J114">
            <v>1698</v>
          </cell>
        </row>
        <row r="115">
          <cell r="J115">
            <v>697.98561151079139</v>
          </cell>
        </row>
        <row r="116">
          <cell r="J116">
            <v>1653.999999999997</v>
          </cell>
        </row>
        <row r="117">
          <cell r="J117">
            <v>258.00000000000006</v>
          </cell>
        </row>
        <row r="118">
          <cell r="J118">
            <v>0</v>
          </cell>
        </row>
        <row r="119">
          <cell r="J119">
            <v>681.99999999999989</v>
          </cell>
        </row>
        <row r="120">
          <cell r="J120">
            <v>654</v>
          </cell>
        </row>
        <row r="121">
          <cell r="J121">
            <v>205.00000000000006</v>
          </cell>
        </row>
        <row r="122">
          <cell r="J122">
            <v>102</v>
          </cell>
        </row>
        <row r="123">
          <cell r="J123">
            <v>1625</v>
          </cell>
        </row>
        <row r="124">
          <cell r="J124">
            <v>498</v>
          </cell>
        </row>
        <row r="125">
          <cell r="J125">
            <v>34521</v>
          </cell>
        </row>
        <row r="126">
          <cell r="J126">
            <v>13544</v>
          </cell>
        </row>
        <row r="127">
          <cell r="J127">
            <v>11200.999999999998</v>
          </cell>
        </row>
        <row r="128">
          <cell r="J128">
            <v>1201</v>
          </cell>
        </row>
        <row r="129">
          <cell r="J129">
            <v>13524</v>
          </cell>
        </row>
        <row r="130">
          <cell r="J130">
            <v>11102</v>
          </cell>
        </row>
        <row r="131">
          <cell r="J131">
            <v>51451</v>
          </cell>
        </row>
        <row r="132">
          <cell r="J132">
            <v>24</v>
          </cell>
        </row>
        <row r="133">
          <cell r="J133">
            <v>654</v>
          </cell>
        </row>
        <row r="134">
          <cell r="J134">
            <v>4399</v>
          </cell>
        </row>
        <row r="135">
          <cell r="J135">
            <v>206</v>
          </cell>
        </row>
        <row r="136">
          <cell r="J136">
            <v>498</v>
          </cell>
        </row>
        <row r="137">
          <cell r="J137">
            <v>260</v>
          </cell>
        </row>
        <row r="138">
          <cell r="J138">
            <v>22154</v>
          </cell>
        </row>
        <row r="139">
          <cell r="J139">
            <v>1621</v>
          </cell>
        </row>
        <row r="140">
          <cell r="J140">
            <v>152</v>
          </cell>
        </row>
        <row r="141">
          <cell r="J141">
            <v>4335.0000000000009</v>
          </cell>
        </row>
        <row r="143">
          <cell r="J143">
            <v>740176.4462852173</v>
          </cell>
        </row>
        <row r="156">
          <cell r="J156">
            <v>529351</v>
          </cell>
        </row>
        <row r="157">
          <cell r="J157">
            <v>120122</v>
          </cell>
        </row>
        <row r="158">
          <cell r="J158">
            <v>354</v>
          </cell>
        </row>
        <row r="159">
          <cell r="J159">
            <v>54244.000000000007</v>
          </cell>
        </row>
        <row r="160">
          <cell r="J160">
            <v>18048.000000000029</v>
          </cell>
        </row>
        <row r="161">
          <cell r="J161">
            <v>15222</v>
          </cell>
        </row>
        <row r="162">
          <cell r="J162">
            <v>38744</v>
          </cell>
        </row>
        <row r="163">
          <cell r="J163">
            <v>1498</v>
          </cell>
        </row>
        <row r="164">
          <cell r="J164">
            <v>16985</v>
          </cell>
        </row>
        <row r="165">
          <cell r="J165">
            <v>5911</v>
          </cell>
        </row>
        <row r="166">
          <cell r="J166">
            <v>99897</v>
          </cell>
        </row>
        <row r="167">
          <cell r="J167">
            <v>43988</v>
          </cell>
        </row>
        <row r="168">
          <cell r="J168">
            <v>119856.99999999999</v>
          </cell>
        </row>
        <row r="169">
          <cell r="J169">
            <v>61058</v>
          </cell>
        </row>
        <row r="170">
          <cell r="J170">
            <v>301982</v>
          </cell>
        </row>
        <row r="171">
          <cell r="J171">
            <v>698</v>
          </cell>
        </row>
        <row r="172">
          <cell r="J172">
            <v>78999</v>
          </cell>
        </row>
        <row r="173">
          <cell r="J173">
            <v>754</v>
          </cell>
        </row>
        <row r="174">
          <cell r="J174">
            <v>48958</v>
          </cell>
        </row>
        <row r="175">
          <cell r="J175">
            <v>50121</v>
          </cell>
        </row>
        <row r="176">
          <cell r="J176">
            <v>106544</v>
          </cell>
        </row>
        <row r="177">
          <cell r="J177">
            <v>32014.000000000004</v>
          </cell>
        </row>
        <row r="178">
          <cell r="J178">
            <v>6201</v>
          </cell>
        </row>
        <row r="179">
          <cell r="J179">
            <v>3102</v>
          </cell>
        </row>
        <row r="180">
          <cell r="J180">
            <v>38211.000000000007</v>
          </cell>
        </row>
        <row r="181">
          <cell r="J181">
            <v>48573.999999999993</v>
          </cell>
        </row>
        <row r="182">
          <cell r="J182">
            <v>0</v>
          </cell>
        </row>
        <row r="183">
          <cell r="J183">
            <v>83698</v>
          </cell>
        </row>
        <row r="184">
          <cell r="J184">
            <v>14988.999999999998</v>
          </cell>
        </row>
        <row r="185">
          <cell r="J185">
            <v>2499</v>
          </cell>
        </row>
        <row r="186">
          <cell r="J186">
            <v>6544</v>
          </cell>
        </row>
        <row r="187">
          <cell r="J187">
            <v>4354</v>
          </cell>
        </row>
        <row r="188">
          <cell r="J188">
            <v>16324</v>
          </cell>
        </row>
        <row r="189">
          <cell r="J189">
            <v>15874.000000000029</v>
          </cell>
        </row>
        <row r="190">
          <cell r="J190">
            <v>29899</v>
          </cell>
        </row>
        <row r="191">
          <cell r="J191">
            <v>17541</v>
          </cell>
        </row>
        <row r="192">
          <cell r="J192">
            <v>0</v>
          </cell>
        </row>
        <row r="193">
          <cell r="J193">
            <v>3104</v>
          </cell>
        </row>
        <row r="194">
          <cell r="J194">
            <v>4653.9999999999991</v>
          </cell>
        </row>
        <row r="195">
          <cell r="J195">
            <v>20145</v>
          </cell>
        </row>
        <row r="196">
          <cell r="J196">
            <v>7947</v>
          </cell>
        </row>
        <row r="197">
          <cell r="J197">
            <v>2987</v>
          </cell>
        </row>
        <row r="198">
          <cell r="J198">
            <v>654</v>
          </cell>
        </row>
        <row r="199">
          <cell r="J199">
            <v>102587.99999999999</v>
          </cell>
        </row>
        <row r="200">
          <cell r="J200">
            <v>24544</v>
          </cell>
        </row>
        <row r="201">
          <cell r="J201">
            <v>36213.999999999993</v>
          </cell>
        </row>
        <row r="202">
          <cell r="J202">
            <v>1389</v>
          </cell>
        </row>
        <row r="203">
          <cell r="J203">
            <v>20472</v>
          </cell>
        </row>
        <row r="204">
          <cell r="J204">
            <v>23543.999999999996</v>
          </cell>
        </row>
        <row r="205">
          <cell r="J205">
            <v>79584</v>
          </cell>
        </row>
        <row r="206">
          <cell r="J206">
            <v>25</v>
          </cell>
        </row>
        <row r="207">
          <cell r="J207">
            <v>425</v>
          </cell>
        </row>
        <row r="208">
          <cell r="J208">
            <v>18782.999999999953</v>
          </cell>
        </row>
        <row r="209">
          <cell r="J209">
            <v>622</v>
          </cell>
        </row>
        <row r="210">
          <cell r="J210">
            <v>5209.6000000000004</v>
          </cell>
        </row>
        <row r="211">
          <cell r="J211">
            <v>904</v>
          </cell>
        </row>
        <row r="212">
          <cell r="J212">
            <v>55847.000000000007</v>
          </cell>
        </row>
        <row r="213">
          <cell r="J213">
            <v>3250.5</v>
          </cell>
        </row>
        <row r="214">
          <cell r="J214">
            <v>1814.9999999999995</v>
          </cell>
        </row>
        <row r="215">
          <cell r="J215">
            <v>8244</v>
          </cell>
        </row>
        <row r="216">
          <cell r="J216">
            <v>4281410</v>
          </cell>
        </row>
        <row r="217">
          <cell r="J217">
            <v>251243.99999999997</v>
          </cell>
        </row>
      </sheetData>
      <sheetData sheetId="11" refreshError="1">
        <row r="8">
          <cell r="J8">
            <v>205319</v>
          </cell>
        </row>
        <row r="9">
          <cell r="J9">
            <v>26541</v>
          </cell>
        </row>
        <row r="10">
          <cell r="J10">
            <v>357</v>
          </cell>
        </row>
        <row r="11">
          <cell r="J11">
            <v>256</v>
          </cell>
        </row>
        <row r="12">
          <cell r="J12">
            <v>4276.6425875085797</v>
          </cell>
        </row>
        <row r="13">
          <cell r="J13">
            <v>5531</v>
          </cell>
        </row>
        <row r="14">
          <cell r="J14">
            <v>3211.3787951041168</v>
          </cell>
        </row>
        <row r="15">
          <cell r="J15">
            <v>125</v>
          </cell>
        </row>
        <row r="16">
          <cell r="J16">
            <v>12141.940756930864</v>
          </cell>
        </row>
        <row r="17">
          <cell r="J17">
            <v>98</v>
          </cell>
        </row>
        <row r="18">
          <cell r="J18">
            <v>7438</v>
          </cell>
        </row>
        <row r="19">
          <cell r="J19">
            <v>2052</v>
          </cell>
        </row>
        <row r="20">
          <cell r="J20">
            <v>3240</v>
          </cell>
        </row>
        <row r="21">
          <cell r="J21">
            <v>9020</v>
          </cell>
        </row>
        <row r="22">
          <cell r="J22">
            <v>27263</v>
          </cell>
        </row>
        <row r="23">
          <cell r="J23">
            <v>165</v>
          </cell>
        </row>
        <row r="24">
          <cell r="J24">
            <v>2752</v>
          </cell>
        </row>
        <row r="25">
          <cell r="J25">
            <v>0</v>
          </cell>
        </row>
        <row r="26">
          <cell r="J26">
            <v>5118</v>
          </cell>
        </row>
        <row r="27">
          <cell r="J27">
            <v>789</v>
          </cell>
        </row>
        <row r="28">
          <cell r="J28">
            <v>2154</v>
          </cell>
        </row>
        <row r="29">
          <cell r="J29">
            <v>380.00000000000006</v>
          </cell>
        </row>
        <row r="30">
          <cell r="J30">
            <v>1151.5</v>
          </cell>
        </row>
        <row r="31">
          <cell r="J31">
            <v>965.61879895561356</v>
          </cell>
        </row>
        <row r="32">
          <cell r="J32">
            <v>125</v>
          </cell>
        </row>
        <row r="33">
          <cell r="J33">
            <v>1104</v>
          </cell>
        </row>
        <row r="34">
          <cell r="J34">
            <v>0</v>
          </cell>
        </row>
        <row r="35">
          <cell r="J35">
            <v>1895</v>
          </cell>
        </row>
        <row r="36">
          <cell r="J36">
            <v>518</v>
          </cell>
        </row>
        <row r="37">
          <cell r="J37">
            <v>96</v>
          </cell>
        </row>
        <row r="38">
          <cell r="J38">
            <v>785</v>
          </cell>
        </row>
        <row r="39">
          <cell r="J39">
            <v>82</v>
          </cell>
        </row>
        <row r="40">
          <cell r="J40">
            <v>226</v>
          </cell>
        </row>
        <row r="41">
          <cell r="J41">
            <v>109</v>
          </cell>
        </row>
        <row r="42">
          <cell r="J42">
            <v>50</v>
          </cell>
        </row>
        <row r="43">
          <cell r="J43">
            <v>180</v>
          </cell>
        </row>
        <row r="44">
          <cell r="J44">
            <v>7</v>
          </cell>
        </row>
        <row r="45">
          <cell r="J45">
            <v>52</v>
          </cell>
        </row>
        <row r="46">
          <cell r="J46">
            <v>120</v>
          </cell>
        </row>
        <row r="47">
          <cell r="J47">
            <v>288</v>
          </cell>
        </row>
        <row r="48">
          <cell r="J48">
            <v>125</v>
          </cell>
        </row>
        <row r="49">
          <cell r="J49">
            <v>74.888888888888886</v>
          </cell>
        </row>
        <row r="50">
          <cell r="J50">
            <v>0</v>
          </cell>
        </row>
        <row r="51">
          <cell r="J51">
            <v>3285</v>
          </cell>
        </row>
        <row r="52">
          <cell r="J52">
            <v>3895</v>
          </cell>
        </row>
        <row r="53">
          <cell r="J53">
            <v>1121</v>
          </cell>
        </row>
        <row r="54">
          <cell r="J54">
            <v>458</v>
          </cell>
        </row>
        <row r="55">
          <cell r="J55">
            <v>0</v>
          </cell>
        </row>
        <row r="56">
          <cell r="J56">
            <v>3623.9999999999995</v>
          </cell>
        </row>
        <row r="57">
          <cell r="J57">
            <v>1022</v>
          </cell>
        </row>
        <row r="58">
          <cell r="J58">
            <v>0</v>
          </cell>
        </row>
        <row r="59">
          <cell r="J59">
            <v>25</v>
          </cell>
        </row>
        <row r="60">
          <cell r="J60">
            <v>15</v>
          </cell>
        </row>
        <row r="61">
          <cell r="J61">
            <v>22</v>
          </cell>
        </row>
        <row r="62">
          <cell r="J62">
            <v>78</v>
          </cell>
        </row>
        <row r="63">
          <cell r="J63">
            <v>55</v>
          </cell>
        </row>
        <row r="64">
          <cell r="J64">
            <v>550</v>
          </cell>
        </row>
        <row r="65">
          <cell r="J65">
            <v>898</v>
          </cell>
        </row>
        <row r="66">
          <cell r="J66">
            <v>129</v>
          </cell>
        </row>
        <row r="67">
          <cell r="J67">
            <v>32</v>
          </cell>
        </row>
        <row r="68">
          <cell r="J68">
            <v>2549</v>
          </cell>
        </row>
        <row r="69">
          <cell r="J69">
            <v>24525</v>
          </cell>
        </row>
        <row r="82">
          <cell r="J82">
            <v>398193</v>
          </cell>
        </row>
        <row r="83">
          <cell r="J83">
            <v>51244.787027833001</v>
          </cell>
        </row>
        <row r="84">
          <cell r="J84">
            <v>200</v>
          </cell>
        </row>
        <row r="85">
          <cell r="J85">
            <v>465267.70000000007</v>
          </cell>
        </row>
        <row r="86">
          <cell r="J86">
            <v>8852</v>
          </cell>
        </row>
        <row r="87">
          <cell r="J87">
            <v>15300.999999999998</v>
          </cell>
        </row>
        <row r="88">
          <cell r="J88">
            <v>29012</v>
          </cell>
        </row>
        <row r="89">
          <cell r="J89">
            <v>1005</v>
          </cell>
        </row>
        <row r="90">
          <cell r="J90">
            <v>17854</v>
          </cell>
        </row>
        <row r="91">
          <cell r="J91">
            <v>409</v>
          </cell>
        </row>
        <row r="92">
          <cell r="J92">
            <v>7452.0000000000009</v>
          </cell>
        </row>
        <row r="93">
          <cell r="J93">
            <v>3998</v>
          </cell>
        </row>
        <row r="94">
          <cell r="J94">
            <v>4225</v>
          </cell>
        </row>
        <row r="95">
          <cell r="J95">
            <v>4878</v>
          </cell>
        </row>
        <row r="96">
          <cell r="J96">
            <v>32185.000000000004</v>
          </cell>
        </row>
        <row r="97">
          <cell r="J97">
            <v>94</v>
          </cell>
        </row>
        <row r="98">
          <cell r="J98">
            <v>8059.9999999999991</v>
          </cell>
        </row>
        <row r="99">
          <cell r="J99">
            <v>149</v>
          </cell>
        </row>
        <row r="100">
          <cell r="J100">
            <v>9258</v>
          </cell>
        </row>
        <row r="101">
          <cell r="J101">
            <v>4865</v>
          </cell>
        </row>
        <row r="102">
          <cell r="J102">
            <v>6014.0000000000009</v>
          </cell>
        </row>
        <row r="103">
          <cell r="J103">
            <v>1033</v>
          </cell>
        </row>
        <row r="104">
          <cell r="J104">
            <v>1652.9999999999998</v>
          </cell>
        </row>
        <row r="105">
          <cell r="J105">
            <v>1086</v>
          </cell>
        </row>
        <row r="106">
          <cell r="J106">
            <v>7654</v>
          </cell>
        </row>
        <row r="107">
          <cell r="J107">
            <v>1685</v>
          </cell>
        </row>
        <row r="108">
          <cell r="J108">
            <v>0</v>
          </cell>
        </row>
        <row r="109">
          <cell r="J109">
            <v>1599.0000000000002</v>
          </cell>
        </row>
        <row r="110">
          <cell r="J110">
            <v>430.00000000000006</v>
          </cell>
        </row>
        <row r="111">
          <cell r="J111">
            <v>156</v>
          </cell>
        </row>
        <row r="112">
          <cell r="J112">
            <v>512</v>
          </cell>
        </row>
        <row r="113">
          <cell r="J113">
            <v>123</v>
          </cell>
        </row>
        <row r="114">
          <cell r="J114">
            <v>1290</v>
          </cell>
        </row>
        <row r="115">
          <cell r="J115">
            <v>766.99999999999966</v>
          </cell>
        </row>
        <row r="116">
          <cell r="J116">
            <v>5886.0000000000045</v>
          </cell>
        </row>
        <row r="117">
          <cell r="J117">
            <v>378.99999999999972</v>
          </cell>
        </row>
        <row r="118">
          <cell r="J118">
            <v>16</v>
          </cell>
        </row>
        <row r="119">
          <cell r="J119">
            <v>718</v>
          </cell>
        </row>
        <row r="120">
          <cell r="J120">
            <v>1190</v>
          </cell>
        </row>
        <row r="121">
          <cell r="J121">
            <v>297</v>
          </cell>
        </row>
        <row r="122">
          <cell r="J122">
            <v>28.000000000000004</v>
          </cell>
        </row>
        <row r="123">
          <cell r="J123">
            <v>2750</v>
          </cell>
        </row>
        <row r="124">
          <cell r="J124">
            <v>1476</v>
          </cell>
        </row>
        <row r="125">
          <cell r="J125">
            <v>54504.3</v>
          </cell>
        </row>
        <row r="126">
          <cell r="J126">
            <v>17119.999999999996</v>
          </cell>
        </row>
        <row r="127">
          <cell r="J127">
            <v>13824.000000000002</v>
          </cell>
        </row>
        <row r="128">
          <cell r="J128">
            <v>910</v>
          </cell>
        </row>
        <row r="129">
          <cell r="J129">
            <v>7485</v>
          </cell>
        </row>
        <row r="130">
          <cell r="J130">
            <v>6605</v>
          </cell>
        </row>
        <row r="131">
          <cell r="J131">
            <v>34420.999999999993</v>
          </cell>
        </row>
        <row r="132">
          <cell r="J132">
            <v>0</v>
          </cell>
        </row>
        <row r="133">
          <cell r="J133">
            <v>300</v>
          </cell>
        </row>
        <row r="134">
          <cell r="J134">
            <v>3624.0000000000005</v>
          </cell>
        </row>
        <row r="135">
          <cell r="J135">
            <v>319</v>
          </cell>
        </row>
        <row r="136">
          <cell r="J136">
            <v>733</v>
          </cell>
        </row>
        <row r="137">
          <cell r="J137">
            <v>365</v>
          </cell>
        </row>
        <row r="138">
          <cell r="J138">
            <v>7001</v>
          </cell>
        </row>
        <row r="139">
          <cell r="J139">
            <v>1278</v>
          </cell>
        </row>
        <row r="140">
          <cell r="J140">
            <v>163</v>
          </cell>
        </row>
        <row r="141">
          <cell r="J141">
            <v>7789</v>
          </cell>
        </row>
        <row r="143">
          <cell r="J143">
            <v>740534.94286177459</v>
          </cell>
        </row>
        <row r="156">
          <cell r="J156">
            <v>1753702</v>
          </cell>
        </row>
        <row r="157">
          <cell r="J157">
            <v>86988</v>
          </cell>
        </row>
        <row r="158">
          <cell r="J158">
            <v>268</v>
          </cell>
        </row>
        <row r="159">
          <cell r="J159">
            <v>53238.999999999978</v>
          </cell>
        </row>
        <row r="160">
          <cell r="J160">
            <v>16021</v>
          </cell>
        </row>
        <row r="161">
          <cell r="J161">
            <v>19879</v>
          </cell>
        </row>
        <row r="162">
          <cell r="J162">
            <v>33524</v>
          </cell>
        </row>
        <row r="163">
          <cell r="J163">
            <v>1416</v>
          </cell>
        </row>
        <row r="164">
          <cell r="J164">
            <v>24078.000000000004</v>
          </cell>
        </row>
        <row r="165">
          <cell r="J165">
            <v>3545</v>
          </cell>
        </row>
        <row r="166">
          <cell r="J166">
            <v>89894.999999999985</v>
          </cell>
        </row>
        <row r="167">
          <cell r="J167">
            <v>33452</v>
          </cell>
        </row>
        <row r="168">
          <cell r="J168">
            <v>160154</v>
          </cell>
        </row>
        <row r="169">
          <cell r="J169">
            <v>51241</v>
          </cell>
        </row>
        <row r="170">
          <cell r="J170">
            <v>333508.99999999994</v>
          </cell>
        </row>
        <row r="171">
          <cell r="J171">
            <v>906</v>
          </cell>
        </row>
        <row r="172">
          <cell r="J172">
            <v>78981.499999999956</v>
          </cell>
        </row>
        <row r="173">
          <cell r="J173">
            <v>2235</v>
          </cell>
        </row>
        <row r="174">
          <cell r="J174">
            <v>80594.000000000015</v>
          </cell>
        </row>
        <row r="175">
          <cell r="J175">
            <v>48787.999999999964</v>
          </cell>
        </row>
        <row r="176">
          <cell r="J176">
            <v>145263.99999999994</v>
          </cell>
        </row>
        <row r="177">
          <cell r="J177">
            <v>28358</v>
          </cell>
        </row>
        <row r="178">
          <cell r="J178">
            <v>7024.0000000000036</v>
          </cell>
        </row>
        <row r="179">
          <cell r="J179">
            <v>2405</v>
          </cell>
        </row>
        <row r="180">
          <cell r="J180">
            <v>18522.000000000025</v>
          </cell>
        </row>
        <row r="181">
          <cell r="J181">
            <v>55414.000000000036</v>
          </cell>
        </row>
        <row r="182">
          <cell r="J182">
            <v>0</v>
          </cell>
        </row>
        <row r="183">
          <cell r="J183">
            <v>87523.999999999942</v>
          </cell>
        </row>
        <row r="184">
          <cell r="J184">
            <v>14059</v>
          </cell>
        </row>
        <row r="185">
          <cell r="J185">
            <v>3214</v>
          </cell>
        </row>
        <row r="186">
          <cell r="J186">
            <v>5256</v>
          </cell>
        </row>
        <row r="187">
          <cell r="J187">
            <v>1460</v>
          </cell>
        </row>
        <row r="188">
          <cell r="J188">
            <v>15482</v>
          </cell>
        </row>
        <row r="189">
          <cell r="J189">
            <v>11355</v>
          </cell>
        </row>
        <row r="190">
          <cell r="J190">
            <v>50737</v>
          </cell>
        </row>
        <row r="191">
          <cell r="J191">
            <v>8907</v>
          </cell>
        </row>
        <row r="192">
          <cell r="J192">
            <v>98</v>
          </cell>
        </row>
        <row r="193">
          <cell r="J193">
            <v>3533.0000000000005</v>
          </cell>
        </row>
        <row r="194">
          <cell r="J194">
            <v>8228</v>
          </cell>
        </row>
        <row r="195">
          <cell r="J195">
            <v>17695</v>
          </cell>
        </row>
        <row r="196">
          <cell r="J196">
            <v>584</v>
          </cell>
        </row>
        <row r="197">
          <cell r="J197">
            <v>6650.9999999999991</v>
          </cell>
        </row>
        <row r="198">
          <cell r="J198">
            <v>1458.9999999999989</v>
          </cell>
        </row>
        <row r="199">
          <cell r="J199">
            <v>119444</v>
          </cell>
        </row>
        <row r="200">
          <cell r="J200">
            <v>20989.5</v>
          </cell>
        </row>
        <row r="201">
          <cell r="J201">
            <v>37985.000000000007</v>
          </cell>
        </row>
        <row r="202">
          <cell r="J202">
            <v>1521</v>
          </cell>
        </row>
        <row r="203">
          <cell r="J203">
            <v>10364.999999999993</v>
          </cell>
        </row>
        <row r="204">
          <cell r="J204">
            <v>13886.999999999996</v>
          </cell>
        </row>
        <row r="205">
          <cell r="J205">
            <v>128323.99999999991</v>
          </cell>
        </row>
        <row r="206">
          <cell r="J206">
            <v>0</v>
          </cell>
        </row>
        <row r="207">
          <cell r="J207">
            <v>160</v>
          </cell>
        </row>
        <row r="208">
          <cell r="J208">
            <v>8691.5</v>
          </cell>
        </row>
        <row r="209">
          <cell r="J209">
            <v>837</v>
          </cell>
        </row>
        <row r="210">
          <cell r="J210">
            <v>869.40000000000066</v>
          </cell>
        </row>
        <row r="211">
          <cell r="J211">
            <v>1562</v>
          </cell>
        </row>
        <row r="212">
          <cell r="J212">
            <v>14878.000000000004</v>
          </cell>
        </row>
        <row r="213">
          <cell r="J213">
            <v>3895.0000000000005</v>
          </cell>
        </row>
        <row r="214">
          <cell r="J214">
            <v>590.5999999999998</v>
          </cell>
        </row>
        <row r="215">
          <cell r="J215">
            <v>32937.600000000028</v>
          </cell>
        </row>
        <row r="216">
          <cell r="J216">
            <v>4208874</v>
          </cell>
        </row>
        <row r="217">
          <cell r="J217">
            <v>508015.01612211531</v>
          </cell>
        </row>
      </sheetData>
      <sheetData sheetId="12" refreshError="1">
        <row r="8">
          <cell r="J8">
            <v>67301</v>
          </cell>
        </row>
        <row r="9">
          <cell r="J9">
            <v>28547</v>
          </cell>
        </row>
        <row r="10">
          <cell r="J10">
            <v>321</v>
          </cell>
        </row>
        <row r="11">
          <cell r="J11">
            <v>68</v>
          </cell>
        </row>
        <row r="12">
          <cell r="J12">
            <v>7211.0412772585669</v>
          </cell>
        </row>
        <row r="13">
          <cell r="J13">
            <v>70344.101570415398</v>
          </cell>
        </row>
        <row r="14">
          <cell r="J14">
            <v>29020.497178187572</v>
          </cell>
        </row>
        <row r="15">
          <cell r="J15">
            <v>487</v>
          </cell>
        </row>
        <row r="16">
          <cell r="J16">
            <v>6965</v>
          </cell>
        </row>
        <row r="17">
          <cell r="J17">
            <v>281</v>
          </cell>
        </row>
        <row r="18">
          <cell r="J18">
            <v>9361</v>
          </cell>
        </row>
        <row r="19">
          <cell r="J19">
            <v>2184</v>
          </cell>
        </row>
        <row r="20">
          <cell r="J20">
            <v>2426</v>
          </cell>
        </row>
        <row r="21">
          <cell r="J21">
            <v>4997</v>
          </cell>
        </row>
        <row r="22">
          <cell r="J22">
            <v>35421</v>
          </cell>
        </row>
        <row r="23">
          <cell r="J23">
            <v>311</v>
          </cell>
        </row>
        <row r="24">
          <cell r="J24">
            <v>6200.9999999999991</v>
          </cell>
        </row>
        <row r="26">
          <cell r="J26">
            <v>5547.8799009492368</v>
          </cell>
        </row>
        <row r="27">
          <cell r="J27">
            <v>2014</v>
          </cell>
        </row>
        <row r="28">
          <cell r="J28">
            <v>5698</v>
          </cell>
        </row>
        <row r="29">
          <cell r="J29">
            <v>852</v>
          </cell>
        </row>
        <row r="30">
          <cell r="J30">
            <v>1968</v>
          </cell>
        </row>
        <row r="31">
          <cell r="J31">
            <v>1324.4710327455919</v>
          </cell>
        </row>
        <row r="32">
          <cell r="J32">
            <v>664.6</v>
          </cell>
        </row>
        <row r="33">
          <cell r="J33">
            <v>854</v>
          </cell>
        </row>
        <row r="34">
          <cell r="J34">
            <v>0</v>
          </cell>
        </row>
        <row r="35">
          <cell r="J35">
            <v>1785</v>
          </cell>
        </row>
        <row r="36">
          <cell r="J36">
            <v>521</v>
          </cell>
        </row>
        <row r="37">
          <cell r="J37">
            <v>145</v>
          </cell>
        </row>
        <row r="38">
          <cell r="J38">
            <v>566</v>
          </cell>
        </row>
        <row r="39">
          <cell r="J39">
            <v>119</v>
          </cell>
        </row>
        <row r="40">
          <cell r="J40">
            <v>549</v>
          </cell>
        </row>
        <row r="41">
          <cell r="J41">
            <v>185</v>
          </cell>
        </row>
        <row r="42">
          <cell r="J42">
            <v>183</v>
          </cell>
        </row>
        <row r="43">
          <cell r="J43">
            <v>779</v>
          </cell>
        </row>
        <row r="44">
          <cell r="J44">
            <v>0</v>
          </cell>
        </row>
        <row r="45">
          <cell r="J45">
            <v>258</v>
          </cell>
        </row>
        <row r="46">
          <cell r="J46">
            <v>358</v>
          </cell>
        </row>
        <row r="47">
          <cell r="J47">
            <v>499</v>
          </cell>
        </row>
        <row r="48">
          <cell r="J48">
            <v>5</v>
          </cell>
        </row>
        <row r="49">
          <cell r="J49">
            <v>388.71428571428572</v>
          </cell>
        </row>
        <row r="50">
          <cell r="J50">
            <v>0</v>
          </cell>
        </row>
        <row r="51">
          <cell r="J51">
            <v>4521</v>
          </cell>
        </row>
        <row r="52">
          <cell r="J52">
            <v>3169.9999999999968</v>
          </cell>
        </row>
        <row r="53">
          <cell r="J53">
            <v>2104</v>
          </cell>
        </row>
        <row r="54">
          <cell r="J54">
            <v>658</v>
          </cell>
        </row>
        <row r="55">
          <cell r="J55">
            <v>8</v>
          </cell>
        </row>
        <row r="56">
          <cell r="J56">
            <v>3895</v>
          </cell>
        </row>
        <row r="57">
          <cell r="J57">
            <v>3586.020750988142</v>
          </cell>
        </row>
        <row r="58">
          <cell r="J58">
            <v>25</v>
          </cell>
        </row>
        <row r="59">
          <cell r="J59">
            <v>132</v>
          </cell>
        </row>
        <row r="60">
          <cell r="J60">
            <v>54</v>
          </cell>
        </row>
        <row r="61">
          <cell r="J61">
            <v>54</v>
          </cell>
        </row>
        <row r="62">
          <cell r="J62">
            <v>51</v>
          </cell>
        </row>
        <row r="63">
          <cell r="J63">
            <v>35</v>
          </cell>
        </row>
        <row r="64">
          <cell r="J64">
            <v>1679</v>
          </cell>
        </row>
        <row r="65">
          <cell r="J65">
            <v>1551</v>
          </cell>
        </row>
        <row r="66">
          <cell r="J66">
            <v>59</v>
          </cell>
        </row>
        <row r="67">
          <cell r="J67">
            <v>9</v>
          </cell>
        </row>
        <row r="68">
          <cell r="J68">
            <v>8951.9999999999982</v>
          </cell>
        </row>
        <row r="69">
          <cell r="J69">
            <v>27944</v>
          </cell>
        </row>
        <row r="82">
          <cell r="J82">
            <v>454740.00000000006</v>
          </cell>
        </row>
        <row r="83">
          <cell r="J83">
            <v>60213.961408586591</v>
          </cell>
        </row>
        <row r="84">
          <cell r="J84">
            <v>210</v>
          </cell>
        </row>
        <row r="85">
          <cell r="J85">
            <v>480044.70000000007</v>
          </cell>
        </row>
        <row r="86">
          <cell r="J86">
            <v>9785</v>
          </cell>
        </row>
        <row r="87">
          <cell r="J87">
            <v>5487</v>
          </cell>
        </row>
        <row r="88">
          <cell r="J88">
            <v>8522</v>
          </cell>
        </row>
        <row r="89">
          <cell r="J89">
            <v>397</v>
          </cell>
        </row>
        <row r="90">
          <cell r="J90">
            <v>12547.999999999998</v>
          </cell>
        </row>
        <row r="91">
          <cell r="J91">
            <v>270</v>
          </cell>
        </row>
        <row r="92">
          <cell r="J92">
            <v>8520.3937115516055</v>
          </cell>
        </row>
        <row r="93">
          <cell r="J93">
            <v>3596.0287769784172</v>
          </cell>
        </row>
        <row r="94">
          <cell r="J94">
            <v>3652.3120622568094</v>
          </cell>
        </row>
        <row r="95">
          <cell r="J95">
            <v>4489</v>
          </cell>
        </row>
        <row r="96">
          <cell r="J96">
            <v>29145.000000000004</v>
          </cell>
        </row>
        <row r="97">
          <cell r="J97">
            <v>145</v>
          </cell>
        </row>
        <row r="98">
          <cell r="J98">
            <v>7521</v>
          </cell>
        </row>
        <row r="99">
          <cell r="J99">
            <v>0</v>
          </cell>
        </row>
        <row r="100">
          <cell r="J100">
            <v>10010.889221556887</v>
          </cell>
        </row>
        <row r="101">
          <cell r="J101">
            <v>4785</v>
          </cell>
        </row>
        <row r="102">
          <cell r="J102">
            <v>5989</v>
          </cell>
        </row>
        <row r="103">
          <cell r="J103">
            <v>841.99999999999989</v>
          </cell>
        </row>
        <row r="104">
          <cell r="J104">
            <v>1562</v>
          </cell>
        </row>
        <row r="105">
          <cell r="J105">
            <v>1420</v>
          </cell>
        </row>
        <row r="106">
          <cell r="J106">
            <v>7921</v>
          </cell>
        </row>
        <row r="107">
          <cell r="J107">
            <v>1399</v>
          </cell>
        </row>
        <row r="108">
          <cell r="J108">
            <v>0</v>
          </cell>
        </row>
        <row r="109">
          <cell r="J109">
            <v>1624.0000000000005</v>
          </cell>
        </row>
        <row r="110">
          <cell r="J110">
            <v>521</v>
          </cell>
        </row>
        <row r="111">
          <cell r="J111">
            <v>288.0000000000004</v>
          </cell>
        </row>
        <row r="112">
          <cell r="J112">
            <v>235</v>
          </cell>
        </row>
        <row r="113">
          <cell r="J113">
            <v>410</v>
          </cell>
        </row>
        <row r="114">
          <cell r="J114">
            <v>1752</v>
          </cell>
        </row>
        <row r="115">
          <cell r="J115">
            <v>1524</v>
          </cell>
        </row>
        <row r="116">
          <cell r="J116">
            <v>3457.0000000000023</v>
          </cell>
        </row>
        <row r="117">
          <cell r="J117">
            <v>211.0000000000031</v>
          </cell>
        </row>
        <row r="118">
          <cell r="J118">
            <v>32</v>
          </cell>
        </row>
        <row r="119">
          <cell r="J119">
            <v>625</v>
          </cell>
        </row>
        <row r="120">
          <cell r="J120">
            <v>601</v>
          </cell>
        </row>
        <row r="121">
          <cell r="J121">
            <v>419</v>
          </cell>
        </row>
        <row r="122">
          <cell r="J122">
            <v>159</v>
          </cell>
        </row>
        <row r="123">
          <cell r="J123">
            <v>3012</v>
          </cell>
        </row>
        <row r="124">
          <cell r="J124">
            <v>1564</v>
          </cell>
        </row>
        <row r="125">
          <cell r="J125">
            <v>76021</v>
          </cell>
        </row>
        <row r="126">
          <cell r="J126">
            <v>20010</v>
          </cell>
        </row>
        <row r="127">
          <cell r="J127">
            <v>10211</v>
          </cell>
        </row>
        <row r="128">
          <cell r="J128">
            <v>984.99999999999989</v>
          </cell>
        </row>
        <row r="129">
          <cell r="J129">
            <v>8912</v>
          </cell>
        </row>
        <row r="130">
          <cell r="J130">
            <v>9214</v>
          </cell>
        </row>
        <row r="131">
          <cell r="J131">
            <v>37545</v>
          </cell>
        </row>
        <row r="132">
          <cell r="J132">
            <v>265</v>
          </cell>
        </row>
        <row r="133">
          <cell r="J133">
            <v>265</v>
          </cell>
        </row>
        <row r="134">
          <cell r="J134">
            <v>6452</v>
          </cell>
        </row>
        <row r="135">
          <cell r="J135">
            <v>865</v>
          </cell>
        </row>
        <row r="136">
          <cell r="J136">
            <v>50</v>
          </cell>
        </row>
        <row r="137">
          <cell r="J137">
            <v>397</v>
          </cell>
        </row>
        <row r="138">
          <cell r="J138">
            <v>6214</v>
          </cell>
        </row>
        <row r="139">
          <cell r="J139">
            <v>1102</v>
          </cell>
        </row>
        <row r="140">
          <cell r="J140">
            <v>109</v>
          </cell>
        </row>
        <row r="141">
          <cell r="J141">
            <v>4785</v>
          </cell>
        </row>
        <row r="143">
          <cell r="J143">
            <v>726229.36763272178</v>
          </cell>
        </row>
        <row r="156">
          <cell r="J156">
            <v>1923976</v>
          </cell>
        </row>
        <row r="157">
          <cell r="J157">
            <v>126985</v>
          </cell>
        </row>
        <row r="158">
          <cell r="J158">
            <v>452</v>
          </cell>
        </row>
        <row r="159">
          <cell r="J159">
            <v>52439.38</v>
          </cell>
        </row>
        <row r="160">
          <cell r="J160">
            <v>17998.000000000004</v>
          </cell>
        </row>
        <row r="161">
          <cell r="J161">
            <v>6095</v>
          </cell>
        </row>
        <row r="162">
          <cell r="J162">
            <v>9958</v>
          </cell>
        </row>
        <row r="163">
          <cell r="J163">
            <v>399</v>
          </cell>
        </row>
        <row r="164">
          <cell r="J164">
            <v>17583.999999999996</v>
          </cell>
        </row>
        <row r="165">
          <cell r="J165">
            <v>16256</v>
          </cell>
        </row>
        <row r="166">
          <cell r="J166">
            <v>76985.000000000015</v>
          </cell>
        </row>
        <row r="167">
          <cell r="J167">
            <v>38745</v>
          </cell>
        </row>
        <row r="168">
          <cell r="J168">
            <v>191254.00000000003</v>
          </cell>
        </row>
        <row r="169">
          <cell r="J169">
            <v>43998</v>
          </cell>
        </row>
        <row r="170">
          <cell r="J170">
            <v>339854.00000000006</v>
          </cell>
        </row>
        <row r="171">
          <cell r="J171">
            <v>1204</v>
          </cell>
        </row>
        <row r="172">
          <cell r="J172">
            <v>71010.999999999971</v>
          </cell>
        </row>
        <row r="173">
          <cell r="J173">
            <v>0</v>
          </cell>
        </row>
        <row r="174">
          <cell r="J174">
            <v>68549</v>
          </cell>
        </row>
        <row r="175">
          <cell r="J175">
            <v>43644.000000000007</v>
          </cell>
        </row>
        <row r="176">
          <cell r="J176">
            <v>125414.00000000003</v>
          </cell>
        </row>
        <row r="177">
          <cell r="J177">
            <v>26547</v>
          </cell>
        </row>
        <row r="178">
          <cell r="J178">
            <v>6754</v>
          </cell>
        </row>
        <row r="179">
          <cell r="J179">
            <v>3214</v>
          </cell>
        </row>
        <row r="180">
          <cell r="J180">
            <v>28754</v>
          </cell>
        </row>
        <row r="181">
          <cell r="J181">
            <v>64586.999999999985</v>
          </cell>
        </row>
        <row r="182">
          <cell r="J182">
            <v>0</v>
          </cell>
        </row>
        <row r="183">
          <cell r="J183">
            <v>97450.999999999971</v>
          </cell>
        </row>
        <row r="184">
          <cell r="J184">
            <v>24144</v>
          </cell>
        </row>
        <row r="185">
          <cell r="J185">
            <v>6067</v>
          </cell>
        </row>
        <row r="186">
          <cell r="J186">
            <v>9725</v>
          </cell>
        </row>
        <row r="187">
          <cell r="J187">
            <v>4625</v>
          </cell>
        </row>
        <row r="188">
          <cell r="J188">
            <v>13452.000000000011</v>
          </cell>
        </row>
        <row r="189">
          <cell r="J189">
            <v>20145</v>
          </cell>
        </row>
        <row r="190">
          <cell r="J190">
            <v>48995</v>
          </cell>
        </row>
        <row r="191">
          <cell r="J191">
            <v>58842</v>
          </cell>
        </row>
        <row r="192">
          <cell r="J192">
            <v>1493</v>
          </cell>
        </row>
        <row r="193">
          <cell r="J193">
            <v>5021</v>
          </cell>
        </row>
        <row r="194">
          <cell r="J194">
            <v>9600</v>
          </cell>
        </row>
        <row r="195">
          <cell r="J195">
            <v>28754</v>
          </cell>
        </row>
        <row r="196">
          <cell r="J196">
            <v>3380</v>
          </cell>
        </row>
        <row r="197">
          <cell r="J197">
            <v>4521</v>
          </cell>
        </row>
        <row r="198">
          <cell r="J198">
            <v>1632</v>
          </cell>
        </row>
        <row r="199">
          <cell r="J199">
            <v>145986.99999999991</v>
          </cell>
        </row>
        <row r="200">
          <cell r="J200">
            <v>34210.999999999993</v>
          </cell>
        </row>
        <row r="201">
          <cell r="J201">
            <v>37895</v>
          </cell>
        </row>
        <row r="202">
          <cell r="J202">
            <v>999</v>
          </cell>
        </row>
        <row r="203">
          <cell r="J203">
            <v>14598</v>
          </cell>
        </row>
        <row r="204">
          <cell r="J204">
            <v>17994.999999999985</v>
          </cell>
        </row>
        <row r="205">
          <cell r="J205">
            <v>67222.399999999994</v>
          </cell>
        </row>
        <row r="206">
          <cell r="J206">
            <v>321</v>
          </cell>
        </row>
        <row r="207">
          <cell r="J207">
            <v>521</v>
          </cell>
        </row>
        <row r="208">
          <cell r="J208">
            <v>13942.713665147157</v>
          </cell>
        </row>
        <row r="209">
          <cell r="J209">
            <v>3841</v>
          </cell>
        </row>
        <row r="210">
          <cell r="J210">
            <v>56.6</v>
          </cell>
        </row>
        <row r="211">
          <cell r="J211">
            <v>816</v>
          </cell>
        </row>
        <row r="212">
          <cell r="J212">
            <v>12541</v>
          </cell>
        </row>
        <row r="213">
          <cell r="J213">
            <v>7411</v>
          </cell>
        </row>
        <row r="214">
          <cell r="J214">
            <v>698.99999999999989</v>
          </cell>
        </row>
        <row r="215">
          <cell r="J215">
            <v>14101.000000000002</v>
          </cell>
        </row>
        <row r="216">
          <cell r="J216">
            <v>3599214</v>
          </cell>
        </row>
        <row r="217">
          <cell r="J217">
            <v>204728.99999999997</v>
          </cell>
        </row>
      </sheetData>
      <sheetData sheetId="13" refreshError="1">
        <row r="8">
          <cell r="J8">
            <v>40598</v>
          </cell>
        </row>
        <row r="9">
          <cell r="J9">
            <v>28287</v>
          </cell>
        </row>
        <row r="10">
          <cell r="J10">
            <v>240</v>
          </cell>
        </row>
        <row r="11">
          <cell r="J11">
            <v>1051</v>
          </cell>
        </row>
        <row r="12">
          <cell r="J12">
            <v>10458</v>
          </cell>
        </row>
        <row r="13">
          <cell r="J13">
            <v>6303</v>
          </cell>
        </row>
        <row r="14">
          <cell r="J14">
            <v>20175</v>
          </cell>
        </row>
        <row r="15">
          <cell r="J15">
            <v>245</v>
          </cell>
        </row>
        <row r="16">
          <cell r="J16">
            <v>7294</v>
          </cell>
        </row>
        <row r="17">
          <cell r="J17">
            <v>18</v>
          </cell>
        </row>
        <row r="18">
          <cell r="J18">
            <v>7778</v>
          </cell>
        </row>
        <row r="19">
          <cell r="J19">
            <v>2884</v>
          </cell>
        </row>
        <row r="20">
          <cell r="J20">
            <v>4316</v>
          </cell>
        </row>
        <row r="21">
          <cell r="J21">
            <v>4904</v>
          </cell>
        </row>
        <row r="22">
          <cell r="J22">
            <v>22661</v>
          </cell>
        </row>
        <row r="23">
          <cell r="J23">
            <v>38</v>
          </cell>
        </row>
        <row r="24">
          <cell r="J24">
            <v>4790</v>
          </cell>
        </row>
        <row r="25">
          <cell r="J25">
            <v>0</v>
          </cell>
        </row>
        <row r="26">
          <cell r="J26">
            <v>7226</v>
          </cell>
        </row>
        <row r="27">
          <cell r="J27">
            <v>887</v>
          </cell>
        </row>
        <row r="28">
          <cell r="J28">
            <v>6463</v>
          </cell>
        </row>
        <row r="29">
          <cell r="J29">
            <v>303</v>
          </cell>
        </row>
        <row r="30">
          <cell r="J30">
            <v>1526.6</v>
          </cell>
        </row>
        <row r="31">
          <cell r="J31">
            <v>1239.3</v>
          </cell>
        </row>
        <row r="32">
          <cell r="J32">
            <v>370</v>
          </cell>
        </row>
        <row r="33">
          <cell r="J33">
            <v>294</v>
          </cell>
        </row>
        <row r="34">
          <cell r="J34">
            <v>0</v>
          </cell>
        </row>
        <row r="35">
          <cell r="J35">
            <v>1525</v>
          </cell>
        </row>
        <row r="36">
          <cell r="J36">
            <v>600</v>
          </cell>
        </row>
        <row r="37">
          <cell r="J37">
            <v>299</v>
          </cell>
        </row>
        <row r="38">
          <cell r="J38">
            <v>484</v>
          </cell>
        </row>
        <row r="39">
          <cell r="J39">
            <v>93</v>
          </cell>
        </row>
        <row r="40">
          <cell r="J40">
            <v>428</v>
          </cell>
        </row>
        <row r="41">
          <cell r="J41">
            <v>15</v>
          </cell>
        </row>
        <row r="42">
          <cell r="J42">
            <v>75</v>
          </cell>
        </row>
        <row r="43">
          <cell r="J43">
            <v>70</v>
          </cell>
        </row>
        <row r="44">
          <cell r="J44">
            <v>13</v>
          </cell>
        </row>
        <row r="45">
          <cell r="J45">
            <v>44</v>
          </cell>
        </row>
        <row r="46">
          <cell r="J46">
            <v>24</v>
          </cell>
        </row>
        <row r="47">
          <cell r="J47">
            <v>346</v>
          </cell>
        </row>
        <row r="48">
          <cell r="J48">
            <v>0</v>
          </cell>
        </row>
        <row r="49">
          <cell r="J49">
            <v>68</v>
          </cell>
        </row>
        <row r="50">
          <cell r="J50">
            <v>0</v>
          </cell>
        </row>
        <row r="51">
          <cell r="J51">
            <v>2994</v>
          </cell>
        </row>
        <row r="52">
          <cell r="J52">
            <v>2192</v>
          </cell>
        </row>
        <row r="53">
          <cell r="J53">
            <v>1728</v>
          </cell>
        </row>
        <row r="54">
          <cell r="J54">
            <v>796</v>
          </cell>
        </row>
        <row r="55">
          <cell r="J55">
            <v>45</v>
          </cell>
        </row>
        <row r="56">
          <cell r="J56">
            <v>3082</v>
          </cell>
        </row>
        <row r="57">
          <cell r="J57">
            <v>1868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200</v>
          </cell>
        </row>
        <row r="61">
          <cell r="J61">
            <v>13</v>
          </cell>
        </row>
        <row r="62">
          <cell r="J62">
            <v>7</v>
          </cell>
        </row>
        <row r="63">
          <cell r="J63">
            <v>0</v>
          </cell>
        </row>
        <row r="64">
          <cell r="J64">
            <v>225</v>
          </cell>
        </row>
        <row r="65">
          <cell r="J65">
            <v>976</v>
          </cell>
        </row>
        <row r="66">
          <cell r="J66">
            <v>162</v>
          </cell>
        </row>
        <row r="67">
          <cell r="J67">
            <v>25</v>
          </cell>
        </row>
        <row r="68">
          <cell r="J68">
            <v>3407</v>
          </cell>
        </row>
        <row r="69">
          <cell r="J69">
            <v>29093</v>
          </cell>
        </row>
        <row r="82">
          <cell r="J82">
            <v>246114</v>
          </cell>
        </row>
        <row r="83">
          <cell r="J83">
            <v>20145</v>
          </cell>
        </row>
        <row r="84">
          <cell r="J84">
            <v>54</v>
          </cell>
        </row>
        <row r="85">
          <cell r="J85">
            <v>485477</v>
          </cell>
        </row>
        <row r="86">
          <cell r="J86">
            <v>2722</v>
          </cell>
        </row>
        <row r="87">
          <cell r="J87">
            <v>3321</v>
          </cell>
        </row>
        <row r="88">
          <cell r="J88">
            <v>3955</v>
          </cell>
        </row>
        <row r="89">
          <cell r="J89">
            <v>2590</v>
          </cell>
        </row>
        <row r="90">
          <cell r="J90">
            <v>6895</v>
          </cell>
        </row>
        <row r="91">
          <cell r="J91">
            <v>310</v>
          </cell>
        </row>
        <row r="92">
          <cell r="J92">
            <v>6645</v>
          </cell>
        </row>
        <row r="93">
          <cell r="J93">
            <v>1366</v>
          </cell>
        </row>
        <row r="94">
          <cell r="J94">
            <v>2966</v>
          </cell>
        </row>
        <row r="95">
          <cell r="J95">
            <v>5788</v>
          </cell>
        </row>
        <row r="96">
          <cell r="J96">
            <v>23496</v>
          </cell>
        </row>
        <row r="97">
          <cell r="J97">
            <v>83</v>
          </cell>
        </row>
        <row r="98">
          <cell r="J98">
            <v>5055</v>
          </cell>
        </row>
        <row r="99">
          <cell r="J99">
            <v>0</v>
          </cell>
        </row>
        <row r="100">
          <cell r="J100">
            <v>4754</v>
          </cell>
        </row>
        <row r="101">
          <cell r="J101">
            <v>1825</v>
          </cell>
        </row>
        <row r="102">
          <cell r="J102">
            <v>4121</v>
          </cell>
        </row>
        <row r="103">
          <cell r="J103">
            <v>281</v>
          </cell>
        </row>
        <row r="104">
          <cell r="J104">
            <v>2100</v>
          </cell>
        </row>
        <row r="105">
          <cell r="J105">
            <v>721</v>
          </cell>
        </row>
        <row r="106">
          <cell r="J106">
            <v>5685</v>
          </cell>
        </row>
        <row r="107">
          <cell r="J107">
            <v>565</v>
          </cell>
        </row>
        <row r="108">
          <cell r="J108">
            <v>0</v>
          </cell>
        </row>
        <row r="109">
          <cell r="J109">
            <v>1130</v>
          </cell>
        </row>
        <row r="110">
          <cell r="J110">
            <v>319</v>
          </cell>
        </row>
        <row r="111">
          <cell r="J111">
            <v>459</v>
          </cell>
        </row>
        <row r="112">
          <cell r="J112">
            <v>380</v>
          </cell>
        </row>
        <row r="113">
          <cell r="J113">
            <v>185</v>
          </cell>
        </row>
        <row r="114">
          <cell r="J114">
            <v>901</v>
          </cell>
        </row>
        <row r="115">
          <cell r="J115">
            <v>41</v>
          </cell>
        </row>
        <row r="116">
          <cell r="J116">
            <v>1985</v>
          </cell>
        </row>
        <row r="117">
          <cell r="J117">
            <v>0</v>
          </cell>
        </row>
        <row r="118">
          <cell r="J118">
            <v>10</v>
          </cell>
        </row>
        <row r="119">
          <cell r="J119">
            <v>213</v>
          </cell>
        </row>
        <row r="120">
          <cell r="J120">
            <v>60</v>
          </cell>
        </row>
        <row r="121">
          <cell r="J121">
            <v>127</v>
          </cell>
        </row>
        <row r="122">
          <cell r="J122">
            <v>15</v>
          </cell>
        </row>
        <row r="123">
          <cell r="J123">
            <v>1385</v>
          </cell>
        </row>
        <row r="124">
          <cell r="J124">
            <v>0</v>
          </cell>
        </row>
        <row r="125">
          <cell r="J125">
            <v>22687</v>
          </cell>
        </row>
        <row r="126">
          <cell r="J126">
            <v>15998</v>
          </cell>
        </row>
        <row r="127">
          <cell r="J127">
            <v>5889</v>
          </cell>
        </row>
        <row r="128">
          <cell r="J128">
            <v>977</v>
          </cell>
        </row>
        <row r="129">
          <cell r="J129">
            <v>8654</v>
          </cell>
        </row>
        <row r="130">
          <cell r="J130">
            <v>2624</v>
          </cell>
        </row>
        <row r="131">
          <cell r="J131">
            <v>27454</v>
          </cell>
        </row>
        <row r="132">
          <cell r="J132">
            <v>93</v>
          </cell>
        </row>
        <row r="133">
          <cell r="J133">
            <v>233</v>
          </cell>
        </row>
        <row r="134">
          <cell r="J134">
            <v>875</v>
          </cell>
        </row>
        <row r="135">
          <cell r="J135">
            <v>86</v>
          </cell>
        </row>
        <row r="136">
          <cell r="J136">
            <v>217</v>
          </cell>
        </row>
        <row r="137">
          <cell r="J137">
            <v>425</v>
          </cell>
        </row>
        <row r="138">
          <cell r="J138">
            <v>2898</v>
          </cell>
        </row>
        <row r="139">
          <cell r="J139">
            <v>1085</v>
          </cell>
        </row>
        <row r="140">
          <cell r="J140">
            <v>440</v>
          </cell>
        </row>
        <row r="141">
          <cell r="J141">
            <v>3400</v>
          </cell>
        </row>
        <row r="143">
          <cell r="J143">
            <v>702067</v>
          </cell>
        </row>
        <row r="156">
          <cell r="J156">
            <v>817180</v>
          </cell>
        </row>
        <row r="157">
          <cell r="J157">
            <v>50769.5</v>
          </cell>
        </row>
        <row r="158">
          <cell r="J158">
            <v>214</v>
          </cell>
        </row>
        <row r="159">
          <cell r="J159">
            <v>53241.4</v>
          </cell>
        </row>
        <row r="160">
          <cell r="J160">
            <v>5354</v>
          </cell>
        </row>
        <row r="161">
          <cell r="J161">
            <v>4096</v>
          </cell>
        </row>
        <row r="162">
          <cell r="J162">
            <v>4955.5</v>
          </cell>
        </row>
        <row r="163">
          <cell r="J163">
            <v>3214</v>
          </cell>
        </row>
        <row r="164">
          <cell r="J164">
            <v>14200</v>
          </cell>
        </row>
        <row r="165">
          <cell r="J165">
            <v>13241</v>
          </cell>
        </row>
        <row r="166">
          <cell r="J166">
            <v>74121</v>
          </cell>
        </row>
        <row r="167">
          <cell r="J167">
            <v>19918</v>
          </cell>
        </row>
        <row r="168">
          <cell r="J168">
            <v>148108</v>
          </cell>
        </row>
        <row r="169">
          <cell r="J169">
            <v>60610</v>
          </cell>
        </row>
        <row r="170">
          <cell r="J170">
            <v>274814</v>
          </cell>
        </row>
        <row r="171">
          <cell r="J171">
            <v>1452</v>
          </cell>
        </row>
        <row r="172">
          <cell r="J172">
            <v>48035</v>
          </cell>
        </row>
        <row r="173">
          <cell r="J173">
            <v>0</v>
          </cell>
        </row>
        <row r="174">
          <cell r="J174">
            <v>49040</v>
          </cell>
        </row>
        <row r="175">
          <cell r="J175">
            <v>13450</v>
          </cell>
        </row>
        <row r="176">
          <cell r="J176">
            <v>66881</v>
          </cell>
        </row>
        <row r="177">
          <cell r="J177">
            <v>8656</v>
          </cell>
        </row>
        <row r="178">
          <cell r="J178">
            <v>6694</v>
          </cell>
        </row>
        <row r="179">
          <cell r="J179">
            <v>1476</v>
          </cell>
        </row>
        <row r="180">
          <cell r="J180">
            <v>13689</v>
          </cell>
        </row>
        <row r="181">
          <cell r="J181">
            <v>29640</v>
          </cell>
        </row>
        <row r="182">
          <cell r="J182">
            <v>0</v>
          </cell>
        </row>
        <row r="183">
          <cell r="J183">
            <v>64904</v>
          </cell>
        </row>
        <row r="184">
          <cell r="J184">
            <v>18587</v>
          </cell>
        </row>
        <row r="185">
          <cell r="J185">
            <v>9249</v>
          </cell>
        </row>
        <row r="186">
          <cell r="J186">
            <v>4856</v>
          </cell>
        </row>
        <row r="187">
          <cell r="J187">
            <v>1850</v>
          </cell>
        </row>
        <row r="188">
          <cell r="J188">
            <v>5093</v>
          </cell>
        </row>
        <row r="189">
          <cell r="J189">
            <v>98</v>
          </cell>
        </row>
        <row r="190">
          <cell r="J190">
            <v>22132</v>
          </cell>
        </row>
        <row r="191">
          <cell r="J191">
            <v>0</v>
          </cell>
        </row>
        <row r="192">
          <cell r="J192">
            <v>115</v>
          </cell>
        </row>
        <row r="193">
          <cell r="J193">
            <v>1699</v>
          </cell>
        </row>
        <row r="194">
          <cell r="J194">
            <v>232</v>
          </cell>
        </row>
        <row r="195">
          <cell r="J195">
            <v>6754</v>
          </cell>
        </row>
        <row r="196">
          <cell r="J196">
            <v>3258</v>
          </cell>
        </row>
        <row r="197">
          <cell r="J197">
            <v>2097</v>
          </cell>
        </row>
        <row r="198">
          <cell r="J198">
            <v>0</v>
          </cell>
        </row>
        <row r="199">
          <cell r="J199">
            <v>56182</v>
          </cell>
        </row>
        <row r="200">
          <cell r="J200">
            <v>35874</v>
          </cell>
        </row>
        <row r="201">
          <cell r="J201">
            <v>35625</v>
          </cell>
        </row>
        <row r="202">
          <cell r="J202">
            <v>1524</v>
          </cell>
        </row>
        <row r="203">
          <cell r="J203">
            <v>17836</v>
          </cell>
        </row>
        <row r="204">
          <cell r="J204">
            <v>7625</v>
          </cell>
        </row>
        <row r="205">
          <cell r="J205">
            <v>67981</v>
          </cell>
        </row>
        <row r="206">
          <cell r="J206">
            <v>98</v>
          </cell>
        </row>
        <row r="207">
          <cell r="J207">
            <v>426</v>
          </cell>
        </row>
        <row r="208">
          <cell r="J208">
            <v>7364.5</v>
          </cell>
        </row>
        <row r="209">
          <cell r="J209">
            <v>858</v>
          </cell>
        </row>
        <row r="210">
          <cell r="J210">
            <v>1838</v>
          </cell>
        </row>
        <row r="211">
          <cell r="J211">
            <v>905</v>
          </cell>
        </row>
        <row r="212">
          <cell r="J212">
            <v>6254</v>
          </cell>
        </row>
        <row r="213">
          <cell r="J213">
            <v>3040</v>
          </cell>
        </row>
        <row r="214">
          <cell r="J214">
            <v>2547</v>
          </cell>
        </row>
        <row r="215">
          <cell r="J215">
            <v>5324</v>
          </cell>
        </row>
        <row r="216">
          <cell r="J216">
            <v>3452445</v>
          </cell>
        </row>
        <row r="217">
          <cell r="J217">
            <v>140216.9</v>
          </cell>
        </row>
      </sheetData>
      <sheetData sheetId="14" refreshError="1">
        <row r="8">
          <cell r="J8">
            <v>28707</v>
          </cell>
        </row>
        <row r="9">
          <cell r="J9">
            <v>35480</v>
          </cell>
        </row>
        <row r="10">
          <cell r="J10">
            <v>0</v>
          </cell>
        </row>
        <row r="11">
          <cell r="J11">
            <v>1377</v>
          </cell>
        </row>
        <row r="12">
          <cell r="J12">
            <v>2533</v>
          </cell>
        </row>
        <row r="13">
          <cell r="J13">
            <v>35086</v>
          </cell>
        </row>
        <row r="14">
          <cell r="J14">
            <v>34485</v>
          </cell>
        </row>
        <row r="15">
          <cell r="J15">
            <v>459</v>
          </cell>
        </row>
        <row r="16">
          <cell r="J16">
            <v>71166</v>
          </cell>
        </row>
        <row r="17">
          <cell r="J17">
            <v>268</v>
          </cell>
        </row>
        <row r="18">
          <cell r="J18">
            <v>12466</v>
          </cell>
        </row>
        <row r="19">
          <cell r="J19">
            <v>4120</v>
          </cell>
        </row>
        <row r="20">
          <cell r="J20">
            <v>2786</v>
          </cell>
        </row>
        <row r="21">
          <cell r="J21">
            <v>4825</v>
          </cell>
        </row>
        <row r="22">
          <cell r="J22">
            <v>34832</v>
          </cell>
        </row>
        <row r="23">
          <cell r="J23">
            <v>172</v>
          </cell>
        </row>
        <row r="24">
          <cell r="J24">
            <v>4862</v>
          </cell>
        </row>
        <row r="25">
          <cell r="J25">
            <v>963</v>
          </cell>
        </row>
        <row r="26">
          <cell r="J26">
            <v>7212</v>
          </cell>
        </row>
        <row r="27">
          <cell r="J27">
            <v>691.5</v>
          </cell>
        </row>
        <row r="28">
          <cell r="J28">
            <v>7335</v>
          </cell>
        </row>
        <row r="29">
          <cell r="J29">
            <v>608</v>
          </cell>
        </row>
        <row r="30">
          <cell r="J30">
            <v>995</v>
          </cell>
        </row>
        <row r="31">
          <cell r="J31">
            <v>712</v>
          </cell>
        </row>
        <row r="32">
          <cell r="J32">
            <v>851</v>
          </cell>
        </row>
        <row r="33">
          <cell r="J33">
            <v>1687</v>
          </cell>
        </row>
        <row r="34">
          <cell r="J34">
            <v>0</v>
          </cell>
        </row>
        <row r="35">
          <cell r="J35">
            <v>857</v>
          </cell>
        </row>
        <row r="36">
          <cell r="J36">
            <v>94</v>
          </cell>
        </row>
        <row r="37">
          <cell r="J37">
            <v>235</v>
          </cell>
        </row>
        <row r="38">
          <cell r="J38">
            <v>475</v>
          </cell>
        </row>
        <row r="39">
          <cell r="J39">
            <v>97</v>
          </cell>
        </row>
        <row r="40">
          <cell r="J40">
            <v>294</v>
          </cell>
        </row>
        <row r="41">
          <cell r="J41">
            <v>39</v>
          </cell>
        </row>
        <row r="42">
          <cell r="J42">
            <v>238</v>
          </cell>
        </row>
        <row r="43">
          <cell r="J43">
            <v>127</v>
          </cell>
        </row>
        <row r="44">
          <cell r="J44">
            <v>26</v>
          </cell>
        </row>
        <row r="45">
          <cell r="J45">
            <v>73</v>
          </cell>
        </row>
        <row r="46">
          <cell r="J46">
            <v>13</v>
          </cell>
        </row>
        <row r="47">
          <cell r="J47">
            <v>173</v>
          </cell>
        </row>
        <row r="48">
          <cell r="J48">
            <v>108</v>
          </cell>
        </row>
        <row r="49">
          <cell r="J49">
            <v>811</v>
          </cell>
        </row>
        <row r="50">
          <cell r="J50">
            <v>0</v>
          </cell>
        </row>
        <row r="51">
          <cell r="J51">
            <v>2215</v>
          </cell>
        </row>
        <row r="52">
          <cell r="J52">
            <v>2439</v>
          </cell>
        </row>
        <row r="53">
          <cell r="J53">
            <v>2332</v>
          </cell>
        </row>
        <row r="54">
          <cell r="J54">
            <v>519</v>
          </cell>
        </row>
        <row r="55">
          <cell r="J55">
            <v>701</v>
          </cell>
        </row>
        <row r="56">
          <cell r="J56">
            <v>3455</v>
          </cell>
        </row>
        <row r="57">
          <cell r="J57">
            <v>4534</v>
          </cell>
        </row>
        <row r="58">
          <cell r="J58">
            <v>0</v>
          </cell>
        </row>
        <row r="59">
          <cell r="J59">
            <v>71</v>
          </cell>
        </row>
        <row r="60">
          <cell r="J60">
            <v>48</v>
          </cell>
        </row>
        <row r="61">
          <cell r="J61">
            <v>34</v>
          </cell>
        </row>
        <row r="62">
          <cell r="J62">
            <v>55</v>
          </cell>
        </row>
        <row r="63">
          <cell r="J63">
            <v>77</v>
          </cell>
        </row>
        <row r="64">
          <cell r="J64">
            <v>356</v>
          </cell>
        </row>
        <row r="65">
          <cell r="J65">
            <v>1801</v>
          </cell>
        </row>
        <row r="66">
          <cell r="J66">
            <v>133</v>
          </cell>
        </row>
        <row r="67">
          <cell r="J67">
            <v>74</v>
          </cell>
        </row>
        <row r="68">
          <cell r="J68">
            <v>17940</v>
          </cell>
        </row>
        <row r="69">
          <cell r="J69">
            <v>51450</v>
          </cell>
        </row>
        <row r="82">
          <cell r="J82">
            <v>229130</v>
          </cell>
        </row>
        <row r="83">
          <cell r="J83">
            <v>10974</v>
          </cell>
        </row>
        <row r="84">
          <cell r="J84">
            <v>88</v>
          </cell>
        </row>
        <row r="85">
          <cell r="J85">
            <v>65575</v>
          </cell>
        </row>
        <row r="86">
          <cell r="J86">
            <v>3074</v>
          </cell>
        </row>
        <row r="87">
          <cell r="J87">
            <v>1774</v>
          </cell>
        </row>
        <row r="88">
          <cell r="J88">
            <v>14174</v>
          </cell>
        </row>
        <row r="89">
          <cell r="J89">
            <v>988</v>
          </cell>
        </row>
        <row r="90">
          <cell r="J90">
            <v>3590</v>
          </cell>
        </row>
        <row r="91">
          <cell r="J91">
            <v>383</v>
          </cell>
        </row>
        <row r="92">
          <cell r="J92">
            <v>4820</v>
          </cell>
        </row>
        <row r="93">
          <cell r="J93">
            <v>3770</v>
          </cell>
        </row>
        <row r="94">
          <cell r="J94">
            <v>7638</v>
          </cell>
        </row>
        <row r="95">
          <cell r="J95">
            <v>7761</v>
          </cell>
        </row>
        <row r="96">
          <cell r="J96">
            <v>23757</v>
          </cell>
        </row>
        <row r="97">
          <cell r="J97">
            <v>421</v>
          </cell>
        </row>
        <row r="98">
          <cell r="J98">
            <v>5779</v>
          </cell>
        </row>
        <row r="99">
          <cell r="J99">
            <v>0</v>
          </cell>
        </row>
        <row r="100">
          <cell r="J100">
            <v>9888</v>
          </cell>
        </row>
        <row r="101">
          <cell r="J101">
            <v>1075</v>
          </cell>
        </row>
        <row r="102">
          <cell r="J102">
            <v>3429</v>
          </cell>
        </row>
        <row r="103">
          <cell r="J103">
            <v>321</v>
          </cell>
        </row>
        <row r="104">
          <cell r="J104">
            <v>880.5</v>
          </cell>
        </row>
        <row r="105">
          <cell r="J105">
            <v>1510</v>
          </cell>
        </row>
        <row r="106">
          <cell r="J106">
            <v>10877</v>
          </cell>
        </row>
        <row r="107">
          <cell r="J107">
            <v>1720</v>
          </cell>
        </row>
        <row r="109">
          <cell r="J109">
            <v>4325</v>
          </cell>
        </row>
        <row r="110">
          <cell r="J110">
            <v>521</v>
          </cell>
        </row>
        <row r="111">
          <cell r="J111">
            <v>285</v>
          </cell>
        </row>
        <row r="112">
          <cell r="J112">
            <v>1096</v>
          </cell>
        </row>
        <row r="113">
          <cell r="J113">
            <v>214</v>
          </cell>
        </row>
        <row r="114">
          <cell r="J114">
            <v>369</v>
          </cell>
        </row>
        <row r="115">
          <cell r="J115">
            <v>1697</v>
          </cell>
        </row>
        <row r="116">
          <cell r="J116">
            <v>7756</v>
          </cell>
        </row>
        <row r="117">
          <cell r="J117">
            <v>6624</v>
          </cell>
        </row>
        <row r="118">
          <cell r="J118">
            <v>60</v>
          </cell>
        </row>
        <row r="119">
          <cell r="J119">
            <v>968</v>
          </cell>
        </row>
        <row r="120">
          <cell r="J120">
            <v>1090</v>
          </cell>
        </row>
        <row r="121">
          <cell r="J121">
            <v>895</v>
          </cell>
        </row>
        <row r="122">
          <cell r="J122">
            <v>268</v>
          </cell>
        </row>
        <row r="123">
          <cell r="J123">
            <v>5279</v>
          </cell>
        </row>
        <row r="124">
          <cell r="J124">
            <v>325</v>
          </cell>
        </row>
        <row r="125">
          <cell r="J125">
            <v>23727</v>
          </cell>
        </row>
        <row r="126">
          <cell r="J126">
            <v>10651</v>
          </cell>
        </row>
        <row r="127">
          <cell r="J127">
            <v>4152</v>
          </cell>
        </row>
        <row r="128">
          <cell r="J128">
            <v>643</v>
          </cell>
        </row>
        <row r="129">
          <cell r="J129">
            <v>5155</v>
          </cell>
        </row>
        <row r="130">
          <cell r="J130">
            <v>5732</v>
          </cell>
        </row>
        <row r="131">
          <cell r="J131">
            <v>22404</v>
          </cell>
        </row>
        <row r="132">
          <cell r="J132">
            <v>127</v>
          </cell>
        </row>
        <row r="133">
          <cell r="J133">
            <v>1487</v>
          </cell>
        </row>
        <row r="134">
          <cell r="J134">
            <v>2915</v>
          </cell>
        </row>
        <row r="135">
          <cell r="J135">
            <v>372</v>
          </cell>
        </row>
        <row r="136">
          <cell r="J136">
            <v>444</v>
          </cell>
        </row>
        <row r="137">
          <cell r="J137">
            <v>349</v>
          </cell>
        </row>
        <row r="138">
          <cell r="J138">
            <v>1012</v>
          </cell>
        </row>
        <row r="139">
          <cell r="J139">
            <v>1442</v>
          </cell>
        </row>
        <row r="140">
          <cell r="J140">
            <v>197</v>
          </cell>
        </row>
        <row r="141">
          <cell r="J141">
            <v>4028</v>
          </cell>
        </row>
        <row r="143">
          <cell r="J143">
            <v>701469</v>
          </cell>
        </row>
        <row r="156">
          <cell r="J156">
            <v>785460</v>
          </cell>
        </row>
        <row r="157">
          <cell r="J157">
            <v>36492</v>
          </cell>
        </row>
        <row r="158">
          <cell r="J158">
            <v>0</v>
          </cell>
        </row>
        <row r="159">
          <cell r="J159">
            <v>24720</v>
          </cell>
        </row>
        <row r="160">
          <cell r="J160">
            <v>9942</v>
          </cell>
        </row>
        <row r="161">
          <cell r="J161">
            <v>5818</v>
          </cell>
        </row>
        <row r="162">
          <cell r="J162">
            <v>10624</v>
          </cell>
        </row>
        <row r="163">
          <cell r="J163">
            <v>240</v>
          </cell>
        </row>
        <row r="164">
          <cell r="J164">
            <v>9179.5</v>
          </cell>
        </row>
        <row r="165">
          <cell r="J165">
            <v>7934</v>
          </cell>
        </row>
        <row r="166">
          <cell r="J166">
            <v>55181.599999999999</v>
          </cell>
        </row>
        <row r="167">
          <cell r="J167">
            <v>49224</v>
          </cell>
        </row>
        <row r="168">
          <cell r="J168">
            <v>105020</v>
          </cell>
        </row>
        <row r="169">
          <cell r="J169">
            <v>127544</v>
          </cell>
        </row>
        <row r="170">
          <cell r="J170">
            <v>283045</v>
          </cell>
        </row>
        <row r="171">
          <cell r="J171">
            <v>1090</v>
          </cell>
        </row>
        <row r="172">
          <cell r="J172">
            <v>59743</v>
          </cell>
        </row>
        <row r="173">
          <cell r="J173">
            <v>0</v>
          </cell>
        </row>
        <row r="174">
          <cell r="J174">
            <v>89899</v>
          </cell>
        </row>
        <row r="175">
          <cell r="J175">
            <v>16668.5</v>
          </cell>
        </row>
        <row r="176">
          <cell r="J176">
            <v>30234</v>
          </cell>
        </row>
        <row r="177">
          <cell r="J177">
            <v>7974</v>
          </cell>
        </row>
        <row r="178">
          <cell r="J178">
            <v>3670.5</v>
          </cell>
        </row>
        <row r="179">
          <cell r="J179">
            <v>1204</v>
          </cell>
        </row>
        <row r="180">
          <cell r="J180">
            <v>9421</v>
          </cell>
        </row>
        <row r="181">
          <cell r="J181">
            <v>17076</v>
          </cell>
        </row>
        <row r="183">
          <cell r="J183">
            <v>95295</v>
          </cell>
        </row>
        <row r="184">
          <cell r="J184">
            <v>12602</v>
          </cell>
        </row>
        <row r="185">
          <cell r="J185">
            <v>9544</v>
          </cell>
        </row>
        <row r="186">
          <cell r="J186">
            <v>5524</v>
          </cell>
        </row>
        <row r="187">
          <cell r="J187">
            <v>1070</v>
          </cell>
        </row>
        <row r="188">
          <cell r="J188">
            <v>7619</v>
          </cell>
        </row>
        <row r="189">
          <cell r="J189">
            <v>627</v>
          </cell>
        </row>
        <row r="190">
          <cell r="J190">
            <v>9525</v>
          </cell>
        </row>
        <row r="191">
          <cell r="J191">
            <v>6367</v>
          </cell>
        </row>
        <row r="192">
          <cell r="J192">
            <v>157</v>
          </cell>
        </row>
        <row r="193">
          <cell r="J193">
            <v>1918</v>
          </cell>
        </row>
        <row r="194">
          <cell r="J194">
            <v>270</v>
          </cell>
        </row>
        <row r="195">
          <cell r="J195">
            <v>14214</v>
          </cell>
        </row>
        <row r="196">
          <cell r="J196">
            <v>2006</v>
          </cell>
        </row>
        <row r="197">
          <cell r="J197">
            <v>9134</v>
          </cell>
        </row>
        <row r="198">
          <cell r="J198">
            <v>0</v>
          </cell>
        </row>
        <row r="199">
          <cell r="J199">
            <v>56228.6</v>
          </cell>
        </row>
        <row r="200">
          <cell r="J200">
            <v>13537.779999999999</v>
          </cell>
        </row>
        <row r="201">
          <cell r="J201">
            <v>25061.86</v>
          </cell>
        </row>
        <row r="202">
          <cell r="J202">
            <v>630</v>
          </cell>
        </row>
        <row r="203">
          <cell r="J203">
            <v>9244.5</v>
          </cell>
        </row>
        <row r="204">
          <cell r="J204">
            <v>16341</v>
          </cell>
        </row>
        <row r="205">
          <cell r="J205">
            <v>62247.7</v>
          </cell>
        </row>
        <row r="206">
          <cell r="J206">
            <v>134</v>
          </cell>
        </row>
        <row r="207">
          <cell r="J207">
            <v>5775</v>
          </cell>
        </row>
        <row r="208">
          <cell r="J208">
            <v>14923.5</v>
          </cell>
        </row>
        <row r="209">
          <cell r="J209">
            <v>504</v>
          </cell>
        </row>
        <row r="210">
          <cell r="J210">
            <v>1882</v>
          </cell>
        </row>
        <row r="211">
          <cell r="J211">
            <v>1074</v>
          </cell>
        </row>
        <row r="212">
          <cell r="J212">
            <v>2856</v>
          </cell>
        </row>
        <row r="213">
          <cell r="J213">
            <v>3374.79</v>
          </cell>
        </row>
        <row r="214">
          <cell r="J214">
            <v>360.5</v>
          </cell>
        </row>
        <row r="215">
          <cell r="J215">
            <v>11271</v>
          </cell>
        </row>
        <row r="216">
          <cell r="J216">
            <v>2749261</v>
          </cell>
        </row>
        <row r="217">
          <cell r="J217">
            <v>106188.95</v>
          </cell>
        </row>
      </sheetData>
      <sheetData sheetId="15" refreshError="1">
        <row r="8">
          <cell r="J8">
            <v>456297</v>
          </cell>
        </row>
        <row r="9">
          <cell r="J9">
            <v>24214</v>
          </cell>
        </row>
        <row r="10">
          <cell r="J10">
            <v>52</v>
          </cell>
        </row>
        <row r="11">
          <cell r="J11">
            <v>354</v>
          </cell>
        </row>
        <row r="12">
          <cell r="J12">
            <v>1201</v>
          </cell>
        </row>
        <row r="13">
          <cell r="J13">
            <v>89987</v>
          </cell>
        </row>
        <row r="14">
          <cell r="J14">
            <v>84415</v>
          </cell>
        </row>
        <row r="15">
          <cell r="J15">
            <v>489</v>
          </cell>
        </row>
        <row r="16">
          <cell r="J16">
            <v>5321</v>
          </cell>
        </row>
        <row r="17">
          <cell r="J17">
            <v>96</v>
          </cell>
        </row>
        <row r="18">
          <cell r="J18">
            <v>7402</v>
          </cell>
        </row>
        <row r="19">
          <cell r="J19">
            <v>4998</v>
          </cell>
        </row>
        <row r="20">
          <cell r="J20">
            <v>1710</v>
          </cell>
        </row>
        <row r="21">
          <cell r="J21">
            <v>4125</v>
          </cell>
        </row>
        <row r="22">
          <cell r="J22">
            <v>16285</v>
          </cell>
        </row>
        <row r="23">
          <cell r="J23">
            <v>250</v>
          </cell>
        </row>
        <row r="24">
          <cell r="J24">
            <v>4211</v>
          </cell>
        </row>
        <row r="25">
          <cell r="J25">
            <v>1915</v>
          </cell>
        </row>
        <row r="26">
          <cell r="J26">
            <v>5754</v>
          </cell>
        </row>
        <row r="27">
          <cell r="J27">
            <v>2252</v>
          </cell>
        </row>
        <row r="28">
          <cell r="J28">
            <v>9124</v>
          </cell>
        </row>
        <row r="29">
          <cell r="J29">
            <v>499</v>
          </cell>
        </row>
        <row r="30">
          <cell r="J30">
            <v>588.5</v>
          </cell>
        </row>
        <row r="31">
          <cell r="J31">
            <v>471.5</v>
          </cell>
        </row>
        <row r="32">
          <cell r="J32">
            <v>349</v>
          </cell>
        </row>
        <row r="33">
          <cell r="J33">
            <v>412</v>
          </cell>
        </row>
        <row r="34">
          <cell r="J34">
            <v>0</v>
          </cell>
        </row>
        <row r="35">
          <cell r="J35">
            <v>665</v>
          </cell>
        </row>
        <row r="36">
          <cell r="J36">
            <v>425</v>
          </cell>
        </row>
        <row r="37">
          <cell r="J37">
            <v>222</v>
          </cell>
        </row>
        <row r="38">
          <cell r="J38">
            <v>294</v>
          </cell>
        </row>
        <row r="39">
          <cell r="J39">
            <v>78</v>
          </cell>
        </row>
        <row r="40">
          <cell r="J40">
            <v>1091</v>
          </cell>
        </row>
        <row r="41">
          <cell r="J41">
            <v>6</v>
          </cell>
        </row>
        <row r="42">
          <cell r="J42">
            <v>193</v>
          </cell>
        </row>
        <row r="43">
          <cell r="J43">
            <v>180</v>
          </cell>
        </row>
        <row r="44">
          <cell r="J44">
            <v>0</v>
          </cell>
        </row>
        <row r="45">
          <cell r="J45">
            <v>58</v>
          </cell>
        </row>
        <row r="46">
          <cell r="J46">
            <v>54</v>
          </cell>
        </row>
        <row r="47">
          <cell r="J47">
            <v>186</v>
          </cell>
        </row>
        <row r="48">
          <cell r="J48">
            <v>50</v>
          </cell>
        </row>
        <row r="49">
          <cell r="J49">
            <v>79</v>
          </cell>
        </row>
        <row r="50">
          <cell r="J50">
            <v>105</v>
          </cell>
        </row>
        <row r="51">
          <cell r="J51">
            <v>2241</v>
          </cell>
        </row>
        <row r="52">
          <cell r="J52">
            <v>1722</v>
          </cell>
        </row>
        <row r="53">
          <cell r="J53">
            <v>2612</v>
          </cell>
        </row>
        <row r="54">
          <cell r="J54">
            <v>370</v>
          </cell>
        </row>
        <row r="55">
          <cell r="J55">
            <v>9</v>
          </cell>
        </row>
        <row r="56">
          <cell r="J56">
            <v>11589</v>
          </cell>
        </row>
        <row r="57">
          <cell r="J57">
            <v>3785</v>
          </cell>
        </row>
        <row r="58">
          <cell r="J58">
            <v>0</v>
          </cell>
        </row>
        <row r="59">
          <cell r="J59">
            <v>58</v>
          </cell>
        </row>
        <row r="60">
          <cell r="J60">
            <v>521</v>
          </cell>
        </row>
        <row r="61">
          <cell r="J61">
            <v>81</v>
          </cell>
        </row>
        <row r="62">
          <cell r="J62">
            <v>53</v>
          </cell>
        </row>
        <row r="63">
          <cell r="J63">
            <v>4</v>
          </cell>
        </row>
        <row r="64">
          <cell r="J64">
            <v>204</v>
          </cell>
        </row>
        <row r="65">
          <cell r="J65">
            <v>2280</v>
          </cell>
        </row>
        <row r="66">
          <cell r="J66">
            <v>22</v>
          </cell>
        </row>
        <row r="67">
          <cell r="J67">
            <v>0</v>
          </cell>
        </row>
        <row r="68">
          <cell r="J68">
            <v>1854</v>
          </cell>
        </row>
        <row r="69">
          <cell r="J69">
            <v>19214</v>
          </cell>
        </row>
        <row r="82">
          <cell r="J82">
            <v>182420</v>
          </cell>
        </row>
        <row r="83">
          <cell r="J83">
            <v>28985</v>
          </cell>
        </row>
        <row r="84">
          <cell r="J84">
            <v>265</v>
          </cell>
        </row>
        <row r="85">
          <cell r="J85">
            <v>451024</v>
          </cell>
        </row>
        <row r="86">
          <cell r="J86">
            <v>9755</v>
          </cell>
        </row>
        <row r="87">
          <cell r="J87">
            <v>11001</v>
          </cell>
        </row>
        <row r="88">
          <cell r="J88">
            <v>22459</v>
          </cell>
        </row>
        <row r="89">
          <cell r="J89">
            <v>1101</v>
          </cell>
        </row>
        <row r="90">
          <cell r="J90">
            <v>41777</v>
          </cell>
        </row>
        <row r="91">
          <cell r="J91">
            <v>140</v>
          </cell>
        </row>
        <row r="92">
          <cell r="J92">
            <v>9421</v>
          </cell>
        </row>
        <row r="93">
          <cell r="J93">
            <v>2899</v>
          </cell>
        </row>
        <row r="94">
          <cell r="J94">
            <v>2754</v>
          </cell>
        </row>
        <row r="95">
          <cell r="J95">
            <v>7899</v>
          </cell>
        </row>
        <row r="96">
          <cell r="J96">
            <v>19685</v>
          </cell>
        </row>
        <row r="97">
          <cell r="J97">
            <v>129</v>
          </cell>
        </row>
        <row r="98">
          <cell r="J98">
            <v>6654</v>
          </cell>
        </row>
        <row r="99">
          <cell r="J99">
            <v>0</v>
          </cell>
        </row>
        <row r="100">
          <cell r="J100">
            <v>9254</v>
          </cell>
        </row>
        <row r="101">
          <cell r="J101">
            <v>2879</v>
          </cell>
        </row>
        <row r="102">
          <cell r="J102">
            <v>949</v>
          </cell>
        </row>
        <row r="103">
          <cell r="J103">
            <v>462</v>
          </cell>
        </row>
        <row r="104">
          <cell r="J104">
            <v>1233</v>
          </cell>
        </row>
        <row r="105">
          <cell r="J105">
            <v>880</v>
          </cell>
        </row>
        <row r="106">
          <cell r="J106">
            <v>3288</v>
          </cell>
        </row>
        <row r="107">
          <cell r="J107">
            <v>315</v>
          </cell>
        </row>
        <row r="108">
          <cell r="J108">
            <v>0</v>
          </cell>
        </row>
        <row r="109">
          <cell r="J109">
            <v>1722</v>
          </cell>
        </row>
        <row r="110">
          <cell r="J110">
            <v>290</v>
          </cell>
        </row>
        <row r="111">
          <cell r="J111">
            <v>137</v>
          </cell>
        </row>
        <row r="112">
          <cell r="J112">
            <v>290</v>
          </cell>
        </row>
        <row r="113">
          <cell r="J113">
            <v>80</v>
          </cell>
        </row>
        <row r="114">
          <cell r="J114">
            <v>1102</v>
          </cell>
        </row>
        <row r="115">
          <cell r="J115">
            <v>11</v>
          </cell>
        </row>
        <row r="116">
          <cell r="J116">
            <v>2588</v>
          </cell>
        </row>
        <row r="117">
          <cell r="J117">
            <v>488</v>
          </cell>
        </row>
        <row r="118">
          <cell r="J118">
            <v>0</v>
          </cell>
        </row>
        <row r="119">
          <cell r="J119">
            <v>207</v>
          </cell>
        </row>
        <row r="120">
          <cell r="J120">
            <v>97</v>
          </cell>
        </row>
        <row r="121">
          <cell r="J121">
            <v>361</v>
          </cell>
        </row>
        <row r="122">
          <cell r="J122">
            <v>50</v>
          </cell>
        </row>
        <row r="123">
          <cell r="J123">
            <v>1511</v>
          </cell>
        </row>
        <row r="124">
          <cell r="J124">
            <v>49</v>
          </cell>
        </row>
        <row r="125">
          <cell r="J125">
            <v>53124</v>
          </cell>
        </row>
        <row r="126">
          <cell r="J126">
            <v>22898</v>
          </cell>
        </row>
        <row r="127">
          <cell r="J127">
            <v>8012</v>
          </cell>
        </row>
        <row r="128">
          <cell r="J128">
            <v>354</v>
          </cell>
        </row>
        <row r="129">
          <cell r="J129">
            <v>8998</v>
          </cell>
        </row>
        <row r="130">
          <cell r="J130">
            <v>3325</v>
          </cell>
        </row>
        <row r="131">
          <cell r="J131">
            <v>28898</v>
          </cell>
        </row>
        <row r="132">
          <cell r="J132">
            <v>425</v>
          </cell>
        </row>
        <row r="133">
          <cell r="J133">
            <v>2087</v>
          </cell>
        </row>
        <row r="134">
          <cell r="J134">
            <v>857</v>
          </cell>
        </row>
        <row r="135">
          <cell r="J135">
            <v>107</v>
          </cell>
        </row>
        <row r="136">
          <cell r="J136">
            <v>335</v>
          </cell>
        </row>
        <row r="137">
          <cell r="J137">
            <v>418</v>
          </cell>
        </row>
        <row r="138">
          <cell r="J138">
            <v>70</v>
          </cell>
        </row>
        <row r="139">
          <cell r="J139">
            <v>1388</v>
          </cell>
        </row>
        <row r="140">
          <cell r="J140">
            <v>110</v>
          </cell>
        </row>
        <row r="141">
          <cell r="J141">
            <v>2998</v>
          </cell>
        </row>
        <row r="143">
          <cell r="J143">
            <v>636244</v>
          </cell>
        </row>
        <row r="156">
          <cell r="J156">
            <v>601500</v>
          </cell>
        </row>
        <row r="157">
          <cell r="J157">
            <v>70214</v>
          </cell>
        </row>
        <row r="158">
          <cell r="J158">
            <v>246</v>
          </cell>
        </row>
        <row r="159">
          <cell r="J159">
            <v>50466</v>
          </cell>
        </row>
        <row r="160">
          <cell r="J160">
            <v>17899</v>
          </cell>
        </row>
        <row r="161">
          <cell r="J161">
            <v>13545</v>
          </cell>
        </row>
        <row r="162">
          <cell r="J162">
            <v>21998</v>
          </cell>
        </row>
        <row r="163">
          <cell r="J163">
            <v>1089</v>
          </cell>
        </row>
        <row r="164">
          <cell r="J164">
            <v>57541</v>
          </cell>
        </row>
        <row r="165">
          <cell r="J165">
            <v>9245</v>
          </cell>
        </row>
        <row r="166">
          <cell r="J166">
            <v>110241</v>
          </cell>
        </row>
        <row r="167">
          <cell r="J167">
            <v>33874</v>
          </cell>
        </row>
        <row r="168">
          <cell r="J168">
            <v>145987</v>
          </cell>
        </row>
        <row r="169">
          <cell r="J169">
            <v>99899</v>
          </cell>
        </row>
        <row r="170">
          <cell r="J170">
            <v>221118</v>
          </cell>
        </row>
        <row r="171">
          <cell r="J171">
            <v>1898</v>
          </cell>
        </row>
        <row r="172">
          <cell r="J172">
            <v>49121</v>
          </cell>
        </row>
        <row r="173">
          <cell r="J173">
            <v>0</v>
          </cell>
        </row>
        <row r="174">
          <cell r="J174">
            <v>85457</v>
          </cell>
        </row>
        <row r="175">
          <cell r="J175">
            <v>37784</v>
          </cell>
        </row>
        <row r="176">
          <cell r="J176">
            <v>32144</v>
          </cell>
        </row>
        <row r="177">
          <cell r="J177">
            <v>4214</v>
          </cell>
        </row>
        <row r="178">
          <cell r="J178">
            <v>4998</v>
          </cell>
        </row>
        <row r="179">
          <cell r="J179">
            <v>1758</v>
          </cell>
        </row>
        <row r="180">
          <cell r="J180">
            <v>8021</v>
          </cell>
        </row>
        <row r="181">
          <cell r="J181">
            <v>20004</v>
          </cell>
        </row>
        <row r="182">
          <cell r="J182">
            <v>0</v>
          </cell>
        </row>
        <row r="183">
          <cell r="J183">
            <v>103455</v>
          </cell>
        </row>
        <row r="184">
          <cell r="J184">
            <v>19788</v>
          </cell>
        </row>
        <row r="185">
          <cell r="J185">
            <v>2887</v>
          </cell>
        </row>
        <row r="186">
          <cell r="J186">
            <v>3547</v>
          </cell>
        </row>
        <row r="187">
          <cell r="J187">
            <v>799</v>
          </cell>
        </row>
        <row r="188">
          <cell r="J188">
            <v>5144</v>
          </cell>
        </row>
        <row r="189">
          <cell r="J189">
            <v>73</v>
          </cell>
        </row>
        <row r="190">
          <cell r="J190">
            <v>13425</v>
          </cell>
        </row>
        <row r="191">
          <cell r="J191">
            <v>18254</v>
          </cell>
        </row>
        <row r="192">
          <cell r="J192">
            <v>0</v>
          </cell>
        </row>
        <row r="193">
          <cell r="J193">
            <v>888</v>
          </cell>
        </row>
        <row r="194">
          <cell r="J194">
            <v>320</v>
          </cell>
        </row>
        <row r="195">
          <cell r="J195">
            <v>17889</v>
          </cell>
        </row>
        <row r="196">
          <cell r="J196">
            <v>1958</v>
          </cell>
        </row>
        <row r="197">
          <cell r="J197">
            <v>2987</v>
          </cell>
        </row>
        <row r="198">
          <cell r="J198">
            <v>98</v>
          </cell>
        </row>
        <row r="199">
          <cell r="J199">
            <v>99014</v>
          </cell>
        </row>
        <row r="200">
          <cell r="J200">
            <v>37454</v>
          </cell>
        </row>
        <row r="201">
          <cell r="J201">
            <v>24251</v>
          </cell>
        </row>
        <row r="202">
          <cell r="J202">
            <v>1066</v>
          </cell>
        </row>
        <row r="203">
          <cell r="J203">
            <v>21321</v>
          </cell>
        </row>
        <row r="204">
          <cell r="J204">
            <v>9214</v>
          </cell>
        </row>
        <row r="205">
          <cell r="J205">
            <v>62428</v>
          </cell>
        </row>
        <row r="206">
          <cell r="J206">
            <v>477</v>
          </cell>
        </row>
        <row r="207">
          <cell r="J207">
            <v>9412</v>
          </cell>
        </row>
        <row r="208">
          <cell r="J208">
            <v>8124</v>
          </cell>
        </row>
        <row r="209">
          <cell r="J209">
            <v>1021</v>
          </cell>
        </row>
        <row r="210">
          <cell r="J210">
            <v>1488</v>
          </cell>
        </row>
        <row r="211">
          <cell r="J211">
            <v>865</v>
          </cell>
        </row>
        <row r="212">
          <cell r="J212">
            <v>142</v>
          </cell>
        </row>
        <row r="213">
          <cell r="J213">
            <v>6012</v>
          </cell>
        </row>
        <row r="214">
          <cell r="J214">
            <v>525</v>
          </cell>
        </row>
        <row r="215">
          <cell r="J215">
            <v>2954</v>
          </cell>
        </row>
        <row r="216">
          <cell r="J216">
            <v>3874559</v>
          </cell>
        </row>
        <row r="217">
          <cell r="J217">
            <v>178998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44009-252F-43FD-826A-68BEFB207293}">
  <dimension ref="A1:AK1298"/>
  <sheetViews>
    <sheetView zoomScale="50" zoomScaleNormal="50" workbookViewId="0">
      <selection activeCell="Q19" sqref="Q19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302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9.5" hidden="1" thickBot="1" x14ac:dyDescent="0.35">
      <c r="A11" s="431"/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7" t="s">
        <v>174</v>
      </c>
      <c r="B13" s="416">
        <v>413138</v>
      </c>
      <c r="C13" s="416">
        <v>264555</v>
      </c>
      <c r="D13" s="416">
        <v>127470</v>
      </c>
      <c r="E13" s="416">
        <v>42152</v>
      </c>
      <c r="F13" s="416">
        <v>175269</v>
      </c>
      <c r="G13" s="416">
        <v>365413</v>
      </c>
      <c r="H13" s="416">
        <v>221814</v>
      </c>
      <c r="I13" s="416">
        <v>97629</v>
      </c>
      <c r="J13" s="416">
        <v>44816</v>
      </c>
      <c r="K13" s="416">
        <v>84187</v>
      </c>
      <c r="L13" s="416">
        <v>8309</v>
      </c>
      <c r="M13" s="416">
        <v>53134</v>
      </c>
      <c r="N13" s="259">
        <f>SUM(B13:M13)</f>
        <v>1897886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8" t="s">
        <v>175</v>
      </c>
      <c r="B14" s="415">
        <v>17257</v>
      </c>
      <c r="C14" s="415">
        <v>16347</v>
      </c>
      <c r="D14" s="415">
        <v>18615</v>
      </c>
      <c r="E14" s="415">
        <v>31678</v>
      </c>
      <c r="F14" s="415">
        <v>46726</v>
      </c>
      <c r="G14" s="415">
        <v>42652</v>
      </c>
      <c r="H14" s="415">
        <v>22370</v>
      </c>
      <c r="I14" s="415">
        <v>16736</v>
      </c>
      <c r="J14" s="415">
        <v>35218</v>
      </c>
      <c r="K14" s="415">
        <v>29393</v>
      </c>
      <c r="L14" s="415">
        <v>65845</v>
      </c>
      <c r="M14" s="415">
        <v>26192</v>
      </c>
      <c r="N14" s="6">
        <f>SUM(B14:M14)</f>
        <v>369029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8" t="s">
        <v>176</v>
      </c>
      <c r="B15" s="415">
        <v>0</v>
      </c>
      <c r="C15" s="415">
        <v>0</v>
      </c>
      <c r="D15" s="415">
        <v>1260</v>
      </c>
      <c r="E15" s="415">
        <v>3235</v>
      </c>
      <c r="F15" s="415">
        <v>5000</v>
      </c>
      <c r="G15" s="415">
        <v>3901</v>
      </c>
      <c r="H15" s="415">
        <v>1967</v>
      </c>
      <c r="I15" s="415">
        <v>250</v>
      </c>
      <c r="J15" s="415">
        <v>20720</v>
      </c>
      <c r="K15" s="415">
        <v>15955</v>
      </c>
      <c r="L15" s="415">
        <v>11056</v>
      </c>
      <c r="M15" s="415">
        <v>2515</v>
      </c>
      <c r="N15" s="6">
        <f t="shared" ref="N15:N46" si="0">SUM(B15:M15)</f>
        <v>65859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8" t="s">
        <v>177</v>
      </c>
      <c r="B16" s="415">
        <v>730</v>
      </c>
      <c r="C16" s="415">
        <v>66</v>
      </c>
      <c r="D16" s="415">
        <v>11</v>
      </c>
      <c r="E16" s="415">
        <v>10</v>
      </c>
      <c r="F16" s="415">
        <v>177</v>
      </c>
      <c r="G16" s="415">
        <v>25</v>
      </c>
      <c r="H16" s="415">
        <v>298</v>
      </c>
      <c r="I16" s="415">
        <v>102</v>
      </c>
      <c r="J16" s="415">
        <v>250</v>
      </c>
      <c r="K16" s="415">
        <v>197</v>
      </c>
      <c r="L16" s="415">
        <v>129</v>
      </c>
      <c r="M16" s="415">
        <v>240</v>
      </c>
      <c r="N16" s="6">
        <f t="shared" si="0"/>
        <v>2235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8" t="s">
        <v>178</v>
      </c>
      <c r="B17" s="415">
        <v>1024</v>
      </c>
      <c r="C17" s="415">
        <v>1439</v>
      </c>
      <c r="D17" s="415">
        <v>1068</v>
      </c>
      <c r="E17" s="415">
        <v>944</v>
      </c>
      <c r="F17" s="415">
        <v>6867</v>
      </c>
      <c r="G17" s="415">
        <v>1799</v>
      </c>
      <c r="H17" s="415">
        <v>1814</v>
      </c>
      <c r="I17" s="415">
        <v>2574</v>
      </c>
      <c r="J17" s="415">
        <v>9461</v>
      </c>
      <c r="K17" s="415">
        <v>1917</v>
      </c>
      <c r="L17" s="415">
        <v>753</v>
      </c>
      <c r="M17" s="415">
        <v>178</v>
      </c>
      <c r="N17" s="6">
        <f t="shared" si="0"/>
        <v>29838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8" t="s">
        <v>179</v>
      </c>
      <c r="B18" s="415">
        <v>28467</v>
      </c>
      <c r="C18" s="415">
        <v>11259</v>
      </c>
      <c r="D18" s="415">
        <v>2893</v>
      </c>
      <c r="E18" s="415">
        <v>21003</v>
      </c>
      <c r="F18" s="415">
        <v>52142</v>
      </c>
      <c r="G18" s="415">
        <v>6664</v>
      </c>
      <c r="H18" s="415">
        <v>4676</v>
      </c>
      <c r="I18" s="415">
        <v>16695</v>
      </c>
      <c r="J18" s="415">
        <v>38133</v>
      </c>
      <c r="K18" s="415">
        <v>36904</v>
      </c>
      <c r="L18" s="415">
        <v>135979</v>
      </c>
      <c r="M18" s="415">
        <v>159752</v>
      </c>
      <c r="N18" s="6">
        <f t="shared" si="0"/>
        <v>514567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8" t="s">
        <v>180</v>
      </c>
      <c r="B19" s="415">
        <v>8318</v>
      </c>
      <c r="C19" s="415">
        <v>1877</v>
      </c>
      <c r="D19" s="415">
        <v>523</v>
      </c>
      <c r="E19" s="415">
        <v>12169</v>
      </c>
      <c r="F19" s="415">
        <v>16133</v>
      </c>
      <c r="G19" s="415">
        <v>972</v>
      </c>
      <c r="H19" s="415">
        <v>312</v>
      </c>
      <c r="I19" s="415">
        <v>8401</v>
      </c>
      <c r="J19" s="415">
        <v>14528</v>
      </c>
      <c r="K19" s="415">
        <v>16080</v>
      </c>
      <c r="L19" s="415">
        <v>11601</v>
      </c>
      <c r="M19" s="415">
        <v>26842</v>
      </c>
      <c r="N19" s="6">
        <f t="shared" si="0"/>
        <v>117756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8" t="s">
        <v>181</v>
      </c>
      <c r="B20" s="415">
        <v>768</v>
      </c>
      <c r="C20" s="415">
        <v>268</v>
      </c>
      <c r="D20" s="415">
        <v>20</v>
      </c>
      <c r="E20" s="415">
        <v>568</v>
      </c>
      <c r="F20" s="415">
        <v>6685</v>
      </c>
      <c r="G20" s="415">
        <v>328</v>
      </c>
      <c r="H20" s="415">
        <v>487</v>
      </c>
      <c r="I20" s="415">
        <v>75</v>
      </c>
      <c r="J20" s="415">
        <v>2171</v>
      </c>
      <c r="K20" s="415">
        <v>3097</v>
      </c>
      <c r="L20" s="415">
        <v>777</v>
      </c>
      <c r="M20" s="415">
        <v>1101</v>
      </c>
      <c r="N20" s="6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8" t="s">
        <v>182</v>
      </c>
      <c r="B21" s="415">
        <v>4570</v>
      </c>
      <c r="C21" s="415">
        <v>6041</v>
      </c>
      <c r="D21" s="415">
        <v>8845</v>
      </c>
      <c r="E21" s="415">
        <v>19434</v>
      </c>
      <c r="F21" s="415">
        <v>57046</v>
      </c>
      <c r="G21" s="415">
        <v>62507</v>
      </c>
      <c r="H21" s="415">
        <v>37876</v>
      </c>
      <c r="I21" s="415">
        <v>8866</v>
      </c>
      <c r="J21" s="415">
        <v>14720</v>
      </c>
      <c r="K21" s="415">
        <v>13173</v>
      </c>
      <c r="L21" s="415">
        <v>6452</v>
      </c>
      <c r="M21" s="415">
        <v>6503</v>
      </c>
      <c r="N21" s="6">
        <f t="shared" si="0"/>
        <v>246033</v>
      </c>
      <c r="O21" s="225">
        <v>5669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8" t="s">
        <v>183</v>
      </c>
      <c r="B22" s="415">
        <v>7017</v>
      </c>
      <c r="C22" s="415">
        <v>7355</v>
      </c>
      <c r="D22" s="415">
        <v>3957</v>
      </c>
      <c r="E22" s="415">
        <v>6303</v>
      </c>
      <c r="F22" s="415">
        <v>4930</v>
      </c>
      <c r="G22" s="415">
        <v>8028</v>
      </c>
      <c r="H22" s="415">
        <v>4007</v>
      </c>
      <c r="I22" s="415">
        <v>4348</v>
      </c>
      <c r="J22" s="415">
        <v>8198</v>
      </c>
      <c r="K22" s="415">
        <v>11399</v>
      </c>
      <c r="L22" s="415">
        <v>13595</v>
      </c>
      <c r="M22" s="415">
        <v>7621</v>
      </c>
      <c r="N22" s="6">
        <f t="shared" si="0"/>
        <v>86758</v>
      </c>
      <c r="O22" s="225">
        <v>246317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8" t="s">
        <v>184</v>
      </c>
      <c r="B23" s="415">
        <v>3130</v>
      </c>
      <c r="C23" s="415">
        <v>3197</v>
      </c>
      <c r="D23" s="415">
        <v>2970</v>
      </c>
      <c r="E23" s="415">
        <v>1604</v>
      </c>
      <c r="F23" s="415">
        <v>2669</v>
      </c>
      <c r="G23" s="415">
        <v>2471</v>
      </c>
      <c r="H23" s="415">
        <v>2025</v>
      </c>
      <c r="I23" s="415">
        <v>469</v>
      </c>
      <c r="J23" s="415">
        <v>782</v>
      </c>
      <c r="K23" s="415">
        <v>732</v>
      </c>
      <c r="L23" s="415">
        <v>1481</v>
      </c>
      <c r="M23" s="415">
        <v>3205</v>
      </c>
      <c r="N23" s="6">
        <f t="shared" si="0"/>
        <v>24735</v>
      </c>
      <c r="O23" s="225">
        <v>69507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8" t="s">
        <v>185</v>
      </c>
      <c r="B24" s="415">
        <v>1684</v>
      </c>
      <c r="C24" s="415">
        <v>3326</v>
      </c>
      <c r="D24" s="415">
        <v>1259</v>
      </c>
      <c r="E24" s="415">
        <v>1199</v>
      </c>
      <c r="F24" s="415">
        <v>1757</v>
      </c>
      <c r="G24" s="415">
        <v>2033</v>
      </c>
      <c r="H24" s="415">
        <v>2866</v>
      </c>
      <c r="I24" s="415">
        <v>1432</v>
      </c>
      <c r="J24" s="415">
        <v>1681</v>
      </c>
      <c r="K24" s="415">
        <v>2666</v>
      </c>
      <c r="L24" s="415">
        <v>3086</v>
      </c>
      <c r="M24" s="415">
        <v>3717</v>
      </c>
      <c r="N24" s="6">
        <f t="shared" si="0"/>
        <v>26706</v>
      </c>
      <c r="O24" s="225">
        <v>51392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8" t="s">
        <v>186</v>
      </c>
      <c r="B25" s="415">
        <v>6378</v>
      </c>
      <c r="C25" s="415">
        <v>8249</v>
      </c>
      <c r="D25" s="415">
        <v>6369</v>
      </c>
      <c r="E25" s="415">
        <v>3767</v>
      </c>
      <c r="F25" s="415">
        <v>4943</v>
      </c>
      <c r="G25" s="415">
        <v>7969</v>
      </c>
      <c r="H25" s="415">
        <v>4276</v>
      </c>
      <c r="I25" s="415">
        <v>3519</v>
      </c>
      <c r="J25" s="415">
        <v>5369</v>
      </c>
      <c r="K25" s="415">
        <v>5790</v>
      </c>
      <c r="L25" s="415">
        <v>5752</v>
      </c>
      <c r="M25" s="415">
        <v>5541</v>
      </c>
      <c r="N25" s="6">
        <f t="shared" si="0"/>
        <v>67922</v>
      </c>
      <c r="O25" s="225">
        <v>33204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8" t="s">
        <v>187</v>
      </c>
      <c r="B26" s="415">
        <v>31224</v>
      </c>
      <c r="C26" s="415">
        <v>20849</v>
      </c>
      <c r="D26" s="415">
        <v>12144</v>
      </c>
      <c r="E26" s="415">
        <v>19217</v>
      </c>
      <c r="F26" s="415">
        <v>28472</v>
      </c>
      <c r="G26" s="415">
        <v>22578</v>
      </c>
      <c r="H26" s="415">
        <v>15839</v>
      </c>
      <c r="I26" s="415">
        <v>11437</v>
      </c>
      <c r="J26" s="415">
        <v>32878</v>
      </c>
      <c r="K26" s="415">
        <v>27159</v>
      </c>
      <c r="L26" s="415">
        <v>28945</v>
      </c>
      <c r="M26" s="415">
        <v>16335</v>
      </c>
      <c r="N26" s="6">
        <f t="shared" si="0"/>
        <v>267077</v>
      </c>
      <c r="O26" s="225">
        <v>68497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8" t="s">
        <v>188</v>
      </c>
      <c r="B27" s="415">
        <v>3220</v>
      </c>
      <c r="C27" s="415">
        <v>3079</v>
      </c>
      <c r="D27" s="415">
        <v>2841</v>
      </c>
      <c r="E27" s="415">
        <v>2265</v>
      </c>
      <c r="F27" s="415">
        <v>2248</v>
      </c>
      <c r="G27" s="415">
        <v>2308</v>
      </c>
      <c r="H27" s="415">
        <v>2125</v>
      </c>
      <c r="I27" s="415">
        <v>1124</v>
      </c>
      <c r="J27" s="415">
        <v>2692</v>
      </c>
      <c r="K27" s="415">
        <v>5821</v>
      </c>
      <c r="L27" s="415">
        <v>7242</v>
      </c>
      <c r="M27" s="415">
        <v>3888</v>
      </c>
      <c r="N27" s="6">
        <f t="shared" si="0"/>
        <v>38853</v>
      </c>
      <c r="O27" s="225">
        <v>323730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8" t="s">
        <v>189</v>
      </c>
      <c r="B28" s="415">
        <v>178</v>
      </c>
      <c r="C28" s="415">
        <v>1</v>
      </c>
      <c r="D28" s="415">
        <v>1</v>
      </c>
      <c r="E28" s="415">
        <v>0</v>
      </c>
      <c r="F28" s="415">
        <v>0</v>
      </c>
      <c r="G28" s="415">
        <v>0</v>
      </c>
      <c r="H28" s="415">
        <v>0</v>
      </c>
      <c r="I28" s="415">
        <v>0</v>
      </c>
      <c r="J28" s="415">
        <v>0</v>
      </c>
      <c r="K28" s="415">
        <v>1135</v>
      </c>
      <c r="L28" s="415">
        <v>9422</v>
      </c>
      <c r="M28" s="415">
        <v>560</v>
      </c>
      <c r="N28" s="6">
        <f t="shared" si="0"/>
        <v>11297</v>
      </c>
      <c r="O28" s="225">
        <v>36072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8" t="s">
        <v>190</v>
      </c>
      <c r="B29" s="415">
        <v>4956</v>
      </c>
      <c r="C29" s="415">
        <v>4394</v>
      </c>
      <c r="D29" s="415">
        <v>5079</v>
      </c>
      <c r="E29" s="415">
        <v>5273</v>
      </c>
      <c r="F29" s="415">
        <v>5603</v>
      </c>
      <c r="G29" s="415">
        <v>6052</v>
      </c>
      <c r="H29" s="415">
        <v>4968</v>
      </c>
      <c r="I29" s="415">
        <v>4024</v>
      </c>
      <c r="J29" s="415">
        <v>6174</v>
      </c>
      <c r="K29" s="415">
        <v>8913</v>
      </c>
      <c r="L29" s="415">
        <v>9760</v>
      </c>
      <c r="M29" s="415">
        <v>8196</v>
      </c>
      <c r="N29" s="6">
        <f t="shared" si="0"/>
        <v>73392</v>
      </c>
      <c r="O29" s="225">
        <v>6556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8" t="s">
        <v>191</v>
      </c>
      <c r="B30" s="415">
        <v>2235</v>
      </c>
      <c r="C30" s="415">
        <v>1326</v>
      </c>
      <c r="D30" s="415">
        <v>1468</v>
      </c>
      <c r="E30" s="415">
        <v>1768</v>
      </c>
      <c r="F30" s="415">
        <v>1053</v>
      </c>
      <c r="G30" s="415">
        <v>1374</v>
      </c>
      <c r="H30" s="415">
        <v>1066</v>
      </c>
      <c r="I30" s="415">
        <v>679</v>
      </c>
      <c r="J30" s="415">
        <v>783</v>
      </c>
      <c r="K30" s="415">
        <v>1979</v>
      </c>
      <c r="L30" s="415">
        <v>3204</v>
      </c>
      <c r="M30" s="415">
        <v>2096</v>
      </c>
      <c r="N30" s="6">
        <f t="shared" si="0"/>
        <v>19031</v>
      </c>
      <c r="O30" s="225">
        <v>94360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8" t="s">
        <v>192</v>
      </c>
      <c r="B31" s="415">
        <v>4810</v>
      </c>
      <c r="C31" s="415">
        <v>9498</v>
      </c>
      <c r="D31" s="415">
        <v>1727</v>
      </c>
      <c r="E31" s="415">
        <v>5226</v>
      </c>
      <c r="F31" s="415">
        <v>1094</v>
      </c>
      <c r="G31" s="415">
        <v>1152</v>
      </c>
      <c r="H31" s="415">
        <v>1253</v>
      </c>
      <c r="I31" s="415">
        <v>1431</v>
      </c>
      <c r="J31" s="415">
        <v>4990</v>
      </c>
      <c r="K31" s="415">
        <v>5042</v>
      </c>
      <c r="L31" s="415">
        <v>3386</v>
      </c>
      <c r="M31" s="415">
        <v>7075</v>
      </c>
      <c r="N31" s="6">
        <f t="shared" si="0"/>
        <v>46684</v>
      </c>
      <c r="O31" s="225">
        <v>19229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8" t="s">
        <v>193</v>
      </c>
      <c r="B32" s="415">
        <v>1155</v>
      </c>
      <c r="C32" s="415">
        <v>1429</v>
      </c>
      <c r="D32" s="415">
        <v>2145</v>
      </c>
      <c r="E32" s="415">
        <v>1345</v>
      </c>
      <c r="F32" s="415">
        <v>649</v>
      </c>
      <c r="G32" s="415">
        <v>594</v>
      </c>
      <c r="H32" s="415">
        <v>481</v>
      </c>
      <c r="I32" s="415">
        <v>351</v>
      </c>
      <c r="J32" s="415">
        <v>466</v>
      </c>
      <c r="K32" s="415">
        <v>1029</v>
      </c>
      <c r="L32" s="415">
        <v>2717</v>
      </c>
      <c r="M32" s="415">
        <v>1524</v>
      </c>
      <c r="N32" s="6">
        <f t="shared" si="0"/>
        <v>13885</v>
      </c>
      <c r="O32" s="225">
        <v>37526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8" t="s">
        <v>194</v>
      </c>
      <c r="B33" s="415">
        <v>865</v>
      </c>
      <c r="C33" s="415">
        <v>1032</v>
      </c>
      <c r="D33" s="415">
        <v>558</v>
      </c>
      <c r="E33" s="415">
        <v>410</v>
      </c>
      <c r="F33" s="415">
        <v>830</v>
      </c>
      <c r="G33" s="415">
        <v>953</v>
      </c>
      <c r="H33" s="415">
        <v>728</v>
      </c>
      <c r="I33" s="415">
        <v>849</v>
      </c>
      <c r="J33" s="415">
        <v>958</v>
      </c>
      <c r="K33" s="415">
        <v>1281</v>
      </c>
      <c r="L33" s="415">
        <v>986</v>
      </c>
      <c r="M33" s="415">
        <v>741</v>
      </c>
      <c r="N33" s="6">
        <f t="shared" si="0"/>
        <v>10191</v>
      </c>
      <c r="O33" s="225">
        <v>8164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8" t="s">
        <v>195</v>
      </c>
      <c r="B34" s="415">
        <v>91</v>
      </c>
      <c r="C34" s="415">
        <v>445</v>
      </c>
      <c r="D34" s="415">
        <v>31</v>
      </c>
      <c r="E34" s="415">
        <v>114</v>
      </c>
      <c r="F34" s="415">
        <v>149</v>
      </c>
      <c r="G34" s="415">
        <v>23</v>
      </c>
      <c r="H34" s="415">
        <v>43</v>
      </c>
      <c r="I34" s="415">
        <v>49</v>
      </c>
      <c r="J34" s="415">
        <v>139</v>
      </c>
      <c r="K34" s="415">
        <v>189</v>
      </c>
      <c r="L34" s="415">
        <v>51</v>
      </c>
      <c r="M34" s="415">
        <v>0</v>
      </c>
      <c r="N34" s="6">
        <f t="shared" si="0"/>
        <v>1324</v>
      </c>
      <c r="O34" s="225">
        <v>9185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8" t="s">
        <v>196</v>
      </c>
      <c r="B35" s="415">
        <v>1726</v>
      </c>
      <c r="C35" s="415">
        <v>1078</v>
      </c>
      <c r="D35" s="415">
        <v>1236</v>
      </c>
      <c r="E35" s="415">
        <v>1257</v>
      </c>
      <c r="F35" s="415">
        <v>834</v>
      </c>
      <c r="G35" s="415">
        <v>872</v>
      </c>
      <c r="H35" s="415">
        <v>797</v>
      </c>
      <c r="I35" s="415">
        <v>901</v>
      </c>
      <c r="J35" s="415">
        <v>942</v>
      </c>
      <c r="K35" s="415">
        <v>1709</v>
      </c>
      <c r="L35" s="415">
        <v>1119</v>
      </c>
      <c r="M35" s="415">
        <v>961</v>
      </c>
      <c r="N35" s="6">
        <f t="shared" si="0"/>
        <v>13432</v>
      </c>
      <c r="O35" s="225">
        <v>3553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8" t="s">
        <v>197</v>
      </c>
      <c r="B36" s="415">
        <v>0</v>
      </c>
      <c r="C36" s="415">
        <v>0</v>
      </c>
      <c r="D36" s="415">
        <v>0</v>
      </c>
      <c r="E36" s="415">
        <v>0</v>
      </c>
      <c r="F36" s="415">
        <v>0</v>
      </c>
      <c r="G36" s="415">
        <v>0</v>
      </c>
      <c r="H36" s="415">
        <v>0</v>
      </c>
      <c r="I36" s="415">
        <v>0</v>
      </c>
      <c r="J36" s="415">
        <v>0</v>
      </c>
      <c r="K36" s="415">
        <v>0</v>
      </c>
      <c r="L36" s="415">
        <v>0</v>
      </c>
      <c r="M36" s="415">
        <v>0</v>
      </c>
      <c r="N36" s="6">
        <f t="shared" si="0"/>
        <v>0</v>
      </c>
      <c r="O36" s="225">
        <v>10603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8" t="s">
        <v>198</v>
      </c>
      <c r="B37" s="415">
        <v>1034</v>
      </c>
      <c r="C37" s="415">
        <v>1313</v>
      </c>
      <c r="D37" s="415">
        <v>498</v>
      </c>
      <c r="E37" s="415">
        <v>673</v>
      </c>
      <c r="F37" s="415">
        <v>680</v>
      </c>
      <c r="G37" s="415">
        <v>842</v>
      </c>
      <c r="H37" s="415">
        <v>1002</v>
      </c>
      <c r="I37" s="415">
        <v>823</v>
      </c>
      <c r="J37" s="415">
        <v>1292</v>
      </c>
      <c r="K37" s="415">
        <v>1874</v>
      </c>
      <c r="L37" s="415">
        <v>1974</v>
      </c>
      <c r="M37" s="415">
        <v>1038</v>
      </c>
      <c r="N37" s="6">
        <f t="shared" si="0"/>
        <v>13043</v>
      </c>
      <c r="O37" s="225">
        <v>0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8" t="s">
        <v>199</v>
      </c>
      <c r="B38" s="415">
        <v>86</v>
      </c>
      <c r="C38" s="415">
        <v>336</v>
      </c>
      <c r="D38" s="415">
        <v>1830</v>
      </c>
      <c r="E38" s="415">
        <v>425</v>
      </c>
      <c r="F38" s="415">
        <v>413</v>
      </c>
      <c r="G38" s="415">
        <v>222</v>
      </c>
      <c r="H38" s="415">
        <v>46</v>
      </c>
      <c r="I38" s="415">
        <v>122</v>
      </c>
      <c r="J38" s="415">
        <v>746</v>
      </c>
      <c r="K38" s="415">
        <v>732</v>
      </c>
      <c r="L38" s="415">
        <v>4220</v>
      </c>
      <c r="M38" s="415">
        <v>287</v>
      </c>
      <c r="N38" s="6">
        <f t="shared" si="0"/>
        <v>9465</v>
      </c>
      <c r="O38" s="225">
        <v>10486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8" t="s">
        <v>200</v>
      </c>
      <c r="B39" s="415">
        <v>969</v>
      </c>
      <c r="C39" s="415">
        <v>375</v>
      </c>
      <c r="D39" s="415">
        <v>887</v>
      </c>
      <c r="E39" s="415">
        <v>578</v>
      </c>
      <c r="F39" s="415">
        <v>430</v>
      </c>
      <c r="G39" s="415">
        <v>673</v>
      </c>
      <c r="H39" s="415">
        <v>1048</v>
      </c>
      <c r="I39" s="415">
        <v>364</v>
      </c>
      <c r="J39" s="415">
        <v>1038</v>
      </c>
      <c r="K39" s="415">
        <v>745</v>
      </c>
      <c r="L39" s="415">
        <v>880</v>
      </c>
      <c r="M39" s="415">
        <v>615</v>
      </c>
      <c r="N39" s="6">
        <f t="shared" si="0"/>
        <v>8602</v>
      </c>
      <c r="O39" s="225">
        <v>19034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8" t="s">
        <v>286</v>
      </c>
      <c r="B40" s="415">
        <v>2070</v>
      </c>
      <c r="C40" s="415">
        <v>1348</v>
      </c>
      <c r="D40" s="415">
        <v>1519</v>
      </c>
      <c r="E40" s="415">
        <v>988</v>
      </c>
      <c r="F40" s="415">
        <v>1150</v>
      </c>
      <c r="G40" s="415">
        <v>2192</v>
      </c>
      <c r="H40" s="415">
        <v>799</v>
      </c>
      <c r="I40" s="415">
        <v>415</v>
      </c>
      <c r="J40" s="415">
        <v>2372</v>
      </c>
      <c r="K40" s="415">
        <v>2132</v>
      </c>
      <c r="L40" s="415">
        <v>1256</v>
      </c>
      <c r="M40" s="415">
        <v>1535</v>
      </c>
      <c r="N40" s="6">
        <f t="shared" si="0"/>
        <v>17776</v>
      </c>
      <c r="O40" s="225">
        <v>14012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8" t="s">
        <v>202</v>
      </c>
      <c r="B41" s="415">
        <v>4616</v>
      </c>
      <c r="C41" s="415">
        <v>3078</v>
      </c>
      <c r="D41" s="415">
        <v>1568</v>
      </c>
      <c r="E41" s="415">
        <v>843</v>
      </c>
      <c r="F41" s="415">
        <v>345</v>
      </c>
      <c r="G41" s="415">
        <v>454</v>
      </c>
      <c r="H41" s="415">
        <v>340</v>
      </c>
      <c r="I41" s="415">
        <v>52</v>
      </c>
      <c r="J41" s="415">
        <v>1352</v>
      </c>
      <c r="K41" s="415">
        <v>3938</v>
      </c>
      <c r="L41" s="415">
        <v>4778</v>
      </c>
      <c r="M41" s="415">
        <v>4767</v>
      </c>
      <c r="N41" s="6">
        <f t="shared" si="0"/>
        <v>26131</v>
      </c>
      <c r="O41" s="225">
        <v>14628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8" t="s">
        <v>203</v>
      </c>
      <c r="B42" s="415">
        <v>1499</v>
      </c>
      <c r="C42" s="415">
        <v>1002</v>
      </c>
      <c r="D42" s="415">
        <v>738</v>
      </c>
      <c r="E42" s="415">
        <v>444</v>
      </c>
      <c r="F42" s="415">
        <v>10</v>
      </c>
      <c r="G42" s="415">
        <v>92</v>
      </c>
      <c r="H42" s="415">
        <v>78</v>
      </c>
      <c r="I42" s="415">
        <v>150</v>
      </c>
      <c r="J42" s="415">
        <v>817</v>
      </c>
      <c r="K42" s="415">
        <v>388</v>
      </c>
      <c r="L42" s="415">
        <v>481</v>
      </c>
      <c r="M42" s="415">
        <v>1006</v>
      </c>
      <c r="N42" s="6">
        <f t="shared" si="0"/>
        <v>6705</v>
      </c>
      <c r="O42" s="225">
        <v>12736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8" t="s">
        <v>204</v>
      </c>
      <c r="B43" s="415">
        <v>1620</v>
      </c>
      <c r="C43" s="415">
        <v>1234</v>
      </c>
      <c r="D43" s="415">
        <v>2325</v>
      </c>
      <c r="E43" s="415">
        <v>3563</v>
      </c>
      <c r="F43" s="415">
        <v>2105</v>
      </c>
      <c r="G43" s="415">
        <v>1944</v>
      </c>
      <c r="H43" s="415">
        <v>907</v>
      </c>
      <c r="I43" s="415">
        <v>540</v>
      </c>
      <c r="J43" s="415">
        <v>4368</v>
      </c>
      <c r="K43" s="415">
        <v>1046</v>
      </c>
      <c r="L43" s="415">
        <v>1931</v>
      </c>
      <c r="M43" s="415">
        <v>758</v>
      </c>
      <c r="N43" s="6">
        <f t="shared" si="0"/>
        <v>22341</v>
      </c>
      <c r="O43" s="225">
        <v>2603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8" t="s">
        <v>205</v>
      </c>
      <c r="B44" s="415">
        <v>0</v>
      </c>
      <c r="C44" s="415">
        <v>8</v>
      </c>
      <c r="D44" s="415">
        <v>0</v>
      </c>
      <c r="E44" s="415">
        <v>5</v>
      </c>
      <c r="F44" s="415">
        <v>0</v>
      </c>
      <c r="G44" s="415">
        <v>0</v>
      </c>
      <c r="H44" s="415">
        <v>0</v>
      </c>
      <c r="I44" s="415">
        <v>0</v>
      </c>
      <c r="J44" s="415">
        <v>0</v>
      </c>
      <c r="K44" s="415">
        <v>0</v>
      </c>
      <c r="L44" s="415">
        <v>0</v>
      </c>
      <c r="M44" s="415">
        <v>0</v>
      </c>
      <c r="N44" s="6">
        <f t="shared" si="0"/>
        <v>13</v>
      </c>
      <c r="O44" s="225">
        <v>19522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8" t="s">
        <v>206</v>
      </c>
      <c r="B45" s="415">
        <v>1770</v>
      </c>
      <c r="C45" s="415">
        <v>1366</v>
      </c>
      <c r="D45" s="415">
        <v>2577</v>
      </c>
      <c r="E45" s="415">
        <v>1461</v>
      </c>
      <c r="F45" s="415">
        <v>1012</v>
      </c>
      <c r="G45" s="415">
        <v>1989</v>
      </c>
      <c r="H45" s="415">
        <v>1189</v>
      </c>
      <c r="I45" s="415">
        <v>1397</v>
      </c>
      <c r="J45" s="415">
        <v>4386</v>
      </c>
      <c r="K45" s="415">
        <v>2023</v>
      </c>
      <c r="L45" s="415">
        <v>2866</v>
      </c>
      <c r="M45" s="415">
        <v>2060</v>
      </c>
      <c r="N45" s="6">
        <f t="shared" si="0"/>
        <v>24096</v>
      </c>
      <c r="O45" s="225">
        <v>371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8" t="s">
        <v>207</v>
      </c>
      <c r="B46" s="415">
        <v>13844</v>
      </c>
      <c r="C46" s="415">
        <v>13363</v>
      </c>
      <c r="D46" s="415">
        <v>17550</v>
      </c>
      <c r="E46" s="415">
        <v>13639</v>
      </c>
      <c r="F46" s="415">
        <v>11000</v>
      </c>
      <c r="G46" s="415">
        <v>10591</v>
      </c>
      <c r="H46" s="415">
        <v>6468</v>
      </c>
      <c r="I46" s="415">
        <v>4988</v>
      </c>
      <c r="J46" s="415">
        <v>15196</v>
      </c>
      <c r="K46" s="415">
        <v>17392</v>
      </c>
      <c r="L46" s="415">
        <v>21548</v>
      </c>
      <c r="M46" s="415">
        <v>14180</v>
      </c>
      <c r="N46" s="6">
        <f t="shared" si="0"/>
        <v>159759</v>
      </c>
      <c r="O46" s="225">
        <v>54288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N47" si="1">SUM(B13:B46)</f>
        <v>570449</v>
      </c>
      <c r="C47" s="253">
        <f t="shared" si="1"/>
        <v>390533</v>
      </c>
      <c r="D47" s="253">
        <f t="shared" si="1"/>
        <v>231982</v>
      </c>
      <c r="E47" s="253">
        <f t="shared" si="1"/>
        <v>203560</v>
      </c>
      <c r="F47" s="253">
        <f t="shared" si="1"/>
        <v>438421</v>
      </c>
      <c r="G47" s="253">
        <f t="shared" si="1"/>
        <v>559667</v>
      </c>
      <c r="H47" s="253">
        <f t="shared" si="1"/>
        <v>343965</v>
      </c>
      <c r="I47" s="253">
        <f t="shared" si="1"/>
        <v>190792</v>
      </c>
      <c r="J47" s="254">
        <f t="shared" si="1"/>
        <v>277636</v>
      </c>
      <c r="K47" s="253">
        <f t="shared" si="1"/>
        <v>306017</v>
      </c>
      <c r="L47" s="253">
        <f t="shared" si="1"/>
        <v>371581</v>
      </c>
      <c r="M47" s="253">
        <f t="shared" si="1"/>
        <v>364163</v>
      </c>
      <c r="N47" s="255">
        <f t="shared" si="1"/>
        <v>4232421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9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303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20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3" t="s">
        <v>174</v>
      </c>
      <c r="B62" s="415">
        <v>67860</v>
      </c>
      <c r="C62" s="415">
        <v>15498</v>
      </c>
      <c r="D62" s="415">
        <v>7902</v>
      </c>
      <c r="E62" s="415">
        <v>37236</v>
      </c>
      <c r="F62" s="415">
        <v>222362</v>
      </c>
      <c r="G62" s="415">
        <v>340330</v>
      </c>
      <c r="H62" s="415">
        <v>197810</v>
      </c>
      <c r="I62" s="415">
        <v>126214</v>
      </c>
      <c r="J62" s="415">
        <v>191615</v>
      </c>
      <c r="K62" s="415">
        <v>322266</v>
      </c>
      <c r="L62" s="415">
        <v>300096</v>
      </c>
      <c r="M62" s="415">
        <v>164365</v>
      </c>
      <c r="N62" s="243">
        <f t="shared" ref="N62:N95" si="2">SUM(B62:M62)</f>
        <v>1993554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4" t="s">
        <v>175</v>
      </c>
      <c r="B63" s="415">
        <v>28486</v>
      </c>
      <c r="C63" s="415">
        <v>32095</v>
      </c>
      <c r="D63" s="415">
        <v>16370</v>
      </c>
      <c r="E63" s="415">
        <v>21666</v>
      </c>
      <c r="F63" s="415">
        <v>15499</v>
      </c>
      <c r="G63" s="415">
        <v>20946</v>
      </c>
      <c r="H63" s="415">
        <v>20492</v>
      </c>
      <c r="I63" s="415">
        <v>34200</v>
      </c>
      <c r="J63" s="415">
        <v>24151</v>
      </c>
      <c r="K63" s="415">
        <v>29711</v>
      </c>
      <c r="L63" s="415">
        <v>36728</v>
      </c>
      <c r="M63" s="415">
        <v>27775</v>
      </c>
      <c r="N63" s="9">
        <f t="shared" si="2"/>
        <v>308119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4" t="s">
        <v>176</v>
      </c>
      <c r="B64" s="415">
        <v>13814</v>
      </c>
      <c r="C64" s="415">
        <v>2581</v>
      </c>
      <c r="D64" s="415">
        <v>250</v>
      </c>
      <c r="E64" s="415">
        <v>0</v>
      </c>
      <c r="F64" s="415">
        <v>36</v>
      </c>
      <c r="G64" s="415">
        <v>140</v>
      </c>
      <c r="H64" s="415">
        <v>1727</v>
      </c>
      <c r="I64" s="415">
        <v>7053</v>
      </c>
      <c r="J64" s="415">
        <v>2607</v>
      </c>
      <c r="K64" s="415">
        <v>2231</v>
      </c>
      <c r="L64" s="415">
        <v>10</v>
      </c>
      <c r="M64" s="415">
        <v>295</v>
      </c>
      <c r="N64" s="9">
        <f t="shared" si="2"/>
        <v>30744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4" t="s">
        <v>177</v>
      </c>
      <c r="B65" s="415">
        <v>146732</v>
      </c>
      <c r="C65" s="415">
        <v>146965</v>
      </c>
      <c r="D65" s="415">
        <v>147250</v>
      </c>
      <c r="E65" s="415">
        <v>146877</v>
      </c>
      <c r="F65" s="415">
        <v>147100</v>
      </c>
      <c r="G65" s="415">
        <v>146770</v>
      </c>
      <c r="H65" s="415">
        <v>151299</v>
      </c>
      <c r="I65" s="415">
        <v>147822</v>
      </c>
      <c r="J65" s="415">
        <v>146945</v>
      </c>
      <c r="K65" s="415">
        <v>146800</v>
      </c>
      <c r="L65" s="415">
        <v>146760</v>
      </c>
      <c r="M65" s="415">
        <v>147757</v>
      </c>
      <c r="N65" s="9">
        <f t="shared" si="2"/>
        <v>1769077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4" t="s">
        <v>178</v>
      </c>
      <c r="B66" s="415">
        <v>2093</v>
      </c>
      <c r="C66" s="415">
        <v>609</v>
      </c>
      <c r="D66" s="415">
        <v>1995</v>
      </c>
      <c r="E66" s="415">
        <v>803</v>
      </c>
      <c r="F66" s="415">
        <v>599</v>
      </c>
      <c r="G66" s="415">
        <v>1367</v>
      </c>
      <c r="H66" s="415">
        <v>1009</v>
      </c>
      <c r="I66" s="415">
        <v>5773</v>
      </c>
      <c r="J66" s="415">
        <v>1264</v>
      </c>
      <c r="K66" s="415">
        <v>897</v>
      </c>
      <c r="L66" s="415">
        <v>10311</v>
      </c>
      <c r="M66" s="415">
        <v>4204</v>
      </c>
      <c r="N66" s="9">
        <f t="shared" si="2"/>
        <v>30924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4" t="s">
        <v>179</v>
      </c>
      <c r="B67" s="415">
        <v>28506</v>
      </c>
      <c r="C67" s="415">
        <v>135307</v>
      </c>
      <c r="D67" s="415">
        <v>52675</v>
      </c>
      <c r="E67" s="415">
        <v>12516</v>
      </c>
      <c r="F67" s="415">
        <v>8707</v>
      </c>
      <c r="G67" s="415">
        <v>4701</v>
      </c>
      <c r="H67" s="415">
        <v>29315</v>
      </c>
      <c r="I67" s="415">
        <v>17280</v>
      </c>
      <c r="J67" s="415">
        <v>6088</v>
      </c>
      <c r="K67" s="415">
        <v>10697</v>
      </c>
      <c r="L67" s="415">
        <v>22107</v>
      </c>
      <c r="M67" s="415">
        <v>46118</v>
      </c>
      <c r="N67" s="9">
        <f t="shared" si="2"/>
        <v>374017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4" t="s">
        <v>180</v>
      </c>
      <c r="B68" s="415">
        <v>5009</v>
      </c>
      <c r="C68" s="415">
        <v>18987</v>
      </c>
      <c r="D68" s="415">
        <v>16340</v>
      </c>
      <c r="E68" s="415">
        <v>3707</v>
      </c>
      <c r="F68" s="415">
        <v>2020</v>
      </c>
      <c r="G68" s="415">
        <v>1331</v>
      </c>
      <c r="H68" s="415">
        <v>17600</v>
      </c>
      <c r="I68" s="415">
        <v>5764</v>
      </c>
      <c r="J68" s="415">
        <v>1032</v>
      </c>
      <c r="K68" s="415">
        <v>723</v>
      </c>
      <c r="L68" s="415">
        <v>8218</v>
      </c>
      <c r="M68" s="415">
        <v>23214</v>
      </c>
      <c r="N68" s="9">
        <f t="shared" si="2"/>
        <v>103945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4" t="s">
        <v>181</v>
      </c>
      <c r="B69" s="415">
        <v>1130</v>
      </c>
      <c r="C69" s="415">
        <v>1943</v>
      </c>
      <c r="D69" s="415">
        <v>1104</v>
      </c>
      <c r="E69" s="415">
        <v>313</v>
      </c>
      <c r="F69" s="415">
        <v>69</v>
      </c>
      <c r="G69" s="415">
        <v>118</v>
      </c>
      <c r="H69" s="415">
        <v>2454</v>
      </c>
      <c r="I69" s="415">
        <v>1707</v>
      </c>
      <c r="J69" s="415">
        <v>302</v>
      </c>
      <c r="K69" s="415">
        <v>100</v>
      </c>
      <c r="L69" s="415">
        <v>441</v>
      </c>
      <c r="M69" s="415">
        <v>3858</v>
      </c>
      <c r="N69" s="9">
        <f t="shared" si="2"/>
        <v>13539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4" t="s">
        <v>182</v>
      </c>
      <c r="B70" s="415">
        <v>99089</v>
      </c>
      <c r="C70" s="415">
        <v>95283</v>
      </c>
      <c r="D70" s="415">
        <v>62006</v>
      </c>
      <c r="E70" s="415">
        <v>37832</v>
      </c>
      <c r="F70" s="415">
        <v>13961</v>
      </c>
      <c r="G70" s="415">
        <v>15172</v>
      </c>
      <c r="H70" s="415">
        <v>7756</v>
      </c>
      <c r="I70" s="415">
        <v>9695</v>
      </c>
      <c r="J70" s="415">
        <v>6051</v>
      </c>
      <c r="K70" s="415">
        <v>7007</v>
      </c>
      <c r="L70" s="415">
        <v>5987</v>
      </c>
      <c r="M70" s="415">
        <v>42439</v>
      </c>
      <c r="N70" s="9">
        <f t="shared" si="2"/>
        <v>402278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4" t="s">
        <v>183</v>
      </c>
      <c r="B71" s="415">
        <v>9640</v>
      </c>
      <c r="C71" s="415">
        <v>11399</v>
      </c>
      <c r="D71" s="415">
        <v>13867</v>
      </c>
      <c r="E71" s="415">
        <v>14368</v>
      </c>
      <c r="F71" s="415">
        <v>9374</v>
      </c>
      <c r="G71" s="415">
        <v>6013</v>
      </c>
      <c r="H71" s="415">
        <v>6060</v>
      </c>
      <c r="I71" s="415">
        <v>3293</v>
      </c>
      <c r="J71" s="415">
        <v>5172</v>
      </c>
      <c r="K71" s="415">
        <v>5534</v>
      </c>
      <c r="L71" s="415">
        <v>5259</v>
      </c>
      <c r="M71" s="415">
        <v>6686</v>
      </c>
      <c r="N71" s="9">
        <f t="shared" si="2"/>
        <v>96665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4" t="s">
        <v>184</v>
      </c>
      <c r="B72" s="415">
        <v>3329</v>
      </c>
      <c r="C72" s="415">
        <v>2835</v>
      </c>
      <c r="D72" s="415">
        <v>3221</v>
      </c>
      <c r="E72" s="415">
        <v>1498</v>
      </c>
      <c r="F72" s="415">
        <v>6458</v>
      </c>
      <c r="G72" s="415">
        <v>2583</v>
      </c>
      <c r="H72" s="415">
        <v>1378</v>
      </c>
      <c r="I72" s="415">
        <v>4119</v>
      </c>
      <c r="J72" s="415">
        <v>3482</v>
      </c>
      <c r="K72" s="415">
        <v>896</v>
      </c>
      <c r="L72" s="415">
        <v>1685</v>
      </c>
      <c r="M72" s="415">
        <v>1781</v>
      </c>
      <c r="N72" s="9">
        <f t="shared" si="2"/>
        <v>33265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4" t="s">
        <v>185</v>
      </c>
      <c r="B73" s="415">
        <v>2767</v>
      </c>
      <c r="C73" s="415">
        <v>5755</v>
      </c>
      <c r="D73" s="415">
        <v>1566</v>
      </c>
      <c r="E73" s="415">
        <v>2281</v>
      </c>
      <c r="F73" s="415">
        <v>2773</v>
      </c>
      <c r="G73" s="415">
        <v>2589</v>
      </c>
      <c r="H73" s="415">
        <v>1426</v>
      </c>
      <c r="I73" s="415">
        <v>1269</v>
      </c>
      <c r="J73" s="415">
        <v>2130</v>
      </c>
      <c r="K73" s="415">
        <v>2303</v>
      </c>
      <c r="L73" s="415">
        <v>1066</v>
      </c>
      <c r="M73" s="415">
        <v>1869</v>
      </c>
      <c r="N73" s="9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4" t="s">
        <v>186</v>
      </c>
      <c r="B74" s="415">
        <v>9454</v>
      </c>
      <c r="C74" s="415">
        <v>10903</v>
      </c>
      <c r="D74" s="415">
        <v>11749</v>
      </c>
      <c r="E74" s="415">
        <v>10103</v>
      </c>
      <c r="F74" s="415">
        <v>7340</v>
      </c>
      <c r="G74" s="415">
        <v>7647</v>
      </c>
      <c r="H74" s="415">
        <v>5546</v>
      </c>
      <c r="I74" s="415">
        <v>6194</v>
      </c>
      <c r="J74" s="415">
        <v>5700</v>
      </c>
      <c r="K74" s="415">
        <v>7268</v>
      </c>
      <c r="L74" s="415">
        <v>7460</v>
      </c>
      <c r="M74" s="415">
        <v>8894</v>
      </c>
      <c r="N74" s="9">
        <f t="shared" si="2"/>
        <v>98258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4" t="s">
        <v>187</v>
      </c>
      <c r="B75" s="415">
        <v>30974</v>
      </c>
      <c r="C75" s="415">
        <v>37142</v>
      </c>
      <c r="D75" s="415">
        <v>24871</v>
      </c>
      <c r="E75" s="415">
        <v>28209</v>
      </c>
      <c r="F75" s="415">
        <v>26089</v>
      </c>
      <c r="G75" s="415">
        <v>21360</v>
      </c>
      <c r="H75" s="415">
        <v>18408</v>
      </c>
      <c r="I75" s="415">
        <v>19070</v>
      </c>
      <c r="J75" s="415">
        <v>26072</v>
      </c>
      <c r="K75" s="415">
        <v>22130</v>
      </c>
      <c r="L75" s="415">
        <v>24844</v>
      </c>
      <c r="M75" s="415">
        <v>24997</v>
      </c>
      <c r="N75" s="9">
        <f t="shared" si="2"/>
        <v>304166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4" t="s">
        <v>188</v>
      </c>
      <c r="B76" s="415">
        <v>3810</v>
      </c>
      <c r="C76" s="415">
        <v>3941</v>
      </c>
      <c r="D76" s="415">
        <v>4427</v>
      </c>
      <c r="E76" s="415">
        <v>4695</v>
      </c>
      <c r="F76" s="415">
        <v>4989</v>
      </c>
      <c r="G76" s="415">
        <v>3912</v>
      </c>
      <c r="H76" s="415">
        <v>3358</v>
      </c>
      <c r="I76" s="415">
        <v>2447</v>
      </c>
      <c r="J76" s="415">
        <v>3278</v>
      </c>
      <c r="K76" s="415">
        <v>3821</v>
      </c>
      <c r="L76" s="415">
        <v>3361</v>
      </c>
      <c r="M76" s="415">
        <v>4495</v>
      </c>
      <c r="N76" s="9">
        <f t="shared" si="2"/>
        <v>46534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4" t="s">
        <v>189</v>
      </c>
      <c r="B77" s="415">
        <v>0</v>
      </c>
      <c r="C77" s="415">
        <v>25</v>
      </c>
      <c r="D77" s="415">
        <v>352</v>
      </c>
      <c r="E77" s="415">
        <v>6239</v>
      </c>
      <c r="F77" s="415">
        <v>3899</v>
      </c>
      <c r="G77" s="415">
        <v>60</v>
      </c>
      <c r="H77" s="415">
        <v>0</v>
      </c>
      <c r="I77" s="415">
        <v>0</v>
      </c>
      <c r="J77" s="415">
        <v>0</v>
      </c>
      <c r="K77" s="415">
        <v>0</v>
      </c>
      <c r="L77" s="415">
        <v>0</v>
      </c>
      <c r="M77" s="415">
        <v>0</v>
      </c>
      <c r="N77" s="9">
        <f t="shared" si="2"/>
        <v>10575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4" t="s">
        <v>190</v>
      </c>
      <c r="B78" s="415">
        <v>6739</v>
      </c>
      <c r="C78" s="415">
        <v>8155</v>
      </c>
      <c r="D78" s="415">
        <v>7968</v>
      </c>
      <c r="E78" s="415">
        <v>6741</v>
      </c>
      <c r="F78" s="415">
        <v>3370</v>
      </c>
      <c r="G78" s="415">
        <v>7286</v>
      </c>
      <c r="H78" s="415">
        <v>6384</v>
      </c>
      <c r="I78" s="415">
        <v>7191</v>
      </c>
      <c r="J78" s="415">
        <v>8580</v>
      </c>
      <c r="K78" s="415">
        <v>8835</v>
      </c>
      <c r="L78" s="415">
        <v>8240</v>
      </c>
      <c r="M78" s="415">
        <v>9718</v>
      </c>
      <c r="N78" s="9">
        <f t="shared" si="2"/>
        <v>89207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4" t="s">
        <v>191</v>
      </c>
      <c r="B79" s="415">
        <v>2017</v>
      </c>
      <c r="C79" s="415">
        <v>2203</v>
      </c>
      <c r="D79" s="415">
        <v>2320</v>
      </c>
      <c r="E79" s="415">
        <v>3181</v>
      </c>
      <c r="F79" s="415">
        <v>2534</v>
      </c>
      <c r="G79" s="415">
        <v>1827</v>
      </c>
      <c r="H79" s="415">
        <v>2130</v>
      </c>
      <c r="I79" s="415">
        <v>1614</v>
      </c>
      <c r="J79" s="415">
        <v>1447</v>
      </c>
      <c r="K79" s="415">
        <v>2235</v>
      </c>
      <c r="L79" s="415">
        <v>1954</v>
      </c>
      <c r="M79" s="415">
        <v>2277</v>
      </c>
      <c r="N79" s="9">
        <f t="shared" si="2"/>
        <v>25739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4" t="s">
        <v>192</v>
      </c>
      <c r="B80" s="415">
        <v>2912</v>
      </c>
      <c r="C80" s="415">
        <v>5782</v>
      </c>
      <c r="D80" s="415">
        <v>4110</v>
      </c>
      <c r="E80" s="415">
        <v>5225</v>
      </c>
      <c r="F80" s="415">
        <v>5273</v>
      </c>
      <c r="G80" s="415">
        <v>6590</v>
      </c>
      <c r="H80" s="415">
        <v>2840</v>
      </c>
      <c r="I80" s="415">
        <v>3751</v>
      </c>
      <c r="J80" s="415">
        <v>2754</v>
      </c>
      <c r="K80" s="415">
        <v>823</v>
      </c>
      <c r="L80" s="415">
        <v>1225</v>
      </c>
      <c r="M80" s="415">
        <v>2274</v>
      </c>
      <c r="N80" s="9">
        <f t="shared" si="2"/>
        <v>43559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4" t="s">
        <v>193</v>
      </c>
      <c r="B81" s="415">
        <v>1225</v>
      </c>
      <c r="C81" s="415">
        <v>1127</v>
      </c>
      <c r="D81" s="415">
        <v>1015</v>
      </c>
      <c r="E81" s="415">
        <v>1784</v>
      </c>
      <c r="F81" s="415">
        <v>2075</v>
      </c>
      <c r="G81" s="415">
        <v>1558</v>
      </c>
      <c r="H81" s="415">
        <v>903</v>
      </c>
      <c r="I81" s="415">
        <v>464</v>
      </c>
      <c r="J81" s="415">
        <v>353</v>
      </c>
      <c r="K81" s="415">
        <v>476</v>
      </c>
      <c r="L81" s="415">
        <v>548</v>
      </c>
      <c r="M81" s="415">
        <v>1015</v>
      </c>
      <c r="N81" s="9">
        <f t="shared" si="2"/>
        <v>12543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4" t="s">
        <v>194</v>
      </c>
      <c r="B82" s="415">
        <v>1091</v>
      </c>
      <c r="C82" s="415">
        <v>868</v>
      </c>
      <c r="D82" s="415">
        <v>947</v>
      </c>
      <c r="E82" s="415">
        <v>929</v>
      </c>
      <c r="F82" s="415">
        <v>873</v>
      </c>
      <c r="G82" s="415">
        <v>724</v>
      </c>
      <c r="H82" s="415">
        <v>543</v>
      </c>
      <c r="I82" s="415">
        <v>522</v>
      </c>
      <c r="J82" s="415">
        <v>833</v>
      </c>
      <c r="K82" s="415">
        <v>635</v>
      </c>
      <c r="L82" s="415">
        <v>833</v>
      </c>
      <c r="M82" s="415">
        <v>1098</v>
      </c>
      <c r="N82" s="9">
        <f t="shared" si="2"/>
        <v>9896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4" t="s">
        <v>195</v>
      </c>
      <c r="B83" s="415">
        <v>2041</v>
      </c>
      <c r="C83" s="415">
        <v>2205</v>
      </c>
      <c r="D83" s="415">
        <v>2830</v>
      </c>
      <c r="E83" s="415">
        <v>2691</v>
      </c>
      <c r="F83" s="415">
        <v>2336</v>
      </c>
      <c r="G83" s="415">
        <v>2539</v>
      </c>
      <c r="H83" s="415">
        <v>2769</v>
      </c>
      <c r="I83" s="415">
        <v>2839</v>
      </c>
      <c r="J83" s="415">
        <v>3127</v>
      </c>
      <c r="K83" s="415">
        <v>2502</v>
      </c>
      <c r="L83" s="415">
        <v>2725</v>
      </c>
      <c r="M83" s="415">
        <v>1642</v>
      </c>
      <c r="N83" s="9">
        <f t="shared" si="2"/>
        <v>30246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5" t="s">
        <v>196</v>
      </c>
      <c r="B84" s="415">
        <v>1574</v>
      </c>
      <c r="C84" s="415">
        <v>1409</v>
      </c>
      <c r="D84" s="415">
        <v>1362</v>
      </c>
      <c r="E84" s="415">
        <v>1145</v>
      </c>
      <c r="F84" s="415">
        <v>1343</v>
      </c>
      <c r="G84" s="415">
        <v>1207</v>
      </c>
      <c r="H84" s="415">
        <v>1202</v>
      </c>
      <c r="I84" s="415">
        <v>994</v>
      </c>
      <c r="J84" s="415">
        <v>1263</v>
      </c>
      <c r="K84" s="415">
        <v>1269</v>
      </c>
      <c r="L84" s="415">
        <v>830</v>
      </c>
      <c r="M84" s="415">
        <v>975</v>
      </c>
      <c r="N84" s="9">
        <f t="shared" si="2"/>
        <v>14573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4" t="s">
        <v>197</v>
      </c>
      <c r="B85" s="415">
        <v>62830</v>
      </c>
      <c r="C85" s="415">
        <v>49932</v>
      </c>
      <c r="D85" s="415">
        <v>23585</v>
      </c>
      <c r="E85" s="415">
        <v>13653</v>
      </c>
      <c r="F85" s="415">
        <v>0</v>
      </c>
      <c r="G85" s="415">
        <v>0</v>
      </c>
      <c r="H85" s="415">
        <v>0</v>
      </c>
      <c r="I85" s="415">
        <v>0</v>
      </c>
      <c r="J85" s="415">
        <v>0</v>
      </c>
      <c r="K85" s="415">
        <v>0</v>
      </c>
      <c r="L85" s="415">
        <v>0</v>
      </c>
      <c r="M85" s="415">
        <v>0</v>
      </c>
      <c r="N85" s="9">
        <f t="shared" si="2"/>
        <v>150000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4" t="s">
        <v>198</v>
      </c>
      <c r="B86" s="415">
        <v>1674</v>
      </c>
      <c r="C86" s="415">
        <v>1502</v>
      </c>
      <c r="D86" s="415">
        <v>854</v>
      </c>
      <c r="E86" s="415">
        <v>808</v>
      </c>
      <c r="F86" s="415">
        <v>624</v>
      </c>
      <c r="G86" s="415">
        <v>844</v>
      </c>
      <c r="H86" s="415">
        <v>717</v>
      </c>
      <c r="I86" s="415">
        <v>771</v>
      </c>
      <c r="J86" s="415">
        <v>965</v>
      </c>
      <c r="K86" s="415">
        <v>521</v>
      </c>
      <c r="L86" s="415">
        <v>726</v>
      </c>
      <c r="M86" s="415">
        <v>1078</v>
      </c>
      <c r="N86" s="9">
        <f t="shared" si="2"/>
        <v>11084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4" t="s">
        <v>199</v>
      </c>
      <c r="B87" s="415">
        <v>6878</v>
      </c>
      <c r="C87" s="415">
        <v>1157</v>
      </c>
      <c r="D87" s="415">
        <v>356</v>
      </c>
      <c r="E87" s="415">
        <v>113</v>
      </c>
      <c r="F87" s="415">
        <v>79</v>
      </c>
      <c r="G87" s="415">
        <v>70</v>
      </c>
      <c r="H87" s="415">
        <v>5988</v>
      </c>
      <c r="I87" s="415">
        <v>12066</v>
      </c>
      <c r="J87" s="415">
        <v>21733</v>
      </c>
      <c r="K87" s="415">
        <v>18849</v>
      </c>
      <c r="L87" s="415">
        <v>14085</v>
      </c>
      <c r="M87" s="415">
        <v>15627</v>
      </c>
      <c r="N87" s="9">
        <f t="shared" si="2"/>
        <v>97001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4" t="s">
        <v>200</v>
      </c>
      <c r="B88" s="415">
        <v>3951</v>
      </c>
      <c r="C88" s="415">
        <v>1969</v>
      </c>
      <c r="D88" s="415">
        <v>2942</v>
      </c>
      <c r="E88" s="415">
        <v>3324</v>
      </c>
      <c r="F88" s="415">
        <v>2641</v>
      </c>
      <c r="G88" s="415">
        <v>3550</v>
      </c>
      <c r="H88" s="415">
        <v>4857</v>
      </c>
      <c r="I88" s="415">
        <v>5045</v>
      </c>
      <c r="J88" s="415">
        <v>6365</v>
      </c>
      <c r="K88" s="415">
        <v>7614</v>
      </c>
      <c r="L88" s="415">
        <v>8172</v>
      </c>
      <c r="M88" s="415">
        <v>7079</v>
      </c>
      <c r="N88" s="9">
        <f t="shared" si="2"/>
        <v>57509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4" t="s">
        <v>286</v>
      </c>
      <c r="B89" s="415">
        <v>9646</v>
      </c>
      <c r="C89" s="415">
        <v>9517</v>
      </c>
      <c r="D89" s="415">
        <v>9524</v>
      </c>
      <c r="E89" s="415">
        <v>11169</v>
      </c>
      <c r="F89" s="415">
        <v>8727</v>
      </c>
      <c r="G89" s="415">
        <v>6486</v>
      </c>
      <c r="H89" s="415">
        <v>7250</v>
      </c>
      <c r="I89" s="415">
        <v>6898</v>
      </c>
      <c r="J89" s="415">
        <v>6324</v>
      </c>
      <c r="K89" s="415">
        <v>6486</v>
      </c>
      <c r="L89" s="415">
        <v>6548</v>
      </c>
      <c r="M89" s="415">
        <v>6540</v>
      </c>
      <c r="N89" s="9">
        <f t="shared" si="2"/>
        <v>95115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4" t="s">
        <v>202</v>
      </c>
      <c r="B90" s="415">
        <v>6575</v>
      </c>
      <c r="C90" s="415">
        <v>6260</v>
      </c>
      <c r="D90" s="415">
        <v>5270</v>
      </c>
      <c r="E90" s="415">
        <v>2349</v>
      </c>
      <c r="F90" s="415">
        <v>3351</v>
      </c>
      <c r="G90" s="415">
        <v>782</v>
      </c>
      <c r="H90" s="415">
        <v>790</v>
      </c>
      <c r="I90" s="415">
        <v>324</v>
      </c>
      <c r="J90" s="415">
        <v>625</v>
      </c>
      <c r="K90" s="415">
        <v>1721</v>
      </c>
      <c r="L90" s="415">
        <v>744</v>
      </c>
      <c r="M90" s="415">
        <v>586</v>
      </c>
      <c r="N90" s="9">
        <f t="shared" si="2"/>
        <v>29377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4" t="s">
        <v>203</v>
      </c>
      <c r="B91" s="415">
        <v>45031</v>
      </c>
      <c r="C91" s="415">
        <v>29920</v>
      </c>
      <c r="D91" s="415">
        <v>71295</v>
      </c>
      <c r="E91" s="415">
        <v>57927</v>
      </c>
      <c r="F91" s="415">
        <v>38713</v>
      </c>
      <c r="G91" s="415">
        <v>40923</v>
      </c>
      <c r="H91" s="415">
        <v>29594</v>
      </c>
      <c r="I91" s="415">
        <v>11894</v>
      </c>
      <c r="J91" s="415">
        <v>10225</v>
      </c>
      <c r="K91" s="415">
        <v>27375</v>
      </c>
      <c r="L91" s="415">
        <v>30578</v>
      </c>
      <c r="M91" s="415">
        <v>36330</v>
      </c>
      <c r="N91" s="9">
        <f t="shared" si="2"/>
        <v>429805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4" t="s">
        <v>204</v>
      </c>
      <c r="B92" s="415">
        <v>3822</v>
      </c>
      <c r="C92" s="415">
        <v>5196</v>
      </c>
      <c r="D92" s="415">
        <v>6225</v>
      </c>
      <c r="E92" s="415">
        <v>12333</v>
      </c>
      <c r="F92" s="415">
        <v>7992</v>
      </c>
      <c r="G92" s="415">
        <v>8918</v>
      </c>
      <c r="H92" s="415">
        <v>9153</v>
      </c>
      <c r="I92" s="415">
        <v>8402</v>
      </c>
      <c r="J92" s="415">
        <v>8332</v>
      </c>
      <c r="K92" s="415">
        <v>554</v>
      </c>
      <c r="L92" s="415">
        <v>10699</v>
      </c>
      <c r="M92" s="415">
        <v>12072</v>
      </c>
      <c r="N92" s="9">
        <f t="shared" si="2"/>
        <v>93698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4" t="s">
        <v>205</v>
      </c>
      <c r="B93" s="415">
        <v>7449</v>
      </c>
      <c r="C93" s="415">
        <v>4442</v>
      </c>
      <c r="D93" s="415">
        <v>6875</v>
      </c>
      <c r="E93" s="415">
        <v>13250</v>
      </c>
      <c r="F93" s="415">
        <v>5867</v>
      </c>
      <c r="G93" s="415">
        <v>1393</v>
      </c>
      <c r="H93" s="415">
        <v>1421</v>
      </c>
      <c r="I93" s="415">
        <v>1871</v>
      </c>
      <c r="J93" s="415">
        <v>2013</v>
      </c>
      <c r="K93" s="415">
        <v>3405</v>
      </c>
      <c r="L93" s="415">
        <v>5465</v>
      </c>
      <c r="M93" s="415">
        <v>7481</v>
      </c>
      <c r="N93" s="9">
        <f t="shared" si="2"/>
        <v>60932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4" t="s">
        <v>206</v>
      </c>
      <c r="B94" s="415">
        <v>213160</v>
      </c>
      <c r="C94" s="415">
        <v>212414</v>
      </c>
      <c r="D94" s="415">
        <v>207839</v>
      </c>
      <c r="E94" s="415">
        <v>213090</v>
      </c>
      <c r="F94" s="415">
        <v>225717</v>
      </c>
      <c r="G94" s="415">
        <v>232389</v>
      </c>
      <c r="H94" s="415">
        <v>239144</v>
      </c>
      <c r="I94" s="415">
        <v>235687</v>
      </c>
      <c r="J94" s="415">
        <v>236876</v>
      </c>
      <c r="K94" s="415">
        <v>235362</v>
      </c>
      <c r="L94" s="415">
        <v>324794</v>
      </c>
      <c r="M94" s="415">
        <v>259643</v>
      </c>
      <c r="N94" s="9">
        <f t="shared" si="2"/>
        <v>2836115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34" t="s">
        <v>207</v>
      </c>
      <c r="B95" s="415">
        <v>539995</v>
      </c>
      <c r="C95" s="415">
        <v>472088</v>
      </c>
      <c r="D95" s="415">
        <v>556635</v>
      </c>
      <c r="E95" s="415">
        <v>572998</v>
      </c>
      <c r="F95" s="415">
        <v>595034</v>
      </c>
      <c r="G95" s="415">
        <v>579293</v>
      </c>
      <c r="H95" s="415">
        <v>592826</v>
      </c>
      <c r="I95" s="415">
        <v>565020</v>
      </c>
      <c r="J95" s="415">
        <v>541982</v>
      </c>
      <c r="K95" s="415">
        <v>570834</v>
      </c>
      <c r="L95" s="415">
        <v>575291</v>
      </c>
      <c r="M95" s="415">
        <v>562094</v>
      </c>
      <c r="N95" s="9">
        <f t="shared" si="2"/>
        <v>6724090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N96" si="3">SUM(B62:B95)</f>
        <v>1371303</v>
      </c>
      <c r="C96" s="253">
        <f t="shared" si="3"/>
        <v>1337414</v>
      </c>
      <c r="D96" s="253">
        <f t="shared" si="3"/>
        <v>1277897</v>
      </c>
      <c r="E96" s="253">
        <f t="shared" si="3"/>
        <v>1251053</v>
      </c>
      <c r="F96" s="253">
        <f t="shared" si="3"/>
        <v>1377824</v>
      </c>
      <c r="G96" s="253">
        <f t="shared" si="3"/>
        <v>1471418</v>
      </c>
      <c r="H96" s="253">
        <f t="shared" si="3"/>
        <v>1374149</v>
      </c>
      <c r="I96" s="253">
        <f t="shared" si="3"/>
        <v>1257253</v>
      </c>
      <c r="J96" s="254">
        <f t="shared" si="3"/>
        <v>1279686</v>
      </c>
      <c r="K96" s="253">
        <f t="shared" si="3"/>
        <v>1451880</v>
      </c>
      <c r="L96" s="253">
        <f t="shared" si="3"/>
        <v>1567790</v>
      </c>
      <c r="M96" s="253">
        <f t="shared" si="3"/>
        <v>1436276</v>
      </c>
      <c r="N96" s="255">
        <f t="shared" si="3"/>
        <v>16426149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22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22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304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3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3" t="s">
        <v>174</v>
      </c>
      <c r="B112" s="414">
        <v>170243</v>
      </c>
      <c r="C112" s="415">
        <v>35642</v>
      </c>
      <c r="D112" s="415">
        <v>23368</v>
      </c>
      <c r="E112" s="415">
        <v>139693</v>
      </c>
      <c r="F112" s="415">
        <v>1031097</v>
      </c>
      <c r="G112" s="415">
        <v>1745864</v>
      </c>
      <c r="H112" s="415">
        <v>1051585</v>
      </c>
      <c r="I112" s="415">
        <v>612099</v>
      </c>
      <c r="J112" s="416">
        <v>750970</v>
      </c>
      <c r="K112" s="415">
        <v>1171356</v>
      </c>
      <c r="L112" s="415">
        <v>1038734</v>
      </c>
      <c r="M112" s="415">
        <v>546838</v>
      </c>
      <c r="N112" s="243">
        <f t="shared" ref="N112:N145" si="4">SUM(B112:M112)</f>
        <v>8317489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7" t="s">
        <v>175</v>
      </c>
      <c r="B113" s="414">
        <v>47296</v>
      </c>
      <c r="C113" s="415">
        <v>59991</v>
      </c>
      <c r="D113" s="415">
        <v>28986</v>
      </c>
      <c r="E113" s="415">
        <v>40527</v>
      </c>
      <c r="F113" s="415">
        <v>30310</v>
      </c>
      <c r="G113" s="415">
        <v>35647</v>
      </c>
      <c r="H113" s="415">
        <v>33257</v>
      </c>
      <c r="I113" s="415">
        <v>57065</v>
      </c>
      <c r="J113" s="416">
        <v>39667</v>
      </c>
      <c r="K113" s="415">
        <v>50863</v>
      </c>
      <c r="L113" s="415">
        <v>63486</v>
      </c>
      <c r="M113" s="415">
        <v>40210</v>
      </c>
      <c r="N113" s="9">
        <f t="shared" si="4"/>
        <v>527305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7" t="s">
        <v>176</v>
      </c>
      <c r="B114" s="414">
        <v>35086</v>
      </c>
      <c r="C114" s="415">
        <v>6813</v>
      </c>
      <c r="D114" s="415">
        <v>800</v>
      </c>
      <c r="E114" s="415">
        <v>0</v>
      </c>
      <c r="F114" s="415">
        <v>237</v>
      </c>
      <c r="G114" s="415">
        <v>670</v>
      </c>
      <c r="H114" s="415">
        <v>7373</v>
      </c>
      <c r="I114" s="415">
        <v>37473</v>
      </c>
      <c r="J114" s="416">
        <v>8331</v>
      </c>
      <c r="K114" s="415">
        <v>8480</v>
      </c>
      <c r="L114" s="415">
        <v>33</v>
      </c>
      <c r="M114" s="415">
        <v>912</v>
      </c>
      <c r="N114" s="9">
        <f t="shared" si="4"/>
        <v>106208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177</v>
      </c>
      <c r="B115" s="414">
        <v>18409</v>
      </c>
      <c r="C115" s="415">
        <v>18634</v>
      </c>
      <c r="D115" s="415">
        <v>21086</v>
      </c>
      <c r="E115" s="415">
        <v>20944</v>
      </c>
      <c r="F115" s="415">
        <v>20936</v>
      </c>
      <c r="G115" s="415">
        <v>21093</v>
      </c>
      <c r="H115" s="415">
        <v>25297</v>
      </c>
      <c r="I115" s="415">
        <v>18776</v>
      </c>
      <c r="J115" s="416">
        <v>21000</v>
      </c>
      <c r="K115" s="415">
        <v>21307</v>
      </c>
      <c r="L115" s="415">
        <v>21357</v>
      </c>
      <c r="M115" s="415">
        <v>21096</v>
      </c>
      <c r="N115" s="9">
        <f t="shared" si="4"/>
        <v>249935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178</v>
      </c>
      <c r="B116" s="414">
        <v>3724</v>
      </c>
      <c r="C116" s="415">
        <v>1449</v>
      </c>
      <c r="D116" s="415">
        <v>2989</v>
      </c>
      <c r="E116" s="415">
        <v>1630</v>
      </c>
      <c r="F116" s="415">
        <v>1447</v>
      </c>
      <c r="G116" s="415">
        <v>3034</v>
      </c>
      <c r="H116" s="415">
        <v>2025</v>
      </c>
      <c r="I116" s="415">
        <v>8767</v>
      </c>
      <c r="J116" s="416">
        <v>2485</v>
      </c>
      <c r="K116" s="415">
        <v>1468</v>
      </c>
      <c r="L116" s="415">
        <v>15812</v>
      </c>
      <c r="M116" s="415">
        <v>5476</v>
      </c>
      <c r="N116" s="9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179</v>
      </c>
      <c r="B117" s="414">
        <v>27385</v>
      </c>
      <c r="C117" s="415">
        <v>180866</v>
      </c>
      <c r="D117" s="415">
        <v>51943</v>
      </c>
      <c r="E117" s="415">
        <v>12959</v>
      </c>
      <c r="F117" s="415">
        <v>9170</v>
      </c>
      <c r="G117" s="415">
        <v>4941</v>
      </c>
      <c r="H117" s="415">
        <v>23146</v>
      </c>
      <c r="I117" s="415">
        <v>11585</v>
      </c>
      <c r="J117" s="416">
        <v>5336</v>
      </c>
      <c r="K117" s="415">
        <v>8159</v>
      </c>
      <c r="L117" s="415">
        <v>20005</v>
      </c>
      <c r="M117" s="415">
        <v>26764</v>
      </c>
      <c r="N117" s="9">
        <f t="shared" si="4"/>
        <v>382259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180</v>
      </c>
      <c r="B118" s="414">
        <v>4727</v>
      </c>
      <c r="C118" s="415">
        <v>22703</v>
      </c>
      <c r="D118" s="415">
        <v>14776</v>
      </c>
      <c r="E118" s="415">
        <v>3939</v>
      </c>
      <c r="F118" s="415">
        <v>2090</v>
      </c>
      <c r="G118" s="415">
        <v>1547</v>
      </c>
      <c r="H118" s="415">
        <v>12811</v>
      </c>
      <c r="I118" s="415">
        <v>3973</v>
      </c>
      <c r="J118" s="416">
        <v>1059</v>
      </c>
      <c r="K118" s="415">
        <v>881</v>
      </c>
      <c r="L118" s="415">
        <v>7239</v>
      </c>
      <c r="M118" s="415">
        <v>18704</v>
      </c>
      <c r="N118" s="9">
        <f t="shared" si="4"/>
        <v>94449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181</v>
      </c>
      <c r="B119" s="414">
        <v>804</v>
      </c>
      <c r="C119" s="415">
        <v>2313</v>
      </c>
      <c r="D119" s="415">
        <v>998</v>
      </c>
      <c r="E119" s="415">
        <v>321</v>
      </c>
      <c r="F119" s="415">
        <v>97</v>
      </c>
      <c r="G119" s="415">
        <v>108</v>
      </c>
      <c r="H119" s="415">
        <v>1278</v>
      </c>
      <c r="I119" s="415">
        <v>916</v>
      </c>
      <c r="J119" s="416">
        <v>295</v>
      </c>
      <c r="K119" s="415">
        <v>133</v>
      </c>
      <c r="L119" s="415">
        <v>430</v>
      </c>
      <c r="M119" s="415">
        <v>2101</v>
      </c>
      <c r="N119" s="9">
        <f t="shared" si="4"/>
        <v>9794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182</v>
      </c>
      <c r="B120" s="414">
        <v>132142</v>
      </c>
      <c r="C120" s="415">
        <v>147976</v>
      </c>
      <c r="D120" s="415">
        <v>83821</v>
      </c>
      <c r="E120" s="415">
        <v>42420</v>
      </c>
      <c r="F120" s="415">
        <v>28480</v>
      </c>
      <c r="G120" s="415">
        <v>23924</v>
      </c>
      <c r="H120" s="415">
        <v>16787</v>
      </c>
      <c r="I120" s="415">
        <v>16095</v>
      </c>
      <c r="J120" s="416">
        <v>10374</v>
      </c>
      <c r="K120" s="415">
        <v>11338</v>
      </c>
      <c r="L120" s="415">
        <v>9794</v>
      </c>
      <c r="M120" s="415">
        <v>37771</v>
      </c>
      <c r="N120" s="9">
        <f t="shared" si="4"/>
        <v>560922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183</v>
      </c>
      <c r="B121" s="414">
        <v>84657</v>
      </c>
      <c r="C121" s="415">
        <v>91106</v>
      </c>
      <c r="D121" s="415">
        <v>91297</v>
      </c>
      <c r="E121" s="415">
        <v>121113</v>
      </c>
      <c r="F121" s="415">
        <v>84337</v>
      </c>
      <c r="G121" s="415">
        <v>51372</v>
      </c>
      <c r="H121" s="415">
        <v>56115</v>
      </c>
      <c r="I121" s="415">
        <v>32040</v>
      </c>
      <c r="J121" s="416">
        <v>48392</v>
      </c>
      <c r="K121" s="415">
        <v>52684</v>
      </c>
      <c r="L121" s="415">
        <v>48016</v>
      </c>
      <c r="M121" s="415">
        <v>50546</v>
      </c>
      <c r="N121" s="9">
        <f t="shared" si="4"/>
        <v>811675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184</v>
      </c>
      <c r="B122" s="414">
        <v>27225</v>
      </c>
      <c r="C122" s="415">
        <v>22330</v>
      </c>
      <c r="D122" s="415">
        <v>28232</v>
      </c>
      <c r="E122" s="415">
        <v>11835</v>
      </c>
      <c r="F122" s="415">
        <v>62292</v>
      </c>
      <c r="G122" s="415">
        <v>23404</v>
      </c>
      <c r="H122" s="415">
        <v>12338</v>
      </c>
      <c r="I122" s="415">
        <v>40208</v>
      </c>
      <c r="J122" s="416">
        <v>33645</v>
      </c>
      <c r="K122" s="415">
        <v>7952</v>
      </c>
      <c r="L122" s="415">
        <v>14424</v>
      </c>
      <c r="M122" s="415">
        <v>15535</v>
      </c>
      <c r="N122" s="9">
        <f t="shared" si="4"/>
        <v>299420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185</v>
      </c>
      <c r="B123" s="414">
        <v>41293</v>
      </c>
      <c r="C123" s="415">
        <v>132689</v>
      </c>
      <c r="D123" s="415">
        <v>25493</v>
      </c>
      <c r="E123" s="415">
        <v>39891</v>
      </c>
      <c r="F123" s="415">
        <v>59185</v>
      </c>
      <c r="G123" s="415">
        <v>51034</v>
      </c>
      <c r="H123" s="415">
        <v>28465</v>
      </c>
      <c r="I123" s="415">
        <v>23192</v>
      </c>
      <c r="J123" s="416">
        <v>40834</v>
      </c>
      <c r="K123" s="415">
        <v>48566</v>
      </c>
      <c r="L123" s="415">
        <v>19142</v>
      </c>
      <c r="M123" s="415">
        <v>39010</v>
      </c>
      <c r="N123" s="9">
        <f t="shared" si="4"/>
        <v>548794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186</v>
      </c>
      <c r="B124" s="414">
        <v>139054</v>
      </c>
      <c r="C124" s="415">
        <v>154124</v>
      </c>
      <c r="D124" s="415">
        <v>92784</v>
      </c>
      <c r="E124" s="415">
        <v>94959</v>
      </c>
      <c r="F124" s="415">
        <v>71602</v>
      </c>
      <c r="G124" s="415">
        <v>94721</v>
      </c>
      <c r="H124" s="415">
        <v>75441</v>
      </c>
      <c r="I124" s="415">
        <v>60013</v>
      </c>
      <c r="J124" s="416">
        <v>51975</v>
      </c>
      <c r="K124" s="415">
        <v>72067</v>
      </c>
      <c r="L124" s="415">
        <v>80290</v>
      </c>
      <c r="M124" s="415">
        <v>94196</v>
      </c>
      <c r="N124" s="9">
        <f t="shared" si="4"/>
        <v>1081226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187</v>
      </c>
      <c r="B125" s="414">
        <v>265622</v>
      </c>
      <c r="C125" s="415">
        <v>338748</v>
      </c>
      <c r="D125" s="415">
        <v>221327</v>
      </c>
      <c r="E125" s="415">
        <v>245067</v>
      </c>
      <c r="F125" s="415">
        <v>240472</v>
      </c>
      <c r="G125" s="415">
        <v>200573</v>
      </c>
      <c r="H125" s="415">
        <v>170147</v>
      </c>
      <c r="I125" s="415">
        <v>171834</v>
      </c>
      <c r="J125" s="416">
        <v>217348</v>
      </c>
      <c r="K125" s="415">
        <v>197559</v>
      </c>
      <c r="L125" s="415">
        <v>246411</v>
      </c>
      <c r="M125" s="415">
        <v>241651</v>
      </c>
      <c r="N125" s="9">
        <f t="shared" si="4"/>
        <v>2756759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188</v>
      </c>
      <c r="B126" s="414">
        <v>24694</v>
      </c>
      <c r="C126" s="415">
        <v>28866</v>
      </c>
      <c r="D126" s="415">
        <v>31497</v>
      </c>
      <c r="E126" s="415">
        <v>32674</v>
      </c>
      <c r="F126" s="415">
        <v>29511</v>
      </c>
      <c r="G126" s="415">
        <v>31432</v>
      </c>
      <c r="H126" s="415">
        <v>21505</v>
      </c>
      <c r="I126" s="415">
        <v>18269</v>
      </c>
      <c r="J126" s="416">
        <v>21340</v>
      </c>
      <c r="K126" s="415">
        <v>28413</v>
      </c>
      <c r="L126" s="415">
        <v>21193</v>
      </c>
      <c r="M126" s="415">
        <v>31585</v>
      </c>
      <c r="N126" s="9">
        <f t="shared" si="4"/>
        <v>320979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189</v>
      </c>
      <c r="B127" s="414">
        <v>0</v>
      </c>
      <c r="C127" s="415">
        <v>250</v>
      </c>
      <c r="D127" s="415">
        <v>3168</v>
      </c>
      <c r="E127" s="415">
        <v>62372</v>
      </c>
      <c r="F127" s="415">
        <v>46741</v>
      </c>
      <c r="G127" s="415">
        <v>270</v>
      </c>
      <c r="H127" s="415">
        <v>0</v>
      </c>
      <c r="I127" s="415">
        <v>0</v>
      </c>
      <c r="J127" s="416">
        <v>0</v>
      </c>
      <c r="K127" s="415">
        <v>0</v>
      </c>
      <c r="L127" s="415">
        <v>0</v>
      </c>
      <c r="M127" s="415">
        <v>0</v>
      </c>
      <c r="N127" s="9">
        <f t="shared" si="4"/>
        <v>112801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190</v>
      </c>
      <c r="B128" s="414">
        <v>36842</v>
      </c>
      <c r="C128" s="415">
        <v>67208</v>
      </c>
      <c r="D128" s="415">
        <v>50813</v>
      </c>
      <c r="E128" s="415">
        <v>47481</v>
      </c>
      <c r="F128" s="415">
        <v>20037</v>
      </c>
      <c r="G128" s="415">
        <v>39484</v>
      </c>
      <c r="H128" s="415">
        <v>32832</v>
      </c>
      <c r="I128" s="415">
        <v>33959</v>
      </c>
      <c r="J128" s="416">
        <v>56090</v>
      </c>
      <c r="K128" s="415">
        <v>41294</v>
      </c>
      <c r="L128" s="415">
        <v>44695</v>
      </c>
      <c r="M128" s="415">
        <v>57852</v>
      </c>
      <c r="N128" s="9">
        <f t="shared" si="4"/>
        <v>528587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191</v>
      </c>
      <c r="B129" s="414">
        <v>14764</v>
      </c>
      <c r="C129" s="415">
        <v>18654</v>
      </c>
      <c r="D129" s="415">
        <v>22697</v>
      </c>
      <c r="E129" s="415">
        <v>36044</v>
      </c>
      <c r="F129" s="415">
        <v>26423</v>
      </c>
      <c r="G129" s="415">
        <v>18059</v>
      </c>
      <c r="H129" s="415">
        <v>16578</v>
      </c>
      <c r="I129" s="415">
        <v>11938</v>
      </c>
      <c r="J129" s="416">
        <v>13622</v>
      </c>
      <c r="K129" s="415">
        <v>17199</v>
      </c>
      <c r="L129" s="415">
        <v>12127</v>
      </c>
      <c r="M129" s="415">
        <v>18817</v>
      </c>
      <c r="N129" s="9">
        <f t="shared" si="4"/>
        <v>226922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192</v>
      </c>
      <c r="B130" s="414">
        <v>45256</v>
      </c>
      <c r="C130" s="415">
        <v>101382</v>
      </c>
      <c r="D130" s="415">
        <v>76122</v>
      </c>
      <c r="E130" s="415">
        <v>98909</v>
      </c>
      <c r="F130" s="415">
        <v>88559</v>
      </c>
      <c r="G130" s="415">
        <v>89925</v>
      </c>
      <c r="H130" s="415">
        <v>47157</v>
      </c>
      <c r="I130" s="415">
        <v>42074</v>
      </c>
      <c r="J130" s="416">
        <v>35247</v>
      </c>
      <c r="K130" s="415">
        <v>11926</v>
      </c>
      <c r="L130" s="415">
        <v>16629</v>
      </c>
      <c r="M130" s="415">
        <v>44116</v>
      </c>
      <c r="N130" s="9">
        <f t="shared" si="4"/>
        <v>697302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193</v>
      </c>
      <c r="B131" s="414">
        <v>15694</v>
      </c>
      <c r="C131" s="415">
        <v>14323</v>
      </c>
      <c r="D131" s="415">
        <v>16532</v>
      </c>
      <c r="E131" s="415">
        <v>25073</v>
      </c>
      <c r="F131" s="415">
        <v>32773</v>
      </c>
      <c r="G131" s="415">
        <v>21368</v>
      </c>
      <c r="H131" s="415">
        <v>14735</v>
      </c>
      <c r="I131" s="415">
        <v>5963</v>
      </c>
      <c r="J131" s="416">
        <v>7774</v>
      </c>
      <c r="K131" s="415">
        <v>7369</v>
      </c>
      <c r="L131" s="415">
        <v>8340</v>
      </c>
      <c r="M131" s="415">
        <v>12948</v>
      </c>
      <c r="N131" s="9">
        <f t="shared" si="4"/>
        <v>182892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213</v>
      </c>
      <c r="B132" s="414">
        <v>2130</v>
      </c>
      <c r="C132" s="415">
        <v>1624</v>
      </c>
      <c r="D132" s="415">
        <v>2108</v>
      </c>
      <c r="E132" s="415">
        <v>1833</v>
      </c>
      <c r="F132" s="415">
        <v>1784</v>
      </c>
      <c r="G132" s="415">
        <v>1323</v>
      </c>
      <c r="H132" s="415">
        <v>1058</v>
      </c>
      <c r="I132" s="415">
        <v>1012</v>
      </c>
      <c r="J132" s="416">
        <v>1651</v>
      </c>
      <c r="K132" s="415">
        <v>1164</v>
      </c>
      <c r="L132" s="415">
        <v>1627</v>
      </c>
      <c r="M132" s="415">
        <v>2188</v>
      </c>
      <c r="N132" s="9">
        <f t="shared" si="4"/>
        <v>19502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214</v>
      </c>
      <c r="B133" s="414">
        <v>2585</v>
      </c>
      <c r="C133" s="415">
        <v>4904</v>
      </c>
      <c r="D133" s="415">
        <v>4434</v>
      </c>
      <c r="E133" s="415">
        <v>3708</v>
      </c>
      <c r="F133" s="415">
        <v>2462</v>
      </c>
      <c r="G133" s="415">
        <v>3025</v>
      </c>
      <c r="H133" s="415">
        <v>3025</v>
      </c>
      <c r="I133" s="415">
        <v>2778</v>
      </c>
      <c r="J133" s="416">
        <v>3251</v>
      </c>
      <c r="K133" s="415">
        <v>2693</v>
      </c>
      <c r="L133" s="415">
        <v>3014</v>
      </c>
      <c r="M133" s="415">
        <v>2754</v>
      </c>
      <c r="N133" s="9">
        <f t="shared" si="4"/>
        <v>38633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196</v>
      </c>
      <c r="B134" s="414">
        <v>25548</v>
      </c>
      <c r="C134" s="415">
        <v>24838</v>
      </c>
      <c r="D134" s="415">
        <v>25053</v>
      </c>
      <c r="E134" s="415">
        <v>17070</v>
      </c>
      <c r="F134" s="415">
        <v>25238</v>
      </c>
      <c r="G134" s="415">
        <v>22532</v>
      </c>
      <c r="H134" s="415">
        <v>22733</v>
      </c>
      <c r="I134" s="415">
        <v>18836</v>
      </c>
      <c r="J134" s="416">
        <v>23171</v>
      </c>
      <c r="K134" s="415">
        <v>20419</v>
      </c>
      <c r="L134" s="415">
        <v>12866</v>
      </c>
      <c r="M134" s="415">
        <v>13378</v>
      </c>
      <c r="N134" s="9">
        <f t="shared" si="4"/>
        <v>251682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197</v>
      </c>
      <c r="B135" s="414">
        <v>2535300</v>
      </c>
      <c r="C135" s="415">
        <v>2017750</v>
      </c>
      <c r="D135" s="415">
        <v>953200</v>
      </c>
      <c r="E135" s="415">
        <v>538350</v>
      </c>
      <c r="F135" s="415">
        <v>0</v>
      </c>
      <c r="G135" s="415">
        <v>0</v>
      </c>
      <c r="H135" s="415">
        <v>0</v>
      </c>
      <c r="I135" s="415">
        <v>0</v>
      </c>
      <c r="J135" s="416">
        <v>0</v>
      </c>
      <c r="K135" s="415">
        <v>0</v>
      </c>
      <c r="L135" s="415">
        <v>0</v>
      </c>
      <c r="M135" s="415">
        <v>0</v>
      </c>
      <c r="N135" s="9">
        <f t="shared" si="4"/>
        <v>6044600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198</v>
      </c>
      <c r="B136" s="414">
        <v>37489</v>
      </c>
      <c r="C136" s="415">
        <v>40114</v>
      </c>
      <c r="D136" s="415">
        <v>22064</v>
      </c>
      <c r="E136" s="415">
        <v>25211</v>
      </c>
      <c r="F136" s="415">
        <v>6787</v>
      </c>
      <c r="G136" s="415">
        <v>21624</v>
      </c>
      <c r="H136" s="415">
        <v>25710</v>
      </c>
      <c r="I136" s="415">
        <v>23322</v>
      </c>
      <c r="J136" s="416">
        <v>27330</v>
      </c>
      <c r="K136" s="415">
        <v>5604</v>
      </c>
      <c r="L136" s="415">
        <v>16936</v>
      </c>
      <c r="M136" s="415">
        <v>41516</v>
      </c>
      <c r="N136" s="9">
        <f t="shared" si="4"/>
        <v>293707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199</v>
      </c>
      <c r="B137" s="414">
        <v>7434</v>
      </c>
      <c r="C137" s="415">
        <v>1610</v>
      </c>
      <c r="D137" s="415">
        <v>367</v>
      </c>
      <c r="E137" s="415">
        <v>36</v>
      </c>
      <c r="F137" s="415">
        <v>46</v>
      </c>
      <c r="G137" s="415">
        <v>112</v>
      </c>
      <c r="H137" s="415">
        <v>5178</v>
      </c>
      <c r="I137" s="415">
        <v>22422</v>
      </c>
      <c r="J137" s="416">
        <v>45092</v>
      </c>
      <c r="K137" s="415">
        <v>34864</v>
      </c>
      <c r="L137" s="415">
        <v>25207</v>
      </c>
      <c r="M137" s="415">
        <v>37827</v>
      </c>
      <c r="N137" s="9">
        <f t="shared" si="4"/>
        <v>180195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217</v>
      </c>
      <c r="B138" s="414">
        <v>3426</v>
      </c>
      <c r="C138" s="415">
        <v>2307</v>
      </c>
      <c r="D138" s="415">
        <v>5712</v>
      </c>
      <c r="E138" s="415">
        <v>3597</v>
      </c>
      <c r="F138" s="415">
        <v>3117</v>
      </c>
      <c r="G138" s="415">
        <v>3290</v>
      </c>
      <c r="H138" s="415">
        <v>4328</v>
      </c>
      <c r="I138" s="415">
        <v>5481</v>
      </c>
      <c r="J138" s="416">
        <v>9399</v>
      </c>
      <c r="K138" s="415">
        <v>10744</v>
      </c>
      <c r="L138" s="415">
        <v>5385</v>
      </c>
      <c r="M138" s="415">
        <v>7132</v>
      </c>
      <c r="N138" s="9">
        <f t="shared" si="4"/>
        <v>63918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289</v>
      </c>
      <c r="B139" s="414">
        <v>5529</v>
      </c>
      <c r="C139" s="415">
        <v>4619</v>
      </c>
      <c r="D139" s="415">
        <v>9434</v>
      </c>
      <c r="E139" s="415">
        <v>6861</v>
      </c>
      <c r="F139" s="415">
        <v>3760</v>
      </c>
      <c r="G139" s="415">
        <v>3127</v>
      </c>
      <c r="H139" s="415">
        <v>3456</v>
      </c>
      <c r="I139" s="415">
        <v>4147</v>
      </c>
      <c r="J139" s="416">
        <v>8335</v>
      </c>
      <c r="K139" s="415">
        <v>8001</v>
      </c>
      <c r="L139" s="415">
        <v>10490</v>
      </c>
      <c r="M139" s="415">
        <v>10155</v>
      </c>
      <c r="N139" s="9">
        <f t="shared" si="4"/>
        <v>77914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219</v>
      </c>
      <c r="B140" s="414">
        <v>8729</v>
      </c>
      <c r="C140" s="415">
        <v>3886</v>
      </c>
      <c r="D140" s="415">
        <v>5943</v>
      </c>
      <c r="E140" s="415">
        <v>1093</v>
      </c>
      <c r="F140" s="415">
        <v>2282</v>
      </c>
      <c r="G140" s="415">
        <v>982</v>
      </c>
      <c r="H140" s="415">
        <v>542</v>
      </c>
      <c r="I140" s="415">
        <v>366</v>
      </c>
      <c r="J140" s="416">
        <v>778</v>
      </c>
      <c r="K140" s="415">
        <v>368</v>
      </c>
      <c r="L140" s="415">
        <v>753</v>
      </c>
      <c r="M140" s="415">
        <v>3296</v>
      </c>
      <c r="N140" s="9">
        <f t="shared" si="4"/>
        <v>29018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290</v>
      </c>
      <c r="B141" s="414">
        <v>61446</v>
      </c>
      <c r="C141" s="415">
        <v>44898</v>
      </c>
      <c r="D141" s="415">
        <v>81471</v>
      </c>
      <c r="E141" s="415">
        <v>88600</v>
      </c>
      <c r="F141" s="415">
        <v>62083</v>
      </c>
      <c r="G141" s="415">
        <v>64375</v>
      </c>
      <c r="H141" s="415">
        <v>42304</v>
      </c>
      <c r="I141" s="415">
        <v>23790</v>
      </c>
      <c r="J141" s="416">
        <v>14508</v>
      </c>
      <c r="K141" s="415">
        <v>28008</v>
      </c>
      <c r="L141" s="415">
        <v>34280</v>
      </c>
      <c r="M141" s="415">
        <v>33745</v>
      </c>
      <c r="N141" s="9">
        <f t="shared" si="4"/>
        <v>579508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221</v>
      </c>
      <c r="B142" s="414">
        <v>1118</v>
      </c>
      <c r="C142" s="415">
        <v>1815</v>
      </c>
      <c r="D142" s="415">
        <v>2423</v>
      </c>
      <c r="E142" s="415">
        <v>2789</v>
      </c>
      <c r="F142" s="415">
        <v>2671</v>
      </c>
      <c r="G142" s="415">
        <v>2816</v>
      </c>
      <c r="H142" s="415">
        <v>3062</v>
      </c>
      <c r="I142" s="415">
        <v>3265</v>
      </c>
      <c r="J142" s="416">
        <v>2054</v>
      </c>
      <c r="K142" s="415">
        <v>1123</v>
      </c>
      <c r="L142" s="415">
        <v>2301</v>
      </c>
      <c r="M142" s="415">
        <v>2949</v>
      </c>
      <c r="N142" s="9">
        <f t="shared" si="4"/>
        <v>28386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222</v>
      </c>
      <c r="B143" s="414">
        <v>6246</v>
      </c>
      <c r="C143" s="415">
        <v>5520</v>
      </c>
      <c r="D143" s="415">
        <v>5460</v>
      </c>
      <c r="E143" s="415">
        <v>7587</v>
      </c>
      <c r="F143" s="415">
        <v>3238</v>
      </c>
      <c r="G143" s="415">
        <v>1252</v>
      </c>
      <c r="H143" s="415">
        <v>1726</v>
      </c>
      <c r="I143" s="415">
        <v>1892</v>
      </c>
      <c r="J143" s="416">
        <v>1018</v>
      </c>
      <c r="K143" s="415">
        <v>1438</v>
      </c>
      <c r="L143" s="415">
        <v>3471</v>
      </c>
      <c r="M143" s="415">
        <v>5938</v>
      </c>
      <c r="N143" s="9">
        <f t="shared" si="4"/>
        <v>44786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223</v>
      </c>
      <c r="B144" s="414">
        <v>1394241</v>
      </c>
      <c r="C144" s="415">
        <v>1123980</v>
      </c>
      <c r="D144" s="415">
        <v>1205187</v>
      </c>
      <c r="E144" s="415">
        <v>954582</v>
      </c>
      <c r="F144" s="415">
        <v>1405260</v>
      </c>
      <c r="G144" s="415">
        <v>1622628</v>
      </c>
      <c r="H144" s="415">
        <v>1720290</v>
      </c>
      <c r="I144" s="415">
        <v>1704829</v>
      </c>
      <c r="J144" s="416">
        <v>1514718</v>
      </c>
      <c r="K144" s="415">
        <v>1479204</v>
      </c>
      <c r="L144" s="415">
        <v>1583062</v>
      </c>
      <c r="M144" s="415">
        <v>1533707</v>
      </c>
      <c r="N144" s="9">
        <f t="shared" si="4"/>
        <v>17241688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17" t="s">
        <v>224</v>
      </c>
      <c r="B145" s="414">
        <v>90274</v>
      </c>
      <c r="C145" s="415">
        <v>91179</v>
      </c>
      <c r="D145" s="415">
        <v>91839</v>
      </c>
      <c r="E145" s="415">
        <v>101244</v>
      </c>
      <c r="F145" s="415">
        <v>120962</v>
      </c>
      <c r="G145" s="415">
        <v>123619</v>
      </c>
      <c r="H145" s="415">
        <v>140447</v>
      </c>
      <c r="I145" s="415">
        <v>116357</v>
      </c>
      <c r="J145" s="416">
        <v>103566</v>
      </c>
      <c r="K145" s="415">
        <v>107808</v>
      </c>
      <c r="L145" s="415">
        <v>76017</v>
      </c>
      <c r="M145" s="415">
        <v>78057</v>
      </c>
      <c r="N145" s="9">
        <f t="shared" si="4"/>
        <v>1241369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6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5D63B-14EB-4C5E-9AF6-41EFB69C454B}">
  <dimension ref="A1:AK1298"/>
  <sheetViews>
    <sheetView zoomScale="50" zoomScaleNormal="50" workbookViewId="0">
      <selection activeCell="J20" sqref="J20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161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f>[1]Enero!J8</f>
        <v>613598</v>
      </c>
      <c r="C13" s="5">
        <f>[1]Febrero!J8</f>
        <v>272455</v>
      </c>
      <c r="D13" s="5">
        <f>[1]Marzo!J8</f>
        <v>105649</v>
      </c>
      <c r="E13" s="5">
        <v>86843</v>
      </c>
      <c r="F13" s="5">
        <v>202123</v>
      </c>
      <c r="G13" s="5">
        <f>[1]Junio!J8</f>
        <v>532116</v>
      </c>
      <c r="H13" s="5">
        <f>[1]Julio!J8</f>
        <v>514591</v>
      </c>
      <c r="I13" s="5">
        <f>[1]Agosto!J8</f>
        <v>160914</v>
      </c>
      <c r="J13" s="258">
        <f>[1]Septiembre!J8</f>
        <v>41242</v>
      </c>
      <c r="K13" s="5">
        <f>[1]Octubre!J8</f>
        <v>26505</v>
      </c>
      <c r="L13" s="5">
        <f>[1]Noviembre!J8</f>
        <v>7805</v>
      </c>
      <c r="M13" s="5">
        <f>[1]Diciembre!J8</f>
        <v>402549</v>
      </c>
      <c r="N13" s="259">
        <f>SUM(B13:M13)</f>
        <v>2966390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f>[1]Enero!J9</f>
        <v>19615</v>
      </c>
      <c r="C14" s="5">
        <f>[1]Febrero!J9</f>
        <v>18406</v>
      </c>
      <c r="D14" s="5">
        <f>[1]Marzo!J9</f>
        <v>29659</v>
      </c>
      <c r="E14" s="5">
        <f>[1]Abril!J9</f>
        <v>46079</v>
      </c>
      <c r="F14" s="5">
        <f>[1]Mayo!J9</f>
        <v>78324</v>
      </c>
      <c r="G14" s="5">
        <f>[1]Junio!J9</f>
        <v>44173</v>
      </c>
      <c r="H14" s="5">
        <f>[1]Julio!J9</f>
        <v>20852</v>
      </c>
      <c r="I14" s="5">
        <f>[1]Agosto!J9</f>
        <v>21357</v>
      </c>
      <c r="J14" s="258">
        <f>[1]Septiembre!J9</f>
        <v>35630</v>
      </c>
      <c r="K14" s="5">
        <f>[1]Octubre!J9</f>
        <v>21407</v>
      </c>
      <c r="L14" s="5">
        <f>[1]Noviembre!J9</f>
        <v>14565</v>
      </c>
      <c r="M14" s="5">
        <f>[1]Diciembre!J9</f>
        <v>17734</v>
      </c>
      <c r="N14" s="6">
        <f>SUM(B14:M14)</f>
        <v>367801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f>[1]Enero!J10</f>
        <v>150</v>
      </c>
      <c r="C15" s="5">
        <f>[1]Febrero!J10</f>
        <v>1070</v>
      </c>
      <c r="D15" s="5">
        <f>[1]Marzo!J10</f>
        <v>0</v>
      </c>
      <c r="E15" s="5">
        <f>[1]Abril!J10</f>
        <v>450</v>
      </c>
      <c r="F15" s="5">
        <f>[1]Mayo!J10</f>
        <v>92</v>
      </c>
      <c r="G15" s="5">
        <f>[1]Junio!J10</f>
        <v>798</v>
      </c>
      <c r="H15" s="5">
        <f>[1]Julio!J10</f>
        <v>452</v>
      </c>
      <c r="I15" s="5">
        <f>[1]Agosto!J10</f>
        <v>0</v>
      </c>
      <c r="J15" s="258">
        <f>[1]Septiembre!J10</f>
        <v>2390</v>
      </c>
      <c r="K15" s="5">
        <f>[1]Octubre!J10</f>
        <v>7000</v>
      </c>
      <c r="L15" s="5">
        <f>[1]Noviembre!J10</f>
        <v>295</v>
      </c>
      <c r="M15" s="5">
        <f>[1]Diciembre!J10</f>
        <v>0</v>
      </c>
      <c r="N15" s="6">
        <f t="shared" ref="N15:N46" si="0">SUM(B15:M15)</f>
        <v>12697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f>[1]Enero!J11</f>
        <v>27</v>
      </c>
      <c r="C16" s="5">
        <f>[1]Febrero!J11</f>
        <v>123</v>
      </c>
      <c r="D16" s="5">
        <f>[1]Marzo!J11</f>
        <v>16</v>
      </c>
      <c r="E16" s="5">
        <v>76</v>
      </c>
      <c r="F16" s="5">
        <f>[1]Mayo!J11</f>
        <v>32</v>
      </c>
      <c r="G16" s="5">
        <f>[1]Junio!J11</f>
        <v>128</v>
      </c>
      <c r="H16" s="5">
        <f>[1]Julio!J11</f>
        <v>49</v>
      </c>
      <c r="I16" s="5">
        <f>[1]Agosto!J11</f>
        <v>25</v>
      </c>
      <c r="J16" s="258">
        <f>[1]Septiembre!J11</f>
        <v>1</v>
      </c>
      <c r="K16" s="5">
        <f>[1]Octubre!J11</f>
        <v>40</v>
      </c>
      <c r="L16" s="5">
        <f>[1]Noviembre!J11</f>
        <v>537</v>
      </c>
      <c r="M16" s="5">
        <f>[1]Diciembre!J11</f>
        <v>529</v>
      </c>
      <c r="N16" s="6">
        <f t="shared" si="0"/>
        <v>1583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f>[1]Enero!J12</f>
        <v>2456</v>
      </c>
      <c r="C17" s="5">
        <f>[1]Febrero!J12</f>
        <v>2814</v>
      </c>
      <c r="D17" s="5">
        <f>[1]Marzo!J12</f>
        <v>2047</v>
      </c>
      <c r="E17" s="5">
        <f>[1]Abril!J12</f>
        <v>3142</v>
      </c>
      <c r="F17" s="5">
        <f>[1]Mayo!J12</f>
        <v>15170</v>
      </c>
      <c r="G17" s="5">
        <f>[1]Junio!J12</f>
        <v>5325</v>
      </c>
      <c r="H17" s="5">
        <f>[1]Julio!J12</f>
        <v>555</v>
      </c>
      <c r="I17" s="5">
        <f>[1]Agosto!J12</f>
        <v>1793</v>
      </c>
      <c r="J17" s="258">
        <f>[1]Septiembre!J12</f>
        <v>13190</v>
      </c>
      <c r="K17" s="5">
        <f>[1]Octubre!J12</f>
        <v>1457</v>
      </c>
      <c r="L17" s="5">
        <f>[1]Noviembre!J12</f>
        <v>1221</v>
      </c>
      <c r="M17" s="5">
        <f>[1]Diciembre!J12</f>
        <v>1127</v>
      </c>
      <c r="N17" s="6">
        <f t="shared" si="0"/>
        <v>50297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f>[1]Enero!J13</f>
        <v>28722</v>
      </c>
      <c r="C18" s="5">
        <f>[1]Febrero!J13</f>
        <v>8310</v>
      </c>
      <c r="D18" s="5">
        <f>[1]Marzo!J13</f>
        <v>5905</v>
      </c>
      <c r="E18" s="5">
        <f>[1]Abril!J13</f>
        <v>22841</v>
      </c>
      <c r="F18" s="5">
        <f>[1]Mayo!J13</f>
        <v>19255</v>
      </c>
      <c r="G18" s="5">
        <f>[1]Junio!J13</f>
        <v>4219</v>
      </c>
      <c r="H18" s="5">
        <f>[1]Julio!J13</f>
        <v>1096</v>
      </c>
      <c r="I18" s="5">
        <f>[1]Agosto!J13</f>
        <v>2182</v>
      </c>
      <c r="J18" s="258">
        <f>[1]Septiembre!J13</f>
        <v>21763</v>
      </c>
      <c r="K18" s="5">
        <f>[1]Octubre!J13</f>
        <v>7274</v>
      </c>
      <c r="L18" s="5">
        <f>[1]Noviembre!J13</f>
        <v>58963</v>
      </c>
      <c r="M18" s="5">
        <f>[1]Diciembre!J13</f>
        <v>70012</v>
      </c>
      <c r="N18" s="6">
        <f t="shared" si="0"/>
        <v>250542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f>[1]Enero!J14</f>
        <v>13701</v>
      </c>
      <c r="C19" s="5">
        <f>[1]Febrero!J14</f>
        <v>2831</v>
      </c>
      <c r="D19" s="5">
        <f>[1]Marzo!J14</f>
        <v>2954</v>
      </c>
      <c r="E19" s="5">
        <f>[1]Abril!J14</f>
        <v>35139</v>
      </c>
      <c r="F19" s="5">
        <f>[1]Mayo!J14</f>
        <v>48286</v>
      </c>
      <c r="G19" s="5">
        <f>[1]Junio!J14</f>
        <v>8704</v>
      </c>
      <c r="H19" s="5">
        <f>[1]Julio!J14</f>
        <v>2335</v>
      </c>
      <c r="I19" s="5">
        <f>[1]Agosto!J14</f>
        <v>1244</v>
      </c>
      <c r="J19" s="258">
        <f>[1]Septiembre!J14</f>
        <v>67734</v>
      </c>
      <c r="K19" s="5">
        <f>[1]Octubre!J14</f>
        <v>21888</v>
      </c>
      <c r="L19" s="5">
        <f>[1]Noviembre!J14</f>
        <v>27794</v>
      </c>
      <c r="M19" s="5">
        <f>[1]Diciembre!J14</f>
        <v>37049</v>
      </c>
      <c r="N19" s="6">
        <f t="shared" si="0"/>
        <v>269659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f>[1]Enero!J15</f>
        <v>725</v>
      </c>
      <c r="C20" s="5">
        <f>[1]Febrero!J15</f>
        <v>130</v>
      </c>
      <c r="D20" s="5">
        <f>[1]Marzo!J15</f>
        <v>107</v>
      </c>
      <c r="E20" s="5">
        <f>[1]Abril!J15</f>
        <v>611</v>
      </c>
      <c r="F20" s="5">
        <f>[1]Mayo!J15</f>
        <v>1106</v>
      </c>
      <c r="G20" s="5">
        <f>[1]Junio!J15</f>
        <v>422</v>
      </c>
      <c r="H20" s="5">
        <f>[1]Julio!J15</f>
        <v>85</v>
      </c>
      <c r="I20" s="5">
        <f>[1]Agosto!J15</f>
        <v>78</v>
      </c>
      <c r="J20" s="258">
        <f>[1]Septiembre!J15</f>
        <v>1162</v>
      </c>
      <c r="K20" s="5">
        <f>[1]Octubre!J15</f>
        <v>485</v>
      </c>
      <c r="L20" s="5">
        <f>[1]Noviembre!J15</f>
        <v>244</v>
      </c>
      <c r="M20" s="5">
        <f>[1]Diciembre!J15</f>
        <v>514</v>
      </c>
      <c r="N20" s="6">
        <f t="shared" si="0"/>
        <v>5669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f>[1]Enero!J16</f>
        <v>4820</v>
      </c>
      <c r="C21" s="5">
        <f>[1]Febrero!J16</f>
        <v>5976</v>
      </c>
      <c r="D21" s="5">
        <f>[1]Marzo!J16</f>
        <v>5116</v>
      </c>
      <c r="E21" s="5">
        <f>[1]Abril!J16</f>
        <v>41773</v>
      </c>
      <c r="F21" s="5">
        <f>[1]Mayo!J16</f>
        <v>93446</v>
      </c>
      <c r="G21" s="5">
        <f>[1]Junio!J16</f>
        <v>49578</v>
      </c>
      <c r="H21" s="5">
        <f>[1]Julio!J16</f>
        <v>17452</v>
      </c>
      <c r="I21" s="5">
        <f>[1]Agosto!J16</f>
        <v>9933</v>
      </c>
      <c r="J21" s="258">
        <f>[1]Septiembre!J16</f>
        <v>5181</v>
      </c>
      <c r="K21" s="5">
        <f>[1]Octubre!J16</f>
        <v>4441</v>
      </c>
      <c r="L21" s="5">
        <f>[1]Noviembre!J16</f>
        <v>1882</v>
      </c>
      <c r="M21" s="5">
        <f>[1]Diciembre!J16</f>
        <v>6719</v>
      </c>
      <c r="N21" s="6">
        <f t="shared" si="0"/>
        <v>246317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f>[1]Enero!J17</f>
        <v>8723</v>
      </c>
      <c r="C22" s="5">
        <f>[1]Febrero!J17</f>
        <v>6125</v>
      </c>
      <c r="D22" s="5">
        <f>[1]Marzo!J17</f>
        <v>3608</v>
      </c>
      <c r="E22" s="5">
        <f>[1]Abril!J17</f>
        <v>4156</v>
      </c>
      <c r="F22" s="5">
        <f>[1]Mayo!J17</f>
        <v>5408</v>
      </c>
      <c r="G22" s="5">
        <f>[1]Junio!J17</f>
        <v>5613</v>
      </c>
      <c r="H22" s="5">
        <f>[1]Julio!J17</f>
        <v>4896</v>
      </c>
      <c r="I22" s="5">
        <f>[1]Agosto!J17</f>
        <v>5650</v>
      </c>
      <c r="J22" s="258">
        <f>[1]Septiembre!J17</f>
        <v>6788</v>
      </c>
      <c r="K22" s="5">
        <f>[1]Octubre!J17</f>
        <v>6357</v>
      </c>
      <c r="L22" s="5">
        <f>[1]Noviembre!J17</f>
        <v>4437</v>
      </c>
      <c r="M22" s="5">
        <f>[1]Diciembre!J17</f>
        <v>7746</v>
      </c>
      <c r="N22" s="6">
        <f t="shared" si="0"/>
        <v>69507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f>[1]Enero!J18</f>
        <v>6440</v>
      </c>
      <c r="C23" s="5">
        <f>[1]Febrero!J18</f>
        <v>4791</v>
      </c>
      <c r="D23" s="5">
        <f>[1]Marzo!J18</f>
        <v>6582</v>
      </c>
      <c r="E23" s="5">
        <f>[1]Abril!J18</f>
        <v>6496</v>
      </c>
      <c r="F23" s="5">
        <f>[1]Mayo!J18</f>
        <v>6432</v>
      </c>
      <c r="G23" s="5">
        <f>[1]Junio!J18</f>
        <v>5792</v>
      </c>
      <c r="H23" s="5">
        <f>[1]Julio!J18</f>
        <v>3936</v>
      </c>
      <c r="I23" s="5">
        <f>[1]Agosto!J18</f>
        <v>2852</v>
      </c>
      <c r="J23" s="258">
        <f>[1]Septiembre!J18</f>
        <v>1924</v>
      </c>
      <c r="K23" s="5">
        <f>[1]Octubre!J18</f>
        <v>1442</v>
      </c>
      <c r="L23" s="5">
        <f>[1]Noviembre!J18</f>
        <v>1327</v>
      </c>
      <c r="M23" s="5">
        <f>[1]Diciembre!J18</f>
        <v>3378</v>
      </c>
      <c r="N23" s="6">
        <f t="shared" si="0"/>
        <v>51392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f>[1]Enero!J19</f>
        <v>2096</v>
      </c>
      <c r="C24" s="5">
        <f>[1]Febrero!J19</f>
        <v>2850</v>
      </c>
      <c r="D24" s="5">
        <f>[1]Marzo!J19</f>
        <v>2793</v>
      </c>
      <c r="E24" s="5">
        <f>[1]Abril!J19</f>
        <v>1447</v>
      </c>
      <c r="F24" s="5">
        <f>[1]Mayo!J19</f>
        <v>1748</v>
      </c>
      <c r="G24" s="5">
        <f>[1]Junio!J19</f>
        <v>2993</v>
      </c>
      <c r="H24" s="5">
        <f>[1]Julio!J19</f>
        <v>2044</v>
      </c>
      <c r="I24" s="5">
        <f>[1]Agosto!J19</f>
        <v>3140</v>
      </c>
      <c r="J24" s="258">
        <f>[1]Septiembre!J19</f>
        <v>3390</v>
      </c>
      <c r="K24" s="5">
        <f>[1]Octubre!J19</f>
        <v>4906</v>
      </c>
      <c r="L24" s="5">
        <f>[1]Noviembre!J19</f>
        <v>2558</v>
      </c>
      <c r="M24" s="5">
        <f>[1]Diciembre!J19</f>
        <v>3239</v>
      </c>
      <c r="N24" s="6">
        <f t="shared" si="0"/>
        <v>33204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f>[1]Enero!J20</f>
        <v>6306</v>
      </c>
      <c r="C25" s="5">
        <f>[1]Febrero!J20</f>
        <v>3900</v>
      </c>
      <c r="D25" s="5">
        <f>[1]Marzo!J20</f>
        <v>5047</v>
      </c>
      <c r="E25" s="5">
        <f>[1]Abril!J20</f>
        <v>8572</v>
      </c>
      <c r="F25" s="5">
        <f>[1]Mayo!J20</f>
        <v>9131</v>
      </c>
      <c r="G25" s="5">
        <f>[1]Junio!J20</f>
        <v>7777</v>
      </c>
      <c r="H25" s="5">
        <f>[1]Julio!J20</f>
        <v>6536</v>
      </c>
      <c r="I25" s="5">
        <f>[1]Agosto!J20</f>
        <v>4874</v>
      </c>
      <c r="J25" s="258">
        <f>[1]Septiembre!J20</f>
        <v>6696</v>
      </c>
      <c r="K25" s="5">
        <f>[1]Octubre!J20</f>
        <v>3940</v>
      </c>
      <c r="L25" s="5">
        <f>[1]Noviembre!J20</f>
        <v>2432</v>
      </c>
      <c r="M25" s="5">
        <f>[1]Diciembre!J20</f>
        <v>3286</v>
      </c>
      <c r="N25" s="6">
        <f t="shared" si="0"/>
        <v>68497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f>[1]Enero!J21</f>
        <v>19289</v>
      </c>
      <c r="C26" s="5">
        <f>[1]Febrero!J21</f>
        <v>25178</v>
      </c>
      <c r="D26" s="5">
        <f>[1]Marzo!J21</f>
        <v>30027</v>
      </c>
      <c r="E26" s="5">
        <f>[1]Abril!J21</f>
        <v>32099</v>
      </c>
      <c r="F26" s="5">
        <f>[1]Mayo!J21</f>
        <v>46540</v>
      </c>
      <c r="G26" s="5">
        <f>[1]Junio!J21</f>
        <v>38792</v>
      </c>
      <c r="H26" s="5">
        <f>[1]Julio!J21</f>
        <v>28548</v>
      </c>
      <c r="I26" s="5">
        <f>[1]Agosto!J21</f>
        <v>24038</v>
      </c>
      <c r="J26" s="258">
        <f>[1]Septiembre!J21</f>
        <v>23212</v>
      </c>
      <c r="K26" s="5">
        <f>[1]Octubre!J21</f>
        <v>19739</v>
      </c>
      <c r="L26" s="5">
        <f>[1]Noviembre!J21</f>
        <v>17318</v>
      </c>
      <c r="M26" s="5">
        <f>[1]Diciembre!J21</f>
        <v>18950</v>
      </c>
      <c r="N26" s="6">
        <f t="shared" si="0"/>
        <v>323730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f>[1]Enero!J22</f>
        <v>2747</v>
      </c>
      <c r="C27" s="5">
        <f>[1]Febrero!J22</f>
        <v>2929</v>
      </c>
      <c r="D27" s="5">
        <f>[1]Marzo!J22</f>
        <v>2929</v>
      </c>
      <c r="E27" s="5">
        <f>[1]Abril!J22</f>
        <v>3170</v>
      </c>
      <c r="F27" s="5">
        <f>[1]Mayo!J22</f>
        <v>2135</v>
      </c>
      <c r="G27" s="5">
        <f>[1]Junio!J22</f>
        <v>3682</v>
      </c>
      <c r="H27" s="5">
        <f>[1]Julio!J22</f>
        <v>2036</v>
      </c>
      <c r="I27" s="5">
        <f>[1]Agosto!J22</f>
        <v>1809</v>
      </c>
      <c r="J27" s="258">
        <f>[1]Septiembre!J22</f>
        <v>2634</v>
      </c>
      <c r="K27" s="5">
        <f>[1]Octubre!J22</f>
        <v>4665</v>
      </c>
      <c r="L27" s="5">
        <f>[1]Noviembre!J22</f>
        <v>3780</v>
      </c>
      <c r="M27" s="5">
        <f>[1]Diciembre!J22</f>
        <v>3556</v>
      </c>
      <c r="N27" s="6">
        <f t="shared" si="0"/>
        <v>36072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f>[1]Enero!J23</f>
        <v>2</v>
      </c>
      <c r="C28" s="5">
        <f>[1]Febrero!J23</f>
        <v>10</v>
      </c>
      <c r="D28" s="5">
        <f>[1]Marzo!J23</f>
        <v>0</v>
      </c>
      <c r="E28" s="5">
        <f>[1]Abril!J23</f>
        <v>0</v>
      </c>
      <c r="F28" s="5">
        <f>[1]Mayo!J23</f>
        <v>0</v>
      </c>
      <c r="G28" s="5">
        <f>[1]Junio!J23</f>
        <v>0</v>
      </c>
      <c r="H28" s="5">
        <f>[1]Julio!J23</f>
        <v>3</v>
      </c>
      <c r="I28" s="5">
        <f>[1]Agosto!J23</f>
        <v>20</v>
      </c>
      <c r="J28" s="258">
        <f>[1]Septiembre!J23</f>
        <v>0</v>
      </c>
      <c r="K28" s="5">
        <f>[1]Octubre!J23</f>
        <v>384</v>
      </c>
      <c r="L28" s="5">
        <f>[1]Noviembre!J23</f>
        <v>1651</v>
      </c>
      <c r="M28" s="5">
        <f>[1]Diciembre!J23</f>
        <v>4486</v>
      </c>
      <c r="N28" s="6">
        <f t="shared" si="0"/>
        <v>6556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f>[1]Enero!J24</f>
        <v>6981</v>
      </c>
      <c r="C29" s="5">
        <f>[1]Febrero!J24</f>
        <v>8160</v>
      </c>
      <c r="D29" s="5">
        <f>[1]Marzo!J24</f>
        <v>3123</v>
      </c>
      <c r="E29" s="5">
        <f>[1]Abril!J24</f>
        <v>9526</v>
      </c>
      <c r="F29" s="5">
        <f>[1]Mayo!J24</f>
        <v>18574</v>
      </c>
      <c r="G29" s="5">
        <f>[1]Junio!J24</f>
        <v>10759</v>
      </c>
      <c r="H29" s="5">
        <f>[1]Julio!J24</f>
        <v>6199</v>
      </c>
      <c r="I29" s="5">
        <f>[1]Agosto!J24</f>
        <v>6789</v>
      </c>
      <c r="J29" s="258">
        <f>[1]Septiembre!J24</f>
        <v>7314</v>
      </c>
      <c r="K29" s="5">
        <f>[1]Octubre!J24</f>
        <v>5600</v>
      </c>
      <c r="L29" s="5">
        <f>[1]Noviembre!J24</f>
        <v>5582</v>
      </c>
      <c r="M29" s="5">
        <f>[1]Diciembre!J24</f>
        <v>5753</v>
      </c>
      <c r="N29" s="6">
        <f t="shared" si="0"/>
        <v>94360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f>[1]Enero!J25</f>
        <v>1970</v>
      </c>
      <c r="C30" s="5">
        <f>[1]Febrero!J25</f>
        <v>1863</v>
      </c>
      <c r="D30" s="5">
        <f>[1]Marzo!J25</f>
        <v>2042</v>
      </c>
      <c r="E30" s="5">
        <f>[1]Abril!J25</f>
        <v>1301</v>
      </c>
      <c r="F30" s="5">
        <f>[1]Mayo!J25</f>
        <v>1907</v>
      </c>
      <c r="G30" s="5">
        <f>[1]Junio!J25</f>
        <v>2094</v>
      </c>
      <c r="H30" s="5">
        <f>[1]Julio!J25</f>
        <v>805</v>
      </c>
      <c r="I30" s="5">
        <f>[1]Agosto!J25</f>
        <v>1296</v>
      </c>
      <c r="J30" s="258">
        <f>[1]Septiembre!J25</f>
        <v>1034</v>
      </c>
      <c r="K30" s="5">
        <f>[1]Octubre!J25</f>
        <v>1374</v>
      </c>
      <c r="L30" s="5">
        <f>[1]Noviembre!J25</f>
        <v>1645</v>
      </c>
      <c r="M30" s="5">
        <f>[1]Diciembre!J25</f>
        <v>1898</v>
      </c>
      <c r="N30" s="6">
        <f t="shared" si="0"/>
        <v>19229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f>[1]Enero!J26</f>
        <v>6490</v>
      </c>
      <c r="C31" s="5">
        <f>[1]Febrero!J26</f>
        <v>4045</v>
      </c>
      <c r="D31" s="5">
        <f>[1]Marzo!J26</f>
        <v>2925</v>
      </c>
      <c r="E31" s="5">
        <f>[1]Abril!J26</f>
        <v>4697</v>
      </c>
      <c r="F31" s="5">
        <f>[1]Mayo!J26</f>
        <v>1238</v>
      </c>
      <c r="G31" s="5">
        <f>[1]Junio!J26</f>
        <v>420</v>
      </c>
      <c r="H31" s="5">
        <f>[1]Julio!J26</f>
        <v>1042</v>
      </c>
      <c r="I31" s="5">
        <f>[1]Agosto!J26</f>
        <v>539</v>
      </c>
      <c r="J31" s="258">
        <f>[1]Septiembre!J26</f>
        <v>2409</v>
      </c>
      <c r="K31" s="5">
        <f>[1]Octubre!J26</f>
        <v>3337</v>
      </c>
      <c r="L31" s="5">
        <f>[1]Noviembre!J26</f>
        <v>2845</v>
      </c>
      <c r="M31" s="5">
        <f>[1]Diciembre!J26</f>
        <v>7539</v>
      </c>
      <c r="N31" s="6">
        <f t="shared" si="0"/>
        <v>37526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f>[1]Enero!J27</f>
        <v>618</v>
      </c>
      <c r="C32" s="5">
        <f>[1]Febrero!J27</f>
        <v>578</v>
      </c>
      <c r="D32" s="5">
        <f>[1]Marzo!J27</f>
        <v>964</v>
      </c>
      <c r="E32" s="5">
        <f>[1]Abril!J27</f>
        <v>544</v>
      </c>
      <c r="F32" s="5">
        <f>[1]Mayo!J27</f>
        <v>885</v>
      </c>
      <c r="G32" s="5">
        <f>[1]Junio!J27</f>
        <v>817</v>
      </c>
      <c r="H32" s="5">
        <f>[1]Julio!J27</f>
        <v>524</v>
      </c>
      <c r="I32" s="5">
        <f>[1]Agosto!J27</f>
        <v>512</v>
      </c>
      <c r="J32" s="258">
        <f>[1]Septiembre!J27</f>
        <v>394</v>
      </c>
      <c r="K32" s="5">
        <f>[1]Octubre!J27</f>
        <v>983</v>
      </c>
      <c r="L32" s="5">
        <f>[1]Noviembre!J27</f>
        <v>644</v>
      </c>
      <c r="M32" s="5">
        <f>[1]Diciembre!J27</f>
        <v>701</v>
      </c>
      <c r="N32" s="6">
        <f t="shared" si="0"/>
        <v>8164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f>[1]Enero!J28</f>
        <v>917</v>
      </c>
      <c r="C33" s="5">
        <f>[1]Febrero!J28</f>
        <v>693</v>
      </c>
      <c r="D33" s="5">
        <f>[1]Marzo!J28</f>
        <v>1252</v>
      </c>
      <c r="E33" s="5">
        <f>[1]Abril!J28</f>
        <v>706</v>
      </c>
      <c r="F33" s="5">
        <f>[1]Mayo!J28</f>
        <v>482</v>
      </c>
      <c r="G33" s="5">
        <f>[1]Junio!J28</f>
        <v>749</v>
      </c>
      <c r="H33" s="5">
        <f>[1]Julio!J28</f>
        <v>621</v>
      </c>
      <c r="I33" s="5">
        <f>[1]Agosto!J28</f>
        <v>848</v>
      </c>
      <c r="J33" s="258">
        <f>[1]Septiembre!J28</f>
        <v>658</v>
      </c>
      <c r="K33" s="5">
        <f>[1]Octubre!J28</f>
        <v>635</v>
      </c>
      <c r="L33" s="5">
        <f>[1]Noviembre!J28</f>
        <v>829</v>
      </c>
      <c r="M33" s="5">
        <f>[1]Diciembre!J28</f>
        <v>795</v>
      </c>
      <c r="N33" s="6">
        <f t="shared" si="0"/>
        <v>9185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f>[1]Enero!J29</f>
        <v>204</v>
      </c>
      <c r="C34" s="5">
        <f>[1]Febrero!J29</f>
        <v>605</v>
      </c>
      <c r="D34" s="5">
        <f>[1]Marzo!J29</f>
        <v>80</v>
      </c>
      <c r="E34" s="5">
        <f>[1]Abril!J29</f>
        <v>191</v>
      </c>
      <c r="F34" s="5">
        <f>[1]Mayo!J29</f>
        <v>97</v>
      </c>
      <c r="G34" s="5">
        <f>[1]Junio!J29</f>
        <v>170</v>
      </c>
      <c r="H34" s="5">
        <f>[1]Julio!J29</f>
        <v>113</v>
      </c>
      <c r="I34" s="5">
        <f>[1]Agosto!J29</f>
        <v>777</v>
      </c>
      <c r="J34" s="258">
        <f>[1]Septiembre!J29</f>
        <v>7</v>
      </c>
      <c r="K34" s="5">
        <f>[1]Octubre!J29</f>
        <v>415</v>
      </c>
      <c r="L34" s="5">
        <f>[1]Noviembre!J29</f>
        <v>459</v>
      </c>
      <c r="M34" s="5">
        <f>[1]Diciembre!J29</f>
        <v>435</v>
      </c>
      <c r="N34" s="6">
        <f t="shared" si="0"/>
        <v>3553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f>[1]Enero!J30</f>
        <v>829</v>
      </c>
      <c r="C35" s="5">
        <f>[1]Febrero!J30</f>
        <v>914</v>
      </c>
      <c r="D35" s="5">
        <f>[1]Marzo!J30</f>
        <v>767</v>
      </c>
      <c r="E35" s="5">
        <f>[1]Abril!J30</f>
        <v>926</v>
      </c>
      <c r="F35" s="5">
        <f>[1]Mayo!J30</f>
        <v>956</v>
      </c>
      <c r="G35" s="5">
        <f>[1]Junio!J30</f>
        <v>731</v>
      </c>
      <c r="H35" s="5">
        <f>[1]Julio!J30</f>
        <v>621</v>
      </c>
      <c r="I35" s="5">
        <f>[1]Agosto!J30</f>
        <v>860</v>
      </c>
      <c r="J35" s="258">
        <f>[1]Septiembre!J30</f>
        <v>1186</v>
      </c>
      <c r="K35" s="5">
        <f>[1]Octubre!J30</f>
        <v>1092</v>
      </c>
      <c r="L35" s="5">
        <f>[1]Noviembre!J30</f>
        <v>979</v>
      </c>
      <c r="M35" s="5">
        <f>[1]Diciembre!J30</f>
        <v>742</v>
      </c>
      <c r="N35" s="6">
        <f t="shared" si="0"/>
        <v>10603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f>[1]Enero!J31</f>
        <v>0</v>
      </c>
      <c r="C36" s="5">
        <f>[1]Febrero!J31</f>
        <v>0</v>
      </c>
      <c r="D36" s="5">
        <v>0</v>
      </c>
      <c r="E36" s="5">
        <f>[1]Abril!J31</f>
        <v>0</v>
      </c>
      <c r="F36" s="5">
        <f>[1]Mayo!J31</f>
        <v>0</v>
      </c>
      <c r="G36" s="5">
        <f>[1]Junio!J31</f>
        <v>0</v>
      </c>
      <c r="H36" s="5">
        <f>[1]Julio!J31</f>
        <v>0</v>
      </c>
      <c r="I36" s="5">
        <f>[1]Agosto!J31</f>
        <v>0</v>
      </c>
      <c r="J36" s="258">
        <f>[1]Septiembre!J31</f>
        <v>0</v>
      </c>
      <c r="K36" s="5">
        <f>[1]Octubre!J31</f>
        <v>0</v>
      </c>
      <c r="L36" s="5">
        <f>[1]Noviembre!J31</f>
        <v>0</v>
      </c>
      <c r="M36" s="5">
        <f>[1]Diciembre!J31</f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f>[1]Enero!J32</f>
        <v>303</v>
      </c>
      <c r="C37" s="5">
        <f>[1]Febrero!J32</f>
        <v>492</v>
      </c>
      <c r="D37" s="5">
        <f>[1]Marzo!J32</f>
        <v>821</v>
      </c>
      <c r="E37" s="5">
        <f>[1]Abril!J32</f>
        <v>618</v>
      </c>
      <c r="F37" s="5">
        <f>[1]Mayo!J32</f>
        <v>1179</v>
      </c>
      <c r="G37" s="5">
        <f>[1]Junio!J32</f>
        <v>953</v>
      </c>
      <c r="H37" s="5">
        <f>[1]Julio!J32</f>
        <v>828</v>
      </c>
      <c r="I37" s="5">
        <f>[1]Agosto!J32</f>
        <v>656</v>
      </c>
      <c r="J37" s="258">
        <f>[1]Septiembre!J32</f>
        <v>911</v>
      </c>
      <c r="K37" s="5">
        <f>[1]Octubre!J32</f>
        <v>1736</v>
      </c>
      <c r="L37" s="5">
        <f>[1]Noviembre!J32</f>
        <v>1247</v>
      </c>
      <c r="M37" s="5">
        <f>[1]Diciembre!J32</f>
        <v>742</v>
      </c>
      <c r="N37" s="6">
        <f t="shared" si="0"/>
        <v>10486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f>[1]Enero!J33</f>
        <v>485</v>
      </c>
      <c r="C38" s="5">
        <f>[1]Febrero!J33</f>
        <v>750</v>
      </c>
      <c r="D38" s="5">
        <f>[1]Marzo!J33</f>
        <v>204</v>
      </c>
      <c r="E38" s="5">
        <f>[1]Abril!J33</f>
        <v>5531</v>
      </c>
      <c r="F38" s="5">
        <f>[1]Mayo!J33</f>
        <v>1055</v>
      </c>
      <c r="G38" s="5">
        <f>[1]Junio!J33</f>
        <v>1234</v>
      </c>
      <c r="H38" s="5">
        <f>[1]Julio!J33</f>
        <v>413</v>
      </c>
      <c r="I38" s="5">
        <f>[1]Agosto!J33</f>
        <v>534</v>
      </c>
      <c r="J38" s="258">
        <f>[1]Septiembre!J33</f>
        <v>483</v>
      </c>
      <c r="K38" s="5">
        <f>[1]Octubre!J33</f>
        <v>399</v>
      </c>
      <c r="L38" s="5">
        <f>[1]Noviembre!J33</f>
        <v>7751</v>
      </c>
      <c r="M38" s="5">
        <f>[1]Diciembre!J33</f>
        <v>195</v>
      </c>
      <c r="N38" s="6">
        <f t="shared" si="0"/>
        <v>19034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f>[1]Enero!J34</f>
        <v>807</v>
      </c>
      <c r="C39" s="5">
        <f>[1]Febrero!J34</f>
        <v>390</v>
      </c>
      <c r="D39" s="5">
        <f>[1]Marzo!J34</f>
        <v>424</v>
      </c>
      <c r="E39" s="5">
        <f>[1]Abril!J34</f>
        <v>596</v>
      </c>
      <c r="F39" s="5">
        <f>[1]Mayo!J34</f>
        <v>419</v>
      </c>
      <c r="G39" s="5">
        <f>[1]Junio!J34</f>
        <v>845</v>
      </c>
      <c r="H39" s="5">
        <f>[1]Julio!J34</f>
        <v>705</v>
      </c>
      <c r="I39" s="5">
        <f>[1]Agosto!J34</f>
        <v>506</v>
      </c>
      <c r="J39" s="258">
        <f>[1]Septiembre!J34</f>
        <v>644</v>
      </c>
      <c r="K39" s="5">
        <f>[1]Octubre!J34</f>
        <v>231</v>
      </c>
      <c r="L39" s="5">
        <f>[1]Noviembre!J34</f>
        <v>7749</v>
      </c>
      <c r="M39" s="5">
        <f>[1]Diciembre!J34</f>
        <v>696</v>
      </c>
      <c r="N39" s="6">
        <f t="shared" si="0"/>
        <v>14012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f>[1]Enero!J35</f>
        <v>1567</v>
      </c>
      <c r="C40" s="5">
        <f>[1]Febrero!J35</f>
        <v>1424</v>
      </c>
      <c r="D40" s="5">
        <f>[1]Marzo!J35</f>
        <v>867</v>
      </c>
      <c r="E40" s="5">
        <f>[1]Abril!J35</f>
        <v>1403</v>
      </c>
      <c r="F40" s="5">
        <f>[1]Mayo!J35</f>
        <v>1973</v>
      </c>
      <c r="G40" s="5">
        <f>[1]Junio!J35</f>
        <v>1050</v>
      </c>
      <c r="H40" s="5">
        <f>[1]Julio!J35</f>
        <v>1397</v>
      </c>
      <c r="I40" s="5">
        <f>[1]Agosto!J35</f>
        <v>733</v>
      </c>
      <c r="J40" s="258">
        <f>[1]Septiembre!J35</f>
        <v>740</v>
      </c>
      <c r="K40" s="5">
        <f>[1]Octubre!J35</f>
        <v>813</v>
      </c>
      <c r="L40" s="5">
        <f>[1]Noviembre!J35</f>
        <v>1220</v>
      </c>
      <c r="M40" s="5">
        <f>[1]Diciembre!J35</f>
        <v>1441</v>
      </c>
      <c r="N40" s="6">
        <f t="shared" si="0"/>
        <v>14628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f>[1]Enero!J36</f>
        <v>1648</v>
      </c>
      <c r="C41" s="5">
        <f>[1]Febrero!J36</f>
        <v>1219</v>
      </c>
      <c r="D41" s="5">
        <f>[1]Marzo!J36</f>
        <v>917</v>
      </c>
      <c r="E41" s="5">
        <f>[1]Abril!J36</f>
        <v>1583</v>
      </c>
      <c r="F41" s="5">
        <f>[1]Mayo!J36</f>
        <v>2527</v>
      </c>
      <c r="G41" s="5">
        <f>[1]Junio!J36</f>
        <v>518</v>
      </c>
      <c r="H41" s="5">
        <f>[1]Julio!J36</f>
        <v>658</v>
      </c>
      <c r="I41" s="5">
        <f>[1]Agosto!J36</f>
        <v>426</v>
      </c>
      <c r="J41" s="258">
        <f>[1]Septiembre!J36</f>
        <v>866</v>
      </c>
      <c r="K41" s="5">
        <f>[1]Octubre!J36</f>
        <v>814</v>
      </c>
      <c r="L41" s="5">
        <f>[1]Noviembre!J36</f>
        <v>945</v>
      </c>
      <c r="M41" s="5">
        <f>[1]Diciembre!J36</f>
        <v>615</v>
      </c>
      <c r="N41" s="6">
        <f t="shared" si="0"/>
        <v>12736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f>[1]Enero!J37</f>
        <v>93</v>
      </c>
      <c r="C42" s="5">
        <f>[1]Febrero!J37</f>
        <v>125</v>
      </c>
      <c r="D42" s="5">
        <f>[1]Marzo!J37</f>
        <v>100</v>
      </c>
      <c r="E42" s="5">
        <f>[1]Abril!J37</f>
        <v>174</v>
      </c>
      <c r="F42" s="5">
        <f>[1]Mayo!J37</f>
        <v>585</v>
      </c>
      <c r="G42" s="5">
        <f>[1]Junio!J37</f>
        <v>608</v>
      </c>
      <c r="H42" s="5">
        <f>[1]Julio!J37</f>
        <v>160</v>
      </c>
      <c r="I42" s="5">
        <f>[1]Agosto!J37</f>
        <v>20</v>
      </c>
      <c r="J42" s="258">
        <f>[1]Septiembre!J37</f>
        <v>231</v>
      </c>
      <c r="K42" s="5">
        <f>[1]Octubre!J37</f>
        <v>160</v>
      </c>
      <c r="L42" s="5">
        <f>[1]Noviembre!J37</f>
        <v>242</v>
      </c>
      <c r="M42" s="5">
        <f>[1]Diciembre!J37</f>
        <v>105</v>
      </c>
      <c r="N42" s="6">
        <f t="shared" si="0"/>
        <v>2603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f>[1]Enero!J38</f>
        <v>1203</v>
      </c>
      <c r="C43" s="5">
        <f>[1]Febrero!J38</f>
        <v>2502</v>
      </c>
      <c r="D43" s="5">
        <f>[1]Marzo!J38</f>
        <v>1879</v>
      </c>
      <c r="E43" s="5">
        <f>[1]Abril!J38</f>
        <v>1268</v>
      </c>
      <c r="F43" s="5">
        <f>[1]Mayo!J38</f>
        <v>2352</v>
      </c>
      <c r="G43" s="5">
        <f>[1]Junio!J38</f>
        <v>1533</v>
      </c>
      <c r="H43" s="5">
        <f>[1]Julio!J38</f>
        <v>1315</v>
      </c>
      <c r="I43" s="5">
        <f>[1]Agosto!J38</f>
        <v>1467</v>
      </c>
      <c r="J43" s="258">
        <f>[1]Septiembre!J38</f>
        <v>993</v>
      </c>
      <c r="K43" s="5">
        <f>[1]Octubre!J38</f>
        <v>873</v>
      </c>
      <c r="L43" s="5">
        <f>[1]Noviembre!J38</f>
        <v>2344</v>
      </c>
      <c r="M43" s="5">
        <f>[1]Diciembre!J38</f>
        <v>1793</v>
      </c>
      <c r="N43" s="6">
        <f t="shared" si="0"/>
        <v>19522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f>[1]Enero!J39</f>
        <v>0</v>
      </c>
      <c r="C44" s="5">
        <f>[1]Febrero!J39</f>
        <v>0</v>
      </c>
      <c r="D44" s="5">
        <f>[1]Marzo!J39</f>
        <v>2</v>
      </c>
      <c r="E44" s="5">
        <f>[1]Abril!J39</f>
        <v>0</v>
      </c>
      <c r="F44" s="5">
        <f>[1]Mayo!J39</f>
        <v>5</v>
      </c>
      <c r="G44" s="5">
        <f>[1]Junio!J39</f>
        <v>0</v>
      </c>
      <c r="H44" s="5">
        <f>[1]Julio!J39</f>
        <v>0</v>
      </c>
      <c r="I44" s="5">
        <f>[1]Agosto!J39</f>
        <v>2</v>
      </c>
      <c r="J44" s="258">
        <f>[1]Septiembre!J39</f>
        <v>0</v>
      </c>
      <c r="K44" s="5">
        <f>[1]Octubre!J39</f>
        <v>360</v>
      </c>
      <c r="L44" s="5">
        <f>[1]Noviembre!J39</f>
        <v>0</v>
      </c>
      <c r="M44" s="5">
        <f>[1]Diciembre!J39</f>
        <v>2</v>
      </c>
      <c r="N44" s="6">
        <f t="shared" si="0"/>
        <v>371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f>[1]Enero!J40</f>
        <v>4197</v>
      </c>
      <c r="C45" s="5">
        <f>[1]Febrero!J40</f>
        <v>3463</v>
      </c>
      <c r="D45" s="5">
        <f>[1]Marzo!J40</f>
        <v>3149</v>
      </c>
      <c r="E45" s="5">
        <f>[1]Abril!J40</f>
        <v>5304</v>
      </c>
      <c r="F45" s="5">
        <f>[1]Mayo!J40</f>
        <v>6843</v>
      </c>
      <c r="G45" s="5">
        <f>[1]Junio!J40</f>
        <v>6130</v>
      </c>
      <c r="H45" s="5">
        <f>[1]Julio!J40</f>
        <v>4178</v>
      </c>
      <c r="I45" s="5">
        <f>[1]Agosto!J40</f>
        <v>4887</v>
      </c>
      <c r="J45" s="258">
        <f>[1]Septiembre!J40</f>
        <v>3124</v>
      </c>
      <c r="K45" s="5">
        <f>[1]Octubre!J40</f>
        <v>4390</v>
      </c>
      <c r="L45" s="5">
        <f>[1]Noviembre!J40</f>
        <v>4051</v>
      </c>
      <c r="M45" s="5">
        <f>[1]Diciembre!J40</f>
        <v>4572</v>
      </c>
      <c r="N45" s="6">
        <f t="shared" si="0"/>
        <v>54288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f>[1]Enero!J41</f>
        <v>20110</v>
      </c>
      <c r="C46" s="5">
        <f>[1]Febrero!J41</f>
        <v>16919</v>
      </c>
      <c r="D46" s="5">
        <f>[1]Marzo!J41</f>
        <v>22154</v>
      </c>
      <c r="E46" s="5">
        <f>[1]Abril!J41</f>
        <v>18164</v>
      </c>
      <c r="F46" s="5">
        <f>[1]Mayo!J41</f>
        <v>16312</v>
      </c>
      <c r="G46" s="5">
        <f>[1]Junio!J41</f>
        <v>19430</v>
      </c>
      <c r="H46" s="5">
        <f>[1]Julio!J41</f>
        <v>17246</v>
      </c>
      <c r="I46" s="5">
        <f>[1]Agosto!J41</f>
        <v>14189</v>
      </c>
      <c r="J46" s="38">
        <f>[1]Septiembre!J41</f>
        <v>11375</v>
      </c>
      <c r="K46" s="5">
        <f>[1]Octubre!J41</f>
        <v>12247</v>
      </c>
      <c r="L46" s="5">
        <f>[1]Noviembre!J41</f>
        <v>15527</v>
      </c>
      <c r="M46" s="5">
        <f>[1]Diciembre!J41</f>
        <v>13330</v>
      </c>
      <c r="N46" s="6">
        <f t="shared" si="0"/>
        <v>197003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M47" si="1">SUM(B13:B46)</f>
        <v>777839</v>
      </c>
      <c r="C47" s="253">
        <f t="shared" si="1"/>
        <v>402040</v>
      </c>
      <c r="D47" s="253">
        <f t="shared" si="1"/>
        <v>244109</v>
      </c>
      <c r="E47" s="253">
        <f t="shared" si="1"/>
        <v>345426</v>
      </c>
      <c r="F47" s="253">
        <f t="shared" si="1"/>
        <v>586617</v>
      </c>
      <c r="G47" s="253">
        <f t="shared" si="1"/>
        <v>758153</v>
      </c>
      <c r="H47" s="253">
        <f t="shared" si="1"/>
        <v>642291</v>
      </c>
      <c r="I47" s="253">
        <f t="shared" si="1"/>
        <v>274950</v>
      </c>
      <c r="J47" s="254">
        <f t="shared" si="1"/>
        <v>265306</v>
      </c>
      <c r="K47" s="253">
        <f t="shared" si="1"/>
        <v>167389</v>
      </c>
      <c r="L47" s="253">
        <f t="shared" si="1"/>
        <v>200868</v>
      </c>
      <c r="M47" s="253">
        <f t="shared" si="1"/>
        <v>622228</v>
      </c>
      <c r="N47" s="255">
        <f>SUM(N13:N46)</f>
        <v>5287216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209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f>[1]Enero!J56</f>
        <v>41986</v>
      </c>
      <c r="C62" s="8">
        <f>[1]Febrero!J56</f>
        <v>2776</v>
      </c>
      <c r="D62" s="8">
        <f>[1]Marzo!J56</f>
        <v>37207</v>
      </c>
      <c r="E62" s="8">
        <v>438420</v>
      </c>
      <c r="F62" s="8">
        <v>386807</v>
      </c>
      <c r="G62" s="8">
        <f>[1]Junio!J56</f>
        <v>252985</v>
      </c>
      <c r="H62" s="8">
        <f>[1]Julio!J56</f>
        <v>170092</v>
      </c>
      <c r="I62" s="8">
        <f>[1]Agosto!J57</f>
        <v>111150</v>
      </c>
      <c r="J62" s="242">
        <f>[1]Septiembre!J56</f>
        <v>163386</v>
      </c>
      <c r="K62" s="8">
        <f>[1]Octubre!J57</f>
        <v>663623</v>
      </c>
      <c r="L62" s="8">
        <f>[1]Noviembre!J57</f>
        <v>490251</v>
      </c>
      <c r="M62" s="8">
        <f>[1]Diciembre!J57</f>
        <v>135303</v>
      </c>
      <c r="N62" s="243">
        <f t="shared" ref="N62:N95" si="2">SUM(B62:M62)</f>
        <v>2893986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f>[1]Enero!J57</f>
        <v>48248</v>
      </c>
      <c r="C63" s="8">
        <f>[1]Febrero!J57</f>
        <v>16684</v>
      </c>
      <c r="D63" s="8">
        <f>[1]Marzo!J57</f>
        <v>12293</v>
      </c>
      <c r="E63" s="8">
        <f>[1]Abril!J57</f>
        <v>22518</v>
      </c>
      <c r="F63" s="8">
        <f>[1]Mayo!J58</f>
        <v>23415</v>
      </c>
      <c r="G63" s="8">
        <f>[1]Junio!J57</f>
        <v>24304</v>
      </c>
      <c r="H63" s="8">
        <f>[1]Julio!J57</f>
        <v>47551</v>
      </c>
      <c r="I63" s="8">
        <f>[1]Agosto!J58</f>
        <v>57006</v>
      </c>
      <c r="J63" s="242">
        <f>[1]Septiembre!J57</f>
        <v>49961</v>
      </c>
      <c r="K63" s="8">
        <f>[1]Octubre!J58</f>
        <v>33591</v>
      </c>
      <c r="L63" s="8">
        <f>[1]Noviembre!J58</f>
        <v>19659</v>
      </c>
      <c r="M63" s="8">
        <f>[1]Diciembre!J58</f>
        <v>25178</v>
      </c>
      <c r="N63" s="9">
        <f t="shared" si="2"/>
        <v>380408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f>[1]Enero!J58</f>
        <v>2230</v>
      </c>
      <c r="C64" s="8">
        <f>[1]Febrero!J58</f>
        <v>1200</v>
      </c>
      <c r="D64" s="8">
        <f>[1]Marzo!J58</f>
        <v>1350</v>
      </c>
      <c r="E64" s="8">
        <f>[1]Abril!J58</f>
        <v>0</v>
      </c>
      <c r="F64" s="8">
        <f>[1]Mayo!J59</f>
        <v>0</v>
      </c>
      <c r="G64" s="8">
        <f>[1]Junio!J58</f>
        <v>0</v>
      </c>
      <c r="H64" s="8">
        <f>[1]Julio!J58</f>
        <v>0</v>
      </c>
      <c r="I64" s="8">
        <f>[1]Agosto!J59</f>
        <v>450</v>
      </c>
      <c r="J64" s="242">
        <f>[1]Septiembre!J58</f>
        <v>427</v>
      </c>
      <c r="K64" s="8">
        <f>[1]Octubre!J59</f>
        <v>720</v>
      </c>
      <c r="L64" s="8">
        <f>[1]Noviembre!J59</f>
        <v>90</v>
      </c>
      <c r="M64" s="8">
        <f>[1]Diciembre!J59</f>
        <v>60</v>
      </c>
      <c r="N64" s="9">
        <f t="shared" si="2"/>
        <v>6527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f>[1]Enero!J59</f>
        <v>118010</v>
      </c>
      <c r="C65" s="8">
        <f>[1]Febrero!J59</f>
        <v>118014</v>
      </c>
      <c r="D65" s="8">
        <f>[1]Marzo!J59</f>
        <v>118002</v>
      </c>
      <c r="E65" s="8">
        <v>117982</v>
      </c>
      <c r="F65" s="8">
        <f>[1]Mayo!J60</f>
        <v>117958</v>
      </c>
      <c r="G65" s="8">
        <f>[1]Junio!J59</f>
        <v>117935</v>
      </c>
      <c r="H65" s="8">
        <f>[1]Julio!J59</f>
        <v>117945</v>
      </c>
      <c r="I65" s="8">
        <f>[1]Agosto!J60</f>
        <v>117947</v>
      </c>
      <c r="J65" s="242">
        <f>[1]Septiembre!J59</f>
        <v>118047</v>
      </c>
      <c r="K65" s="8">
        <f>[1]Octubre!J60</f>
        <v>118077</v>
      </c>
      <c r="L65" s="8">
        <f>[1]Noviembre!J60</f>
        <v>118055</v>
      </c>
      <c r="M65" s="8">
        <f>[1]Diciembre!J60</f>
        <v>118070</v>
      </c>
      <c r="N65" s="9">
        <f t="shared" si="2"/>
        <v>1416042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f>[1]Enero!J60</f>
        <v>851</v>
      </c>
      <c r="C66" s="8">
        <f>[1]Febrero!J60</f>
        <v>432</v>
      </c>
      <c r="D66" s="8">
        <f>[1]Marzo!J60</f>
        <v>617</v>
      </c>
      <c r="E66" s="8">
        <f>[1]Abril!J60</f>
        <v>2318</v>
      </c>
      <c r="F66" s="8">
        <f>[1]Mayo!J61</f>
        <v>1951</v>
      </c>
      <c r="G66" s="8">
        <f>[1]Junio!J60</f>
        <v>2029</v>
      </c>
      <c r="H66" s="8">
        <f>[1]Julio!J60</f>
        <v>3753</v>
      </c>
      <c r="I66" s="8">
        <f>[1]Agosto!J61</f>
        <v>9935</v>
      </c>
      <c r="J66" s="242">
        <f>[1]Septiembre!J60</f>
        <v>7143</v>
      </c>
      <c r="K66" s="8">
        <f>[1]Octubre!J61</f>
        <v>1285</v>
      </c>
      <c r="L66" s="8">
        <f>[1]Noviembre!J61</f>
        <v>7856</v>
      </c>
      <c r="M66" s="8">
        <f>[1]Diciembre!J61</f>
        <v>10679</v>
      </c>
      <c r="N66" s="9">
        <f t="shared" si="2"/>
        <v>48849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f>[1]Enero!J61</f>
        <v>10940</v>
      </c>
      <c r="C67" s="8">
        <f>[1]Febrero!J61</f>
        <v>148833</v>
      </c>
      <c r="D67" s="8">
        <f>[1]Marzo!J61</f>
        <v>55156</v>
      </c>
      <c r="E67" s="8">
        <f>[1]Abril!J61</f>
        <v>28672</v>
      </c>
      <c r="F67" s="8">
        <f>[1]Mayo!J62</f>
        <v>8549</v>
      </c>
      <c r="G67" s="8">
        <f>[1]Junio!J61</f>
        <v>3083</v>
      </c>
      <c r="H67" s="8">
        <f>[1]Julio!J61</f>
        <v>22167</v>
      </c>
      <c r="I67" s="8">
        <f>[1]Agosto!J62</f>
        <v>17669</v>
      </c>
      <c r="J67" s="242">
        <f>[1]Septiembre!J61</f>
        <v>1415</v>
      </c>
      <c r="K67" s="8">
        <f>[1]Octubre!J62</f>
        <v>2835</v>
      </c>
      <c r="L67" s="8">
        <f>[1]Noviembre!J62</f>
        <v>8667</v>
      </c>
      <c r="M67" s="8">
        <f>[1]Diciembre!J62</f>
        <v>14190</v>
      </c>
      <c r="N67" s="9">
        <f t="shared" si="2"/>
        <v>322176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f>[1]Enero!J62</f>
        <v>7481</v>
      </c>
      <c r="C68" s="8">
        <f>[1]Febrero!J62</f>
        <v>16060</v>
      </c>
      <c r="D68" s="8">
        <f>[1]Marzo!J62</f>
        <v>22315</v>
      </c>
      <c r="E68" s="8">
        <f>[1]Abril!J62</f>
        <v>12061</v>
      </c>
      <c r="F68" s="8">
        <f>[1]Mayo!J63</f>
        <v>1159</v>
      </c>
      <c r="G68" s="8">
        <f>[1]Junio!J62</f>
        <v>2246</v>
      </c>
      <c r="H68" s="8">
        <f>[1]Julio!J62</f>
        <v>31221</v>
      </c>
      <c r="I68" s="8">
        <f>[1]Agosto!J63</f>
        <v>46395</v>
      </c>
      <c r="J68" s="242">
        <f>[1]Septiembre!J62</f>
        <v>2023</v>
      </c>
      <c r="K68" s="8">
        <f>[1]Octubre!J63</f>
        <v>2502</v>
      </c>
      <c r="L68" s="8">
        <f>[1]Noviembre!J63</f>
        <v>13779</v>
      </c>
      <c r="M68" s="8">
        <f>[1]Diciembre!J63</f>
        <v>52544</v>
      </c>
      <c r="N68" s="9">
        <f t="shared" si="2"/>
        <v>209786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f>[1]Enero!J63</f>
        <v>467</v>
      </c>
      <c r="C69" s="8">
        <f>[1]Febrero!J63</f>
        <v>235</v>
      </c>
      <c r="D69" s="8">
        <f>[1]Marzo!J63</f>
        <v>241</v>
      </c>
      <c r="E69" s="8">
        <f>[1]Abril!J63</f>
        <v>496</v>
      </c>
      <c r="F69" s="8">
        <f>[1]Mayo!J64</f>
        <v>99</v>
      </c>
      <c r="G69" s="8">
        <f>[1]Junio!J63</f>
        <v>81</v>
      </c>
      <c r="H69" s="8">
        <f>[1]Julio!J63</f>
        <v>550</v>
      </c>
      <c r="I69" s="8">
        <f>[1]Agosto!J64</f>
        <v>1050</v>
      </c>
      <c r="J69" s="242">
        <f>[1]Septiembre!J63</f>
        <v>105</v>
      </c>
      <c r="K69" s="8">
        <f>[1]Octubre!J64</f>
        <v>495</v>
      </c>
      <c r="L69" s="8">
        <f>[1]Noviembre!J64</f>
        <v>184</v>
      </c>
      <c r="M69" s="8">
        <f>[1]Diciembre!J64</f>
        <v>575</v>
      </c>
      <c r="N69" s="9">
        <f t="shared" si="2"/>
        <v>4578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f>[1]Enero!J64</f>
        <v>76938</v>
      </c>
      <c r="C70" s="8">
        <f>[1]Febrero!J64</f>
        <v>71727</v>
      </c>
      <c r="D70" s="8">
        <f>[1]Marzo!J64</f>
        <v>55458</v>
      </c>
      <c r="E70" s="8">
        <f>[1]Abril!J64</f>
        <v>29129</v>
      </c>
      <c r="F70" s="8">
        <f>[1]Mayo!J65</f>
        <v>18186</v>
      </c>
      <c r="G70" s="8">
        <f>[1]Junio!J64</f>
        <v>16196</v>
      </c>
      <c r="H70" s="8">
        <f>[1]Julio!J64</f>
        <v>13998</v>
      </c>
      <c r="I70" s="8">
        <f>[1]Agosto!J65</f>
        <v>9349</v>
      </c>
      <c r="J70" s="242">
        <f>[1]Septiembre!J64</f>
        <v>10039</v>
      </c>
      <c r="K70" s="8">
        <f>[1]Octubre!J65</f>
        <v>12909</v>
      </c>
      <c r="L70" s="8">
        <f>[1]Noviembre!J65</f>
        <v>30317</v>
      </c>
      <c r="M70" s="8">
        <f>[1]Diciembre!J65</f>
        <v>49781</v>
      </c>
      <c r="N70" s="9">
        <f t="shared" si="2"/>
        <v>394027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f>[1]Enero!J65</f>
        <v>9843</v>
      </c>
      <c r="C71" s="8">
        <f>[1]Febrero!J65</f>
        <v>8697</v>
      </c>
      <c r="D71" s="8">
        <f>[1]Marzo!J65</f>
        <v>9644</v>
      </c>
      <c r="E71" s="8">
        <f>[1]Abril!J65</f>
        <v>14407</v>
      </c>
      <c r="F71" s="8">
        <f>[1]Mayo!J66</f>
        <v>7303</v>
      </c>
      <c r="G71" s="8">
        <f>[1]Junio!J65</f>
        <v>14634</v>
      </c>
      <c r="H71" s="8">
        <f>[1]Julio!J65</f>
        <v>5761</v>
      </c>
      <c r="I71" s="8">
        <f>[1]Agosto!J66</f>
        <v>4620</v>
      </c>
      <c r="J71" s="242">
        <f>[1]Septiembre!J65</f>
        <v>3695</v>
      </c>
      <c r="K71" s="8">
        <f>[1]Octubre!J66</f>
        <v>4574</v>
      </c>
      <c r="L71" s="8">
        <f>[1]Noviembre!J66</f>
        <v>7200</v>
      </c>
      <c r="M71" s="8">
        <f>[1]Diciembre!J66</f>
        <v>6385</v>
      </c>
      <c r="N71" s="9">
        <f t="shared" si="2"/>
        <v>96763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f>[1]Enero!J66</f>
        <v>8745</v>
      </c>
      <c r="C72" s="8">
        <f>[1]Febrero!J66</f>
        <v>10728</v>
      </c>
      <c r="D72" s="8">
        <f>[1]Marzo!J66</f>
        <v>7976</v>
      </c>
      <c r="E72" s="8">
        <f>[1]Abril!J66</f>
        <v>4383</v>
      </c>
      <c r="F72" s="8">
        <f>[1]Mayo!J67</f>
        <v>6270</v>
      </c>
      <c r="G72" s="8">
        <f>[1]Junio!J66</f>
        <v>4452</v>
      </c>
      <c r="H72" s="8">
        <f>[1]Julio!J66</f>
        <v>3716</v>
      </c>
      <c r="I72" s="8">
        <f>[1]Agosto!J67</f>
        <v>2344</v>
      </c>
      <c r="J72" s="242">
        <f>[1]Septiembre!J66</f>
        <v>2739</v>
      </c>
      <c r="K72" s="8">
        <f>[1]Octubre!J67</f>
        <v>4307</v>
      </c>
      <c r="L72" s="8">
        <f>[1]Noviembre!J67</f>
        <v>2251</v>
      </c>
      <c r="M72" s="8">
        <f>[1]Diciembre!J67</f>
        <v>4423</v>
      </c>
      <c r="N72" s="9">
        <f t="shared" si="2"/>
        <v>62334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f>[1]Enero!J67</f>
        <v>1916</v>
      </c>
      <c r="C73" s="8">
        <f>[1]Febrero!J67</f>
        <v>3664</v>
      </c>
      <c r="D73" s="8">
        <f>[1]Marzo!J67</f>
        <v>2466</v>
      </c>
      <c r="E73" s="8">
        <f>[1]Abril!J67</f>
        <v>5188</v>
      </c>
      <c r="F73" s="8">
        <f>[1]Mayo!J68</f>
        <v>2713</v>
      </c>
      <c r="G73" s="8">
        <f>[1]Junio!J67</f>
        <v>2638</v>
      </c>
      <c r="H73" s="8">
        <f>[1]Julio!J67</f>
        <v>1507</v>
      </c>
      <c r="I73" s="8">
        <f>[1]Agosto!J68</f>
        <v>1415</v>
      </c>
      <c r="J73" s="242">
        <f>[1]Septiembre!J67</f>
        <v>3757</v>
      </c>
      <c r="K73" s="8">
        <f>[1]Octubre!J68</f>
        <v>2154</v>
      </c>
      <c r="L73" s="8">
        <f>[1]Noviembre!J68</f>
        <v>1812</v>
      </c>
      <c r="M73" s="8">
        <f>[1]Diciembre!J68</f>
        <v>2240</v>
      </c>
      <c r="N73" s="9">
        <f t="shared" si="2"/>
        <v>31470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f>[1]Enero!J68</f>
        <v>6809</v>
      </c>
      <c r="C74" s="8">
        <f>[1]Febrero!J68</f>
        <v>10023</v>
      </c>
      <c r="D74" s="8">
        <f>[1]Marzo!J68</f>
        <v>6361</v>
      </c>
      <c r="E74" s="8">
        <f>[1]Abril!J68</f>
        <v>5901</v>
      </c>
      <c r="F74" s="8">
        <f>[1]Mayo!J69</f>
        <v>5738</v>
      </c>
      <c r="G74" s="8">
        <f>[1]Junio!J68</f>
        <v>5246</v>
      </c>
      <c r="H74" s="8">
        <f>[1]Julio!J68</f>
        <v>3846</v>
      </c>
      <c r="I74" s="8">
        <f>[1]Agosto!J69</f>
        <v>3810</v>
      </c>
      <c r="J74" s="242">
        <f>[1]Septiembre!J68</f>
        <v>4211</v>
      </c>
      <c r="K74" s="8">
        <f>[1]Octubre!J69</f>
        <v>4606</v>
      </c>
      <c r="L74" s="8">
        <f>[1]Noviembre!J69</f>
        <v>4649</v>
      </c>
      <c r="M74" s="8">
        <f>[1]Diciembre!J69</f>
        <v>10268</v>
      </c>
      <c r="N74" s="9">
        <f t="shared" si="2"/>
        <v>71468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f>[1]Enero!J69</f>
        <v>24520</v>
      </c>
      <c r="C75" s="8">
        <f>[1]Febrero!J69</f>
        <v>30263</v>
      </c>
      <c r="D75" s="8">
        <f>[1]Marzo!J69</f>
        <v>27280</v>
      </c>
      <c r="E75" s="8">
        <f>[1]Abril!J69</f>
        <v>28869</v>
      </c>
      <c r="F75" s="8">
        <f>[1]Mayo!J70</f>
        <v>24780</v>
      </c>
      <c r="G75" s="8">
        <f>[1]Junio!J69</f>
        <v>28578</v>
      </c>
      <c r="H75" s="8">
        <f>[1]Julio!J69</f>
        <v>21806</v>
      </c>
      <c r="I75" s="8">
        <f>[1]Agosto!J70</f>
        <v>19936</v>
      </c>
      <c r="J75" s="242">
        <f>[1]Septiembre!J69</f>
        <v>24390</v>
      </c>
      <c r="K75" s="8">
        <f>[1]Octubre!J70</f>
        <v>24458</v>
      </c>
      <c r="L75" s="8">
        <f>[1]Noviembre!J70</f>
        <v>41924</v>
      </c>
      <c r="M75" s="8">
        <f>[1]Diciembre!J70</f>
        <v>44525</v>
      </c>
      <c r="N75" s="9">
        <f t="shared" si="2"/>
        <v>341329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f>[1]Enero!J70</f>
        <v>10358</v>
      </c>
      <c r="C76" s="8">
        <f>[1]Febrero!J70</f>
        <v>11946</v>
      </c>
      <c r="D76" s="8">
        <f>[1]Marzo!J70</f>
        <v>12118</v>
      </c>
      <c r="E76" s="8">
        <f>[1]Abril!J70</f>
        <v>11731</v>
      </c>
      <c r="F76" s="8">
        <f>[1]Mayo!J71</f>
        <v>11566</v>
      </c>
      <c r="G76" s="8">
        <f>[1]Junio!J70</f>
        <v>11611</v>
      </c>
      <c r="H76" s="8">
        <f>[1]Julio!J70</f>
        <v>11612</v>
      </c>
      <c r="I76" s="8">
        <f>[1]Agosto!J71</f>
        <v>7965</v>
      </c>
      <c r="J76" s="242">
        <f>[1]Septiembre!J70</f>
        <v>7765</v>
      </c>
      <c r="K76" s="8">
        <f>[1]Octubre!J71</f>
        <v>7838</v>
      </c>
      <c r="L76" s="8">
        <f>[1]Noviembre!J71</f>
        <v>6718</v>
      </c>
      <c r="M76" s="8">
        <f>[1]Diciembre!J71</f>
        <v>7947</v>
      </c>
      <c r="N76" s="9">
        <f t="shared" si="2"/>
        <v>119175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f>[1]Enero!J71</f>
        <v>0</v>
      </c>
      <c r="C77" s="8">
        <f>[1]Febrero!J71</f>
        <v>0</v>
      </c>
      <c r="D77" s="8">
        <f>[1]Marzo!J71</f>
        <v>0</v>
      </c>
      <c r="E77" s="8">
        <f>[1]Abril!J71</f>
        <v>960</v>
      </c>
      <c r="F77" s="8">
        <f>[1]Mayo!J72</f>
        <v>2155</v>
      </c>
      <c r="G77" s="8">
        <f>[1]Junio!J71</f>
        <v>52</v>
      </c>
      <c r="H77" s="8">
        <f>[1]Julio!J71</f>
        <v>0</v>
      </c>
      <c r="I77" s="8">
        <f>[1]Agosto!J72</f>
        <v>0</v>
      </c>
      <c r="J77" s="242">
        <f>[1]Septiembre!J71</f>
        <v>0</v>
      </c>
      <c r="K77" s="8">
        <f>[1]Octubre!J72</f>
        <v>0</v>
      </c>
      <c r="L77" s="8">
        <f>[1]Noviembre!J72</f>
        <v>0</v>
      </c>
      <c r="M77" s="8">
        <f>[1]Diciembre!J72</f>
        <v>0</v>
      </c>
      <c r="N77" s="9">
        <f t="shared" si="2"/>
        <v>3167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f>[1]Enero!J72</f>
        <v>12823</v>
      </c>
      <c r="C78" s="8">
        <f>[1]Febrero!J72</f>
        <v>15010</v>
      </c>
      <c r="D78" s="8">
        <f>[1]Marzo!J72</f>
        <v>11676</v>
      </c>
      <c r="E78" s="8">
        <f>[1]Abril!J72</f>
        <v>16416</v>
      </c>
      <c r="F78" s="8">
        <f>[1]Mayo!J73</f>
        <v>13167</v>
      </c>
      <c r="G78" s="8">
        <f>[1]Junio!J72</f>
        <v>10778</v>
      </c>
      <c r="H78" s="8">
        <f>[1]Julio!J72</f>
        <v>9703</v>
      </c>
      <c r="I78" s="8">
        <f>[1]Agosto!J73</f>
        <v>12104</v>
      </c>
      <c r="J78" s="242">
        <f>[1]Septiembre!J72</f>
        <v>12275</v>
      </c>
      <c r="K78" s="8">
        <f>[1]Octubre!J73</f>
        <v>13845</v>
      </c>
      <c r="L78" s="8">
        <f>[1]Noviembre!J73</f>
        <v>11295</v>
      </c>
      <c r="M78" s="8">
        <f>[1]Diciembre!J73</f>
        <v>12871</v>
      </c>
      <c r="N78" s="9">
        <f t="shared" si="2"/>
        <v>151963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f>[1]Enero!J73</f>
        <v>5341</v>
      </c>
      <c r="C79" s="8">
        <f>[1]Febrero!J73</f>
        <v>7834</v>
      </c>
      <c r="D79" s="8">
        <f>[1]Marzo!J73</f>
        <v>4794</v>
      </c>
      <c r="E79" s="8">
        <f>[1]Abril!J73</f>
        <v>6905</v>
      </c>
      <c r="F79" s="8">
        <f>[1]Mayo!J74</f>
        <v>6845</v>
      </c>
      <c r="G79" s="8">
        <f>[1]Junio!J73</f>
        <v>7686</v>
      </c>
      <c r="H79" s="8">
        <f>[1]Julio!J73</f>
        <v>7586</v>
      </c>
      <c r="I79" s="8">
        <f>[1]Agosto!J74</f>
        <v>7036</v>
      </c>
      <c r="J79" s="242">
        <f>[1]Septiembre!J73</f>
        <v>7399</v>
      </c>
      <c r="K79" s="8">
        <f>[1]Octubre!J74</f>
        <v>7475</v>
      </c>
      <c r="L79" s="8">
        <f>[1]Noviembre!J74</f>
        <v>7111</v>
      </c>
      <c r="M79" s="8">
        <f>[1]Diciembre!J74</f>
        <v>6743</v>
      </c>
      <c r="N79" s="9">
        <f t="shared" si="2"/>
        <v>82755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f>[1]Enero!J74</f>
        <v>970</v>
      </c>
      <c r="C80" s="8">
        <f>[1]Febrero!J74</f>
        <v>3100</v>
      </c>
      <c r="D80" s="8">
        <f>[1]Marzo!J74</f>
        <v>3317</v>
      </c>
      <c r="E80" s="8">
        <f>[1]Abril!J74</f>
        <v>15769</v>
      </c>
      <c r="F80" s="8">
        <f>[1]Mayo!J75</f>
        <v>7254</v>
      </c>
      <c r="G80" s="8">
        <f>[1]Junio!J74</f>
        <v>1669</v>
      </c>
      <c r="H80" s="8">
        <f>[1]Julio!J74</f>
        <v>2959</v>
      </c>
      <c r="I80" s="8">
        <f>[1]Agosto!J75</f>
        <v>4020</v>
      </c>
      <c r="J80" s="242">
        <f>[1]Septiembre!J74</f>
        <v>2545</v>
      </c>
      <c r="K80" s="8">
        <f>[1]Octubre!J75</f>
        <v>257</v>
      </c>
      <c r="L80" s="8">
        <f>[1]Noviembre!J75</f>
        <v>1023</v>
      </c>
      <c r="M80" s="8">
        <f>[1]Diciembre!J75</f>
        <v>621</v>
      </c>
      <c r="N80" s="9">
        <f t="shared" si="2"/>
        <v>43504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f>[1]Enero!J75</f>
        <v>1060</v>
      </c>
      <c r="C81" s="8">
        <f>[1]Febrero!J75</f>
        <v>1402</v>
      </c>
      <c r="D81" s="8">
        <f>[1]Marzo!J75</f>
        <v>737</v>
      </c>
      <c r="E81" s="8">
        <f>[1]Abril!J75</f>
        <v>710</v>
      </c>
      <c r="F81" s="8">
        <f>[1]Mayo!J76</f>
        <v>967</v>
      </c>
      <c r="G81" s="8">
        <f>[1]Junio!J75</f>
        <v>829</v>
      </c>
      <c r="H81" s="8">
        <f>[1]Julio!J75</f>
        <v>1041</v>
      </c>
      <c r="I81" s="8">
        <f>[1]Agosto!J76</f>
        <v>1052</v>
      </c>
      <c r="J81" s="242">
        <f>[1]Septiembre!J75</f>
        <v>756</v>
      </c>
      <c r="K81" s="8">
        <f>[1]Octubre!J76</f>
        <v>531</v>
      </c>
      <c r="L81" s="8">
        <f>[1]Noviembre!J76</f>
        <v>866</v>
      </c>
      <c r="M81" s="8">
        <f>[1]Diciembre!J76</f>
        <v>1076</v>
      </c>
      <c r="N81" s="9">
        <f t="shared" si="2"/>
        <v>11027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f>[1]Enero!J76</f>
        <v>630</v>
      </c>
      <c r="C82" s="8">
        <f>[1]Febrero!J76</f>
        <v>1041</v>
      </c>
      <c r="D82" s="8">
        <f>[1]Marzo!J76</f>
        <v>657</v>
      </c>
      <c r="E82" s="8">
        <f>[1]Abril!J76</f>
        <v>1026</v>
      </c>
      <c r="F82" s="8">
        <f>[1]Mayo!J77</f>
        <v>624</v>
      </c>
      <c r="G82" s="8">
        <f>[1]Junio!J76</f>
        <v>1245</v>
      </c>
      <c r="H82" s="8">
        <f>[1]Julio!J76</f>
        <v>555</v>
      </c>
      <c r="I82" s="8">
        <f>[1]Agosto!J77</f>
        <v>952</v>
      </c>
      <c r="J82" s="242">
        <f>[1]Septiembre!J76</f>
        <v>733</v>
      </c>
      <c r="K82" s="8">
        <f>[1]Octubre!J77</f>
        <v>840</v>
      </c>
      <c r="L82" s="8">
        <f>[1]Noviembre!J77</f>
        <v>436</v>
      </c>
      <c r="M82" s="8">
        <f>[1]Diciembre!J77</f>
        <v>599</v>
      </c>
      <c r="N82" s="9">
        <f t="shared" si="2"/>
        <v>9338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f>[1]Enero!J77</f>
        <v>7807</v>
      </c>
      <c r="C83" s="8">
        <f>[1]Febrero!J77</f>
        <v>10326</v>
      </c>
      <c r="D83" s="8">
        <f>[1]Marzo!J77</f>
        <v>10135</v>
      </c>
      <c r="E83" s="8">
        <f>[1]Abril!J77</f>
        <v>10635</v>
      </c>
      <c r="F83" s="8">
        <f>[1]Mayo!J78</f>
        <v>9776</v>
      </c>
      <c r="G83" s="8">
        <f>[1]Junio!J77</f>
        <v>10632</v>
      </c>
      <c r="H83" s="8">
        <f>[1]Julio!J77</f>
        <v>11355</v>
      </c>
      <c r="I83" s="8">
        <f>[1]Agosto!J78</f>
        <v>16725</v>
      </c>
      <c r="J83" s="242">
        <f>[1]Septiembre!J77</f>
        <v>16818</v>
      </c>
      <c r="K83" s="8">
        <f>[1]Octubre!J78</f>
        <v>8910</v>
      </c>
      <c r="L83" s="8">
        <f>[1]Noviembre!J78</f>
        <v>9076</v>
      </c>
      <c r="M83" s="8">
        <f>[1]Diciembre!J78</f>
        <v>16531</v>
      </c>
      <c r="N83" s="9">
        <f t="shared" si="2"/>
        <v>138726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f>[1]Enero!J78</f>
        <v>1787</v>
      </c>
      <c r="C84" s="8">
        <f>[1]Febrero!J78</f>
        <v>2316</v>
      </c>
      <c r="D84" s="8">
        <f>[1]Marzo!J78</f>
        <v>1341</v>
      </c>
      <c r="E84" s="8">
        <f>[1]Abril!J78</f>
        <v>1702</v>
      </c>
      <c r="F84" s="8">
        <f>[1]Mayo!J79</f>
        <v>1470</v>
      </c>
      <c r="G84" s="8">
        <f>[1]Junio!J78</f>
        <v>1620</v>
      </c>
      <c r="H84" s="8">
        <f>[1]Julio!J78</f>
        <v>1276</v>
      </c>
      <c r="I84" s="8">
        <f>[1]Agosto!J79</f>
        <v>1297</v>
      </c>
      <c r="J84" s="242">
        <f>[1]Septiembre!J78</f>
        <v>1450</v>
      </c>
      <c r="K84" s="8">
        <f>[1]Octubre!J79</f>
        <v>1775</v>
      </c>
      <c r="L84" s="8">
        <f>[1]Noviembre!J79</f>
        <v>1415</v>
      </c>
      <c r="M84" s="8">
        <f>[1]Diciembre!J79</f>
        <v>1784</v>
      </c>
      <c r="N84" s="9">
        <f t="shared" si="2"/>
        <v>19233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f>[1]Enero!J79</f>
        <v>0</v>
      </c>
      <c r="C85" s="8">
        <f>[1]Febrero!J79</f>
        <v>0</v>
      </c>
      <c r="D85" s="8">
        <f>[1]Marzo!J79</f>
        <v>0</v>
      </c>
      <c r="E85" s="8">
        <f>[1]Abril!J79</f>
        <v>0</v>
      </c>
      <c r="F85" s="8">
        <f>[1]Mayo!J80</f>
        <v>0</v>
      </c>
      <c r="G85" s="8">
        <f>[1]Junio!J79</f>
        <v>0</v>
      </c>
      <c r="H85" s="8">
        <f>[1]Julio!J79</f>
        <v>0</v>
      </c>
      <c r="I85" s="8">
        <f>[1]Agosto!J80</f>
        <v>0</v>
      </c>
      <c r="J85" s="242">
        <f>[1]Septiembre!J79</f>
        <v>0</v>
      </c>
      <c r="K85" s="8">
        <f>[1]Octubre!J80</f>
        <v>0</v>
      </c>
      <c r="L85" s="8">
        <f>[1]Noviembre!J80</f>
        <v>0</v>
      </c>
      <c r="M85" s="8">
        <f>[1]Diciembre!J80</f>
        <v>0</v>
      </c>
      <c r="N85" s="9">
        <f t="shared" si="2"/>
        <v>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f>[1]Enero!J80</f>
        <v>268</v>
      </c>
      <c r="C86" s="8">
        <f>[1]Febrero!J80</f>
        <v>559</v>
      </c>
      <c r="D86" s="8">
        <f>[1]Marzo!J80</f>
        <v>791</v>
      </c>
      <c r="E86" s="8">
        <f>[1]Abril!J80</f>
        <v>707</v>
      </c>
      <c r="F86" s="8">
        <f>[1]Mayo!J81</f>
        <v>724</v>
      </c>
      <c r="G86" s="8">
        <f>[1]Junio!J80</f>
        <v>819</v>
      </c>
      <c r="H86" s="8">
        <f>[1]Julio!J80</f>
        <v>713</v>
      </c>
      <c r="I86" s="8">
        <f>[1]Agosto!J81</f>
        <v>1178</v>
      </c>
      <c r="J86" s="242">
        <f>[1]Septiembre!J80</f>
        <v>1198</v>
      </c>
      <c r="K86" s="8">
        <f>[1]Octubre!J81</f>
        <v>1106</v>
      </c>
      <c r="L86" s="8">
        <f>[1]Noviembre!J81</f>
        <v>982</v>
      </c>
      <c r="M86" s="8">
        <f>[1]Diciembre!J81</f>
        <v>1390</v>
      </c>
      <c r="N86" s="9">
        <f t="shared" si="2"/>
        <v>10435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f>[1]Enero!J81</f>
        <v>22114</v>
      </c>
      <c r="C87" s="8">
        <f>[1]Febrero!J81</f>
        <v>39921</v>
      </c>
      <c r="D87" s="8">
        <f>[1]Marzo!J81</f>
        <v>37911</v>
      </c>
      <c r="E87" s="8">
        <f>[1]Abril!J81</f>
        <v>566</v>
      </c>
      <c r="F87" s="8">
        <f>[1]Mayo!J82</f>
        <v>365</v>
      </c>
      <c r="G87" s="8">
        <f>[1]Junio!J81</f>
        <v>453</v>
      </c>
      <c r="H87" s="8">
        <f>[1]Julio!J81</f>
        <v>2980</v>
      </c>
      <c r="I87" s="8">
        <f>[1]Agosto!J82</f>
        <v>25942</v>
      </c>
      <c r="J87" s="242">
        <f>[1]Septiembre!J81</f>
        <v>63018</v>
      </c>
      <c r="K87" s="8">
        <f>[1]Octubre!J82</f>
        <v>66708</v>
      </c>
      <c r="L87" s="8">
        <f>[1]Noviembre!J82</f>
        <v>28585</v>
      </c>
      <c r="M87" s="8">
        <f>[1]Diciembre!J82</f>
        <v>54084</v>
      </c>
      <c r="N87" s="9">
        <f t="shared" si="2"/>
        <v>342647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f>[1]Enero!J82</f>
        <v>6263</v>
      </c>
      <c r="C88" s="8">
        <f>[1]Febrero!J82</f>
        <v>7113</v>
      </c>
      <c r="D88" s="8">
        <f>[1]Marzo!J82</f>
        <v>5792</v>
      </c>
      <c r="E88" s="8">
        <f>[1]Abril!J82</f>
        <v>6712</v>
      </c>
      <c r="F88" s="8">
        <f>[1]Mayo!J83</f>
        <v>6279</v>
      </c>
      <c r="G88" s="8">
        <f>[1]Junio!J82</f>
        <v>8173</v>
      </c>
      <c r="H88" s="8">
        <f>[1]Julio!J82</f>
        <v>10928</v>
      </c>
      <c r="I88" s="8">
        <f>[1]Agosto!J83</f>
        <v>9814</v>
      </c>
      <c r="J88" s="242">
        <f>[1]Septiembre!J82</f>
        <v>8778</v>
      </c>
      <c r="K88" s="8">
        <f>[1]Octubre!J83</f>
        <v>6551</v>
      </c>
      <c r="L88" s="8">
        <f>[1]Noviembre!J83</f>
        <v>3466</v>
      </c>
      <c r="M88" s="8">
        <f>[1]Diciembre!J83</f>
        <v>7291</v>
      </c>
      <c r="N88" s="9">
        <f t="shared" si="2"/>
        <v>87160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f>[1]Enero!J83</f>
        <v>9364</v>
      </c>
      <c r="C89" s="8">
        <f>[1]Febrero!J83</f>
        <v>9268</v>
      </c>
      <c r="D89" s="8">
        <f>[1]Marzo!J83</f>
        <v>8410</v>
      </c>
      <c r="E89" s="8">
        <f>[1]Abril!J83</f>
        <v>9154</v>
      </c>
      <c r="F89" s="8">
        <f>[1]Mayo!J84</f>
        <v>1283</v>
      </c>
      <c r="G89" s="8">
        <f>[1]Junio!J83</f>
        <v>8080</v>
      </c>
      <c r="H89" s="8">
        <f>[1]Julio!J83</f>
        <v>4987</v>
      </c>
      <c r="I89" s="8">
        <f>[1]Agosto!J84</f>
        <v>7089</v>
      </c>
      <c r="J89" s="242">
        <f>[1]Septiembre!J83</f>
        <v>8262</v>
      </c>
      <c r="K89" s="8">
        <f>[1]Octubre!J84</f>
        <v>7365</v>
      </c>
      <c r="L89" s="8">
        <f>[1]Noviembre!J84</f>
        <v>7233</v>
      </c>
      <c r="M89" s="8">
        <f>[1]Diciembre!J84</f>
        <v>8144</v>
      </c>
      <c r="N89" s="9">
        <f t="shared" si="2"/>
        <v>88639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f>[1]Enero!J84</f>
        <v>1251</v>
      </c>
      <c r="C90" s="8">
        <f>[1]Febrero!J84</f>
        <v>1454</v>
      </c>
      <c r="D90" s="8">
        <f>[1]Marzo!J84</f>
        <v>1070</v>
      </c>
      <c r="E90" s="8">
        <f>[1]Abril!J84</f>
        <v>1045</v>
      </c>
      <c r="F90" s="8">
        <f>[1]Mayo!J85</f>
        <v>1119</v>
      </c>
      <c r="G90" s="8">
        <f>[1]Junio!J84</f>
        <v>1326</v>
      </c>
      <c r="H90" s="8">
        <f>[1]Julio!J84</f>
        <v>2425</v>
      </c>
      <c r="I90" s="8">
        <f>[1]Agosto!J85</f>
        <v>2818</v>
      </c>
      <c r="J90" s="242">
        <f>[1]Septiembre!J84</f>
        <v>775</v>
      </c>
      <c r="K90" s="8">
        <f>[1]Octubre!J85</f>
        <v>793</v>
      </c>
      <c r="L90" s="8">
        <f>[1]Noviembre!J85</f>
        <v>379</v>
      </c>
      <c r="M90" s="8">
        <f>[1]Diciembre!J85</f>
        <v>980</v>
      </c>
      <c r="N90" s="9">
        <f t="shared" si="2"/>
        <v>15435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f>[1]Enero!J85</f>
        <v>50771</v>
      </c>
      <c r="C91" s="8">
        <f>[1]Febrero!J85</f>
        <v>60814</v>
      </c>
      <c r="D91" s="8">
        <f>[1]Marzo!J85</f>
        <v>37589</v>
      </c>
      <c r="E91" s="8">
        <f>[1]Abril!J85</f>
        <v>44749</v>
      </c>
      <c r="F91" s="8">
        <f>[1]Mayo!J86</f>
        <v>34108</v>
      </c>
      <c r="G91" s="8">
        <f>[1]Junio!J85</f>
        <v>13592</v>
      </c>
      <c r="H91" s="8">
        <f>[1]Julio!J85</f>
        <v>16300</v>
      </c>
      <c r="I91" s="8">
        <f>[1]Agosto!J86</f>
        <v>12165</v>
      </c>
      <c r="J91" s="242">
        <f>[1]Septiembre!J85</f>
        <v>24419</v>
      </c>
      <c r="K91" s="8">
        <f>[1]Octubre!J86</f>
        <v>17195</v>
      </c>
      <c r="L91" s="8">
        <f>[1]Noviembre!J86</f>
        <v>31080</v>
      </c>
      <c r="M91" s="8">
        <f>[1]Diciembre!J86</f>
        <v>42709</v>
      </c>
      <c r="N91" s="9">
        <f t="shared" si="2"/>
        <v>385491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f>[1]Enero!J86</f>
        <v>12731</v>
      </c>
      <c r="C92" s="8">
        <f>[1]Febrero!J86</f>
        <v>12296</v>
      </c>
      <c r="D92" s="8">
        <f>[1]Marzo!J86</f>
        <v>12313</v>
      </c>
      <c r="E92" s="8">
        <f>[1]Abril!J86</f>
        <v>11756</v>
      </c>
      <c r="F92" s="8">
        <f>[1]Mayo!J87</f>
        <v>11648</v>
      </c>
      <c r="G92" s="8">
        <f>[1]Junio!J86</f>
        <v>12168</v>
      </c>
      <c r="H92" s="8">
        <f>[1]Julio!J86</f>
        <v>11845</v>
      </c>
      <c r="I92" s="8">
        <f>[1]Agosto!J87</f>
        <v>12154</v>
      </c>
      <c r="J92" s="242">
        <f>[1]Septiembre!J86</f>
        <v>12135</v>
      </c>
      <c r="K92" s="8">
        <f>[1]Octubre!J87</f>
        <v>10880</v>
      </c>
      <c r="L92" s="8">
        <f>[1]Noviembre!J87</f>
        <v>10381</v>
      </c>
      <c r="M92" s="8">
        <f>[1]Diciembre!J87</f>
        <v>9736</v>
      </c>
      <c r="N92" s="9">
        <f t="shared" si="2"/>
        <v>140043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f>[1]Enero!J87</f>
        <v>4747</v>
      </c>
      <c r="C93" s="8">
        <f>[1]Febrero!J87</f>
        <v>7445</v>
      </c>
      <c r="D93" s="8">
        <f>[1]Marzo!J87</f>
        <v>4481</v>
      </c>
      <c r="E93" s="8">
        <f>[1]Abril!J87</f>
        <v>3016</v>
      </c>
      <c r="F93" s="8">
        <f>[1]Mayo!J88</f>
        <v>815</v>
      </c>
      <c r="G93" s="8">
        <f>[1]Junio!J87</f>
        <v>300</v>
      </c>
      <c r="H93" s="8">
        <f>[1]Julio!J87</f>
        <v>202</v>
      </c>
      <c r="I93" s="8">
        <f>[1]Agosto!J88</f>
        <v>215</v>
      </c>
      <c r="J93" s="242">
        <f>[1]Septiembre!J87</f>
        <v>600</v>
      </c>
      <c r="K93" s="8">
        <f>[1]Octubre!J88</f>
        <v>3297</v>
      </c>
      <c r="L93" s="8">
        <f>[1]Noviembre!J88</f>
        <v>6847</v>
      </c>
      <c r="M93" s="8">
        <f>[1]Diciembre!J88</f>
        <v>4243</v>
      </c>
      <c r="N93" s="9">
        <f t="shared" si="2"/>
        <v>36208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f>[1]Enero!J88</f>
        <v>287462</v>
      </c>
      <c r="C94" s="8">
        <f>[1]Febrero!J88</f>
        <v>283758</v>
      </c>
      <c r="D94" s="8">
        <f>[1]Marzo!J88</f>
        <v>288167</v>
      </c>
      <c r="E94" s="8">
        <f>[1]Abril!J88</f>
        <v>236235</v>
      </c>
      <c r="F94" s="8">
        <f>[1]Mayo!J89</f>
        <v>287757</v>
      </c>
      <c r="G94" s="8">
        <f>[1]Junio!J88</f>
        <v>291474</v>
      </c>
      <c r="H94" s="8">
        <f>[1]Julio!J88</f>
        <v>293301</v>
      </c>
      <c r="I94" s="8">
        <f>[1]Agosto!J89</f>
        <v>295821</v>
      </c>
      <c r="J94" s="242">
        <f>[1]Septiembre!J88</f>
        <v>297169</v>
      </c>
      <c r="K94" s="8">
        <f>[1]Octubre!J89</f>
        <v>294781</v>
      </c>
      <c r="L94" s="8">
        <f>[1]Noviembre!J89</f>
        <v>293720</v>
      </c>
      <c r="M94" s="8">
        <f>[1]Diciembre!J89</f>
        <v>296758</v>
      </c>
      <c r="N94" s="9">
        <f t="shared" si="2"/>
        <v>3446403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f>[1]Enero!J89</f>
        <v>643190</v>
      </c>
      <c r="C95" s="8">
        <f>[1]Febrero!J89</f>
        <v>663572</v>
      </c>
      <c r="D95" s="8">
        <f>[1]Marzo!J89</f>
        <v>667916</v>
      </c>
      <c r="E95" s="8">
        <f>[1]Abril!J89</f>
        <v>673675</v>
      </c>
      <c r="F95" s="8">
        <f>[1]Mayo!J90</f>
        <v>674830</v>
      </c>
      <c r="G95" s="8">
        <f>[1]Junio!J89</f>
        <v>680230</v>
      </c>
      <c r="H95" s="8">
        <f>[1]Julio!J89</f>
        <v>662191</v>
      </c>
      <c r="I95" s="8">
        <f>[1]Agosto!J90</f>
        <v>660544</v>
      </c>
      <c r="J95" s="249">
        <f>[1]Septiembre!J89</f>
        <v>673919</v>
      </c>
      <c r="K95" s="8">
        <f>[1]Octubre!J90</f>
        <v>676821</v>
      </c>
      <c r="L95" s="8">
        <f>[1]Noviembre!J90</f>
        <v>670676</v>
      </c>
      <c r="M95" s="8">
        <f>[1]Diciembre!J90</f>
        <v>659846</v>
      </c>
      <c r="N95" s="9">
        <f t="shared" si="2"/>
        <v>8007410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1437921</v>
      </c>
      <c r="C96" s="253">
        <f t="shared" si="3"/>
        <v>1578511</v>
      </c>
      <c r="D96" s="253">
        <f t="shared" si="3"/>
        <v>1465581</v>
      </c>
      <c r="E96" s="253">
        <f t="shared" si="3"/>
        <v>1763813</v>
      </c>
      <c r="F96" s="253">
        <f t="shared" si="3"/>
        <v>1677680</v>
      </c>
      <c r="G96" s="253">
        <f t="shared" si="3"/>
        <v>1537144</v>
      </c>
      <c r="H96" s="253">
        <f t="shared" si="3"/>
        <v>1495872</v>
      </c>
      <c r="I96" s="253">
        <f t="shared" si="3"/>
        <v>1481967</v>
      </c>
      <c r="J96" s="254">
        <f t="shared" si="3"/>
        <v>1531352</v>
      </c>
      <c r="K96" s="253">
        <f t="shared" si="3"/>
        <v>2003104</v>
      </c>
      <c r="L96" s="253">
        <f t="shared" si="3"/>
        <v>1837983</v>
      </c>
      <c r="M96" s="253">
        <f t="shared" si="3"/>
        <v>1607574</v>
      </c>
      <c r="N96" s="255">
        <f>SUM(N62:N95)</f>
        <v>19418502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210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f>[1]Enero!J105</f>
        <v>129484</v>
      </c>
      <c r="C112" s="241">
        <f>[1]Febrero!J105</f>
        <v>6204</v>
      </c>
      <c r="D112" s="241">
        <f>[1]Marzo!J107</f>
        <v>150298</v>
      </c>
      <c r="E112" s="241">
        <v>2027760</v>
      </c>
      <c r="F112" s="241">
        <v>1837484</v>
      </c>
      <c r="G112" s="241">
        <f>[1]Junio!J105</f>
        <v>1280856</v>
      </c>
      <c r="H112" s="241">
        <f>[1]Julio!J105</f>
        <v>859035</v>
      </c>
      <c r="I112" s="241">
        <f>[1]Agosto!J107</f>
        <v>462261</v>
      </c>
      <c r="J112" s="242">
        <f>[1]Septiembre!J105</f>
        <v>689885</v>
      </c>
      <c r="K112" s="241">
        <f>[1]Octubre!J107</f>
        <v>2602703</v>
      </c>
      <c r="L112" s="241">
        <f>[1]Noviembre!J107</f>
        <v>1675313</v>
      </c>
      <c r="M112" s="241">
        <f>[1]Diciembre!J107</f>
        <v>434120</v>
      </c>
      <c r="N112" s="243">
        <f t="shared" ref="N112:N145" si="4">SUM(B112:M112)</f>
        <v>12155403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f>[1]Enero!J106</f>
        <v>79501</v>
      </c>
      <c r="C113" s="8">
        <f>[1]Febrero!J106</f>
        <v>41407</v>
      </c>
      <c r="D113" s="8">
        <f>[1]Marzo!J108</f>
        <v>31484</v>
      </c>
      <c r="E113" s="8">
        <f>[1]Abril!J107</f>
        <v>50067</v>
      </c>
      <c r="F113" s="8">
        <f>[1]Mayo!J108</f>
        <v>68966</v>
      </c>
      <c r="G113" s="8">
        <f>[1]Junio!J106</f>
        <v>78534</v>
      </c>
      <c r="H113" s="8">
        <f>[1]Julio!J106</f>
        <v>114033</v>
      </c>
      <c r="I113" s="8">
        <f>[1]Agosto!J108</f>
        <v>80610</v>
      </c>
      <c r="J113" s="242">
        <f>[1]Septiembre!J106</f>
        <v>83347</v>
      </c>
      <c r="K113" s="8">
        <f>[1]Octubre!J108</f>
        <v>62455</v>
      </c>
      <c r="L113" s="8">
        <f>[1]Noviembre!J108</f>
        <v>36857</v>
      </c>
      <c r="M113" s="8">
        <f>[1]Diciembre!J108</f>
        <v>45156</v>
      </c>
      <c r="N113" s="9">
        <f t="shared" si="4"/>
        <v>772417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f>[1]Enero!J107</f>
        <v>5616</v>
      </c>
      <c r="C114" s="8">
        <f>[1]Febrero!J107</f>
        <v>3600</v>
      </c>
      <c r="D114" s="8">
        <f>[1]Marzo!J109</f>
        <v>3768</v>
      </c>
      <c r="E114" s="8">
        <f>[1]Abril!J108</f>
        <v>0</v>
      </c>
      <c r="F114" s="8">
        <f>[1]Mayo!J109</f>
        <v>0</v>
      </c>
      <c r="G114" s="8">
        <f>[1]Junio!J107</f>
        <v>0</v>
      </c>
      <c r="H114" s="8">
        <f>[1]Julio!J107</f>
        <v>0</v>
      </c>
      <c r="I114" s="8">
        <f>[1]Agosto!J109</f>
        <v>2000</v>
      </c>
      <c r="J114" s="242">
        <f>[1]Septiembre!J107</f>
        <v>918</v>
      </c>
      <c r="K114" s="8">
        <f>[1]Octubre!J109</f>
        <v>1152</v>
      </c>
      <c r="L114" s="8">
        <f>[1]Noviembre!J109</f>
        <v>180</v>
      </c>
      <c r="M114" s="8">
        <f>[1]Diciembre!J109</f>
        <v>285</v>
      </c>
      <c r="N114" s="9">
        <f t="shared" si="4"/>
        <v>17519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f>[1]Enero!J108</f>
        <v>9901</v>
      </c>
      <c r="C115" s="8">
        <f>[1]Febrero!J108</f>
        <v>9905</v>
      </c>
      <c r="D115" s="8">
        <f>[1]Marzo!J110</f>
        <v>9812</v>
      </c>
      <c r="E115" s="8">
        <v>9796</v>
      </c>
      <c r="F115" s="8">
        <f>[1]Mayo!J110</f>
        <v>9773</v>
      </c>
      <c r="G115" s="8">
        <f>[1]Junio!J108</f>
        <v>9737</v>
      </c>
      <c r="H115" s="8">
        <f>[1]Julio!J108</f>
        <v>9760</v>
      </c>
      <c r="I115" s="8">
        <f>[1]Agosto!J110</f>
        <v>9874</v>
      </c>
      <c r="J115" s="242">
        <f>[1]Septiembre!J108</f>
        <v>10234</v>
      </c>
      <c r="K115" s="8">
        <f>[1]Octubre!J110</f>
        <v>10267</v>
      </c>
      <c r="L115" s="8">
        <f>[1]Noviembre!J110</f>
        <v>10385</v>
      </c>
      <c r="M115" s="8">
        <f>[1]Diciembre!J110</f>
        <v>10360</v>
      </c>
      <c r="N115" s="9">
        <f t="shared" si="4"/>
        <v>119804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f>[1]Enero!J109</f>
        <v>1303</v>
      </c>
      <c r="C116" s="8">
        <f>[1]Febrero!J109</f>
        <v>653</v>
      </c>
      <c r="D116" s="8">
        <f>[1]Marzo!J111</f>
        <v>1200</v>
      </c>
      <c r="E116" s="8">
        <f>[1]Abril!J110</f>
        <v>4916</v>
      </c>
      <c r="F116" s="8">
        <f>[1]Mayo!J111</f>
        <v>4324</v>
      </c>
      <c r="G116" s="8">
        <f>[1]Junio!J109</f>
        <v>4238</v>
      </c>
      <c r="H116" s="8">
        <f>[1]Julio!J109</f>
        <v>6975</v>
      </c>
      <c r="I116" s="8">
        <f>[1]Agosto!J111</f>
        <v>16387</v>
      </c>
      <c r="J116" s="242">
        <f>[1]Septiembre!J109</f>
        <v>12040</v>
      </c>
      <c r="K116" s="8">
        <f>[1]Octubre!J111</f>
        <v>2311</v>
      </c>
      <c r="L116" s="8">
        <f>[1]Noviembre!J111</f>
        <v>15608</v>
      </c>
      <c r="M116" s="8">
        <f>[1]Diciembre!J111</f>
        <v>16395</v>
      </c>
      <c r="N116" s="9">
        <f t="shared" si="4"/>
        <v>86350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f>[1]Enero!J110</f>
        <v>11838</v>
      </c>
      <c r="C117" s="8">
        <f>[1]Febrero!J110</f>
        <v>269348</v>
      </c>
      <c r="D117" s="8">
        <f>[1]Marzo!J112</f>
        <v>85354</v>
      </c>
      <c r="E117" s="8">
        <f>[1]Abril!J111</f>
        <v>28800</v>
      </c>
      <c r="F117" s="8">
        <f>[1]Mayo!J112</f>
        <v>10145</v>
      </c>
      <c r="G117" s="8">
        <f>[1]Junio!J110</f>
        <v>3454</v>
      </c>
      <c r="H117" s="8">
        <f>[1]Julio!J110</f>
        <v>19576</v>
      </c>
      <c r="I117" s="8">
        <f>[1]Agosto!J112</f>
        <v>15341</v>
      </c>
      <c r="J117" s="242">
        <f>[1]Septiembre!J110</f>
        <v>1677</v>
      </c>
      <c r="K117" s="8">
        <f>[1]Octubre!J112</f>
        <v>4177</v>
      </c>
      <c r="L117" s="8">
        <f>[1]Noviembre!J112</f>
        <v>8697</v>
      </c>
      <c r="M117" s="8">
        <f>[1]Diciembre!J112</f>
        <v>11078</v>
      </c>
      <c r="N117" s="9">
        <f t="shared" si="4"/>
        <v>469485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f>[1]Enero!J111</f>
        <v>6438</v>
      </c>
      <c r="C118" s="8">
        <f>[1]Febrero!J111</f>
        <v>21264</v>
      </c>
      <c r="D118" s="8">
        <f>[1]Marzo!J113</f>
        <v>19313</v>
      </c>
      <c r="E118" s="8">
        <f>[1]Abril!J112</f>
        <v>14032</v>
      </c>
      <c r="F118" s="8">
        <f>[1]Mayo!J113</f>
        <v>1384</v>
      </c>
      <c r="G118" s="8">
        <f>[1]Junio!J111</f>
        <v>2506</v>
      </c>
      <c r="H118" s="8">
        <f>[1]Julio!J111</f>
        <v>28851</v>
      </c>
      <c r="I118" s="8">
        <f>[1]Agosto!J113</f>
        <v>38287</v>
      </c>
      <c r="J118" s="242">
        <f>[1]Septiembre!J111</f>
        <v>2727</v>
      </c>
      <c r="K118" s="8">
        <f>[1]Octubre!J113</f>
        <v>4317</v>
      </c>
      <c r="L118" s="8">
        <f>[1]Noviembre!J113</f>
        <v>14333</v>
      </c>
      <c r="M118" s="8">
        <f>[1]Diciembre!J113</f>
        <v>46397</v>
      </c>
      <c r="N118" s="9">
        <f t="shared" si="4"/>
        <v>199849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f>[1]Enero!J112</f>
        <v>466</v>
      </c>
      <c r="C119" s="8">
        <f>[1]Febrero!J112</f>
        <v>516</v>
      </c>
      <c r="D119" s="8">
        <f>[1]Marzo!J114</f>
        <v>380</v>
      </c>
      <c r="E119" s="8">
        <f>[1]Abril!J113</f>
        <v>512</v>
      </c>
      <c r="F119" s="8">
        <f>[1]Mayo!J114</f>
        <v>133</v>
      </c>
      <c r="G119" s="8">
        <f>[1]Junio!J112</f>
        <v>81</v>
      </c>
      <c r="H119" s="8">
        <f>[1]Julio!J112</f>
        <v>517</v>
      </c>
      <c r="I119" s="8">
        <f>[1]Agosto!J114</f>
        <v>1321</v>
      </c>
      <c r="J119" s="242">
        <f>[1]Septiembre!J112</f>
        <v>203</v>
      </c>
      <c r="K119" s="8">
        <f>[1]Octubre!J114</f>
        <v>455</v>
      </c>
      <c r="L119" s="8">
        <f>[1]Noviembre!J114</f>
        <v>222</v>
      </c>
      <c r="M119" s="8">
        <f>[1]Diciembre!J114</f>
        <v>539</v>
      </c>
      <c r="N119" s="9">
        <f t="shared" si="4"/>
        <v>5345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f>[1]Enero!J113</f>
        <v>146551</v>
      </c>
      <c r="C120" s="8">
        <f>[1]Febrero!J113</f>
        <v>87439</v>
      </c>
      <c r="D120" s="8">
        <f>[1]Marzo!J115</f>
        <v>60449</v>
      </c>
      <c r="E120" s="8">
        <f>[1]Abril!J114</f>
        <v>34944</v>
      </c>
      <c r="F120" s="8">
        <f>[1]Mayo!J115</f>
        <v>18186</v>
      </c>
      <c r="G120" s="8">
        <f>[1]Junio!J113</f>
        <v>27473</v>
      </c>
      <c r="H120" s="8">
        <f>[1]Julio!J113</f>
        <v>27771</v>
      </c>
      <c r="I120" s="8">
        <f>[1]Agosto!J115</f>
        <v>14641</v>
      </c>
      <c r="J120" s="242">
        <f>[1]Septiembre!J113</f>
        <v>16556</v>
      </c>
      <c r="K120" s="8">
        <f>[1]Octubre!J115</f>
        <v>19857</v>
      </c>
      <c r="L120" s="8">
        <f>[1]Noviembre!J115</f>
        <v>55145</v>
      </c>
      <c r="M120" s="8">
        <f>[1]Diciembre!J115</f>
        <v>70922</v>
      </c>
      <c r="N120" s="9">
        <f t="shared" si="4"/>
        <v>579934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f>[1]Enero!J114</f>
        <v>107050</v>
      </c>
      <c r="C121" s="8">
        <f>[1]Febrero!J114</f>
        <v>91060</v>
      </c>
      <c r="D121" s="8">
        <f>[1]Marzo!J116</f>
        <v>104289</v>
      </c>
      <c r="E121" s="8">
        <f>[1]Abril!J115</f>
        <v>167341</v>
      </c>
      <c r="F121" s="8">
        <f>[1]Mayo!J116</f>
        <v>84401</v>
      </c>
      <c r="G121" s="8">
        <f>[1]Junio!J114</f>
        <v>150288</v>
      </c>
      <c r="H121" s="8">
        <f>[1]Julio!J114</f>
        <v>58763</v>
      </c>
      <c r="I121" s="8">
        <f>[1]Agosto!J116</f>
        <v>45702</v>
      </c>
      <c r="J121" s="242">
        <f>[1]Septiembre!J114</f>
        <v>39015</v>
      </c>
      <c r="K121" s="8">
        <f>[1]Octubre!J116</f>
        <v>50828</v>
      </c>
      <c r="L121" s="8">
        <f>[1]Noviembre!J116</f>
        <v>72319</v>
      </c>
      <c r="M121" s="8">
        <f>[1]Diciembre!J116</f>
        <v>68340</v>
      </c>
      <c r="N121" s="9">
        <f t="shared" si="4"/>
        <v>1039396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f>[1]Enero!J115</f>
        <v>84120</v>
      </c>
      <c r="C122" s="8">
        <f>[1]Febrero!J115</f>
        <v>102069</v>
      </c>
      <c r="D122" s="8">
        <f>[1]Marzo!J117</f>
        <v>71673</v>
      </c>
      <c r="E122" s="8">
        <f>[1]Abril!J116</f>
        <v>44097</v>
      </c>
      <c r="F122" s="8">
        <f>[1]Mayo!J117</f>
        <v>59132</v>
      </c>
      <c r="G122" s="8">
        <f>[1]Junio!J115</f>
        <v>45614</v>
      </c>
      <c r="H122" s="8">
        <f>[1]Julio!J115</f>
        <v>35586</v>
      </c>
      <c r="I122" s="8">
        <f>[1]Agosto!J117</f>
        <v>22699</v>
      </c>
      <c r="J122" s="242">
        <f>[1]Septiembre!J115</f>
        <v>26890</v>
      </c>
      <c r="K122" s="8">
        <f>[1]Octubre!J117</f>
        <v>43162</v>
      </c>
      <c r="L122" s="8">
        <f>[1]Noviembre!J117</f>
        <v>26177</v>
      </c>
      <c r="M122" s="8">
        <f>[1]Diciembre!J117</f>
        <v>45199</v>
      </c>
      <c r="N122" s="9">
        <f t="shared" si="4"/>
        <v>606418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f>[1]Enero!J116</f>
        <v>60890</v>
      </c>
      <c r="C123" s="8">
        <f>[1]Febrero!J116</f>
        <v>131501</v>
      </c>
      <c r="D123" s="8">
        <f>[1]Marzo!J118</f>
        <v>74775</v>
      </c>
      <c r="E123" s="8">
        <f>[1]Abril!J117</f>
        <v>117447</v>
      </c>
      <c r="F123" s="8">
        <f>[1]Mayo!J118</f>
        <v>71367</v>
      </c>
      <c r="G123" s="8">
        <f>[1]Junio!J116</f>
        <v>96980</v>
      </c>
      <c r="H123" s="8">
        <f>[1]Julio!J116</f>
        <v>15730</v>
      </c>
      <c r="I123" s="8">
        <f>[1]Agosto!J118</f>
        <v>53225</v>
      </c>
      <c r="J123" s="242">
        <f>[1]Septiembre!J116</f>
        <v>135820</v>
      </c>
      <c r="K123" s="8">
        <f>[1]Octubre!J118</f>
        <v>74680</v>
      </c>
      <c r="L123" s="8">
        <f>[1]Noviembre!J118</f>
        <v>68265</v>
      </c>
      <c r="M123" s="8">
        <f>[1]Diciembre!J118</f>
        <v>57883</v>
      </c>
      <c r="N123" s="9">
        <f t="shared" si="4"/>
        <v>958563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f>[1]Enero!J117</f>
        <v>63672</v>
      </c>
      <c r="C124" s="8">
        <f>[1]Febrero!J117</f>
        <v>82961</v>
      </c>
      <c r="D124" s="8">
        <f>[1]Marzo!J119</f>
        <v>55295</v>
      </c>
      <c r="E124" s="8">
        <f>[1]Abril!J118</f>
        <v>61498</v>
      </c>
      <c r="F124" s="8">
        <f>[1]Mayo!J119</f>
        <v>48197</v>
      </c>
      <c r="G124" s="8">
        <f>[1]Junio!J117</f>
        <v>49185</v>
      </c>
      <c r="H124" s="8">
        <f>[1]Julio!J117</f>
        <v>36674</v>
      </c>
      <c r="I124" s="8">
        <f>[1]Agosto!J119</f>
        <v>29892</v>
      </c>
      <c r="J124" s="242">
        <f>[1]Septiembre!J117</f>
        <v>39763</v>
      </c>
      <c r="K124" s="8">
        <f>[1]Octubre!J119</f>
        <v>54149</v>
      </c>
      <c r="L124" s="8">
        <f>[1]Noviembre!J119</f>
        <v>39411</v>
      </c>
      <c r="M124" s="8">
        <f>[1]Diciembre!J119</f>
        <v>79257</v>
      </c>
      <c r="N124" s="9">
        <f t="shared" si="4"/>
        <v>639954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f>[1]Enero!J118</f>
        <v>272658</v>
      </c>
      <c r="C125" s="8">
        <f>[1]Febrero!J118</f>
        <v>335190</v>
      </c>
      <c r="D125" s="8">
        <f>[1]Marzo!J120</f>
        <v>313733</v>
      </c>
      <c r="E125" s="8">
        <f>[1]Abril!J119</f>
        <v>303118</v>
      </c>
      <c r="F125" s="8">
        <f>[1]Mayo!J120</f>
        <v>272589</v>
      </c>
      <c r="G125" s="8">
        <f>[1]Junio!J118</f>
        <v>270617</v>
      </c>
      <c r="H125" s="8">
        <f>[1]Julio!J118</f>
        <v>230961</v>
      </c>
      <c r="I125" s="8">
        <f>[1]Agosto!J120</f>
        <v>212885</v>
      </c>
      <c r="J125" s="242">
        <f>[1]Septiembre!J118</f>
        <v>270058</v>
      </c>
      <c r="K125" s="8">
        <f>[1]Octubre!J120</f>
        <v>274877</v>
      </c>
      <c r="L125" s="8">
        <f>[1]Noviembre!J120</f>
        <v>364344</v>
      </c>
      <c r="M125" s="8">
        <f>[1]Diciembre!J120</f>
        <v>531726</v>
      </c>
      <c r="N125" s="9">
        <f t="shared" si="4"/>
        <v>3652756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f>[1]Enero!J119</f>
        <v>71144</v>
      </c>
      <c r="C126" s="8">
        <f>[1]Febrero!J119</f>
        <v>82282</v>
      </c>
      <c r="D126" s="8">
        <f>[1]Marzo!J121</f>
        <v>86912</v>
      </c>
      <c r="E126" s="8">
        <f>[1]Abril!J120</f>
        <v>84941</v>
      </c>
      <c r="F126" s="8">
        <f>[1]Mayo!J121</f>
        <v>81152</v>
      </c>
      <c r="G126" s="8">
        <f>[1]Junio!J119</f>
        <v>96546</v>
      </c>
      <c r="H126" s="8">
        <f>[1]Julio!J119</f>
        <v>83533</v>
      </c>
      <c r="I126" s="8">
        <f>[1]Agosto!J121</f>
        <v>63231</v>
      </c>
      <c r="J126" s="242">
        <f>[1]Septiembre!J119</f>
        <v>56547</v>
      </c>
      <c r="K126" s="8">
        <f>[1]Octubre!J121</f>
        <v>45369</v>
      </c>
      <c r="L126" s="8">
        <f>[1]Noviembre!J121</f>
        <v>40319</v>
      </c>
      <c r="M126" s="8">
        <f>[1]Diciembre!J121</f>
        <v>42053</v>
      </c>
      <c r="N126" s="9">
        <f t="shared" si="4"/>
        <v>834029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f>[1]Enero!J120</f>
        <v>0</v>
      </c>
      <c r="C127" s="8">
        <f>[1]Febrero!J120</f>
        <v>0</v>
      </c>
      <c r="D127" s="8">
        <f>[1]Marzo!J122</f>
        <v>0</v>
      </c>
      <c r="E127" s="8">
        <f>[1]Abril!J121</f>
        <v>7667</v>
      </c>
      <c r="F127" s="8">
        <f>[1]Mayo!J122</f>
        <v>17220</v>
      </c>
      <c r="G127" s="8">
        <f>[1]Junio!J120</f>
        <v>416</v>
      </c>
      <c r="H127" s="8">
        <f>[1]Julio!J120</f>
        <v>0</v>
      </c>
      <c r="I127" s="8">
        <f>[1]Agosto!J122</f>
        <v>0</v>
      </c>
      <c r="J127" s="242">
        <f>[1]Septiembre!J120</f>
        <v>0</v>
      </c>
      <c r="K127" s="8">
        <f>[1]Octubre!J122</f>
        <v>0</v>
      </c>
      <c r="L127" s="8">
        <f>[1]Noviembre!J122</f>
        <v>0</v>
      </c>
      <c r="M127" s="8">
        <f>[1]Diciembre!J122</f>
        <v>0</v>
      </c>
      <c r="N127" s="9">
        <f t="shared" si="4"/>
        <v>25303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f>[1]Enero!J121</f>
        <v>103056</v>
      </c>
      <c r="C128" s="8">
        <f>[1]Febrero!J121</f>
        <v>96809</v>
      </c>
      <c r="D128" s="8">
        <f>[1]Marzo!J123</f>
        <v>84806</v>
      </c>
      <c r="E128" s="8">
        <f>[1]Abril!J122</f>
        <v>141342</v>
      </c>
      <c r="F128" s="8">
        <f>[1]Mayo!J123</f>
        <v>81659</v>
      </c>
      <c r="G128" s="8">
        <f>[1]Junio!J121</f>
        <v>57098</v>
      </c>
      <c r="H128" s="8">
        <f>[1]Julio!J121</f>
        <v>55018</v>
      </c>
      <c r="I128" s="8">
        <f>[1]Agosto!J123</f>
        <v>59960</v>
      </c>
      <c r="J128" s="242">
        <f>[1]Septiembre!J121</f>
        <v>55987</v>
      </c>
      <c r="K128" s="8">
        <f>[1]Octubre!J123</f>
        <v>70340</v>
      </c>
      <c r="L128" s="8">
        <f>[1]Noviembre!J123</f>
        <v>57928</v>
      </c>
      <c r="M128" s="8">
        <f>[1]Diciembre!J123</f>
        <v>63419</v>
      </c>
      <c r="N128" s="9">
        <f t="shared" si="4"/>
        <v>927422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f>[1]Enero!J122</f>
        <v>39852</v>
      </c>
      <c r="C129" s="8">
        <f>[1]Febrero!J122</f>
        <v>52862</v>
      </c>
      <c r="D129" s="8">
        <f>[1]Marzo!J124</f>
        <v>33588</v>
      </c>
      <c r="E129" s="8">
        <f>[1]Abril!J123</f>
        <v>75962</v>
      </c>
      <c r="F129" s="8">
        <f>[1]Mayo!J124</f>
        <v>53396</v>
      </c>
      <c r="G129" s="8">
        <f>[1]Junio!J122</f>
        <v>57463</v>
      </c>
      <c r="H129" s="8">
        <f>[1]Julio!J122</f>
        <v>54396</v>
      </c>
      <c r="I129" s="8">
        <f>[1]Agosto!J124</f>
        <v>59318</v>
      </c>
      <c r="J129" s="242">
        <f>[1]Septiembre!J122</f>
        <v>49777</v>
      </c>
      <c r="K129" s="8">
        <f>[1]Octubre!J124</f>
        <v>44091</v>
      </c>
      <c r="L129" s="8">
        <f>[1]Noviembre!J124</f>
        <v>41953</v>
      </c>
      <c r="M129" s="8">
        <f>[1]Diciembre!J124</f>
        <v>37819</v>
      </c>
      <c r="N129" s="9">
        <f t="shared" si="4"/>
        <v>600477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f>[1]Enero!J123</f>
        <v>20251</v>
      </c>
      <c r="C130" s="8">
        <f>[1]Febrero!J123</f>
        <v>75440</v>
      </c>
      <c r="D130" s="8">
        <f>[1]Marzo!J125</f>
        <v>91447</v>
      </c>
      <c r="E130" s="8">
        <f>[1]Abril!J124</f>
        <v>377094</v>
      </c>
      <c r="F130" s="8">
        <f>[1]Mayo!J125</f>
        <v>200357</v>
      </c>
      <c r="G130" s="8">
        <f>[1]Junio!J123</f>
        <v>40570</v>
      </c>
      <c r="H130" s="8">
        <f>[1]Julio!J123</f>
        <v>83472</v>
      </c>
      <c r="I130" s="8">
        <f>[1]Agosto!J125</f>
        <v>30145</v>
      </c>
      <c r="J130" s="242">
        <f>[1]Septiembre!J123</f>
        <v>89637</v>
      </c>
      <c r="K130" s="8">
        <f>[1]Octubre!J125</f>
        <v>5298</v>
      </c>
      <c r="L130" s="8">
        <f>[1]Noviembre!J125</f>
        <v>13138</v>
      </c>
      <c r="M130" s="8">
        <f>[1]Diciembre!J125</f>
        <v>16441</v>
      </c>
      <c r="N130" s="9">
        <f t="shared" si="4"/>
        <v>1043290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f>[1]Enero!J124</f>
        <v>11548</v>
      </c>
      <c r="C131" s="8">
        <f>[1]Febrero!J124</f>
        <v>13687</v>
      </c>
      <c r="D131" s="8">
        <f>[1]Marzo!J126</f>
        <v>8314</v>
      </c>
      <c r="E131" s="8">
        <f>[1]Abril!J125</f>
        <v>9689</v>
      </c>
      <c r="F131" s="8">
        <f>[1]Mayo!J126</f>
        <v>10832</v>
      </c>
      <c r="G131" s="8">
        <f>[1]Junio!J124</f>
        <v>9884</v>
      </c>
      <c r="H131" s="8">
        <f>[1]Julio!J124</f>
        <v>10636</v>
      </c>
      <c r="I131" s="8">
        <f>[1]Agosto!J126</f>
        <v>12555</v>
      </c>
      <c r="J131" s="242">
        <f>[1]Septiembre!J124</f>
        <v>8059</v>
      </c>
      <c r="K131" s="8">
        <f>[1]Octubre!J126</f>
        <v>10126</v>
      </c>
      <c r="L131" s="8">
        <f>[1]Noviembre!J126</f>
        <v>16815</v>
      </c>
      <c r="M131" s="8">
        <f>[1]Diciembre!J126</f>
        <v>45179</v>
      </c>
      <c r="N131" s="9">
        <f t="shared" si="4"/>
        <v>167324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f>[1]Enero!J125</f>
        <v>1224</v>
      </c>
      <c r="C132" s="8">
        <f>[1]Febrero!J125</f>
        <v>2224</v>
      </c>
      <c r="D132" s="8">
        <f>[1]Marzo!J127</f>
        <v>1339</v>
      </c>
      <c r="E132" s="8">
        <f>[1]Abril!J126</f>
        <v>2121</v>
      </c>
      <c r="F132" s="8">
        <f>[1]Mayo!J127</f>
        <v>1261</v>
      </c>
      <c r="G132" s="8">
        <f>[1]Junio!J125</f>
        <v>5132</v>
      </c>
      <c r="H132" s="8">
        <f>[1]Julio!J125</f>
        <v>1099</v>
      </c>
      <c r="I132" s="8">
        <f>[1]Agosto!J127</f>
        <v>1911</v>
      </c>
      <c r="J132" s="242">
        <f>[1]Septiembre!J125</f>
        <v>1462</v>
      </c>
      <c r="K132" s="8">
        <f>[1]Octubre!J127</f>
        <v>1635</v>
      </c>
      <c r="L132" s="8">
        <f>[1]Noviembre!J127</f>
        <v>859</v>
      </c>
      <c r="M132" s="8">
        <f>[1]Diciembre!J127</f>
        <v>1211</v>
      </c>
      <c r="N132" s="9">
        <f t="shared" si="4"/>
        <v>21478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f>[1]Enero!J126</f>
        <v>11482</v>
      </c>
      <c r="C133" s="8">
        <f>[1]Febrero!J126</f>
        <v>15813</v>
      </c>
      <c r="D133" s="8">
        <f>[1]Marzo!J128</f>
        <v>21157</v>
      </c>
      <c r="E133" s="8">
        <f>[1]Abril!J127</f>
        <v>20387</v>
      </c>
      <c r="F133" s="8">
        <f>[1]Mayo!J128</f>
        <v>17957</v>
      </c>
      <c r="G133" s="8">
        <f>[1]Junio!J126</f>
        <v>19849</v>
      </c>
      <c r="H133" s="8">
        <f>[1]Julio!J126</f>
        <v>25186</v>
      </c>
      <c r="I133" s="8">
        <f>[1]Agosto!J128</f>
        <v>25179</v>
      </c>
      <c r="J133" s="242">
        <f>[1]Septiembre!J126</f>
        <v>22399</v>
      </c>
      <c r="K133" s="8">
        <f>[1]Octubre!J128</f>
        <v>11457</v>
      </c>
      <c r="L133" s="8">
        <f>[1]Noviembre!J128</f>
        <v>11581</v>
      </c>
      <c r="M133" s="8">
        <f>[1]Diciembre!J128</f>
        <v>21813</v>
      </c>
      <c r="N133" s="9">
        <f t="shared" si="4"/>
        <v>224260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f>[1]Enero!J127</f>
        <v>29399</v>
      </c>
      <c r="C134" s="8">
        <f>[1]Febrero!J127</f>
        <v>37663</v>
      </c>
      <c r="D134" s="8">
        <f>[1]Marzo!J129</f>
        <v>22833</v>
      </c>
      <c r="E134" s="8">
        <f>[1]Abril!J128</f>
        <v>24220</v>
      </c>
      <c r="F134" s="8">
        <f>[1]Mayo!J129</f>
        <v>23574</v>
      </c>
      <c r="G134" s="8">
        <f>[1]Junio!J127</f>
        <v>26468</v>
      </c>
      <c r="H134" s="8">
        <f>[1]Julio!J127</f>
        <v>18165</v>
      </c>
      <c r="I134" s="8">
        <f>[1]Agosto!J129</f>
        <v>18512</v>
      </c>
      <c r="J134" s="242">
        <f>[1]Septiembre!J127</f>
        <v>21618</v>
      </c>
      <c r="K134" s="8">
        <f>[1]Octubre!J129</f>
        <v>32310</v>
      </c>
      <c r="L134" s="8">
        <f>[1]Noviembre!J129</f>
        <v>19646</v>
      </c>
      <c r="M134" s="8">
        <f>[1]Diciembre!J129</f>
        <v>21343</v>
      </c>
      <c r="N134" s="9">
        <f t="shared" si="4"/>
        <v>295751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f>[1]Enero!J128</f>
        <v>0</v>
      </c>
      <c r="C135" s="8">
        <f>[1]Febrero!J128</f>
        <v>0</v>
      </c>
      <c r="D135" s="8">
        <f>[1]Marzo!J130</f>
        <v>0</v>
      </c>
      <c r="E135" s="8">
        <f>[1]Abril!J129</f>
        <v>0</v>
      </c>
      <c r="F135" s="8">
        <f>[1]Mayo!J130</f>
        <v>0</v>
      </c>
      <c r="G135" s="8">
        <f>[1]Junio!J128</f>
        <v>0</v>
      </c>
      <c r="H135" s="8">
        <f>[1]Julio!J128</f>
        <v>0</v>
      </c>
      <c r="I135" s="8">
        <f>[1]Agosto!J130</f>
        <v>0</v>
      </c>
      <c r="J135" s="242">
        <f>[1]Septiembre!J128</f>
        <v>0</v>
      </c>
      <c r="K135" s="8">
        <f>[1]Octubre!J130</f>
        <v>0</v>
      </c>
      <c r="L135" s="8">
        <f>[1]Noviembre!J130</f>
        <v>0</v>
      </c>
      <c r="M135" s="8">
        <f>[1]Diciembre!J130</f>
        <v>0</v>
      </c>
      <c r="N135" s="9">
        <f t="shared" si="4"/>
        <v>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f>[1]Enero!J129</f>
        <v>3699</v>
      </c>
      <c r="C136" s="8">
        <f>[1]Febrero!J129</f>
        <v>23540</v>
      </c>
      <c r="D136" s="8">
        <f>[1]Marzo!J131</f>
        <v>31598</v>
      </c>
      <c r="E136" s="8">
        <f>[1]Abril!J130</f>
        <v>31600</v>
      </c>
      <c r="F136" s="8">
        <f>[1]Mayo!J131</f>
        <v>28984</v>
      </c>
      <c r="G136" s="8">
        <f>[1]Junio!J129</f>
        <v>42195</v>
      </c>
      <c r="H136" s="8">
        <f>[1]Julio!J129</f>
        <v>29993</v>
      </c>
      <c r="I136" s="8">
        <f>[1]Agosto!J131</f>
        <v>55051</v>
      </c>
      <c r="J136" s="242">
        <f>[1]Septiembre!J129</f>
        <v>50229</v>
      </c>
      <c r="K136" s="8">
        <f>[1]Octubre!J131</f>
        <v>53024</v>
      </c>
      <c r="L136" s="8">
        <f>[1]Noviembre!J131</f>
        <v>38580</v>
      </c>
      <c r="M136" s="8">
        <f>[1]Diciembre!J131</f>
        <v>65084</v>
      </c>
      <c r="N136" s="9">
        <f t="shared" si="4"/>
        <v>453577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f>[1]Enero!J130</f>
        <v>13590</v>
      </c>
      <c r="C137" s="8">
        <f>[1]Febrero!J130</f>
        <v>33133</v>
      </c>
      <c r="D137" s="8">
        <f>[1]Marzo!J132</f>
        <v>24729</v>
      </c>
      <c r="E137" s="8">
        <f>[1]Abril!J131</f>
        <v>346</v>
      </c>
      <c r="F137" s="8">
        <f>[1]Mayo!J132</f>
        <v>1595</v>
      </c>
      <c r="G137" s="8">
        <f>[1]Junio!J130</f>
        <v>457</v>
      </c>
      <c r="H137" s="8">
        <f>[1]Julio!J130</f>
        <v>3064</v>
      </c>
      <c r="I137" s="8">
        <f>[1]Agosto!J132</f>
        <v>34303</v>
      </c>
      <c r="J137" s="242">
        <f>[1]Septiembre!J130</f>
        <v>134990</v>
      </c>
      <c r="K137" s="8">
        <f>[1]Octubre!J132</f>
        <v>83045</v>
      </c>
      <c r="L137" s="8">
        <f>[1]Noviembre!J132</f>
        <v>28796</v>
      </c>
      <c r="M137" s="8">
        <f>[1]Diciembre!J132</f>
        <v>48386</v>
      </c>
      <c r="N137" s="9">
        <f t="shared" si="4"/>
        <v>406434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f>[1]Enero!J131</f>
        <v>6042</v>
      </c>
      <c r="C138" s="8">
        <f>[1]Febrero!J131</f>
        <v>6084</v>
      </c>
      <c r="D138" s="8">
        <f>[1]Marzo!J133</f>
        <v>7258</v>
      </c>
      <c r="E138" s="8">
        <f>[1]Abril!J132</f>
        <v>6883</v>
      </c>
      <c r="F138" s="8">
        <f>[1]Mayo!J133</f>
        <v>10417</v>
      </c>
      <c r="G138" s="8">
        <f>[1]Junio!J131</f>
        <v>10313</v>
      </c>
      <c r="H138" s="8">
        <f>[1]Julio!J131</f>
        <v>11083</v>
      </c>
      <c r="I138" s="8">
        <f>[1]Agosto!J133</f>
        <v>13095</v>
      </c>
      <c r="J138" s="242">
        <f>[1]Septiembre!J131</f>
        <v>10253</v>
      </c>
      <c r="K138" s="8">
        <f>[1]Octubre!J133</f>
        <v>6500</v>
      </c>
      <c r="L138" s="8">
        <f>[1]Noviembre!J133</f>
        <v>5518</v>
      </c>
      <c r="M138" s="8">
        <f>[1]Diciembre!J133</f>
        <v>11261</v>
      </c>
      <c r="N138" s="9">
        <f t="shared" si="4"/>
        <v>104707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f>[1]Enero!J132</f>
        <v>27308</v>
      </c>
      <c r="C139" s="8">
        <f>[1]Febrero!J132</f>
        <v>14074</v>
      </c>
      <c r="D139" s="8">
        <f>[1]Marzo!J134</f>
        <v>11005</v>
      </c>
      <c r="E139" s="8">
        <f>[1]Abril!J133</f>
        <v>21149</v>
      </c>
      <c r="F139" s="8">
        <f>[1]Mayo!J134</f>
        <v>16396</v>
      </c>
      <c r="G139" s="8">
        <f>[1]Junio!J132</f>
        <v>10520</v>
      </c>
      <c r="H139" s="8">
        <f>[1]Julio!J132</f>
        <v>16112</v>
      </c>
      <c r="I139" s="8">
        <f>[1]Agosto!J134</f>
        <v>16286</v>
      </c>
      <c r="J139" s="242">
        <f>[1]Septiembre!J132</f>
        <v>15281</v>
      </c>
      <c r="K139" s="8">
        <f>[1]Octubre!J134</f>
        <v>11896</v>
      </c>
      <c r="L139" s="8">
        <f>[1]Noviembre!J134</f>
        <v>12331</v>
      </c>
      <c r="M139" s="8">
        <f>[1]Diciembre!J134</f>
        <v>23077</v>
      </c>
      <c r="N139" s="9">
        <f t="shared" si="4"/>
        <v>195435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f>[1]Enero!J133</f>
        <v>1120</v>
      </c>
      <c r="C140" s="8">
        <f>[1]Febrero!J133</f>
        <v>1321</v>
      </c>
      <c r="D140" s="8">
        <f>[1]Marzo!J135</f>
        <v>755</v>
      </c>
      <c r="E140" s="8">
        <f>[1]Abril!J134</f>
        <v>894</v>
      </c>
      <c r="F140" s="8">
        <f>[1]Mayo!J135</f>
        <v>786</v>
      </c>
      <c r="G140" s="8">
        <f>[1]Junio!J133</f>
        <v>1119</v>
      </c>
      <c r="H140" s="8">
        <f>[1]Julio!J133</f>
        <v>2704</v>
      </c>
      <c r="I140" s="8">
        <f>[1]Agosto!J135</f>
        <v>3038</v>
      </c>
      <c r="J140" s="242">
        <f>[1]Septiembre!J133</f>
        <v>634</v>
      </c>
      <c r="K140" s="8">
        <f>[1]Octubre!J135</f>
        <v>429</v>
      </c>
      <c r="L140" s="8">
        <f>[1]Noviembre!J135</f>
        <v>324</v>
      </c>
      <c r="M140" s="8">
        <f>[1]Diciembre!J135</f>
        <v>523</v>
      </c>
      <c r="N140" s="9">
        <f t="shared" si="4"/>
        <v>13647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f>[1]Enero!J134</f>
        <v>79159</v>
      </c>
      <c r="C141" s="8">
        <f>[1]Febrero!J134</f>
        <v>93351</v>
      </c>
      <c r="D141" s="8">
        <f>[1]Marzo!J136</f>
        <v>55312</v>
      </c>
      <c r="E141" s="8">
        <f>[1]Abril!J135</f>
        <v>66683</v>
      </c>
      <c r="F141" s="8">
        <f>[1]Mayo!J136</f>
        <v>50602</v>
      </c>
      <c r="G141" s="8">
        <f>[1]Junio!J134</f>
        <v>26897</v>
      </c>
      <c r="H141" s="8">
        <f>[1]Julio!J134</f>
        <v>26834</v>
      </c>
      <c r="I141" s="8">
        <f>[1]Agosto!J136</f>
        <v>18441</v>
      </c>
      <c r="J141" s="242">
        <f>[1]Septiembre!J134</f>
        <v>23628</v>
      </c>
      <c r="K141" s="8">
        <f>[1]Octubre!J136</f>
        <v>22520</v>
      </c>
      <c r="L141" s="8">
        <f>[1]Noviembre!J136</f>
        <v>41238</v>
      </c>
      <c r="M141" s="8">
        <f>[1]Diciembre!J136</f>
        <v>63226</v>
      </c>
      <c r="N141" s="9">
        <f t="shared" si="4"/>
        <v>567891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f>[1]Enero!J135</f>
        <v>2445</v>
      </c>
      <c r="C142" s="8">
        <f>[1]Febrero!J135</f>
        <v>4269</v>
      </c>
      <c r="D142" s="8">
        <f>[1]Marzo!J137</f>
        <v>4173</v>
      </c>
      <c r="E142" s="8">
        <f>[1]Abril!J136</f>
        <v>3815</v>
      </c>
      <c r="F142" s="8">
        <f>[1]Mayo!J137</f>
        <v>2898</v>
      </c>
      <c r="G142" s="8">
        <f>[1]Junio!J135</f>
        <v>5830</v>
      </c>
      <c r="H142" s="8">
        <f>[1]Julio!J135</f>
        <v>4629</v>
      </c>
      <c r="I142" s="8">
        <f>[1]Agosto!J137</f>
        <v>6497</v>
      </c>
      <c r="J142" s="242">
        <f>[1]Septiembre!J135</f>
        <v>7782</v>
      </c>
      <c r="K142" s="8">
        <f>[1]Octubre!J137</f>
        <v>3538</v>
      </c>
      <c r="L142" s="8">
        <f>[1]Noviembre!J137</f>
        <v>5211</v>
      </c>
      <c r="M142" s="8">
        <f>[1]Diciembre!J137</f>
        <v>4991</v>
      </c>
      <c r="N142" s="9">
        <f t="shared" si="4"/>
        <v>56078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f>[1]Enero!J136</f>
        <v>3597</v>
      </c>
      <c r="C143" s="8">
        <f>[1]Febrero!J136</f>
        <v>5714</v>
      </c>
      <c r="D143" s="8">
        <f>[1]Marzo!J138</f>
        <v>2654</v>
      </c>
      <c r="E143" s="8">
        <f>[1]Abril!J137</f>
        <v>1695</v>
      </c>
      <c r="F143" s="8">
        <f>[1]Mayo!J138</f>
        <v>402</v>
      </c>
      <c r="G143" s="8">
        <f>[1]Junio!J136</f>
        <v>76</v>
      </c>
      <c r="H143" s="8">
        <f>[1]Julio!J136</f>
        <v>43</v>
      </c>
      <c r="I143" s="8">
        <f>[1]Agosto!J138</f>
        <v>44</v>
      </c>
      <c r="J143" s="242">
        <f>[1]Septiembre!J136</f>
        <v>116</v>
      </c>
      <c r="K143" s="8">
        <f>[1]Octubre!J138</f>
        <v>1398</v>
      </c>
      <c r="L143" s="8">
        <f>[1]Noviembre!J138</f>
        <v>5975</v>
      </c>
      <c r="M143" s="8">
        <f>[1]Diciembre!J138</f>
        <v>3487</v>
      </c>
      <c r="N143" s="9">
        <f t="shared" si="4"/>
        <v>25201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f>[1]Enero!J137</f>
        <v>1619468</v>
      </c>
      <c r="C144" s="8">
        <f>[1]Febrero!J137</f>
        <v>1547205</v>
      </c>
      <c r="D144" s="8">
        <f>[1]Marzo!J139</f>
        <v>1963104</v>
      </c>
      <c r="E144" s="8">
        <f>[1]Abril!J138</f>
        <v>1869245</v>
      </c>
      <c r="F144" s="8">
        <f>[1]Mayo!J139</f>
        <v>1944520</v>
      </c>
      <c r="G144" s="8">
        <f>[1]Junio!J137</f>
        <v>2161633</v>
      </c>
      <c r="H144" s="8">
        <f>[1]Julio!J137</f>
        <v>2239597</v>
      </c>
      <c r="I144" s="8">
        <f>[1]Agosto!J139</f>
        <v>2302074</v>
      </c>
      <c r="J144" s="242">
        <f>[1]Septiembre!J137</f>
        <v>1976277</v>
      </c>
      <c r="K144" s="8">
        <f>[1]Octubre!J139</f>
        <v>1868240</v>
      </c>
      <c r="L144" s="8">
        <f>[1]Noviembre!J139</f>
        <v>2382976</v>
      </c>
      <c r="M144" s="8">
        <f>[1]Diciembre!J139</f>
        <v>2196169</v>
      </c>
      <c r="N144" s="9">
        <f t="shared" si="4"/>
        <v>24070508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f>[1]Enero!J138</f>
        <v>219577</v>
      </c>
      <c r="C145" s="249">
        <f>[1]Febrero!J138</f>
        <v>104111</v>
      </c>
      <c r="D145" s="249">
        <f>[1]Marzo!J140</f>
        <v>106154</v>
      </c>
      <c r="E145" s="249">
        <f>[1]Abril!J139</f>
        <v>111498</v>
      </c>
      <c r="F145" s="249">
        <f>[1]Mayo!J140</f>
        <v>132473</v>
      </c>
      <c r="G145" s="249">
        <f>[1]Junio!J138</f>
        <v>133308</v>
      </c>
      <c r="H145" s="249">
        <f>[1]Julio!J138</f>
        <v>287180</v>
      </c>
      <c r="I145" s="249">
        <f>[1]Agosto!J140</f>
        <v>196376</v>
      </c>
      <c r="J145" s="250">
        <f>[1]Septiembre!J138</f>
        <v>150840</v>
      </c>
      <c r="K145" s="249">
        <f>[1]Octubre!J140</f>
        <v>149717</v>
      </c>
      <c r="L145" s="249">
        <f>[1]Noviembre!J140</f>
        <v>110323</v>
      </c>
      <c r="M145" s="249">
        <f>[1]Diciembre!J140</f>
        <v>231280</v>
      </c>
      <c r="N145" s="39">
        <f t="shared" si="4"/>
        <v>1932837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58:N58"/>
    <mergeCell ref="A107:N107"/>
    <mergeCell ref="A108:N108"/>
    <mergeCell ref="A105:N105"/>
    <mergeCell ref="A6:N6"/>
    <mergeCell ref="A55:N55"/>
    <mergeCell ref="A8:N8"/>
    <mergeCell ref="A9:N9"/>
    <mergeCell ref="A57:N5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AE864-C6C5-42AE-B331-48A66F045EB4}">
  <dimension ref="A1:AH185"/>
  <sheetViews>
    <sheetView zoomScale="50" zoomScaleNormal="50" workbookViewId="0">
      <selection activeCell="E138" sqref="E138"/>
    </sheetView>
  </sheetViews>
  <sheetFormatPr baseColWidth="10" defaultRowHeight="15" x14ac:dyDescent="0.25"/>
  <cols>
    <col min="1" max="1" width="21.7109375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255" max="255" width="21.7109375" customWidth="1"/>
    <col min="256" max="256" width="19.42578125" customWidth="1"/>
    <col min="257" max="257" width="18.28515625" bestFit="1" customWidth="1"/>
    <col min="258" max="258" width="17.7109375" customWidth="1"/>
    <col min="259" max="259" width="18" customWidth="1"/>
    <col min="260" max="260" width="17.7109375" customWidth="1"/>
    <col min="261" max="262" width="17.42578125" customWidth="1"/>
    <col min="263" max="263" width="17.7109375" customWidth="1"/>
    <col min="264" max="264" width="18.5703125" customWidth="1"/>
    <col min="265" max="265" width="17.42578125" customWidth="1"/>
    <col min="266" max="266" width="17.7109375" customWidth="1"/>
    <col min="267" max="267" width="18" customWidth="1"/>
    <col min="268" max="268" width="21" customWidth="1"/>
    <col min="269" max="270" width="19.85546875" customWidth="1"/>
    <col min="511" max="511" width="21.7109375" customWidth="1"/>
    <col min="512" max="512" width="19.42578125" customWidth="1"/>
    <col min="513" max="513" width="18.28515625" bestFit="1" customWidth="1"/>
    <col min="514" max="514" width="17.7109375" customWidth="1"/>
    <col min="515" max="515" width="18" customWidth="1"/>
    <col min="516" max="516" width="17.7109375" customWidth="1"/>
    <col min="517" max="518" width="17.42578125" customWidth="1"/>
    <col min="519" max="519" width="17.7109375" customWidth="1"/>
    <col min="520" max="520" width="18.5703125" customWidth="1"/>
    <col min="521" max="521" width="17.42578125" customWidth="1"/>
    <col min="522" max="522" width="17.7109375" customWidth="1"/>
    <col min="523" max="523" width="18" customWidth="1"/>
    <col min="524" max="524" width="21" customWidth="1"/>
    <col min="525" max="526" width="19.85546875" customWidth="1"/>
    <col min="767" max="767" width="21.7109375" customWidth="1"/>
    <col min="768" max="768" width="19.42578125" customWidth="1"/>
    <col min="769" max="769" width="18.28515625" bestFit="1" customWidth="1"/>
    <col min="770" max="770" width="17.7109375" customWidth="1"/>
    <col min="771" max="771" width="18" customWidth="1"/>
    <col min="772" max="772" width="17.7109375" customWidth="1"/>
    <col min="773" max="774" width="17.42578125" customWidth="1"/>
    <col min="775" max="775" width="17.7109375" customWidth="1"/>
    <col min="776" max="776" width="18.5703125" customWidth="1"/>
    <col min="777" max="777" width="17.42578125" customWidth="1"/>
    <col min="778" max="778" width="17.7109375" customWidth="1"/>
    <col min="779" max="779" width="18" customWidth="1"/>
    <col min="780" max="780" width="21" customWidth="1"/>
    <col min="781" max="782" width="19.85546875" customWidth="1"/>
    <col min="1023" max="1023" width="21.7109375" customWidth="1"/>
    <col min="1024" max="1024" width="19.42578125" customWidth="1"/>
    <col min="1025" max="1025" width="18.28515625" bestFit="1" customWidth="1"/>
    <col min="1026" max="1026" width="17.7109375" customWidth="1"/>
    <col min="1027" max="1027" width="18" customWidth="1"/>
    <col min="1028" max="1028" width="17.7109375" customWidth="1"/>
    <col min="1029" max="1030" width="17.42578125" customWidth="1"/>
    <col min="1031" max="1031" width="17.7109375" customWidth="1"/>
    <col min="1032" max="1032" width="18.5703125" customWidth="1"/>
    <col min="1033" max="1033" width="17.42578125" customWidth="1"/>
    <col min="1034" max="1034" width="17.7109375" customWidth="1"/>
    <col min="1035" max="1035" width="18" customWidth="1"/>
    <col min="1036" max="1036" width="21" customWidth="1"/>
    <col min="1037" max="1038" width="19.85546875" customWidth="1"/>
    <col min="1279" max="1279" width="21.7109375" customWidth="1"/>
    <col min="1280" max="1280" width="19.42578125" customWidth="1"/>
    <col min="1281" max="1281" width="18.28515625" bestFit="1" customWidth="1"/>
    <col min="1282" max="1282" width="17.7109375" customWidth="1"/>
    <col min="1283" max="1283" width="18" customWidth="1"/>
    <col min="1284" max="1284" width="17.7109375" customWidth="1"/>
    <col min="1285" max="1286" width="17.42578125" customWidth="1"/>
    <col min="1287" max="1287" width="17.7109375" customWidth="1"/>
    <col min="1288" max="1288" width="18.5703125" customWidth="1"/>
    <col min="1289" max="1289" width="17.42578125" customWidth="1"/>
    <col min="1290" max="1290" width="17.7109375" customWidth="1"/>
    <col min="1291" max="1291" width="18" customWidth="1"/>
    <col min="1292" max="1292" width="21" customWidth="1"/>
    <col min="1293" max="1294" width="19.85546875" customWidth="1"/>
    <col min="1535" max="1535" width="21.7109375" customWidth="1"/>
    <col min="1536" max="1536" width="19.42578125" customWidth="1"/>
    <col min="1537" max="1537" width="18.28515625" bestFit="1" customWidth="1"/>
    <col min="1538" max="1538" width="17.7109375" customWidth="1"/>
    <col min="1539" max="1539" width="18" customWidth="1"/>
    <col min="1540" max="1540" width="17.7109375" customWidth="1"/>
    <col min="1541" max="1542" width="17.42578125" customWidth="1"/>
    <col min="1543" max="1543" width="17.7109375" customWidth="1"/>
    <col min="1544" max="1544" width="18.5703125" customWidth="1"/>
    <col min="1545" max="1545" width="17.42578125" customWidth="1"/>
    <col min="1546" max="1546" width="17.7109375" customWidth="1"/>
    <col min="1547" max="1547" width="18" customWidth="1"/>
    <col min="1548" max="1548" width="21" customWidth="1"/>
    <col min="1549" max="1550" width="19.85546875" customWidth="1"/>
    <col min="1791" max="1791" width="21.7109375" customWidth="1"/>
    <col min="1792" max="1792" width="19.42578125" customWidth="1"/>
    <col min="1793" max="1793" width="18.28515625" bestFit="1" customWidth="1"/>
    <col min="1794" max="1794" width="17.7109375" customWidth="1"/>
    <col min="1795" max="1795" width="18" customWidth="1"/>
    <col min="1796" max="1796" width="17.7109375" customWidth="1"/>
    <col min="1797" max="1798" width="17.42578125" customWidth="1"/>
    <col min="1799" max="1799" width="17.7109375" customWidth="1"/>
    <col min="1800" max="1800" width="18.5703125" customWidth="1"/>
    <col min="1801" max="1801" width="17.42578125" customWidth="1"/>
    <col min="1802" max="1802" width="17.7109375" customWidth="1"/>
    <col min="1803" max="1803" width="18" customWidth="1"/>
    <col min="1804" max="1804" width="21" customWidth="1"/>
    <col min="1805" max="1806" width="19.85546875" customWidth="1"/>
    <col min="2047" max="2047" width="21.7109375" customWidth="1"/>
    <col min="2048" max="2048" width="19.42578125" customWidth="1"/>
    <col min="2049" max="2049" width="18.28515625" bestFit="1" customWidth="1"/>
    <col min="2050" max="2050" width="17.7109375" customWidth="1"/>
    <col min="2051" max="2051" width="18" customWidth="1"/>
    <col min="2052" max="2052" width="17.7109375" customWidth="1"/>
    <col min="2053" max="2054" width="17.42578125" customWidth="1"/>
    <col min="2055" max="2055" width="17.7109375" customWidth="1"/>
    <col min="2056" max="2056" width="18.5703125" customWidth="1"/>
    <col min="2057" max="2057" width="17.42578125" customWidth="1"/>
    <col min="2058" max="2058" width="17.7109375" customWidth="1"/>
    <col min="2059" max="2059" width="18" customWidth="1"/>
    <col min="2060" max="2060" width="21" customWidth="1"/>
    <col min="2061" max="2062" width="19.85546875" customWidth="1"/>
    <col min="2303" max="2303" width="21.7109375" customWidth="1"/>
    <col min="2304" max="2304" width="19.42578125" customWidth="1"/>
    <col min="2305" max="2305" width="18.28515625" bestFit="1" customWidth="1"/>
    <col min="2306" max="2306" width="17.7109375" customWidth="1"/>
    <col min="2307" max="2307" width="18" customWidth="1"/>
    <col min="2308" max="2308" width="17.7109375" customWidth="1"/>
    <col min="2309" max="2310" width="17.42578125" customWidth="1"/>
    <col min="2311" max="2311" width="17.7109375" customWidth="1"/>
    <col min="2312" max="2312" width="18.5703125" customWidth="1"/>
    <col min="2313" max="2313" width="17.42578125" customWidth="1"/>
    <col min="2314" max="2314" width="17.7109375" customWidth="1"/>
    <col min="2315" max="2315" width="18" customWidth="1"/>
    <col min="2316" max="2316" width="21" customWidth="1"/>
    <col min="2317" max="2318" width="19.85546875" customWidth="1"/>
    <col min="2559" max="2559" width="21.7109375" customWidth="1"/>
    <col min="2560" max="2560" width="19.42578125" customWidth="1"/>
    <col min="2561" max="2561" width="18.28515625" bestFit="1" customWidth="1"/>
    <col min="2562" max="2562" width="17.7109375" customWidth="1"/>
    <col min="2563" max="2563" width="18" customWidth="1"/>
    <col min="2564" max="2564" width="17.7109375" customWidth="1"/>
    <col min="2565" max="2566" width="17.42578125" customWidth="1"/>
    <col min="2567" max="2567" width="17.7109375" customWidth="1"/>
    <col min="2568" max="2568" width="18.5703125" customWidth="1"/>
    <col min="2569" max="2569" width="17.42578125" customWidth="1"/>
    <col min="2570" max="2570" width="17.7109375" customWidth="1"/>
    <col min="2571" max="2571" width="18" customWidth="1"/>
    <col min="2572" max="2572" width="21" customWidth="1"/>
    <col min="2573" max="2574" width="19.85546875" customWidth="1"/>
    <col min="2815" max="2815" width="21.7109375" customWidth="1"/>
    <col min="2816" max="2816" width="19.42578125" customWidth="1"/>
    <col min="2817" max="2817" width="18.28515625" bestFit="1" customWidth="1"/>
    <col min="2818" max="2818" width="17.7109375" customWidth="1"/>
    <col min="2819" max="2819" width="18" customWidth="1"/>
    <col min="2820" max="2820" width="17.7109375" customWidth="1"/>
    <col min="2821" max="2822" width="17.42578125" customWidth="1"/>
    <col min="2823" max="2823" width="17.7109375" customWidth="1"/>
    <col min="2824" max="2824" width="18.5703125" customWidth="1"/>
    <col min="2825" max="2825" width="17.42578125" customWidth="1"/>
    <col min="2826" max="2826" width="17.7109375" customWidth="1"/>
    <col min="2827" max="2827" width="18" customWidth="1"/>
    <col min="2828" max="2828" width="21" customWidth="1"/>
    <col min="2829" max="2830" width="19.85546875" customWidth="1"/>
    <col min="3071" max="3071" width="21.7109375" customWidth="1"/>
    <col min="3072" max="3072" width="19.42578125" customWidth="1"/>
    <col min="3073" max="3073" width="18.28515625" bestFit="1" customWidth="1"/>
    <col min="3074" max="3074" width="17.7109375" customWidth="1"/>
    <col min="3075" max="3075" width="18" customWidth="1"/>
    <col min="3076" max="3076" width="17.7109375" customWidth="1"/>
    <col min="3077" max="3078" width="17.42578125" customWidth="1"/>
    <col min="3079" max="3079" width="17.7109375" customWidth="1"/>
    <col min="3080" max="3080" width="18.5703125" customWidth="1"/>
    <col min="3081" max="3081" width="17.42578125" customWidth="1"/>
    <col min="3082" max="3082" width="17.7109375" customWidth="1"/>
    <col min="3083" max="3083" width="18" customWidth="1"/>
    <col min="3084" max="3084" width="21" customWidth="1"/>
    <col min="3085" max="3086" width="19.85546875" customWidth="1"/>
    <col min="3327" max="3327" width="21.7109375" customWidth="1"/>
    <col min="3328" max="3328" width="19.42578125" customWidth="1"/>
    <col min="3329" max="3329" width="18.28515625" bestFit="1" customWidth="1"/>
    <col min="3330" max="3330" width="17.7109375" customWidth="1"/>
    <col min="3331" max="3331" width="18" customWidth="1"/>
    <col min="3332" max="3332" width="17.7109375" customWidth="1"/>
    <col min="3333" max="3334" width="17.42578125" customWidth="1"/>
    <col min="3335" max="3335" width="17.7109375" customWidth="1"/>
    <col min="3336" max="3336" width="18.5703125" customWidth="1"/>
    <col min="3337" max="3337" width="17.42578125" customWidth="1"/>
    <col min="3338" max="3338" width="17.7109375" customWidth="1"/>
    <col min="3339" max="3339" width="18" customWidth="1"/>
    <col min="3340" max="3340" width="21" customWidth="1"/>
    <col min="3341" max="3342" width="19.85546875" customWidth="1"/>
    <col min="3583" max="3583" width="21.7109375" customWidth="1"/>
    <col min="3584" max="3584" width="19.42578125" customWidth="1"/>
    <col min="3585" max="3585" width="18.28515625" bestFit="1" customWidth="1"/>
    <col min="3586" max="3586" width="17.7109375" customWidth="1"/>
    <col min="3587" max="3587" width="18" customWidth="1"/>
    <col min="3588" max="3588" width="17.7109375" customWidth="1"/>
    <col min="3589" max="3590" width="17.42578125" customWidth="1"/>
    <col min="3591" max="3591" width="17.7109375" customWidth="1"/>
    <col min="3592" max="3592" width="18.5703125" customWidth="1"/>
    <col min="3593" max="3593" width="17.42578125" customWidth="1"/>
    <col min="3594" max="3594" width="17.7109375" customWidth="1"/>
    <col min="3595" max="3595" width="18" customWidth="1"/>
    <col min="3596" max="3596" width="21" customWidth="1"/>
    <col min="3597" max="3598" width="19.85546875" customWidth="1"/>
    <col min="3839" max="3839" width="21.7109375" customWidth="1"/>
    <col min="3840" max="3840" width="19.42578125" customWidth="1"/>
    <col min="3841" max="3841" width="18.28515625" bestFit="1" customWidth="1"/>
    <col min="3842" max="3842" width="17.7109375" customWidth="1"/>
    <col min="3843" max="3843" width="18" customWidth="1"/>
    <col min="3844" max="3844" width="17.7109375" customWidth="1"/>
    <col min="3845" max="3846" width="17.42578125" customWidth="1"/>
    <col min="3847" max="3847" width="17.7109375" customWidth="1"/>
    <col min="3848" max="3848" width="18.5703125" customWidth="1"/>
    <col min="3849" max="3849" width="17.42578125" customWidth="1"/>
    <col min="3850" max="3850" width="17.7109375" customWidth="1"/>
    <col min="3851" max="3851" width="18" customWidth="1"/>
    <col min="3852" max="3852" width="21" customWidth="1"/>
    <col min="3853" max="3854" width="19.85546875" customWidth="1"/>
    <col min="4095" max="4095" width="21.7109375" customWidth="1"/>
    <col min="4096" max="4096" width="19.42578125" customWidth="1"/>
    <col min="4097" max="4097" width="18.28515625" bestFit="1" customWidth="1"/>
    <col min="4098" max="4098" width="17.7109375" customWidth="1"/>
    <col min="4099" max="4099" width="18" customWidth="1"/>
    <col min="4100" max="4100" width="17.7109375" customWidth="1"/>
    <col min="4101" max="4102" width="17.42578125" customWidth="1"/>
    <col min="4103" max="4103" width="17.7109375" customWidth="1"/>
    <col min="4104" max="4104" width="18.5703125" customWidth="1"/>
    <col min="4105" max="4105" width="17.42578125" customWidth="1"/>
    <col min="4106" max="4106" width="17.7109375" customWidth="1"/>
    <col min="4107" max="4107" width="18" customWidth="1"/>
    <col min="4108" max="4108" width="21" customWidth="1"/>
    <col min="4109" max="4110" width="19.85546875" customWidth="1"/>
    <col min="4351" max="4351" width="21.7109375" customWidth="1"/>
    <col min="4352" max="4352" width="19.42578125" customWidth="1"/>
    <col min="4353" max="4353" width="18.28515625" bestFit="1" customWidth="1"/>
    <col min="4354" max="4354" width="17.7109375" customWidth="1"/>
    <col min="4355" max="4355" width="18" customWidth="1"/>
    <col min="4356" max="4356" width="17.7109375" customWidth="1"/>
    <col min="4357" max="4358" width="17.42578125" customWidth="1"/>
    <col min="4359" max="4359" width="17.7109375" customWidth="1"/>
    <col min="4360" max="4360" width="18.5703125" customWidth="1"/>
    <col min="4361" max="4361" width="17.42578125" customWidth="1"/>
    <col min="4362" max="4362" width="17.7109375" customWidth="1"/>
    <col min="4363" max="4363" width="18" customWidth="1"/>
    <col min="4364" max="4364" width="21" customWidth="1"/>
    <col min="4365" max="4366" width="19.85546875" customWidth="1"/>
    <col min="4607" max="4607" width="21.7109375" customWidth="1"/>
    <col min="4608" max="4608" width="19.42578125" customWidth="1"/>
    <col min="4609" max="4609" width="18.28515625" bestFit="1" customWidth="1"/>
    <col min="4610" max="4610" width="17.7109375" customWidth="1"/>
    <col min="4611" max="4611" width="18" customWidth="1"/>
    <col min="4612" max="4612" width="17.7109375" customWidth="1"/>
    <col min="4613" max="4614" width="17.42578125" customWidth="1"/>
    <col min="4615" max="4615" width="17.7109375" customWidth="1"/>
    <col min="4616" max="4616" width="18.5703125" customWidth="1"/>
    <col min="4617" max="4617" width="17.42578125" customWidth="1"/>
    <col min="4618" max="4618" width="17.7109375" customWidth="1"/>
    <col min="4619" max="4619" width="18" customWidth="1"/>
    <col min="4620" max="4620" width="21" customWidth="1"/>
    <col min="4621" max="4622" width="19.85546875" customWidth="1"/>
    <col min="4863" max="4863" width="21.7109375" customWidth="1"/>
    <col min="4864" max="4864" width="19.42578125" customWidth="1"/>
    <col min="4865" max="4865" width="18.28515625" bestFit="1" customWidth="1"/>
    <col min="4866" max="4866" width="17.7109375" customWidth="1"/>
    <col min="4867" max="4867" width="18" customWidth="1"/>
    <col min="4868" max="4868" width="17.7109375" customWidth="1"/>
    <col min="4869" max="4870" width="17.42578125" customWidth="1"/>
    <col min="4871" max="4871" width="17.7109375" customWidth="1"/>
    <col min="4872" max="4872" width="18.5703125" customWidth="1"/>
    <col min="4873" max="4873" width="17.42578125" customWidth="1"/>
    <col min="4874" max="4874" width="17.7109375" customWidth="1"/>
    <col min="4875" max="4875" width="18" customWidth="1"/>
    <col min="4876" max="4876" width="21" customWidth="1"/>
    <col min="4877" max="4878" width="19.85546875" customWidth="1"/>
    <col min="5119" max="5119" width="21.7109375" customWidth="1"/>
    <col min="5120" max="5120" width="19.42578125" customWidth="1"/>
    <col min="5121" max="5121" width="18.28515625" bestFit="1" customWidth="1"/>
    <col min="5122" max="5122" width="17.7109375" customWidth="1"/>
    <col min="5123" max="5123" width="18" customWidth="1"/>
    <col min="5124" max="5124" width="17.7109375" customWidth="1"/>
    <col min="5125" max="5126" width="17.42578125" customWidth="1"/>
    <col min="5127" max="5127" width="17.7109375" customWidth="1"/>
    <col min="5128" max="5128" width="18.5703125" customWidth="1"/>
    <col min="5129" max="5129" width="17.42578125" customWidth="1"/>
    <col min="5130" max="5130" width="17.7109375" customWidth="1"/>
    <col min="5131" max="5131" width="18" customWidth="1"/>
    <col min="5132" max="5132" width="21" customWidth="1"/>
    <col min="5133" max="5134" width="19.85546875" customWidth="1"/>
    <col min="5375" max="5375" width="21.7109375" customWidth="1"/>
    <col min="5376" max="5376" width="19.42578125" customWidth="1"/>
    <col min="5377" max="5377" width="18.28515625" bestFit="1" customWidth="1"/>
    <col min="5378" max="5378" width="17.7109375" customWidth="1"/>
    <col min="5379" max="5379" width="18" customWidth="1"/>
    <col min="5380" max="5380" width="17.7109375" customWidth="1"/>
    <col min="5381" max="5382" width="17.42578125" customWidth="1"/>
    <col min="5383" max="5383" width="17.7109375" customWidth="1"/>
    <col min="5384" max="5384" width="18.5703125" customWidth="1"/>
    <col min="5385" max="5385" width="17.42578125" customWidth="1"/>
    <col min="5386" max="5386" width="17.7109375" customWidth="1"/>
    <col min="5387" max="5387" width="18" customWidth="1"/>
    <col min="5388" max="5388" width="21" customWidth="1"/>
    <col min="5389" max="5390" width="19.85546875" customWidth="1"/>
    <col min="5631" max="5631" width="21.7109375" customWidth="1"/>
    <col min="5632" max="5632" width="19.42578125" customWidth="1"/>
    <col min="5633" max="5633" width="18.28515625" bestFit="1" customWidth="1"/>
    <col min="5634" max="5634" width="17.7109375" customWidth="1"/>
    <col min="5635" max="5635" width="18" customWidth="1"/>
    <col min="5636" max="5636" width="17.7109375" customWidth="1"/>
    <col min="5637" max="5638" width="17.42578125" customWidth="1"/>
    <col min="5639" max="5639" width="17.7109375" customWidth="1"/>
    <col min="5640" max="5640" width="18.5703125" customWidth="1"/>
    <col min="5641" max="5641" width="17.42578125" customWidth="1"/>
    <col min="5642" max="5642" width="17.7109375" customWidth="1"/>
    <col min="5643" max="5643" width="18" customWidth="1"/>
    <col min="5644" max="5644" width="21" customWidth="1"/>
    <col min="5645" max="5646" width="19.85546875" customWidth="1"/>
    <col min="5887" max="5887" width="21.7109375" customWidth="1"/>
    <col min="5888" max="5888" width="19.42578125" customWidth="1"/>
    <col min="5889" max="5889" width="18.28515625" bestFit="1" customWidth="1"/>
    <col min="5890" max="5890" width="17.7109375" customWidth="1"/>
    <col min="5891" max="5891" width="18" customWidth="1"/>
    <col min="5892" max="5892" width="17.7109375" customWidth="1"/>
    <col min="5893" max="5894" width="17.42578125" customWidth="1"/>
    <col min="5895" max="5895" width="17.7109375" customWidth="1"/>
    <col min="5896" max="5896" width="18.5703125" customWidth="1"/>
    <col min="5897" max="5897" width="17.42578125" customWidth="1"/>
    <col min="5898" max="5898" width="17.7109375" customWidth="1"/>
    <col min="5899" max="5899" width="18" customWidth="1"/>
    <col min="5900" max="5900" width="21" customWidth="1"/>
    <col min="5901" max="5902" width="19.85546875" customWidth="1"/>
    <col min="6143" max="6143" width="21.7109375" customWidth="1"/>
    <col min="6144" max="6144" width="19.42578125" customWidth="1"/>
    <col min="6145" max="6145" width="18.28515625" bestFit="1" customWidth="1"/>
    <col min="6146" max="6146" width="17.7109375" customWidth="1"/>
    <col min="6147" max="6147" width="18" customWidth="1"/>
    <col min="6148" max="6148" width="17.7109375" customWidth="1"/>
    <col min="6149" max="6150" width="17.42578125" customWidth="1"/>
    <col min="6151" max="6151" width="17.7109375" customWidth="1"/>
    <col min="6152" max="6152" width="18.5703125" customWidth="1"/>
    <col min="6153" max="6153" width="17.42578125" customWidth="1"/>
    <col min="6154" max="6154" width="17.7109375" customWidth="1"/>
    <col min="6155" max="6155" width="18" customWidth="1"/>
    <col min="6156" max="6156" width="21" customWidth="1"/>
    <col min="6157" max="6158" width="19.85546875" customWidth="1"/>
    <col min="6399" max="6399" width="21.7109375" customWidth="1"/>
    <col min="6400" max="6400" width="19.42578125" customWidth="1"/>
    <col min="6401" max="6401" width="18.28515625" bestFit="1" customWidth="1"/>
    <col min="6402" max="6402" width="17.7109375" customWidth="1"/>
    <col min="6403" max="6403" width="18" customWidth="1"/>
    <col min="6404" max="6404" width="17.7109375" customWidth="1"/>
    <col min="6405" max="6406" width="17.42578125" customWidth="1"/>
    <col min="6407" max="6407" width="17.7109375" customWidth="1"/>
    <col min="6408" max="6408" width="18.5703125" customWidth="1"/>
    <col min="6409" max="6409" width="17.42578125" customWidth="1"/>
    <col min="6410" max="6410" width="17.7109375" customWidth="1"/>
    <col min="6411" max="6411" width="18" customWidth="1"/>
    <col min="6412" max="6412" width="21" customWidth="1"/>
    <col min="6413" max="6414" width="19.85546875" customWidth="1"/>
    <col min="6655" max="6655" width="21.7109375" customWidth="1"/>
    <col min="6656" max="6656" width="19.42578125" customWidth="1"/>
    <col min="6657" max="6657" width="18.28515625" bestFit="1" customWidth="1"/>
    <col min="6658" max="6658" width="17.7109375" customWidth="1"/>
    <col min="6659" max="6659" width="18" customWidth="1"/>
    <col min="6660" max="6660" width="17.7109375" customWidth="1"/>
    <col min="6661" max="6662" width="17.42578125" customWidth="1"/>
    <col min="6663" max="6663" width="17.7109375" customWidth="1"/>
    <col min="6664" max="6664" width="18.5703125" customWidth="1"/>
    <col min="6665" max="6665" width="17.42578125" customWidth="1"/>
    <col min="6666" max="6666" width="17.7109375" customWidth="1"/>
    <col min="6667" max="6667" width="18" customWidth="1"/>
    <col min="6668" max="6668" width="21" customWidth="1"/>
    <col min="6669" max="6670" width="19.85546875" customWidth="1"/>
    <col min="6911" max="6911" width="21.7109375" customWidth="1"/>
    <col min="6912" max="6912" width="19.42578125" customWidth="1"/>
    <col min="6913" max="6913" width="18.28515625" bestFit="1" customWidth="1"/>
    <col min="6914" max="6914" width="17.7109375" customWidth="1"/>
    <col min="6915" max="6915" width="18" customWidth="1"/>
    <col min="6916" max="6916" width="17.7109375" customWidth="1"/>
    <col min="6917" max="6918" width="17.42578125" customWidth="1"/>
    <col min="6919" max="6919" width="17.7109375" customWidth="1"/>
    <col min="6920" max="6920" width="18.5703125" customWidth="1"/>
    <col min="6921" max="6921" width="17.42578125" customWidth="1"/>
    <col min="6922" max="6922" width="17.7109375" customWidth="1"/>
    <col min="6923" max="6923" width="18" customWidth="1"/>
    <col min="6924" max="6924" width="21" customWidth="1"/>
    <col min="6925" max="6926" width="19.85546875" customWidth="1"/>
    <col min="7167" max="7167" width="21.7109375" customWidth="1"/>
    <col min="7168" max="7168" width="19.42578125" customWidth="1"/>
    <col min="7169" max="7169" width="18.28515625" bestFit="1" customWidth="1"/>
    <col min="7170" max="7170" width="17.7109375" customWidth="1"/>
    <col min="7171" max="7171" width="18" customWidth="1"/>
    <col min="7172" max="7172" width="17.7109375" customWidth="1"/>
    <col min="7173" max="7174" width="17.42578125" customWidth="1"/>
    <col min="7175" max="7175" width="17.7109375" customWidth="1"/>
    <col min="7176" max="7176" width="18.5703125" customWidth="1"/>
    <col min="7177" max="7177" width="17.42578125" customWidth="1"/>
    <col min="7178" max="7178" width="17.7109375" customWidth="1"/>
    <col min="7179" max="7179" width="18" customWidth="1"/>
    <col min="7180" max="7180" width="21" customWidth="1"/>
    <col min="7181" max="7182" width="19.85546875" customWidth="1"/>
    <col min="7423" max="7423" width="21.7109375" customWidth="1"/>
    <col min="7424" max="7424" width="19.42578125" customWidth="1"/>
    <col min="7425" max="7425" width="18.28515625" bestFit="1" customWidth="1"/>
    <col min="7426" max="7426" width="17.7109375" customWidth="1"/>
    <col min="7427" max="7427" width="18" customWidth="1"/>
    <col min="7428" max="7428" width="17.7109375" customWidth="1"/>
    <col min="7429" max="7430" width="17.42578125" customWidth="1"/>
    <col min="7431" max="7431" width="17.7109375" customWidth="1"/>
    <col min="7432" max="7432" width="18.5703125" customWidth="1"/>
    <col min="7433" max="7433" width="17.42578125" customWidth="1"/>
    <col min="7434" max="7434" width="17.7109375" customWidth="1"/>
    <col min="7435" max="7435" width="18" customWidth="1"/>
    <col min="7436" max="7436" width="21" customWidth="1"/>
    <col min="7437" max="7438" width="19.85546875" customWidth="1"/>
    <col min="7679" max="7679" width="21.7109375" customWidth="1"/>
    <col min="7680" max="7680" width="19.42578125" customWidth="1"/>
    <col min="7681" max="7681" width="18.28515625" bestFit="1" customWidth="1"/>
    <col min="7682" max="7682" width="17.7109375" customWidth="1"/>
    <col min="7683" max="7683" width="18" customWidth="1"/>
    <col min="7684" max="7684" width="17.7109375" customWidth="1"/>
    <col min="7685" max="7686" width="17.42578125" customWidth="1"/>
    <col min="7687" max="7687" width="17.7109375" customWidth="1"/>
    <col min="7688" max="7688" width="18.5703125" customWidth="1"/>
    <col min="7689" max="7689" width="17.42578125" customWidth="1"/>
    <col min="7690" max="7690" width="17.7109375" customWidth="1"/>
    <col min="7691" max="7691" width="18" customWidth="1"/>
    <col min="7692" max="7692" width="21" customWidth="1"/>
    <col min="7693" max="7694" width="19.85546875" customWidth="1"/>
    <col min="7935" max="7935" width="21.7109375" customWidth="1"/>
    <col min="7936" max="7936" width="19.42578125" customWidth="1"/>
    <col min="7937" max="7937" width="18.28515625" bestFit="1" customWidth="1"/>
    <col min="7938" max="7938" width="17.7109375" customWidth="1"/>
    <col min="7939" max="7939" width="18" customWidth="1"/>
    <col min="7940" max="7940" width="17.7109375" customWidth="1"/>
    <col min="7941" max="7942" width="17.42578125" customWidth="1"/>
    <col min="7943" max="7943" width="17.7109375" customWidth="1"/>
    <col min="7944" max="7944" width="18.5703125" customWidth="1"/>
    <col min="7945" max="7945" width="17.42578125" customWidth="1"/>
    <col min="7946" max="7946" width="17.7109375" customWidth="1"/>
    <col min="7947" max="7947" width="18" customWidth="1"/>
    <col min="7948" max="7948" width="21" customWidth="1"/>
    <col min="7949" max="7950" width="19.85546875" customWidth="1"/>
    <col min="8191" max="8191" width="21.7109375" customWidth="1"/>
    <col min="8192" max="8192" width="19.42578125" customWidth="1"/>
    <col min="8193" max="8193" width="18.28515625" bestFit="1" customWidth="1"/>
    <col min="8194" max="8194" width="17.7109375" customWidth="1"/>
    <col min="8195" max="8195" width="18" customWidth="1"/>
    <col min="8196" max="8196" width="17.7109375" customWidth="1"/>
    <col min="8197" max="8198" width="17.42578125" customWidth="1"/>
    <col min="8199" max="8199" width="17.7109375" customWidth="1"/>
    <col min="8200" max="8200" width="18.5703125" customWidth="1"/>
    <col min="8201" max="8201" width="17.42578125" customWidth="1"/>
    <col min="8202" max="8202" width="17.7109375" customWidth="1"/>
    <col min="8203" max="8203" width="18" customWidth="1"/>
    <col min="8204" max="8204" width="21" customWidth="1"/>
    <col min="8205" max="8206" width="19.85546875" customWidth="1"/>
    <col min="8447" max="8447" width="21.7109375" customWidth="1"/>
    <col min="8448" max="8448" width="19.42578125" customWidth="1"/>
    <col min="8449" max="8449" width="18.28515625" bestFit="1" customWidth="1"/>
    <col min="8450" max="8450" width="17.7109375" customWidth="1"/>
    <col min="8451" max="8451" width="18" customWidth="1"/>
    <col min="8452" max="8452" width="17.7109375" customWidth="1"/>
    <col min="8453" max="8454" width="17.42578125" customWidth="1"/>
    <col min="8455" max="8455" width="17.7109375" customWidth="1"/>
    <col min="8456" max="8456" width="18.5703125" customWidth="1"/>
    <col min="8457" max="8457" width="17.42578125" customWidth="1"/>
    <col min="8458" max="8458" width="17.7109375" customWidth="1"/>
    <col min="8459" max="8459" width="18" customWidth="1"/>
    <col min="8460" max="8460" width="21" customWidth="1"/>
    <col min="8461" max="8462" width="19.85546875" customWidth="1"/>
    <col min="8703" max="8703" width="21.7109375" customWidth="1"/>
    <col min="8704" max="8704" width="19.42578125" customWidth="1"/>
    <col min="8705" max="8705" width="18.28515625" bestFit="1" customWidth="1"/>
    <col min="8706" max="8706" width="17.7109375" customWidth="1"/>
    <col min="8707" max="8707" width="18" customWidth="1"/>
    <col min="8708" max="8708" width="17.7109375" customWidth="1"/>
    <col min="8709" max="8710" width="17.42578125" customWidth="1"/>
    <col min="8711" max="8711" width="17.7109375" customWidth="1"/>
    <col min="8712" max="8712" width="18.5703125" customWidth="1"/>
    <col min="8713" max="8713" width="17.42578125" customWidth="1"/>
    <col min="8714" max="8714" width="17.7109375" customWidth="1"/>
    <col min="8715" max="8715" width="18" customWidth="1"/>
    <col min="8716" max="8716" width="21" customWidth="1"/>
    <col min="8717" max="8718" width="19.85546875" customWidth="1"/>
    <col min="8959" max="8959" width="21.7109375" customWidth="1"/>
    <col min="8960" max="8960" width="19.42578125" customWidth="1"/>
    <col min="8961" max="8961" width="18.28515625" bestFit="1" customWidth="1"/>
    <col min="8962" max="8962" width="17.7109375" customWidth="1"/>
    <col min="8963" max="8963" width="18" customWidth="1"/>
    <col min="8964" max="8964" width="17.7109375" customWidth="1"/>
    <col min="8965" max="8966" width="17.42578125" customWidth="1"/>
    <col min="8967" max="8967" width="17.7109375" customWidth="1"/>
    <col min="8968" max="8968" width="18.5703125" customWidth="1"/>
    <col min="8969" max="8969" width="17.42578125" customWidth="1"/>
    <col min="8970" max="8970" width="17.7109375" customWidth="1"/>
    <col min="8971" max="8971" width="18" customWidth="1"/>
    <col min="8972" max="8972" width="21" customWidth="1"/>
    <col min="8973" max="8974" width="19.85546875" customWidth="1"/>
    <col min="9215" max="9215" width="21.7109375" customWidth="1"/>
    <col min="9216" max="9216" width="19.42578125" customWidth="1"/>
    <col min="9217" max="9217" width="18.28515625" bestFit="1" customWidth="1"/>
    <col min="9218" max="9218" width="17.7109375" customWidth="1"/>
    <col min="9219" max="9219" width="18" customWidth="1"/>
    <col min="9220" max="9220" width="17.7109375" customWidth="1"/>
    <col min="9221" max="9222" width="17.42578125" customWidth="1"/>
    <col min="9223" max="9223" width="17.7109375" customWidth="1"/>
    <col min="9224" max="9224" width="18.5703125" customWidth="1"/>
    <col min="9225" max="9225" width="17.42578125" customWidth="1"/>
    <col min="9226" max="9226" width="17.7109375" customWidth="1"/>
    <col min="9227" max="9227" width="18" customWidth="1"/>
    <col min="9228" max="9228" width="21" customWidth="1"/>
    <col min="9229" max="9230" width="19.85546875" customWidth="1"/>
    <col min="9471" max="9471" width="21.7109375" customWidth="1"/>
    <col min="9472" max="9472" width="19.42578125" customWidth="1"/>
    <col min="9473" max="9473" width="18.28515625" bestFit="1" customWidth="1"/>
    <col min="9474" max="9474" width="17.7109375" customWidth="1"/>
    <col min="9475" max="9475" width="18" customWidth="1"/>
    <col min="9476" max="9476" width="17.7109375" customWidth="1"/>
    <col min="9477" max="9478" width="17.42578125" customWidth="1"/>
    <col min="9479" max="9479" width="17.7109375" customWidth="1"/>
    <col min="9480" max="9480" width="18.5703125" customWidth="1"/>
    <col min="9481" max="9481" width="17.42578125" customWidth="1"/>
    <col min="9482" max="9482" width="17.7109375" customWidth="1"/>
    <col min="9483" max="9483" width="18" customWidth="1"/>
    <col min="9484" max="9484" width="21" customWidth="1"/>
    <col min="9485" max="9486" width="19.85546875" customWidth="1"/>
    <col min="9727" max="9727" width="21.7109375" customWidth="1"/>
    <col min="9728" max="9728" width="19.42578125" customWidth="1"/>
    <col min="9729" max="9729" width="18.28515625" bestFit="1" customWidth="1"/>
    <col min="9730" max="9730" width="17.7109375" customWidth="1"/>
    <col min="9731" max="9731" width="18" customWidth="1"/>
    <col min="9732" max="9732" width="17.7109375" customWidth="1"/>
    <col min="9733" max="9734" width="17.42578125" customWidth="1"/>
    <col min="9735" max="9735" width="17.7109375" customWidth="1"/>
    <col min="9736" max="9736" width="18.5703125" customWidth="1"/>
    <col min="9737" max="9737" width="17.42578125" customWidth="1"/>
    <col min="9738" max="9738" width="17.7109375" customWidth="1"/>
    <col min="9739" max="9739" width="18" customWidth="1"/>
    <col min="9740" max="9740" width="21" customWidth="1"/>
    <col min="9741" max="9742" width="19.85546875" customWidth="1"/>
    <col min="9983" max="9983" width="21.7109375" customWidth="1"/>
    <col min="9984" max="9984" width="19.42578125" customWidth="1"/>
    <col min="9985" max="9985" width="18.28515625" bestFit="1" customWidth="1"/>
    <col min="9986" max="9986" width="17.7109375" customWidth="1"/>
    <col min="9987" max="9987" width="18" customWidth="1"/>
    <col min="9988" max="9988" width="17.7109375" customWidth="1"/>
    <col min="9989" max="9990" width="17.42578125" customWidth="1"/>
    <col min="9991" max="9991" width="17.7109375" customWidth="1"/>
    <col min="9992" max="9992" width="18.5703125" customWidth="1"/>
    <col min="9993" max="9993" width="17.42578125" customWidth="1"/>
    <col min="9994" max="9994" width="17.7109375" customWidth="1"/>
    <col min="9995" max="9995" width="18" customWidth="1"/>
    <col min="9996" max="9996" width="21" customWidth="1"/>
    <col min="9997" max="9998" width="19.85546875" customWidth="1"/>
    <col min="10239" max="10239" width="21.7109375" customWidth="1"/>
    <col min="10240" max="10240" width="19.42578125" customWidth="1"/>
    <col min="10241" max="10241" width="18.28515625" bestFit="1" customWidth="1"/>
    <col min="10242" max="10242" width="17.7109375" customWidth="1"/>
    <col min="10243" max="10243" width="18" customWidth="1"/>
    <col min="10244" max="10244" width="17.7109375" customWidth="1"/>
    <col min="10245" max="10246" width="17.42578125" customWidth="1"/>
    <col min="10247" max="10247" width="17.7109375" customWidth="1"/>
    <col min="10248" max="10248" width="18.5703125" customWidth="1"/>
    <col min="10249" max="10249" width="17.42578125" customWidth="1"/>
    <col min="10250" max="10250" width="17.7109375" customWidth="1"/>
    <col min="10251" max="10251" width="18" customWidth="1"/>
    <col min="10252" max="10252" width="21" customWidth="1"/>
    <col min="10253" max="10254" width="19.85546875" customWidth="1"/>
    <col min="10495" max="10495" width="21.7109375" customWidth="1"/>
    <col min="10496" max="10496" width="19.42578125" customWidth="1"/>
    <col min="10497" max="10497" width="18.28515625" bestFit="1" customWidth="1"/>
    <col min="10498" max="10498" width="17.7109375" customWidth="1"/>
    <col min="10499" max="10499" width="18" customWidth="1"/>
    <col min="10500" max="10500" width="17.7109375" customWidth="1"/>
    <col min="10501" max="10502" width="17.42578125" customWidth="1"/>
    <col min="10503" max="10503" width="17.7109375" customWidth="1"/>
    <col min="10504" max="10504" width="18.5703125" customWidth="1"/>
    <col min="10505" max="10505" width="17.42578125" customWidth="1"/>
    <col min="10506" max="10506" width="17.7109375" customWidth="1"/>
    <col min="10507" max="10507" width="18" customWidth="1"/>
    <col min="10508" max="10508" width="21" customWidth="1"/>
    <col min="10509" max="10510" width="19.85546875" customWidth="1"/>
    <col min="10751" max="10751" width="21.7109375" customWidth="1"/>
    <col min="10752" max="10752" width="19.42578125" customWidth="1"/>
    <col min="10753" max="10753" width="18.28515625" bestFit="1" customWidth="1"/>
    <col min="10754" max="10754" width="17.7109375" customWidth="1"/>
    <col min="10755" max="10755" width="18" customWidth="1"/>
    <col min="10756" max="10756" width="17.7109375" customWidth="1"/>
    <col min="10757" max="10758" width="17.42578125" customWidth="1"/>
    <col min="10759" max="10759" width="17.7109375" customWidth="1"/>
    <col min="10760" max="10760" width="18.5703125" customWidth="1"/>
    <col min="10761" max="10761" width="17.42578125" customWidth="1"/>
    <col min="10762" max="10762" width="17.7109375" customWidth="1"/>
    <col min="10763" max="10763" width="18" customWidth="1"/>
    <col min="10764" max="10764" width="21" customWidth="1"/>
    <col min="10765" max="10766" width="19.85546875" customWidth="1"/>
    <col min="11007" max="11007" width="21.7109375" customWidth="1"/>
    <col min="11008" max="11008" width="19.42578125" customWidth="1"/>
    <col min="11009" max="11009" width="18.28515625" bestFit="1" customWidth="1"/>
    <col min="11010" max="11010" width="17.7109375" customWidth="1"/>
    <col min="11011" max="11011" width="18" customWidth="1"/>
    <col min="11012" max="11012" width="17.7109375" customWidth="1"/>
    <col min="11013" max="11014" width="17.42578125" customWidth="1"/>
    <col min="11015" max="11015" width="17.7109375" customWidth="1"/>
    <col min="11016" max="11016" width="18.5703125" customWidth="1"/>
    <col min="11017" max="11017" width="17.42578125" customWidth="1"/>
    <col min="11018" max="11018" width="17.7109375" customWidth="1"/>
    <col min="11019" max="11019" width="18" customWidth="1"/>
    <col min="11020" max="11020" width="21" customWidth="1"/>
    <col min="11021" max="11022" width="19.85546875" customWidth="1"/>
    <col min="11263" max="11263" width="21.7109375" customWidth="1"/>
    <col min="11264" max="11264" width="19.42578125" customWidth="1"/>
    <col min="11265" max="11265" width="18.28515625" bestFit="1" customWidth="1"/>
    <col min="11266" max="11266" width="17.7109375" customWidth="1"/>
    <col min="11267" max="11267" width="18" customWidth="1"/>
    <col min="11268" max="11268" width="17.7109375" customWidth="1"/>
    <col min="11269" max="11270" width="17.42578125" customWidth="1"/>
    <col min="11271" max="11271" width="17.7109375" customWidth="1"/>
    <col min="11272" max="11272" width="18.5703125" customWidth="1"/>
    <col min="11273" max="11273" width="17.42578125" customWidth="1"/>
    <col min="11274" max="11274" width="17.7109375" customWidth="1"/>
    <col min="11275" max="11275" width="18" customWidth="1"/>
    <col min="11276" max="11276" width="21" customWidth="1"/>
    <col min="11277" max="11278" width="19.85546875" customWidth="1"/>
    <col min="11519" max="11519" width="21.7109375" customWidth="1"/>
    <col min="11520" max="11520" width="19.42578125" customWidth="1"/>
    <col min="11521" max="11521" width="18.28515625" bestFit="1" customWidth="1"/>
    <col min="11522" max="11522" width="17.7109375" customWidth="1"/>
    <col min="11523" max="11523" width="18" customWidth="1"/>
    <col min="11524" max="11524" width="17.7109375" customWidth="1"/>
    <col min="11525" max="11526" width="17.42578125" customWidth="1"/>
    <col min="11527" max="11527" width="17.7109375" customWidth="1"/>
    <col min="11528" max="11528" width="18.5703125" customWidth="1"/>
    <col min="11529" max="11529" width="17.42578125" customWidth="1"/>
    <col min="11530" max="11530" width="17.7109375" customWidth="1"/>
    <col min="11531" max="11531" width="18" customWidth="1"/>
    <col min="11532" max="11532" width="21" customWidth="1"/>
    <col min="11533" max="11534" width="19.85546875" customWidth="1"/>
    <col min="11775" max="11775" width="21.7109375" customWidth="1"/>
    <col min="11776" max="11776" width="19.42578125" customWidth="1"/>
    <col min="11777" max="11777" width="18.28515625" bestFit="1" customWidth="1"/>
    <col min="11778" max="11778" width="17.7109375" customWidth="1"/>
    <col min="11779" max="11779" width="18" customWidth="1"/>
    <col min="11780" max="11780" width="17.7109375" customWidth="1"/>
    <col min="11781" max="11782" width="17.42578125" customWidth="1"/>
    <col min="11783" max="11783" width="17.7109375" customWidth="1"/>
    <col min="11784" max="11784" width="18.5703125" customWidth="1"/>
    <col min="11785" max="11785" width="17.42578125" customWidth="1"/>
    <col min="11786" max="11786" width="17.7109375" customWidth="1"/>
    <col min="11787" max="11787" width="18" customWidth="1"/>
    <col min="11788" max="11788" width="21" customWidth="1"/>
    <col min="11789" max="11790" width="19.85546875" customWidth="1"/>
    <col min="12031" max="12031" width="21.7109375" customWidth="1"/>
    <col min="12032" max="12032" width="19.42578125" customWidth="1"/>
    <col min="12033" max="12033" width="18.28515625" bestFit="1" customWidth="1"/>
    <col min="12034" max="12034" width="17.7109375" customWidth="1"/>
    <col min="12035" max="12035" width="18" customWidth="1"/>
    <col min="12036" max="12036" width="17.7109375" customWidth="1"/>
    <col min="12037" max="12038" width="17.42578125" customWidth="1"/>
    <col min="12039" max="12039" width="17.7109375" customWidth="1"/>
    <col min="12040" max="12040" width="18.5703125" customWidth="1"/>
    <col min="12041" max="12041" width="17.42578125" customWidth="1"/>
    <col min="12042" max="12042" width="17.7109375" customWidth="1"/>
    <col min="12043" max="12043" width="18" customWidth="1"/>
    <col min="12044" max="12044" width="21" customWidth="1"/>
    <col min="12045" max="12046" width="19.85546875" customWidth="1"/>
    <col min="12287" max="12287" width="21.7109375" customWidth="1"/>
    <col min="12288" max="12288" width="19.42578125" customWidth="1"/>
    <col min="12289" max="12289" width="18.28515625" bestFit="1" customWidth="1"/>
    <col min="12290" max="12290" width="17.7109375" customWidth="1"/>
    <col min="12291" max="12291" width="18" customWidth="1"/>
    <col min="12292" max="12292" width="17.7109375" customWidth="1"/>
    <col min="12293" max="12294" width="17.42578125" customWidth="1"/>
    <col min="12295" max="12295" width="17.7109375" customWidth="1"/>
    <col min="12296" max="12296" width="18.5703125" customWidth="1"/>
    <col min="12297" max="12297" width="17.42578125" customWidth="1"/>
    <col min="12298" max="12298" width="17.7109375" customWidth="1"/>
    <col min="12299" max="12299" width="18" customWidth="1"/>
    <col min="12300" max="12300" width="21" customWidth="1"/>
    <col min="12301" max="12302" width="19.85546875" customWidth="1"/>
    <col min="12543" max="12543" width="21.7109375" customWidth="1"/>
    <col min="12544" max="12544" width="19.42578125" customWidth="1"/>
    <col min="12545" max="12545" width="18.28515625" bestFit="1" customWidth="1"/>
    <col min="12546" max="12546" width="17.7109375" customWidth="1"/>
    <col min="12547" max="12547" width="18" customWidth="1"/>
    <col min="12548" max="12548" width="17.7109375" customWidth="1"/>
    <col min="12549" max="12550" width="17.42578125" customWidth="1"/>
    <col min="12551" max="12551" width="17.7109375" customWidth="1"/>
    <col min="12552" max="12552" width="18.5703125" customWidth="1"/>
    <col min="12553" max="12553" width="17.42578125" customWidth="1"/>
    <col min="12554" max="12554" width="17.7109375" customWidth="1"/>
    <col min="12555" max="12555" width="18" customWidth="1"/>
    <col min="12556" max="12556" width="21" customWidth="1"/>
    <col min="12557" max="12558" width="19.85546875" customWidth="1"/>
    <col min="12799" max="12799" width="21.7109375" customWidth="1"/>
    <col min="12800" max="12800" width="19.42578125" customWidth="1"/>
    <col min="12801" max="12801" width="18.28515625" bestFit="1" customWidth="1"/>
    <col min="12802" max="12802" width="17.7109375" customWidth="1"/>
    <col min="12803" max="12803" width="18" customWidth="1"/>
    <col min="12804" max="12804" width="17.7109375" customWidth="1"/>
    <col min="12805" max="12806" width="17.42578125" customWidth="1"/>
    <col min="12807" max="12807" width="17.7109375" customWidth="1"/>
    <col min="12808" max="12808" width="18.5703125" customWidth="1"/>
    <col min="12809" max="12809" width="17.42578125" customWidth="1"/>
    <col min="12810" max="12810" width="17.7109375" customWidth="1"/>
    <col min="12811" max="12811" width="18" customWidth="1"/>
    <col min="12812" max="12812" width="21" customWidth="1"/>
    <col min="12813" max="12814" width="19.85546875" customWidth="1"/>
    <col min="13055" max="13055" width="21.7109375" customWidth="1"/>
    <col min="13056" max="13056" width="19.42578125" customWidth="1"/>
    <col min="13057" max="13057" width="18.28515625" bestFit="1" customWidth="1"/>
    <col min="13058" max="13058" width="17.7109375" customWidth="1"/>
    <col min="13059" max="13059" width="18" customWidth="1"/>
    <col min="13060" max="13060" width="17.7109375" customWidth="1"/>
    <col min="13061" max="13062" width="17.42578125" customWidth="1"/>
    <col min="13063" max="13063" width="17.7109375" customWidth="1"/>
    <col min="13064" max="13064" width="18.5703125" customWidth="1"/>
    <col min="13065" max="13065" width="17.42578125" customWidth="1"/>
    <col min="13066" max="13066" width="17.7109375" customWidth="1"/>
    <col min="13067" max="13067" width="18" customWidth="1"/>
    <col min="13068" max="13068" width="21" customWidth="1"/>
    <col min="13069" max="13070" width="19.85546875" customWidth="1"/>
    <col min="13311" max="13311" width="21.7109375" customWidth="1"/>
    <col min="13312" max="13312" width="19.42578125" customWidth="1"/>
    <col min="13313" max="13313" width="18.28515625" bestFit="1" customWidth="1"/>
    <col min="13314" max="13314" width="17.7109375" customWidth="1"/>
    <col min="13315" max="13315" width="18" customWidth="1"/>
    <col min="13316" max="13316" width="17.7109375" customWidth="1"/>
    <col min="13317" max="13318" width="17.42578125" customWidth="1"/>
    <col min="13319" max="13319" width="17.7109375" customWidth="1"/>
    <col min="13320" max="13320" width="18.5703125" customWidth="1"/>
    <col min="13321" max="13321" width="17.42578125" customWidth="1"/>
    <col min="13322" max="13322" width="17.7109375" customWidth="1"/>
    <col min="13323" max="13323" width="18" customWidth="1"/>
    <col min="13324" max="13324" width="21" customWidth="1"/>
    <col min="13325" max="13326" width="19.85546875" customWidth="1"/>
    <col min="13567" max="13567" width="21.7109375" customWidth="1"/>
    <col min="13568" max="13568" width="19.42578125" customWidth="1"/>
    <col min="13569" max="13569" width="18.28515625" bestFit="1" customWidth="1"/>
    <col min="13570" max="13570" width="17.7109375" customWidth="1"/>
    <col min="13571" max="13571" width="18" customWidth="1"/>
    <col min="13572" max="13572" width="17.7109375" customWidth="1"/>
    <col min="13573" max="13574" width="17.42578125" customWidth="1"/>
    <col min="13575" max="13575" width="17.7109375" customWidth="1"/>
    <col min="13576" max="13576" width="18.5703125" customWidth="1"/>
    <col min="13577" max="13577" width="17.42578125" customWidth="1"/>
    <col min="13578" max="13578" width="17.7109375" customWidth="1"/>
    <col min="13579" max="13579" width="18" customWidth="1"/>
    <col min="13580" max="13580" width="21" customWidth="1"/>
    <col min="13581" max="13582" width="19.85546875" customWidth="1"/>
    <col min="13823" max="13823" width="21.7109375" customWidth="1"/>
    <col min="13824" max="13824" width="19.42578125" customWidth="1"/>
    <col min="13825" max="13825" width="18.28515625" bestFit="1" customWidth="1"/>
    <col min="13826" max="13826" width="17.7109375" customWidth="1"/>
    <col min="13827" max="13827" width="18" customWidth="1"/>
    <col min="13828" max="13828" width="17.7109375" customWidth="1"/>
    <col min="13829" max="13830" width="17.42578125" customWidth="1"/>
    <col min="13831" max="13831" width="17.7109375" customWidth="1"/>
    <col min="13832" max="13832" width="18.5703125" customWidth="1"/>
    <col min="13833" max="13833" width="17.42578125" customWidth="1"/>
    <col min="13834" max="13834" width="17.7109375" customWidth="1"/>
    <col min="13835" max="13835" width="18" customWidth="1"/>
    <col min="13836" max="13836" width="21" customWidth="1"/>
    <col min="13837" max="13838" width="19.85546875" customWidth="1"/>
    <col min="14079" max="14079" width="21.7109375" customWidth="1"/>
    <col min="14080" max="14080" width="19.42578125" customWidth="1"/>
    <col min="14081" max="14081" width="18.28515625" bestFit="1" customWidth="1"/>
    <col min="14082" max="14082" width="17.7109375" customWidth="1"/>
    <col min="14083" max="14083" width="18" customWidth="1"/>
    <col min="14084" max="14084" width="17.7109375" customWidth="1"/>
    <col min="14085" max="14086" width="17.42578125" customWidth="1"/>
    <col min="14087" max="14087" width="17.7109375" customWidth="1"/>
    <col min="14088" max="14088" width="18.5703125" customWidth="1"/>
    <col min="14089" max="14089" width="17.42578125" customWidth="1"/>
    <col min="14090" max="14090" width="17.7109375" customWidth="1"/>
    <col min="14091" max="14091" width="18" customWidth="1"/>
    <col min="14092" max="14092" width="21" customWidth="1"/>
    <col min="14093" max="14094" width="19.85546875" customWidth="1"/>
    <col min="14335" max="14335" width="21.7109375" customWidth="1"/>
    <col min="14336" max="14336" width="19.42578125" customWidth="1"/>
    <col min="14337" max="14337" width="18.28515625" bestFit="1" customWidth="1"/>
    <col min="14338" max="14338" width="17.7109375" customWidth="1"/>
    <col min="14339" max="14339" width="18" customWidth="1"/>
    <col min="14340" max="14340" width="17.7109375" customWidth="1"/>
    <col min="14341" max="14342" width="17.42578125" customWidth="1"/>
    <col min="14343" max="14343" width="17.7109375" customWidth="1"/>
    <col min="14344" max="14344" width="18.5703125" customWidth="1"/>
    <col min="14345" max="14345" width="17.42578125" customWidth="1"/>
    <col min="14346" max="14346" width="17.7109375" customWidth="1"/>
    <col min="14347" max="14347" width="18" customWidth="1"/>
    <col min="14348" max="14348" width="21" customWidth="1"/>
    <col min="14349" max="14350" width="19.85546875" customWidth="1"/>
    <col min="14591" max="14591" width="21.7109375" customWidth="1"/>
    <col min="14592" max="14592" width="19.42578125" customWidth="1"/>
    <col min="14593" max="14593" width="18.28515625" bestFit="1" customWidth="1"/>
    <col min="14594" max="14594" width="17.7109375" customWidth="1"/>
    <col min="14595" max="14595" width="18" customWidth="1"/>
    <col min="14596" max="14596" width="17.7109375" customWidth="1"/>
    <col min="14597" max="14598" width="17.42578125" customWidth="1"/>
    <col min="14599" max="14599" width="17.7109375" customWidth="1"/>
    <col min="14600" max="14600" width="18.5703125" customWidth="1"/>
    <col min="14601" max="14601" width="17.42578125" customWidth="1"/>
    <col min="14602" max="14602" width="17.7109375" customWidth="1"/>
    <col min="14603" max="14603" width="18" customWidth="1"/>
    <col min="14604" max="14604" width="21" customWidth="1"/>
    <col min="14605" max="14606" width="19.85546875" customWidth="1"/>
    <col min="14847" max="14847" width="21.7109375" customWidth="1"/>
    <col min="14848" max="14848" width="19.42578125" customWidth="1"/>
    <col min="14849" max="14849" width="18.28515625" bestFit="1" customWidth="1"/>
    <col min="14850" max="14850" width="17.7109375" customWidth="1"/>
    <col min="14851" max="14851" width="18" customWidth="1"/>
    <col min="14852" max="14852" width="17.7109375" customWidth="1"/>
    <col min="14853" max="14854" width="17.42578125" customWidth="1"/>
    <col min="14855" max="14855" width="17.7109375" customWidth="1"/>
    <col min="14856" max="14856" width="18.5703125" customWidth="1"/>
    <col min="14857" max="14857" width="17.42578125" customWidth="1"/>
    <col min="14858" max="14858" width="17.7109375" customWidth="1"/>
    <col min="14859" max="14859" width="18" customWidth="1"/>
    <col min="14860" max="14860" width="21" customWidth="1"/>
    <col min="14861" max="14862" width="19.85546875" customWidth="1"/>
    <col min="15103" max="15103" width="21.7109375" customWidth="1"/>
    <col min="15104" max="15104" width="19.42578125" customWidth="1"/>
    <col min="15105" max="15105" width="18.28515625" bestFit="1" customWidth="1"/>
    <col min="15106" max="15106" width="17.7109375" customWidth="1"/>
    <col min="15107" max="15107" width="18" customWidth="1"/>
    <col min="15108" max="15108" width="17.7109375" customWidth="1"/>
    <col min="15109" max="15110" width="17.42578125" customWidth="1"/>
    <col min="15111" max="15111" width="17.7109375" customWidth="1"/>
    <col min="15112" max="15112" width="18.5703125" customWidth="1"/>
    <col min="15113" max="15113" width="17.42578125" customWidth="1"/>
    <col min="15114" max="15114" width="17.7109375" customWidth="1"/>
    <col min="15115" max="15115" width="18" customWidth="1"/>
    <col min="15116" max="15116" width="21" customWidth="1"/>
    <col min="15117" max="15118" width="19.85546875" customWidth="1"/>
    <col min="15359" max="15359" width="21.7109375" customWidth="1"/>
    <col min="15360" max="15360" width="19.42578125" customWidth="1"/>
    <col min="15361" max="15361" width="18.28515625" bestFit="1" customWidth="1"/>
    <col min="15362" max="15362" width="17.7109375" customWidth="1"/>
    <col min="15363" max="15363" width="18" customWidth="1"/>
    <col min="15364" max="15364" width="17.7109375" customWidth="1"/>
    <col min="15365" max="15366" width="17.42578125" customWidth="1"/>
    <col min="15367" max="15367" width="17.7109375" customWidth="1"/>
    <col min="15368" max="15368" width="18.5703125" customWidth="1"/>
    <col min="15369" max="15369" width="17.42578125" customWidth="1"/>
    <col min="15370" max="15370" width="17.7109375" customWidth="1"/>
    <col min="15371" max="15371" width="18" customWidth="1"/>
    <col min="15372" max="15372" width="21" customWidth="1"/>
    <col min="15373" max="15374" width="19.85546875" customWidth="1"/>
    <col min="15615" max="15615" width="21.7109375" customWidth="1"/>
    <col min="15616" max="15616" width="19.42578125" customWidth="1"/>
    <col min="15617" max="15617" width="18.28515625" bestFit="1" customWidth="1"/>
    <col min="15618" max="15618" width="17.7109375" customWidth="1"/>
    <col min="15619" max="15619" width="18" customWidth="1"/>
    <col min="15620" max="15620" width="17.7109375" customWidth="1"/>
    <col min="15621" max="15622" width="17.42578125" customWidth="1"/>
    <col min="15623" max="15623" width="17.7109375" customWidth="1"/>
    <col min="15624" max="15624" width="18.5703125" customWidth="1"/>
    <col min="15625" max="15625" width="17.42578125" customWidth="1"/>
    <col min="15626" max="15626" width="17.7109375" customWidth="1"/>
    <col min="15627" max="15627" width="18" customWidth="1"/>
    <col min="15628" max="15628" width="21" customWidth="1"/>
    <col min="15629" max="15630" width="19.85546875" customWidth="1"/>
    <col min="15871" max="15871" width="21.7109375" customWidth="1"/>
    <col min="15872" max="15872" width="19.42578125" customWidth="1"/>
    <col min="15873" max="15873" width="18.28515625" bestFit="1" customWidth="1"/>
    <col min="15874" max="15874" width="17.7109375" customWidth="1"/>
    <col min="15875" max="15875" width="18" customWidth="1"/>
    <col min="15876" max="15876" width="17.7109375" customWidth="1"/>
    <col min="15877" max="15878" width="17.42578125" customWidth="1"/>
    <col min="15879" max="15879" width="17.7109375" customWidth="1"/>
    <col min="15880" max="15880" width="18.5703125" customWidth="1"/>
    <col min="15881" max="15881" width="17.42578125" customWidth="1"/>
    <col min="15882" max="15882" width="17.7109375" customWidth="1"/>
    <col min="15883" max="15883" width="18" customWidth="1"/>
    <col min="15884" max="15884" width="21" customWidth="1"/>
    <col min="15885" max="15886" width="19.85546875" customWidth="1"/>
    <col min="16127" max="16127" width="21.7109375" customWidth="1"/>
    <col min="16128" max="16128" width="19.42578125" customWidth="1"/>
    <col min="16129" max="16129" width="18.28515625" bestFit="1" customWidth="1"/>
    <col min="16130" max="16130" width="17.7109375" customWidth="1"/>
    <col min="16131" max="16131" width="18" customWidth="1"/>
    <col min="16132" max="16132" width="17.7109375" customWidth="1"/>
    <col min="16133" max="16134" width="17.42578125" customWidth="1"/>
    <col min="16135" max="16135" width="17.7109375" customWidth="1"/>
    <col min="16136" max="16136" width="18.5703125" customWidth="1"/>
    <col min="16137" max="16137" width="17.42578125" customWidth="1"/>
    <col min="16138" max="16138" width="17.7109375" customWidth="1"/>
    <col min="16139" max="16139" width="18" customWidth="1"/>
    <col min="16140" max="16140" width="21" customWidth="1"/>
    <col min="16141" max="16142" width="19.85546875" customWidth="1"/>
  </cols>
  <sheetData>
    <row r="1" spans="1:34" ht="17.100000000000001" customHeight="1" x14ac:dyDescent="0.2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</row>
    <row r="2" spans="1:34" ht="17.100000000000001" customHeight="1" x14ac:dyDescent="0.2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</row>
    <row r="3" spans="1:34" ht="17.100000000000001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</row>
    <row r="4" spans="1:34" ht="17.100000000000001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</row>
    <row r="5" spans="1:34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</row>
    <row r="6" spans="1:34" ht="17.100000000000001" customHeight="1" x14ac:dyDescent="0.2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</row>
    <row r="7" spans="1:34" ht="22.5" customHeight="1" x14ac:dyDescent="0.4">
      <c r="A7" s="194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</row>
    <row r="8" spans="1:34" ht="12" customHeight="1" x14ac:dyDescent="0.4">
      <c r="A8" s="230"/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</row>
    <row r="9" spans="1:34" ht="21" customHeight="1" x14ac:dyDescent="0.4">
      <c r="A9" s="230"/>
      <c r="B9" s="195"/>
      <c r="C9" s="195"/>
      <c r="D9" s="195"/>
      <c r="E9" s="203" t="s">
        <v>133</v>
      </c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</row>
    <row r="10" spans="1:34" ht="4.5" customHeight="1" x14ac:dyDescent="0.4">
      <c r="A10" s="230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</row>
    <row r="11" spans="1:34" ht="26.25" x14ac:dyDescent="0.4">
      <c r="A11" s="465" t="s">
        <v>227</v>
      </c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</row>
    <row r="12" spans="1:34" ht="26.25" x14ac:dyDescent="0.4">
      <c r="A12" s="466" t="s">
        <v>162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</row>
    <row r="13" spans="1:34" ht="5.25" customHeight="1" thickBot="1" x14ac:dyDescent="0.45">
      <c r="A13" s="229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</row>
    <row r="14" spans="1:34" ht="9" hidden="1" customHeight="1" thickBot="1" x14ac:dyDescent="0.35">
      <c r="A14" s="209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</row>
    <row r="15" spans="1:34" s="211" customFormat="1" ht="33.75" customHeight="1" thickBot="1" x14ac:dyDescent="0.35">
      <c r="A15" s="235" t="s">
        <v>1</v>
      </c>
      <c r="B15" s="236" t="s">
        <v>164</v>
      </c>
      <c r="C15" s="237" t="s">
        <v>165</v>
      </c>
      <c r="D15" s="237" t="s">
        <v>166</v>
      </c>
      <c r="E15" s="237" t="s">
        <v>167</v>
      </c>
      <c r="F15" s="237" t="s">
        <v>168</v>
      </c>
      <c r="G15" s="237" t="s">
        <v>169</v>
      </c>
      <c r="H15" s="237" t="s">
        <v>170</v>
      </c>
      <c r="I15" s="237" t="s">
        <v>171</v>
      </c>
      <c r="J15" s="237" t="s">
        <v>172</v>
      </c>
      <c r="K15" s="237" t="s">
        <v>173</v>
      </c>
      <c r="L15" s="237" t="s">
        <v>12</v>
      </c>
      <c r="M15" s="237" t="s">
        <v>13</v>
      </c>
      <c r="N15" s="238" t="s">
        <v>14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</row>
    <row r="16" spans="1:34" s="211" customFormat="1" ht="33.75" customHeight="1" x14ac:dyDescent="0.35">
      <c r="A16" s="256" t="s">
        <v>174</v>
      </c>
      <c r="B16" s="257">
        <f>[2]Enero!J8</f>
        <v>516353</v>
      </c>
      <c r="C16" s="5">
        <f>[2]Febrero!J8</f>
        <v>272011</v>
      </c>
      <c r="D16" s="5">
        <f>[2]Marzo!J8</f>
        <v>285120</v>
      </c>
      <c r="E16" s="5">
        <f>[2]Abril!J8</f>
        <v>96462</v>
      </c>
      <c r="F16" s="5">
        <f>[2]Mayo!J8</f>
        <v>254712</v>
      </c>
      <c r="G16" s="5">
        <f>[2]Junio!J8</f>
        <v>616726</v>
      </c>
      <c r="H16" s="5">
        <f>[2]Julio!J8</f>
        <v>406178</v>
      </c>
      <c r="I16" s="5">
        <f>[2]Agosto!J8</f>
        <v>162578</v>
      </c>
      <c r="J16" s="258">
        <f>[2]Septiembre!J8</f>
        <v>47876</v>
      </c>
      <c r="K16" s="5">
        <f>[2]Octubre!J8</f>
        <v>45210</v>
      </c>
      <c r="L16" s="5">
        <f>[2]Noviembre!J8</f>
        <v>20718</v>
      </c>
      <c r="M16" s="5">
        <v>183571</v>
      </c>
      <c r="N16" s="259">
        <f>SUM(B16:M16)</f>
        <v>2907515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</row>
    <row r="17" spans="1:34" s="211" customFormat="1" ht="33.75" customHeight="1" x14ac:dyDescent="0.35">
      <c r="A17" s="260" t="s">
        <v>175</v>
      </c>
      <c r="B17" s="257">
        <f>[2]Enero!J9</f>
        <v>19858</v>
      </c>
      <c r="C17" s="5">
        <f>[2]Febrero!J9</f>
        <v>15897</v>
      </c>
      <c r="D17" s="5">
        <f>[2]Marzo!J9</f>
        <v>18347</v>
      </c>
      <c r="E17" s="5">
        <f>[2]Abril!J9</f>
        <v>46854</v>
      </c>
      <c r="F17" s="5">
        <f>[2]Mayo!J9</f>
        <v>74575</v>
      </c>
      <c r="G17" s="5">
        <f>[2]Junio!J9</f>
        <v>41954</v>
      </c>
      <c r="H17" s="5">
        <f>[2]Julio!J9</f>
        <v>19440</v>
      </c>
      <c r="I17" s="5">
        <f>[2]Agosto!J9</f>
        <v>19968</v>
      </c>
      <c r="J17" s="258">
        <f>[2]Septiembre!J9</f>
        <v>29507</v>
      </c>
      <c r="K17" s="5">
        <f>[2]Octubre!J9</f>
        <v>16533</v>
      </c>
      <c r="L17" s="5">
        <f>[2]Noviembre!J9</f>
        <v>25055</v>
      </c>
      <c r="M17" s="5">
        <f>[2]Diciembre!J9</f>
        <v>16421</v>
      </c>
      <c r="N17" s="6">
        <f>SUM(B17:M17)</f>
        <v>344409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</row>
    <row r="18" spans="1:34" s="211" customFormat="1" ht="33.75" customHeight="1" x14ac:dyDescent="0.35">
      <c r="A18" s="260" t="s">
        <v>176</v>
      </c>
      <c r="B18" s="257">
        <f>[2]Enero!J10</f>
        <v>0</v>
      </c>
      <c r="C18" s="5">
        <f>[2]Febrero!J10</f>
        <v>0</v>
      </c>
      <c r="D18" s="5">
        <f>[2]Marzo!J10</f>
        <v>0</v>
      </c>
      <c r="E18" s="5">
        <f>[2]Abril!J10</f>
        <v>0</v>
      </c>
      <c r="F18" s="5">
        <f>[2]Mayo!J10</f>
        <v>150</v>
      </c>
      <c r="G18" s="5">
        <f>[2]Junio!J10</f>
        <v>2336</v>
      </c>
      <c r="H18" s="5">
        <f>[2]Julio!J10</f>
        <v>120</v>
      </c>
      <c r="I18" s="5">
        <f>[2]Agosto!J10</f>
        <v>0</v>
      </c>
      <c r="J18" s="258">
        <f>[2]Septiembre!J10</f>
        <v>7864</v>
      </c>
      <c r="K18" s="5">
        <f>[2]Octubre!J10</f>
        <v>8900</v>
      </c>
      <c r="L18" s="5">
        <f>[2]Noviembre!J10</f>
        <v>1783</v>
      </c>
      <c r="M18" s="5">
        <f>[2]Diciembre!J10</f>
        <v>2020</v>
      </c>
      <c r="N18" s="6">
        <f t="shared" ref="N18:N48" si="0">SUM(B18:M18)</f>
        <v>23173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</row>
    <row r="19" spans="1:34" s="211" customFormat="1" ht="33.75" customHeight="1" x14ac:dyDescent="0.35">
      <c r="A19" s="260" t="s">
        <v>177</v>
      </c>
      <c r="B19" s="257">
        <f>[2]Enero!J11</f>
        <v>90</v>
      </c>
      <c r="C19" s="5">
        <f>[2]Febrero!J11</f>
        <v>3</v>
      </c>
      <c r="D19" s="5">
        <f>[2]Marzo!J11</f>
        <v>19</v>
      </c>
      <c r="E19" s="5">
        <f>[2]Abril!J11</f>
        <v>144</v>
      </c>
      <c r="F19" s="5">
        <f>[2]Mayo!J11</f>
        <v>522</v>
      </c>
      <c r="G19" s="5">
        <f>[2]Junio!J11</f>
        <v>632</v>
      </c>
      <c r="H19" s="5">
        <f>[2]Julio!J11</f>
        <v>56</v>
      </c>
      <c r="I19" s="5">
        <f>[2]Agosto!J11</f>
        <v>2881</v>
      </c>
      <c r="J19" s="258">
        <f>[2]Septiembre!J11</f>
        <v>68</v>
      </c>
      <c r="K19" s="5">
        <f>[2]Octubre!J11</f>
        <v>260</v>
      </c>
      <c r="L19" s="5">
        <f>[2]Noviembre!J11</f>
        <v>90</v>
      </c>
      <c r="M19" s="5">
        <f>[2]Diciembre!J11</f>
        <v>61</v>
      </c>
      <c r="N19" s="6">
        <f t="shared" si="0"/>
        <v>4826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</row>
    <row r="20" spans="1:34" s="211" customFormat="1" ht="33.75" customHeight="1" x14ac:dyDescent="0.35">
      <c r="A20" s="260" t="s">
        <v>178</v>
      </c>
      <c r="B20" s="257">
        <f>[2]Enero!J12</f>
        <v>4643</v>
      </c>
      <c r="C20" s="5">
        <f>[2]Febrero!J12</f>
        <v>2179</v>
      </c>
      <c r="D20" s="5">
        <f>[2]Marzo!J12</f>
        <v>2816</v>
      </c>
      <c r="E20" s="5">
        <f>[2]Abril!J12</f>
        <v>4294</v>
      </c>
      <c r="F20" s="5">
        <f>[2]Mayo!J12</f>
        <v>13158</v>
      </c>
      <c r="G20" s="5">
        <f>[2]Junio!J12</f>
        <v>3322</v>
      </c>
      <c r="H20" s="5">
        <f>[2]Julio!J12</f>
        <v>6321</v>
      </c>
      <c r="I20" s="5">
        <f>[2]Agosto!J12</f>
        <v>8600</v>
      </c>
      <c r="J20" s="258">
        <f>[2]Septiembre!J12</f>
        <v>8830</v>
      </c>
      <c r="K20" s="5">
        <f>[2]Octubre!J12</f>
        <v>2829</v>
      </c>
      <c r="L20" s="5">
        <f>[2]Noviembre!J12</f>
        <v>386</v>
      </c>
      <c r="M20" s="5">
        <f>[2]Diciembre!J12</f>
        <v>702</v>
      </c>
      <c r="N20" s="6">
        <f t="shared" si="0"/>
        <v>58080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</row>
    <row r="21" spans="1:34" s="211" customFormat="1" ht="33.75" customHeight="1" x14ac:dyDescent="0.35">
      <c r="A21" s="260" t="s">
        <v>179</v>
      </c>
      <c r="B21" s="257">
        <f>[2]Enero!J13</f>
        <v>42400</v>
      </c>
      <c r="C21" s="5">
        <f>[2]Febrero!J13</f>
        <v>7619</v>
      </c>
      <c r="D21" s="5">
        <f>[2]Marzo!J13</f>
        <v>4145</v>
      </c>
      <c r="E21" s="5">
        <f>[2]Abril!J13</f>
        <v>15091</v>
      </c>
      <c r="F21" s="5">
        <f>[2]Mayo!J13</f>
        <v>22009</v>
      </c>
      <c r="G21" s="5">
        <f>[2]Junio!J13</f>
        <v>6510</v>
      </c>
      <c r="H21" s="5">
        <f>[2]Julio!J13</f>
        <v>2625</v>
      </c>
      <c r="I21" s="5">
        <f>[2]Agosto!J13</f>
        <v>9688</v>
      </c>
      <c r="J21" s="258">
        <f>[2]Septiembre!J13</f>
        <v>27892</v>
      </c>
      <c r="K21" s="5">
        <f>[2]Octubre!J13</f>
        <v>8814</v>
      </c>
      <c r="L21" s="5">
        <f>[2]Noviembre!J13</f>
        <v>69325</v>
      </c>
      <c r="M21" s="5">
        <f>[2]Diciembre!J13</f>
        <v>71997</v>
      </c>
      <c r="N21" s="6">
        <f t="shared" si="0"/>
        <v>288115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</row>
    <row r="22" spans="1:34" s="211" customFormat="1" ht="33.75" customHeight="1" x14ac:dyDescent="0.35">
      <c r="A22" s="260" t="s">
        <v>180</v>
      </c>
      <c r="B22" s="257">
        <f>[2]Enero!J14</f>
        <v>17666</v>
      </c>
      <c r="C22" s="5">
        <f>[2]Febrero!J14</f>
        <v>10147</v>
      </c>
      <c r="D22" s="5">
        <f>[2]Marzo!J14</f>
        <v>8446</v>
      </c>
      <c r="E22" s="5">
        <f>[2]Abril!J14</f>
        <v>23445</v>
      </c>
      <c r="F22" s="5">
        <f>[2]Mayo!J14</f>
        <v>53646</v>
      </c>
      <c r="G22" s="5">
        <f>[2]Junio!J14</f>
        <v>11942</v>
      </c>
      <c r="H22" s="5">
        <f>[2]Julio!J14</f>
        <v>750</v>
      </c>
      <c r="I22" s="5">
        <f>[2]Agosto!J14</f>
        <v>10207</v>
      </c>
      <c r="J22" s="258">
        <f>[2]Septiembre!J14</f>
        <v>46240</v>
      </c>
      <c r="K22" s="5">
        <f>[2]Octubre!J14</f>
        <v>14987</v>
      </c>
      <c r="L22" s="5">
        <f>[2]Noviembre!J14</f>
        <v>20407</v>
      </c>
      <c r="M22" s="5">
        <f>[2]Diciembre!J14</f>
        <v>38569</v>
      </c>
      <c r="N22" s="6">
        <f t="shared" si="0"/>
        <v>256452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</row>
    <row r="23" spans="1:34" s="211" customFormat="1" ht="33.75" customHeight="1" x14ac:dyDescent="0.35">
      <c r="A23" s="260" t="s">
        <v>181</v>
      </c>
      <c r="B23" s="257">
        <f>[2]Enero!J15</f>
        <v>893</v>
      </c>
      <c r="C23" s="5">
        <f>[2]Febrero!J15</f>
        <v>336</v>
      </c>
      <c r="D23" s="5">
        <f>[2]Marzo!J15</f>
        <v>862</v>
      </c>
      <c r="E23" s="5">
        <f>[2]Abril!J15</f>
        <v>387</v>
      </c>
      <c r="F23" s="5">
        <f>[2]Mayo!J15</f>
        <v>1469</v>
      </c>
      <c r="G23" s="5">
        <f>[2]Junio!J15</f>
        <v>170</v>
      </c>
      <c r="H23" s="5">
        <f>[2]Julio!J15</f>
        <v>40</v>
      </c>
      <c r="I23" s="5">
        <f>[2]Agosto!J15</f>
        <v>206</v>
      </c>
      <c r="J23" s="258">
        <f>[2]Septiembre!J15</f>
        <v>686</v>
      </c>
      <c r="K23" s="5">
        <f>[2]Octubre!J15</f>
        <v>620</v>
      </c>
      <c r="L23" s="5">
        <v>304</v>
      </c>
      <c r="M23" s="5">
        <f>[2]Diciembre!J15</f>
        <v>675</v>
      </c>
      <c r="N23" s="6">
        <f t="shared" si="0"/>
        <v>6648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4" s="211" customFormat="1" ht="33.75" customHeight="1" x14ac:dyDescent="0.35">
      <c r="A24" s="260" t="s">
        <v>182</v>
      </c>
      <c r="B24" s="257">
        <f>[2]Enero!J16</f>
        <v>4612</v>
      </c>
      <c r="C24" s="5">
        <f>[2]Febrero!J16</f>
        <v>5689</v>
      </c>
      <c r="D24" s="5">
        <f>[2]Marzo!J16</f>
        <v>5021</v>
      </c>
      <c r="E24" s="5">
        <f>[2]Abril!J16</f>
        <v>42517</v>
      </c>
      <c r="F24" s="5">
        <f>[2]Mayo!J16</f>
        <v>77097</v>
      </c>
      <c r="G24" s="5">
        <f>[2]Junio!J16</f>
        <v>44097</v>
      </c>
      <c r="H24" s="5">
        <f>[2]Julio!J16</f>
        <v>18432</v>
      </c>
      <c r="I24" s="5">
        <f>[2]Agosto!J16</f>
        <v>8222</v>
      </c>
      <c r="J24" s="258">
        <f>[2]Septiembre!J16</f>
        <v>9021</v>
      </c>
      <c r="K24" s="5">
        <f>[2]Octubre!J16</f>
        <v>4099</v>
      </c>
      <c r="L24" s="5">
        <f>[2]Noviembre!J16</f>
        <v>4233</v>
      </c>
      <c r="M24" s="5">
        <f>[2]Diciembre!J16</f>
        <v>7084</v>
      </c>
      <c r="N24" s="6">
        <f t="shared" si="0"/>
        <v>230124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</row>
    <row r="25" spans="1:34" s="211" customFormat="1" ht="33.75" customHeight="1" x14ac:dyDescent="0.35">
      <c r="A25" s="260" t="s">
        <v>183</v>
      </c>
      <c r="B25" s="257">
        <f>[2]Enero!J17</f>
        <v>5818</v>
      </c>
      <c r="C25" s="5">
        <f>[2]Febrero!J17</f>
        <v>5985</v>
      </c>
      <c r="D25" s="5">
        <f>[2]Marzo!J17</f>
        <v>3603</v>
      </c>
      <c r="E25" s="5">
        <f>[2]Abril!J17</f>
        <v>4596</v>
      </c>
      <c r="F25" s="5">
        <f>[2]Mayo!J17</f>
        <v>8119</v>
      </c>
      <c r="G25" s="5">
        <f>[2]Junio!J17</f>
        <v>8393</v>
      </c>
      <c r="H25" s="5">
        <f>[2]Julio!J17</f>
        <v>5661</v>
      </c>
      <c r="I25" s="5">
        <f>[2]Agosto!J17</f>
        <v>5789</v>
      </c>
      <c r="J25" s="258">
        <f>[2]Septiembre!J17</f>
        <v>6317</v>
      </c>
      <c r="K25" s="5">
        <f>[2]Octubre!J17</f>
        <v>6483</v>
      </c>
      <c r="L25" s="5">
        <f>[2]Noviembre!J17</f>
        <v>6394</v>
      </c>
      <c r="M25" s="5">
        <f>[2]Diciembre!J17</f>
        <v>8097</v>
      </c>
      <c r="N25" s="6">
        <f t="shared" si="0"/>
        <v>75255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</row>
    <row r="26" spans="1:34" s="211" customFormat="1" ht="33.75" customHeight="1" x14ac:dyDescent="0.35">
      <c r="A26" s="260" t="s">
        <v>184</v>
      </c>
      <c r="B26" s="257">
        <f>[2]Enero!J18</f>
        <v>4679</v>
      </c>
      <c r="C26" s="5">
        <f>[2]Febrero!J18</f>
        <v>5435</v>
      </c>
      <c r="D26" s="5">
        <f>[2]Marzo!J18</f>
        <v>8966</v>
      </c>
      <c r="E26" s="5">
        <f>[2]Abril!J18</f>
        <v>7852</v>
      </c>
      <c r="F26" s="5">
        <f>[2]Mayo!J18</f>
        <v>9585</v>
      </c>
      <c r="G26" s="5">
        <f>[2]Junio!J18</f>
        <v>5904</v>
      </c>
      <c r="H26" s="5">
        <f>[2]Julio!J18</f>
        <v>2991</v>
      </c>
      <c r="I26" s="5">
        <f>[2]Agosto!J18</f>
        <v>6746</v>
      </c>
      <c r="J26" s="258">
        <f>[2]Septiembre!J18</f>
        <v>1651</v>
      </c>
      <c r="K26" s="5">
        <f>[2]Octubre!J18</f>
        <v>2183</v>
      </c>
      <c r="L26" s="5">
        <f>[2]Noviembre!J18</f>
        <v>1977</v>
      </c>
      <c r="M26" s="5">
        <f>[2]Diciembre!J18</f>
        <v>4575</v>
      </c>
      <c r="N26" s="6">
        <f t="shared" si="0"/>
        <v>62544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</row>
    <row r="27" spans="1:34" s="211" customFormat="1" ht="33.75" customHeight="1" x14ac:dyDescent="0.35">
      <c r="A27" s="260" t="s">
        <v>185</v>
      </c>
      <c r="B27" s="257">
        <f>[2]Enero!J19</f>
        <v>1807</v>
      </c>
      <c r="C27" s="5">
        <f>[2]Febrero!J19</f>
        <v>1987</v>
      </c>
      <c r="D27" s="5">
        <f>[2]Marzo!J19</f>
        <v>2532</v>
      </c>
      <c r="E27" s="5">
        <f>[2]Abril!J19</f>
        <v>1443</v>
      </c>
      <c r="F27" s="5">
        <f>[2]Mayo!J19</f>
        <v>1546</v>
      </c>
      <c r="G27" s="5">
        <f>[2]Junio!J19</f>
        <v>1441</v>
      </c>
      <c r="H27" s="5">
        <f>[2]Julio!J19</f>
        <v>1582</v>
      </c>
      <c r="I27" s="5">
        <f>[2]Agosto!J19</f>
        <v>1788</v>
      </c>
      <c r="J27" s="258">
        <f>[2]Septiembre!J19</f>
        <v>1426</v>
      </c>
      <c r="K27" s="5">
        <f>[2]Octubre!J19</f>
        <v>2388</v>
      </c>
      <c r="L27" s="5">
        <f>[2]Noviembre!J19</f>
        <v>1806</v>
      </c>
      <c r="M27" s="5">
        <f>[2]Diciembre!J19</f>
        <v>3500</v>
      </c>
      <c r="N27" s="6">
        <f t="shared" si="0"/>
        <v>23246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</row>
    <row r="28" spans="1:34" s="211" customFormat="1" ht="33.75" customHeight="1" x14ac:dyDescent="0.35">
      <c r="A28" s="260" t="s">
        <v>186</v>
      </c>
      <c r="B28" s="257">
        <f>[2]Enero!J20</f>
        <v>3666</v>
      </c>
      <c r="C28" s="5">
        <f>[2]Febrero!J20</f>
        <v>4209</v>
      </c>
      <c r="D28" s="5">
        <f>[2]Marzo!J20</f>
        <v>6165</v>
      </c>
      <c r="E28" s="5">
        <f>[2]Abril!J20</f>
        <v>5733</v>
      </c>
      <c r="F28" s="5">
        <f>[2]Mayo!J20</f>
        <v>7164</v>
      </c>
      <c r="G28" s="5">
        <f>[2]Junio!J20</f>
        <v>9549</v>
      </c>
      <c r="H28" s="5">
        <f>[2]Julio!J20</f>
        <v>5252</v>
      </c>
      <c r="I28" s="5">
        <f>[2]Agosto!J20</f>
        <v>6871</v>
      </c>
      <c r="J28" s="258">
        <f>[2]Septiembre!J20</f>
        <v>5767</v>
      </c>
      <c r="K28" s="5">
        <f>[2]Octubre!J20</f>
        <v>4837</v>
      </c>
      <c r="L28" s="5">
        <f>[2]Noviembre!J20</f>
        <v>4987</v>
      </c>
      <c r="M28" s="5">
        <f>[2]Diciembre!J20</f>
        <v>4218</v>
      </c>
      <c r="N28" s="6">
        <f t="shared" si="0"/>
        <v>68418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</row>
    <row r="29" spans="1:34" s="211" customFormat="1" ht="33.75" customHeight="1" x14ac:dyDescent="0.35">
      <c r="A29" s="260" t="s">
        <v>187</v>
      </c>
      <c r="B29" s="257">
        <f>[2]Enero!J21</f>
        <v>16573</v>
      </c>
      <c r="C29" s="5">
        <f>[2]Febrero!J21</f>
        <v>20901</v>
      </c>
      <c r="D29" s="5">
        <f>[2]Marzo!J21</f>
        <v>20546</v>
      </c>
      <c r="E29" s="5">
        <f>[2]Abril!J21</f>
        <v>33523</v>
      </c>
      <c r="F29" s="5">
        <f>[2]Mayo!J21</f>
        <v>33777</v>
      </c>
      <c r="G29" s="5">
        <f>[2]Junio!J21</f>
        <v>30479</v>
      </c>
      <c r="H29" s="5">
        <f>[2]Julio!J21</f>
        <v>22213</v>
      </c>
      <c r="I29" s="5">
        <f>[2]Agosto!J21</f>
        <v>20515</v>
      </c>
      <c r="J29" s="258">
        <f>[2]Septiembre!J21</f>
        <v>19109</v>
      </c>
      <c r="K29" s="5">
        <f>[2]Octubre!J21</f>
        <v>23421</v>
      </c>
      <c r="L29" s="5">
        <f>[2]Noviembre!J21</f>
        <v>15758</v>
      </c>
      <c r="M29" s="5">
        <f>[2]Diciembre!J21</f>
        <v>20508</v>
      </c>
      <c r="N29" s="6">
        <f t="shared" si="0"/>
        <v>277323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</row>
    <row r="30" spans="1:34" s="211" customFormat="1" ht="33.75" customHeight="1" x14ac:dyDescent="0.35">
      <c r="A30" s="260" t="s">
        <v>188</v>
      </c>
      <c r="B30" s="257">
        <f>[2]Enero!J22</f>
        <v>2327</v>
      </c>
      <c r="C30" s="5">
        <f>[2]Febrero!J22</f>
        <v>3380</v>
      </c>
      <c r="D30" s="5">
        <f>[2]Marzo!J22</f>
        <v>1866</v>
      </c>
      <c r="E30" s="5">
        <f>[2]Abril!J22</f>
        <v>2841</v>
      </c>
      <c r="F30" s="5">
        <f>[2]Mayo!J22</f>
        <v>1987</v>
      </c>
      <c r="G30" s="5">
        <f>[2]Junio!J22</f>
        <v>1774</v>
      </c>
      <c r="H30" s="5">
        <f>[2]Julio!J22</f>
        <v>1697</v>
      </c>
      <c r="I30" s="5">
        <f>[2]Agosto!J22</f>
        <v>1122</v>
      </c>
      <c r="J30" s="258">
        <f>[2]Septiembre!J22</f>
        <v>2524</v>
      </c>
      <c r="K30" s="5">
        <f>[2]Octubre!J22</f>
        <v>4825</v>
      </c>
      <c r="L30" s="5">
        <f>[2]Noviembre!J22</f>
        <v>5157</v>
      </c>
      <c r="M30" s="5">
        <f>[2]Diciembre!J22</f>
        <v>4115</v>
      </c>
      <c r="N30" s="6">
        <f t="shared" si="0"/>
        <v>33615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</row>
    <row r="31" spans="1:34" s="211" customFormat="1" ht="33.75" customHeight="1" x14ac:dyDescent="0.35">
      <c r="A31" s="260" t="s">
        <v>189</v>
      </c>
      <c r="B31" s="257">
        <f>[2]Enero!J23</f>
        <v>186</v>
      </c>
      <c r="C31" s="5">
        <f>[2]Febrero!J23</f>
        <v>22</v>
      </c>
      <c r="D31" s="5">
        <f>[2]Marzo!J23</f>
        <v>0</v>
      </c>
      <c r="E31" s="5">
        <f>[2]Abril!J23</f>
        <v>0</v>
      </c>
      <c r="F31" s="5">
        <f>[2]Mayo!J23</f>
        <v>20</v>
      </c>
      <c r="G31" s="5">
        <f>[2]Junio!J23</f>
        <v>0</v>
      </c>
      <c r="H31" s="5">
        <f>[2]Julio!J23</f>
        <v>0</v>
      </c>
      <c r="I31" s="5">
        <f>[2]Agosto!J23</f>
        <v>0</v>
      </c>
      <c r="J31" s="258">
        <f>[2]Septiembre!J23</f>
        <v>0</v>
      </c>
      <c r="K31" s="5">
        <f>[2]Octubre!J23</f>
        <v>0</v>
      </c>
      <c r="L31" s="5">
        <f>[2]Noviembre!J23</f>
        <v>0</v>
      </c>
      <c r="M31" s="5">
        <f>[2]Diciembre!J23</f>
        <v>3684</v>
      </c>
      <c r="N31" s="6">
        <f t="shared" si="0"/>
        <v>3912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</row>
    <row r="32" spans="1:34" s="211" customFormat="1" ht="33.75" customHeight="1" x14ac:dyDescent="0.35">
      <c r="A32" s="260" t="s">
        <v>190</v>
      </c>
      <c r="B32" s="257">
        <f>[2]Enero!J24</f>
        <v>7500</v>
      </c>
      <c r="C32" s="5">
        <f>[2]Febrero!J24</f>
        <v>3867</v>
      </c>
      <c r="D32" s="5">
        <f>[2]Marzo!J24</f>
        <v>4194</v>
      </c>
      <c r="E32" s="5">
        <f>[2]Abril!J24</f>
        <v>4488</v>
      </c>
      <c r="F32" s="5">
        <f>[2]Mayo!J24</f>
        <v>11254</v>
      </c>
      <c r="G32" s="5">
        <f>[2]Junio!J24</f>
        <v>10726</v>
      </c>
      <c r="H32" s="5">
        <f>[2]Julio!J24</f>
        <v>7220</v>
      </c>
      <c r="I32" s="5">
        <f>[2]Agosto!J24</f>
        <v>7210</v>
      </c>
      <c r="J32" s="258">
        <f>[2]Septiembre!J24</f>
        <v>4396</v>
      </c>
      <c r="K32" s="5">
        <f>[2]Octubre!J24</f>
        <v>6447</v>
      </c>
      <c r="L32" s="5">
        <f>[2]Noviembre!J24</f>
        <v>7697</v>
      </c>
      <c r="M32" s="5">
        <f>[2]Diciembre!J24</f>
        <v>6460</v>
      </c>
      <c r="N32" s="6">
        <f t="shared" si="0"/>
        <v>81459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</row>
    <row r="33" spans="1:34" s="211" customFormat="1" ht="33.75" customHeight="1" x14ac:dyDescent="0.35">
      <c r="A33" s="260" t="s">
        <v>191</v>
      </c>
      <c r="B33" s="257">
        <f>[2]Enero!J25</f>
        <v>1406</v>
      </c>
      <c r="C33" s="5">
        <f>[2]Febrero!J25</f>
        <v>1300</v>
      </c>
      <c r="D33" s="5">
        <f>[2]Marzo!J25</f>
        <v>931</v>
      </c>
      <c r="E33" s="5">
        <f>[2]Abril!J25</f>
        <v>1174</v>
      </c>
      <c r="F33" s="5">
        <f>[2]Mayo!J25</f>
        <v>790</v>
      </c>
      <c r="G33" s="5">
        <f>[2]Junio!J25</f>
        <v>1018</v>
      </c>
      <c r="H33" s="5">
        <f>[2]Julio!J25</f>
        <v>817</v>
      </c>
      <c r="I33" s="5">
        <f>[2]Agosto!J25</f>
        <v>804</v>
      </c>
      <c r="J33" s="258">
        <f>[2]Septiembre!J25</f>
        <v>1128</v>
      </c>
      <c r="K33" s="5">
        <f>[2]Octubre!J25</f>
        <v>1384</v>
      </c>
      <c r="L33" s="5">
        <f>[2]Noviembre!J25</f>
        <v>1937</v>
      </c>
      <c r="M33" s="5">
        <f>[2]Diciembre!J25</f>
        <v>2501</v>
      </c>
      <c r="N33" s="6">
        <f t="shared" si="0"/>
        <v>15190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</row>
    <row r="34" spans="1:34" s="211" customFormat="1" ht="33.75" customHeight="1" x14ac:dyDescent="0.35">
      <c r="A34" s="260" t="s">
        <v>192</v>
      </c>
      <c r="B34" s="257">
        <f>[2]Enero!J26</f>
        <v>4629</v>
      </c>
      <c r="C34" s="5">
        <f>[2]Febrero!J26</f>
        <v>3442</v>
      </c>
      <c r="D34" s="5">
        <f>[2]Marzo!J26</f>
        <v>1553</v>
      </c>
      <c r="E34" s="5">
        <f>[2]Abril!J26</f>
        <v>2943</v>
      </c>
      <c r="F34" s="5">
        <f>[2]Mayo!J26</f>
        <v>2572</v>
      </c>
      <c r="G34" s="5">
        <f>[2]Junio!J26</f>
        <v>758</v>
      </c>
      <c r="H34" s="5">
        <f>[2]Julio!J26</f>
        <v>557</v>
      </c>
      <c r="I34" s="5">
        <f>[2]Agosto!J26</f>
        <v>1496</v>
      </c>
      <c r="J34" s="258">
        <f>[2]Septiembre!J26</f>
        <v>4034</v>
      </c>
      <c r="K34" s="5">
        <f>[2]Octubre!J26</f>
        <v>2856</v>
      </c>
      <c r="L34" s="5">
        <f>[2]Noviembre!J26</f>
        <v>2583</v>
      </c>
      <c r="M34" s="5">
        <f>[2]Diciembre!J26</f>
        <v>12386</v>
      </c>
      <c r="N34" s="6">
        <f t="shared" si="0"/>
        <v>39809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</row>
    <row r="35" spans="1:34" s="211" customFormat="1" ht="33.75" customHeight="1" x14ac:dyDescent="0.35">
      <c r="A35" s="260" t="s">
        <v>193</v>
      </c>
      <c r="B35" s="257">
        <f>[2]Enero!J27</f>
        <v>635</v>
      </c>
      <c r="C35" s="5">
        <f>[2]Febrero!J27</f>
        <v>679</v>
      </c>
      <c r="D35" s="5">
        <f>[2]Marzo!J27</f>
        <v>319</v>
      </c>
      <c r="E35" s="5">
        <f>[2]Abril!J27</f>
        <v>571</v>
      </c>
      <c r="F35" s="5">
        <f>[2]Mayo!J27</f>
        <v>735</v>
      </c>
      <c r="G35" s="5">
        <f>[2]Junio!J27</f>
        <v>436</v>
      </c>
      <c r="H35" s="5">
        <f>[2]Julio!J27</f>
        <v>115</v>
      </c>
      <c r="I35" s="5">
        <f>[2]Agosto!J27</f>
        <v>501</v>
      </c>
      <c r="J35" s="258">
        <f>[2]Septiembre!J27</f>
        <v>537</v>
      </c>
      <c r="K35" s="5">
        <f>[2]Octubre!J27</f>
        <v>569</v>
      </c>
      <c r="L35" s="5">
        <f>[2]Noviembre!J27</f>
        <v>755</v>
      </c>
      <c r="M35" s="5">
        <f>[2]Diciembre!J27</f>
        <v>1124</v>
      </c>
      <c r="N35" s="6">
        <f t="shared" si="0"/>
        <v>6976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</row>
    <row r="36" spans="1:34" s="211" customFormat="1" ht="33.75" customHeight="1" x14ac:dyDescent="0.35">
      <c r="A36" s="260" t="s">
        <v>194</v>
      </c>
      <c r="B36" s="257">
        <f>[2]Enero!J28</f>
        <v>609</v>
      </c>
      <c r="C36" s="5">
        <f>[2]Febrero!J28</f>
        <v>1170</v>
      </c>
      <c r="D36" s="5">
        <f>[2]Marzo!J28</f>
        <v>1098</v>
      </c>
      <c r="E36" s="5">
        <f>[2]Abril!J28</f>
        <v>700</v>
      </c>
      <c r="F36" s="5">
        <f>[2]Mayo!J28</f>
        <v>702</v>
      </c>
      <c r="G36" s="5">
        <f>[2]Junio!J28</f>
        <v>713</v>
      </c>
      <c r="H36" s="5">
        <f>[2]Julio!J28</f>
        <v>561</v>
      </c>
      <c r="I36" s="5">
        <f>[2]Agosto!J28</f>
        <v>341</v>
      </c>
      <c r="J36" s="258">
        <f>[2]Septiembre!J28</f>
        <v>393</v>
      </c>
      <c r="K36" s="5">
        <f>[2]Octubre!J28</f>
        <v>756</v>
      </c>
      <c r="L36" s="5">
        <f>[2]Noviembre!J28</f>
        <v>1094</v>
      </c>
      <c r="M36" s="5">
        <f>[2]Diciembre!J28</f>
        <v>867</v>
      </c>
      <c r="N36" s="6">
        <f t="shared" si="0"/>
        <v>9004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</row>
    <row r="37" spans="1:34" s="211" customFormat="1" ht="33.75" customHeight="1" x14ac:dyDescent="0.35">
      <c r="A37" s="260" t="s">
        <v>195</v>
      </c>
      <c r="B37" s="257">
        <f>[2]Enero!J29</f>
        <v>90</v>
      </c>
      <c r="C37" s="5">
        <f>[2]Febrero!J29</f>
        <v>200</v>
      </c>
      <c r="D37" s="5">
        <f>[2]Marzo!J29</f>
        <v>64</v>
      </c>
      <c r="E37" s="5">
        <f>[2]Abril!J29</f>
        <v>81</v>
      </c>
      <c r="F37" s="5">
        <f>[2]Mayo!J29</f>
        <v>111</v>
      </c>
      <c r="G37" s="5">
        <f>[2]Junio!J29</f>
        <v>161</v>
      </c>
      <c r="H37" s="5">
        <f>[2]Julio!J29</f>
        <v>0</v>
      </c>
      <c r="I37" s="5">
        <f>[2]Agosto!J29</f>
        <v>14</v>
      </c>
      <c r="J37" s="258">
        <f>[2]Septiembre!J29</f>
        <v>117</v>
      </c>
      <c r="K37" s="5">
        <f>[2]Octubre!J29</f>
        <v>226</v>
      </c>
      <c r="L37" s="5">
        <f>[2]Noviembre!J29</f>
        <v>1049</v>
      </c>
      <c r="M37" s="5">
        <f>[2]Diciembre!J29</f>
        <v>1102</v>
      </c>
      <c r="N37" s="6">
        <f t="shared" si="0"/>
        <v>3215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</row>
    <row r="38" spans="1:34" s="211" customFormat="1" ht="33.75" customHeight="1" x14ac:dyDescent="0.35">
      <c r="A38" s="260" t="s">
        <v>196</v>
      </c>
      <c r="B38" s="257">
        <f>[2]Enero!J30</f>
        <v>631</v>
      </c>
      <c r="C38" s="5">
        <f>[2]Febrero!J30</f>
        <v>838</v>
      </c>
      <c r="D38" s="5">
        <f>[2]Marzo!J30</f>
        <v>632</v>
      </c>
      <c r="E38" s="5">
        <f>[2]Abril!J30</f>
        <v>558</v>
      </c>
      <c r="F38" s="5">
        <f>[2]Mayo!J30</f>
        <v>760</v>
      </c>
      <c r="G38" s="5">
        <f>[2]Junio!J30</f>
        <v>580</v>
      </c>
      <c r="H38" s="5">
        <f>[2]Julio!J30</f>
        <v>132</v>
      </c>
      <c r="I38" s="5">
        <f>[2]Agosto!J30</f>
        <v>622</v>
      </c>
      <c r="J38" s="258">
        <f>[2]Septiembre!J30</f>
        <v>762</v>
      </c>
      <c r="K38" s="5">
        <f>[2]Octubre!J30</f>
        <v>784</v>
      </c>
      <c r="L38" s="5">
        <f>[2]Noviembre!J30</f>
        <v>994</v>
      </c>
      <c r="M38" s="5">
        <f>[2]Diciembre!J30</f>
        <v>1256</v>
      </c>
      <c r="N38" s="6">
        <f t="shared" si="0"/>
        <v>8549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</row>
    <row r="39" spans="1:34" s="211" customFormat="1" ht="33.75" customHeight="1" x14ac:dyDescent="0.35">
      <c r="A39" s="260" t="s">
        <v>197</v>
      </c>
      <c r="B39" s="257">
        <f>[2]Enero!J31</f>
        <v>0</v>
      </c>
      <c r="C39" s="5">
        <f>[2]Febrero!J31</f>
        <v>0</v>
      </c>
      <c r="D39" s="5">
        <f>[2]Marzo!J31</f>
        <v>0</v>
      </c>
      <c r="E39" s="5">
        <f>[2]Abril!J31</f>
        <v>0</v>
      </c>
      <c r="F39" s="5">
        <f>[2]Mayo!J31</f>
        <v>0</v>
      </c>
      <c r="G39" s="5">
        <f>[2]Junio!J31</f>
        <v>0</v>
      </c>
      <c r="H39" s="5">
        <f>[2]Julio!J31</f>
        <v>0</v>
      </c>
      <c r="I39" s="5">
        <f>[2]Agosto!J31</f>
        <v>0</v>
      </c>
      <c r="J39" s="258">
        <f>[2]Septiembre!J31</f>
        <v>0</v>
      </c>
      <c r="K39" s="5">
        <f>[2]Octubre!J31</f>
        <v>0</v>
      </c>
      <c r="L39" s="5">
        <f>[2]Noviembre!J31</f>
        <v>0</v>
      </c>
      <c r="M39" s="5">
        <f>[2]Diciembre!J31</f>
        <v>0</v>
      </c>
      <c r="N39" s="6">
        <f t="shared" si="0"/>
        <v>0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</row>
    <row r="40" spans="1:34" s="211" customFormat="1" ht="33.75" customHeight="1" x14ac:dyDescent="0.35">
      <c r="A40" s="260" t="s">
        <v>198</v>
      </c>
      <c r="B40" s="257">
        <f>[2]Enero!J32</f>
        <v>1024</v>
      </c>
      <c r="C40" s="5">
        <f>[2]Febrero!J32</f>
        <v>1510</v>
      </c>
      <c r="D40" s="5">
        <f>[2]Marzo!J32</f>
        <v>931</v>
      </c>
      <c r="E40" s="5">
        <f>[2]Abril!J32</f>
        <v>607</v>
      </c>
      <c r="F40" s="5">
        <f>[2]Mayo!J32</f>
        <v>808</v>
      </c>
      <c r="G40" s="5">
        <f>[2]Junio!J32</f>
        <v>1449</v>
      </c>
      <c r="H40" s="5">
        <f>[2]Julio!J32</f>
        <v>327</v>
      </c>
      <c r="I40" s="5">
        <f>[2]Agosto!J32</f>
        <v>20</v>
      </c>
      <c r="J40" s="258">
        <f>[2]Septiembre!J32</f>
        <v>2183</v>
      </c>
      <c r="K40" s="5">
        <f>[2]Octubre!J32</f>
        <v>985</v>
      </c>
      <c r="L40" s="5">
        <f>[2]Noviembre!J32</f>
        <v>889</v>
      </c>
      <c r="M40" s="5">
        <f>[2]Diciembre!J32</f>
        <v>1225</v>
      </c>
      <c r="N40" s="6">
        <f t="shared" si="0"/>
        <v>11958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</row>
    <row r="41" spans="1:34" s="211" customFormat="1" ht="33.75" customHeight="1" x14ac:dyDescent="0.35">
      <c r="A41" s="260" t="s">
        <v>199</v>
      </c>
      <c r="B41" s="257">
        <f>[2]Enero!J33</f>
        <v>255</v>
      </c>
      <c r="C41" s="5">
        <f>[2]Febrero!J33</f>
        <v>279</v>
      </c>
      <c r="D41" s="5">
        <f>[2]Marzo!J33</f>
        <v>366</v>
      </c>
      <c r="E41" s="5">
        <f>[2]Abril!J33</f>
        <v>130</v>
      </c>
      <c r="F41" s="5">
        <f>[2]Mayo!J33</f>
        <v>203</v>
      </c>
      <c r="G41" s="5">
        <f>[2]Junio!J33</f>
        <v>346</v>
      </c>
      <c r="H41" s="5">
        <f>[2]Julio!J33</f>
        <v>948</v>
      </c>
      <c r="I41" s="5">
        <f>[2]Agosto!J33</f>
        <v>546</v>
      </c>
      <c r="J41" s="258">
        <f>[2]Septiembre!J33</f>
        <v>1416</v>
      </c>
      <c r="K41" s="5">
        <f>[2]Octubre!J33</f>
        <v>1712</v>
      </c>
      <c r="L41" s="5">
        <f>[2]Noviembre!J33</f>
        <v>150</v>
      </c>
      <c r="M41" s="5">
        <f>[2]Diciembre!J33</f>
        <v>840</v>
      </c>
      <c r="N41" s="6">
        <f t="shared" si="0"/>
        <v>7191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</row>
    <row r="42" spans="1:34" s="211" customFormat="1" ht="33.75" customHeight="1" x14ac:dyDescent="0.35">
      <c r="A42" s="260" t="s">
        <v>200</v>
      </c>
      <c r="B42" s="257">
        <f>[2]Enero!J34</f>
        <v>585</v>
      </c>
      <c r="C42" s="5">
        <f>[2]Febrero!J34</f>
        <v>671</v>
      </c>
      <c r="D42" s="5">
        <f>[2]Marzo!J34</f>
        <v>831</v>
      </c>
      <c r="E42" s="5">
        <f>[2]Abril!J34</f>
        <v>895</v>
      </c>
      <c r="F42" s="5">
        <f>[2]Mayo!J34</f>
        <v>933</v>
      </c>
      <c r="G42" s="5">
        <f>[2]Junio!J34</f>
        <v>1164</v>
      </c>
      <c r="H42" s="5">
        <f>[2]Julio!J34</f>
        <v>914</v>
      </c>
      <c r="I42" s="5">
        <f>[2]Agosto!J34</f>
        <v>1030</v>
      </c>
      <c r="J42" s="258">
        <f>[2]Septiembre!J34</f>
        <v>974</v>
      </c>
      <c r="K42" s="5">
        <f>[2]Octubre!J34</f>
        <v>1760</v>
      </c>
      <c r="L42" s="5">
        <f>[2]Noviembre!J34</f>
        <v>1936</v>
      </c>
      <c r="M42" s="5">
        <f>[2]Diciembre!J34</f>
        <v>798</v>
      </c>
      <c r="N42" s="6">
        <f t="shared" si="0"/>
        <v>12491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</row>
    <row r="43" spans="1:34" s="211" customFormat="1" ht="33.75" customHeight="1" x14ac:dyDescent="0.35">
      <c r="A43" s="260" t="s">
        <v>201</v>
      </c>
      <c r="B43" s="257">
        <f>[2]Enero!J35</f>
        <v>717</v>
      </c>
      <c r="C43" s="5">
        <f>[2]Febrero!J35</f>
        <v>1564</v>
      </c>
      <c r="D43" s="5">
        <f>[2]Marzo!J35</f>
        <v>902</v>
      </c>
      <c r="E43" s="5">
        <f>[2]Abril!J35</f>
        <v>758</v>
      </c>
      <c r="F43" s="5">
        <f>[2]Mayo!J35</f>
        <v>946</v>
      </c>
      <c r="G43" s="5">
        <f>[2]Junio!J35</f>
        <v>1661</v>
      </c>
      <c r="H43" s="5">
        <f>[2]Julio!J35</f>
        <v>1677</v>
      </c>
      <c r="I43" s="5">
        <f>[2]Agosto!J35</f>
        <v>1335</v>
      </c>
      <c r="J43" s="258">
        <f>[2]Septiembre!J35</f>
        <v>1360</v>
      </c>
      <c r="K43" s="5">
        <f>[2]Octubre!J35</f>
        <v>1565</v>
      </c>
      <c r="L43" s="5">
        <f>[2]Noviembre!J35</f>
        <v>1156</v>
      </c>
      <c r="M43" s="5">
        <f>[2]Diciembre!J35</f>
        <v>1775</v>
      </c>
      <c r="N43" s="6">
        <f t="shared" si="0"/>
        <v>15416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</row>
    <row r="44" spans="1:34" s="211" customFormat="1" ht="33.75" customHeight="1" x14ac:dyDescent="0.35">
      <c r="A44" s="260" t="s">
        <v>202</v>
      </c>
      <c r="B44" s="257">
        <f>[2]Enero!J36</f>
        <v>1129</v>
      </c>
      <c r="C44" s="5">
        <f>[2]Febrero!J36</f>
        <v>646</v>
      </c>
      <c r="D44" s="5">
        <f>[2]Marzo!J36</f>
        <v>1259</v>
      </c>
      <c r="E44" s="5">
        <f>[2]Abril!J36</f>
        <v>740</v>
      </c>
      <c r="F44" s="5">
        <f>[2]Mayo!J36</f>
        <v>864</v>
      </c>
      <c r="G44" s="5">
        <f>[2]Junio!J36</f>
        <v>734</v>
      </c>
      <c r="H44" s="5">
        <f>[2]Julio!J36</f>
        <v>215</v>
      </c>
      <c r="I44" s="5">
        <f>[2]Agosto!J36</f>
        <v>354</v>
      </c>
      <c r="J44" s="258">
        <f>[2]Septiembre!J36</f>
        <v>490</v>
      </c>
      <c r="K44" s="5">
        <f>[2]Octubre!J36</f>
        <v>862</v>
      </c>
      <c r="L44" s="5">
        <f>[2]Noviembre!J36</f>
        <v>709</v>
      </c>
      <c r="M44" s="5">
        <f>[2]Diciembre!J36</f>
        <v>1241</v>
      </c>
      <c r="N44" s="6">
        <f t="shared" si="0"/>
        <v>9243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</row>
    <row r="45" spans="1:34" s="211" customFormat="1" ht="33.75" customHeight="1" x14ac:dyDescent="0.35">
      <c r="A45" s="260" t="s">
        <v>203</v>
      </c>
      <c r="B45" s="257">
        <f>[2]Enero!J37</f>
        <v>97</v>
      </c>
      <c r="C45" s="5">
        <f>[2]Febrero!J37</f>
        <v>93</v>
      </c>
      <c r="D45" s="5">
        <f>[2]Marzo!J37</f>
        <v>70</v>
      </c>
      <c r="E45" s="5">
        <f>[2]Abril!J37</f>
        <v>28</v>
      </c>
      <c r="F45" s="5">
        <f>[2]Mayo!J37</f>
        <v>588</v>
      </c>
      <c r="G45" s="5">
        <f>[2]Junio!J37</f>
        <v>103</v>
      </c>
      <c r="H45" s="5">
        <f>[2]Julio!J37</f>
        <v>150</v>
      </c>
      <c r="I45" s="5">
        <f>[2]Agosto!J37</f>
        <v>536</v>
      </c>
      <c r="J45" s="258">
        <f>[2]Septiembre!J37</f>
        <v>82</v>
      </c>
      <c r="K45" s="5">
        <f>[2]Octubre!J37</f>
        <v>135</v>
      </c>
      <c r="L45" s="5">
        <f>[2]Noviembre!J37</f>
        <v>700</v>
      </c>
      <c r="M45" s="5">
        <f>[2]Diciembre!J37</f>
        <v>125</v>
      </c>
      <c r="N45" s="6">
        <f t="shared" si="0"/>
        <v>2707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</row>
    <row r="46" spans="1:34" s="211" customFormat="1" ht="33.75" customHeight="1" x14ac:dyDescent="0.35">
      <c r="A46" s="260" t="s">
        <v>204</v>
      </c>
      <c r="B46" s="257">
        <f>[2]Enero!J38</f>
        <v>1469</v>
      </c>
      <c r="C46" s="5">
        <f>[2]Febrero!J38</f>
        <v>1328</v>
      </c>
      <c r="D46" s="5">
        <f>[2]Marzo!J38</f>
        <v>681</v>
      </c>
      <c r="E46" s="5">
        <f>[2]Abril!J38</f>
        <v>2000</v>
      </c>
      <c r="F46" s="5">
        <f>[2]Mayo!J38</f>
        <v>1492</v>
      </c>
      <c r="G46" s="5">
        <f>[2]Junio!J38</f>
        <v>1838</v>
      </c>
      <c r="H46" s="5">
        <f>[2]Julio!J38</f>
        <v>2442</v>
      </c>
      <c r="I46" s="5">
        <f>[2]Agosto!J38</f>
        <v>2430</v>
      </c>
      <c r="J46" s="258">
        <f>[2]Septiembre!J38</f>
        <v>1634</v>
      </c>
      <c r="K46" s="5">
        <f>[2]Octubre!J38</f>
        <v>2013</v>
      </c>
      <c r="L46" s="5">
        <f>[2]Noviembre!J38</f>
        <v>2702</v>
      </c>
      <c r="M46" s="5">
        <f>[2]Diciembre!J38</f>
        <v>766</v>
      </c>
      <c r="N46" s="6">
        <f t="shared" si="0"/>
        <v>20795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</row>
    <row r="47" spans="1:34" s="211" customFormat="1" ht="33.75" customHeight="1" x14ac:dyDescent="0.35">
      <c r="A47" s="260" t="s">
        <v>205</v>
      </c>
      <c r="B47" s="257">
        <f>[2]Enero!J39</f>
        <v>0</v>
      </c>
      <c r="C47" s="5">
        <f>[2]Febrero!J39</f>
        <v>0</v>
      </c>
      <c r="D47" s="5">
        <f>[2]Marzo!J39</f>
        <v>0</v>
      </c>
      <c r="E47" s="5">
        <f>[2]Abril!J39</f>
        <v>0</v>
      </c>
      <c r="F47" s="5">
        <f>[2]Mayo!J39</f>
        <v>0</v>
      </c>
      <c r="G47" s="5">
        <f>[2]Junio!J39</f>
        <v>0</v>
      </c>
      <c r="H47" s="5">
        <f>[2]Julio!J39</f>
        <v>0</v>
      </c>
      <c r="I47" s="5">
        <f>[2]Agosto!J39</f>
        <v>0</v>
      </c>
      <c r="J47" s="258">
        <f>[2]Septiembre!J39</f>
        <v>0</v>
      </c>
      <c r="K47" s="5">
        <f>[2]Octubre!J39</f>
        <v>0</v>
      </c>
      <c r="L47" s="5">
        <f>[2]Noviembre!J39</f>
        <v>0</v>
      </c>
      <c r="M47" s="5">
        <f>[2]Diciembre!J39</f>
        <v>55</v>
      </c>
      <c r="N47" s="6">
        <f t="shared" si="0"/>
        <v>55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</row>
    <row r="48" spans="1:34" s="211" customFormat="1" ht="33.75" customHeight="1" x14ac:dyDescent="0.35">
      <c r="A48" s="260" t="s">
        <v>206</v>
      </c>
      <c r="B48" s="257">
        <f>[2]Enero!J40</f>
        <v>5326</v>
      </c>
      <c r="C48" s="5">
        <f>[2]Febrero!J40</f>
        <v>2978</v>
      </c>
      <c r="D48" s="5">
        <f>[2]Marzo!J40</f>
        <v>2556</v>
      </c>
      <c r="E48" s="5">
        <f>[2]Abril!J40</f>
        <v>3818</v>
      </c>
      <c r="F48" s="5">
        <f>[2]Mayo!J40</f>
        <v>3873</v>
      </c>
      <c r="G48" s="5">
        <f>[2]Junio!J40</f>
        <v>7274</v>
      </c>
      <c r="H48" s="5">
        <f>[2]Julio!J40</f>
        <v>9345</v>
      </c>
      <c r="I48" s="5">
        <f>[2]Agosto!J40</f>
        <v>5567</v>
      </c>
      <c r="J48" s="258">
        <f>[2]Septiembre!J40</f>
        <v>6000</v>
      </c>
      <c r="K48" s="5">
        <f>[2]Octubre!J40</f>
        <v>5336</v>
      </c>
      <c r="L48" s="5">
        <f>[2]Noviembre!J40</f>
        <v>5068</v>
      </c>
      <c r="M48" s="5">
        <f>[2]Diciembre!J40</f>
        <v>4757</v>
      </c>
      <c r="N48" s="6">
        <f t="shared" si="0"/>
        <v>61898</v>
      </c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</row>
    <row r="49" spans="1:34" s="211" customFormat="1" ht="33.75" customHeight="1" thickBot="1" x14ac:dyDescent="0.4">
      <c r="A49" s="260" t="s">
        <v>207</v>
      </c>
      <c r="B49" s="257">
        <f>[2]Enero!J41</f>
        <v>13318</v>
      </c>
      <c r="C49" s="5">
        <f>[2]Febrero!J41</f>
        <v>14013</v>
      </c>
      <c r="D49" s="5">
        <f>[2]Marzo!J41</f>
        <v>10312</v>
      </c>
      <c r="E49" s="5">
        <f>[2]Abril!J41</f>
        <v>11007</v>
      </c>
      <c r="F49" s="5">
        <f>[2]Mayo!J41</f>
        <v>12701</v>
      </c>
      <c r="G49" s="5">
        <f>[2]Junio!J41</f>
        <v>18306</v>
      </c>
      <c r="H49" s="5">
        <f>[2]Julio!J41</f>
        <v>13727</v>
      </c>
      <c r="I49" s="5">
        <f>[2]Agosto!J41</f>
        <v>12549</v>
      </c>
      <c r="J49" s="258">
        <f>[2]Septiembre!J41</f>
        <v>14720</v>
      </c>
      <c r="K49" s="5">
        <f>[2]Octubre!J41</f>
        <v>15469</v>
      </c>
      <c r="L49" s="5">
        <f>[2]Noviembre!J41</f>
        <v>36239</v>
      </c>
      <c r="M49" s="5">
        <f>[2]Diciembre!J41</f>
        <v>15334</v>
      </c>
      <c r="N49" s="6">
        <f>SUM(B49:M49)</f>
        <v>187695</v>
      </c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</row>
    <row r="50" spans="1:34" s="211" customFormat="1" ht="35.25" customHeight="1" thickBot="1" x14ac:dyDescent="0.4">
      <c r="A50" s="251" t="s">
        <v>14</v>
      </c>
      <c r="B50" s="252">
        <f t="shared" ref="B50:M50" si="1">SUM(B16:B49)</f>
        <v>680991</v>
      </c>
      <c r="C50" s="253">
        <f t="shared" si="1"/>
        <v>390378</v>
      </c>
      <c r="D50" s="253">
        <f t="shared" si="1"/>
        <v>395153</v>
      </c>
      <c r="E50" s="253">
        <f t="shared" si="1"/>
        <v>315680</v>
      </c>
      <c r="F50" s="253">
        <f t="shared" si="1"/>
        <v>598868</v>
      </c>
      <c r="G50" s="253">
        <f>SUM(G16:G49)</f>
        <v>832496</v>
      </c>
      <c r="H50" s="253">
        <f t="shared" si="1"/>
        <v>532505</v>
      </c>
      <c r="I50" s="253">
        <f t="shared" si="1"/>
        <v>300536</v>
      </c>
      <c r="J50" s="254">
        <f t="shared" si="1"/>
        <v>255004</v>
      </c>
      <c r="K50" s="253">
        <f t="shared" si="1"/>
        <v>189248</v>
      </c>
      <c r="L50" s="253">
        <f t="shared" si="1"/>
        <v>244038</v>
      </c>
      <c r="M50" s="253">
        <f t="shared" si="1"/>
        <v>422409</v>
      </c>
      <c r="N50" s="255">
        <f>SUM(N16:N49)</f>
        <v>5157306</v>
      </c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</row>
    <row r="51" spans="1:34" ht="17.100000000000001" customHeight="1" x14ac:dyDescent="0.35">
      <c r="A51" s="263"/>
      <c r="B51" s="263"/>
      <c r="C51" s="263"/>
      <c r="D51" s="263"/>
      <c r="E51" s="263"/>
      <c r="F51" s="263"/>
      <c r="G51" s="212"/>
      <c r="H51" s="212"/>
      <c r="I51" s="212"/>
      <c r="J51" s="212"/>
      <c r="K51" s="212"/>
      <c r="L51" s="212"/>
      <c r="M51" s="212"/>
      <c r="N51" s="212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</row>
    <row r="52" spans="1:34" ht="19.5" customHeight="1" x14ac:dyDescent="0.35">
      <c r="A52" s="261" t="s">
        <v>208</v>
      </c>
      <c r="B52" s="188"/>
      <c r="C52" s="262"/>
      <c r="D52" s="262"/>
      <c r="E52" s="262"/>
      <c r="F52" s="262"/>
      <c r="G52" s="175"/>
      <c r="H52" s="175"/>
      <c r="I52" s="175"/>
      <c r="J52" s="175"/>
      <c r="K52" s="175"/>
      <c r="L52" s="175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</row>
    <row r="53" spans="1:34" ht="19.5" customHeight="1" x14ac:dyDescent="0.35">
      <c r="A53" s="261"/>
      <c r="B53" s="188"/>
      <c r="C53" s="262"/>
      <c r="D53" s="262"/>
      <c r="E53" s="262"/>
      <c r="F53" s="262"/>
      <c r="G53" s="175"/>
      <c r="H53" s="175"/>
      <c r="I53" s="175"/>
      <c r="J53" s="175"/>
      <c r="K53" s="175"/>
      <c r="L53" s="175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</row>
    <row r="54" spans="1:34" ht="19.5" customHeight="1" x14ac:dyDescent="0.35">
      <c r="A54" s="261"/>
      <c r="B54" s="188"/>
      <c r="C54" s="262"/>
      <c r="D54" s="262"/>
      <c r="E54" s="262"/>
      <c r="F54" s="262"/>
      <c r="G54" s="175"/>
      <c r="H54" s="175"/>
      <c r="I54" s="175"/>
      <c r="J54" s="175"/>
      <c r="K54" s="175"/>
      <c r="L54" s="175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</row>
    <row r="55" spans="1:34" ht="19.5" customHeight="1" x14ac:dyDescent="0.35">
      <c r="A55" s="261"/>
      <c r="B55" s="188"/>
      <c r="C55" s="262"/>
      <c r="D55" s="262"/>
      <c r="E55" s="262"/>
      <c r="F55" s="262"/>
      <c r="G55" s="175"/>
      <c r="H55" s="175"/>
      <c r="I55" s="175"/>
      <c r="J55" s="175"/>
      <c r="K55" s="175"/>
      <c r="L55" s="175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</row>
    <row r="56" spans="1:34" ht="19.5" customHeight="1" x14ac:dyDescent="0.35">
      <c r="A56" s="261"/>
      <c r="B56" s="188"/>
      <c r="C56" s="262"/>
      <c r="D56" s="262"/>
      <c r="E56" s="262"/>
      <c r="F56" s="262"/>
      <c r="G56" s="175"/>
      <c r="H56" s="175"/>
      <c r="I56" s="175"/>
      <c r="J56" s="175"/>
      <c r="K56" s="175"/>
      <c r="L56" s="175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</row>
    <row r="57" spans="1:34" ht="18" customHeight="1" x14ac:dyDescent="0.35">
      <c r="A57" s="188"/>
      <c r="B57" s="188"/>
      <c r="C57" s="262"/>
      <c r="D57" s="262"/>
      <c r="E57" s="262"/>
      <c r="F57" s="262"/>
      <c r="G57" s="175"/>
      <c r="H57" s="175"/>
      <c r="I57" s="175"/>
      <c r="J57" s="175"/>
      <c r="K57" s="175"/>
      <c r="L57" s="175"/>
      <c r="M57" s="220"/>
      <c r="N57" s="220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</row>
    <row r="58" spans="1:34" ht="17.100000000000001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</row>
    <row r="59" spans="1:34" ht="22.5" customHeight="1" x14ac:dyDescent="0.4">
      <c r="A59" s="462" t="s">
        <v>133</v>
      </c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  <c r="N59" s="462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</row>
    <row r="60" spans="1:34" ht="25.5" customHeight="1" x14ac:dyDescent="0.4">
      <c r="A60" s="463" t="s">
        <v>228</v>
      </c>
      <c r="B60" s="463"/>
      <c r="C60" s="463"/>
      <c r="D60" s="463"/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</row>
    <row r="61" spans="1:34" ht="25.5" customHeight="1" x14ac:dyDescent="0.4">
      <c r="A61" s="464" t="s">
        <v>99</v>
      </c>
      <c r="B61" s="463"/>
      <c r="C61" s="463"/>
      <c r="D61" s="463"/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</row>
    <row r="62" spans="1:34" ht="9" customHeight="1" x14ac:dyDescent="0.4">
      <c r="A62" s="233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</row>
    <row r="63" spans="1:34" ht="3" customHeight="1" thickBot="1" x14ac:dyDescent="0.3">
      <c r="A63" s="222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</row>
    <row r="64" spans="1:34" ht="33.75" customHeight="1" thickBot="1" x14ac:dyDescent="0.3">
      <c r="A64" s="235" t="s">
        <v>1</v>
      </c>
      <c r="B64" s="236" t="s">
        <v>164</v>
      </c>
      <c r="C64" s="237" t="s">
        <v>165</v>
      </c>
      <c r="D64" s="237" t="s">
        <v>166</v>
      </c>
      <c r="E64" s="237" t="s">
        <v>167</v>
      </c>
      <c r="F64" s="237" t="s">
        <v>168</v>
      </c>
      <c r="G64" s="237" t="s">
        <v>169</v>
      </c>
      <c r="H64" s="237" t="s">
        <v>170</v>
      </c>
      <c r="I64" s="237" t="s">
        <v>171</v>
      </c>
      <c r="J64" s="237" t="s">
        <v>172</v>
      </c>
      <c r="K64" s="237" t="s">
        <v>173</v>
      </c>
      <c r="L64" s="237" t="s">
        <v>12</v>
      </c>
      <c r="M64" s="237" t="s">
        <v>13</v>
      </c>
      <c r="N64" s="238" t="s">
        <v>14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</row>
    <row r="65" spans="1:34" ht="33.75" customHeight="1" x14ac:dyDescent="0.35">
      <c r="A65" s="239" t="s">
        <v>174</v>
      </c>
      <c r="B65" s="245">
        <f>[2]Enero!J52</f>
        <v>26886</v>
      </c>
      <c r="C65" s="8">
        <f>[2]Febrero!J56</f>
        <v>2216</v>
      </c>
      <c r="D65" s="8">
        <f>[2]Marzo!J56</f>
        <v>117633</v>
      </c>
      <c r="E65" s="8">
        <f>[2]Abril!J55</f>
        <v>481235</v>
      </c>
      <c r="F65" s="8">
        <f>[2]Mayo!J56</f>
        <v>288786</v>
      </c>
      <c r="G65" s="8">
        <f>[2]Junio!J56</f>
        <v>247443</v>
      </c>
      <c r="H65" s="8">
        <f>[2]Julio!J56</f>
        <v>196803</v>
      </c>
      <c r="I65" s="8">
        <f>[2]Agosto!J56</f>
        <v>102792</v>
      </c>
      <c r="J65" s="242">
        <f>[2]Septiembre!J56</f>
        <v>226018</v>
      </c>
      <c r="K65" s="8">
        <f>[2]Octubre!J56</f>
        <v>573490</v>
      </c>
      <c r="L65" s="8">
        <f>[2]Noviembre!J56</f>
        <v>429948</v>
      </c>
      <c r="M65" s="8">
        <f>[2]Diciembre!J56</f>
        <v>143785</v>
      </c>
      <c r="N65" s="243">
        <f t="shared" ref="N65:N96" si="2">SUM(B65:M65)</f>
        <v>2837035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</row>
    <row r="66" spans="1:34" ht="33.75" customHeight="1" x14ac:dyDescent="0.35">
      <c r="A66" s="244" t="s">
        <v>175</v>
      </c>
      <c r="B66" s="245">
        <f>[2]Enero!J53</f>
        <v>27954</v>
      </c>
      <c r="C66" s="8">
        <f>[2]Febrero!J57</f>
        <v>29327</v>
      </c>
      <c r="D66" s="8">
        <f>[2]Marzo!J57</f>
        <v>13712</v>
      </c>
      <c r="E66" s="8">
        <f>[2]Abril!J56</f>
        <v>22615</v>
      </c>
      <c r="F66" s="8">
        <f>[2]Mayo!J57</f>
        <v>23500</v>
      </c>
      <c r="G66" s="8">
        <f>[2]Junio!J57</f>
        <v>17034</v>
      </c>
      <c r="H66" s="8">
        <f>[2]Julio!J57</f>
        <v>20567</v>
      </c>
      <c r="I66" s="8">
        <f>[2]Agosto!J57</f>
        <v>33529</v>
      </c>
      <c r="J66" s="242">
        <f>[2]Septiembre!J57</f>
        <v>54003</v>
      </c>
      <c r="K66" s="8">
        <f>[2]Octubre!J57</f>
        <v>33312</v>
      </c>
      <c r="L66" s="8">
        <f>[2]Noviembre!J57</f>
        <v>30660</v>
      </c>
      <c r="M66" s="8">
        <f>[2]Diciembre!J57</f>
        <v>25426</v>
      </c>
      <c r="N66" s="9">
        <f t="shared" si="2"/>
        <v>331639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</row>
    <row r="67" spans="1:34" ht="33.75" customHeight="1" x14ac:dyDescent="0.35">
      <c r="A67" s="244" t="s">
        <v>176</v>
      </c>
      <c r="B67" s="245">
        <f>[2]Enero!J54</f>
        <v>230</v>
      </c>
      <c r="C67" s="8">
        <f>[2]Febrero!J58</f>
        <v>1140</v>
      </c>
      <c r="D67" s="8">
        <f>[2]Marzo!J58</f>
        <v>1143</v>
      </c>
      <c r="E67" s="8">
        <f>[2]Abril!J57</f>
        <v>0</v>
      </c>
      <c r="F67" s="8">
        <f>[2]Mayo!J58</f>
        <v>0</v>
      </c>
      <c r="G67" s="8">
        <f>[2]Junio!J58</f>
        <v>0</v>
      </c>
      <c r="H67" s="8">
        <f>[2]Julio!J58</f>
        <v>0</v>
      </c>
      <c r="I67" s="8">
        <f>[2]Agosto!J58</f>
        <v>500</v>
      </c>
      <c r="J67" s="242">
        <f>[2]Septiembre!J58</f>
        <v>100</v>
      </c>
      <c r="K67" s="8">
        <f>[2]Octubre!J58</f>
        <v>2300</v>
      </c>
      <c r="L67" s="8">
        <f>[2]Noviembre!J58</f>
        <v>968</v>
      </c>
      <c r="M67" s="8">
        <f>[2]Diciembre!J58</f>
        <v>2270</v>
      </c>
      <c r="N67" s="9">
        <f t="shared" si="2"/>
        <v>8651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</row>
    <row r="68" spans="1:34" ht="33.75" customHeight="1" x14ac:dyDescent="0.35">
      <c r="A68" s="244" t="s">
        <v>177</v>
      </c>
      <c r="B68" s="245">
        <f>[2]Enero!J55</f>
        <v>117980</v>
      </c>
      <c r="C68" s="8">
        <f>[2]Febrero!J59</f>
        <v>117980</v>
      </c>
      <c r="D68" s="8">
        <f>[2]Marzo!J59</f>
        <v>117980</v>
      </c>
      <c r="E68" s="8">
        <f>[2]Abril!J58</f>
        <v>117954</v>
      </c>
      <c r="F68" s="8">
        <f>[2]Mayo!J59</f>
        <v>284965</v>
      </c>
      <c r="G68" s="8">
        <f>[2]Junio!J59</f>
        <v>285269</v>
      </c>
      <c r="H68" s="8">
        <f>[2]Julio!J59</f>
        <v>285289</v>
      </c>
      <c r="I68" s="8">
        <f>[2]Agosto!J59</f>
        <v>286521</v>
      </c>
      <c r="J68" s="242">
        <f>[2]Septiembre!J59</f>
        <v>286151</v>
      </c>
      <c r="K68" s="8">
        <f>[2]Octubre!J59</f>
        <v>286151</v>
      </c>
      <c r="L68" s="8">
        <f>[2]Noviembre!J59</f>
        <v>286250</v>
      </c>
      <c r="M68" s="8">
        <f>[2]Diciembre!J59</f>
        <v>286273</v>
      </c>
      <c r="N68" s="9">
        <f>SUM(B68:M68)/4.5</f>
        <v>613058.4444444445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</row>
    <row r="69" spans="1:34" ht="33.75" customHeight="1" x14ac:dyDescent="0.35">
      <c r="A69" s="244" t="s">
        <v>178</v>
      </c>
      <c r="B69" s="245">
        <f>[2]Enero!J56</f>
        <v>2209</v>
      </c>
      <c r="C69" s="8">
        <f>[2]Febrero!J60</f>
        <v>1179</v>
      </c>
      <c r="D69" s="8">
        <f>[2]Marzo!J60</f>
        <v>923</v>
      </c>
      <c r="E69" s="8">
        <f>[2]Abril!J59</f>
        <v>3955</v>
      </c>
      <c r="F69" s="8">
        <f>[2]Mayo!J60</f>
        <v>2284</v>
      </c>
      <c r="G69" s="8">
        <f>[2]Junio!J60</f>
        <v>3321</v>
      </c>
      <c r="H69" s="8">
        <f>[2]Julio!J60</f>
        <v>7289</v>
      </c>
      <c r="I69" s="8">
        <f>[2]Agosto!J60</f>
        <v>10541</v>
      </c>
      <c r="J69" s="242">
        <f>[2]Septiembre!J60</f>
        <v>1551</v>
      </c>
      <c r="K69" s="8">
        <f>[2]Octubre!J60</f>
        <v>2300</v>
      </c>
      <c r="L69" s="8">
        <f>[2]Noviembre!J60</f>
        <v>3012</v>
      </c>
      <c r="M69" s="8">
        <f>[2]Diciembre!J60</f>
        <v>4032</v>
      </c>
      <c r="N69" s="9">
        <f t="shared" si="2"/>
        <v>42596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</row>
    <row r="70" spans="1:34" ht="33.75" customHeight="1" x14ac:dyDescent="0.35">
      <c r="A70" s="244" t="s">
        <v>179</v>
      </c>
      <c r="B70" s="245">
        <f>[2]Enero!J57</f>
        <v>8001</v>
      </c>
      <c r="C70" s="8">
        <f>[2]Febrero!J61</f>
        <v>129456</v>
      </c>
      <c r="D70" s="8">
        <f>[2]Marzo!J61</f>
        <v>54943</v>
      </c>
      <c r="E70" s="8">
        <f>[2]Abril!J60</f>
        <v>35105</v>
      </c>
      <c r="F70" s="8">
        <f>[2]Mayo!J61</f>
        <v>8750</v>
      </c>
      <c r="G70" s="8">
        <f>[2]Junio!J61</f>
        <v>2968</v>
      </c>
      <c r="H70" s="8">
        <f>[2]Julio!J61</f>
        <v>17848</v>
      </c>
      <c r="I70" s="8">
        <f>[2]Agosto!J61</f>
        <v>17674</v>
      </c>
      <c r="J70" s="242">
        <f>[2]Septiembre!J61</f>
        <v>5594</v>
      </c>
      <c r="K70" s="8">
        <f>[2]Octubre!J61</f>
        <v>4746</v>
      </c>
      <c r="L70" s="8">
        <f>[2]Noviembre!J61</f>
        <v>20907</v>
      </c>
      <c r="M70" s="8">
        <f>[2]Diciembre!J61</f>
        <v>22800</v>
      </c>
      <c r="N70" s="9">
        <f t="shared" si="2"/>
        <v>328792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</row>
    <row r="71" spans="1:34" ht="33.75" customHeight="1" x14ac:dyDescent="0.35">
      <c r="A71" s="244" t="s">
        <v>180</v>
      </c>
      <c r="B71" s="245">
        <f>[2]Enero!J58</f>
        <v>18792</v>
      </c>
      <c r="C71" s="8">
        <f>[2]Febrero!J62</f>
        <v>35303</v>
      </c>
      <c r="D71" s="8">
        <f>[2]Marzo!J62</f>
        <v>23756</v>
      </c>
      <c r="E71" s="8">
        <f>[2]Abril!J61</f>
        <v>12151</v>
      </c>
      <c r="F71" s="8">
        <f>[2]Mayo!J62</f>
        <v>2405</v>
      </c>
      <c r="G71" s="8">
        <f>[2]Junio!J62</f>
        <v>5686</v>
      </c>
      <c r="H71" s="8">
        <f>[2]Julio!J62</f>
        <v>34028</v>
      </c>
      <c r="I71" s="8">
        <f>[2]Agosto!J62</f>
        <v>43708</v>
      </c>
      <c r="J71" s="242">
        <f>[2]Septiembre!J62</f>
        <v>5065</v>
      </c>
      <c r="K71" s="8">
        <f>[2]Octubre!J62</f>
        <v>1196</v>
      </c>
      <c r="L71" s="8">
        <f>[2]Noviembre!J62</f>
        <v>19339</v>
      </c>
      <c r="M71" s="8">
        <f>[2]Diciembre!J62</f>
        <v>43842</v>
      </c>
      <c r="N71" s="9">
        <f t="shared" si="2"/>
        <v>245271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</row>
    <row r="72" spans="1:34" ht="33.75" customHeight="1" x14ac:dyDescent="0.35">
      <c r="A72" s="244" t="s">
        <v>181</v>
      </c>
      <c r="B72" s="245">
        <f>[2]Enero!J59</f>
        <v>378</v>
      </c>
      <c r="C72" s="8">
        <f>[2]Febrero!J63</f>
        <v>621</v>
      </c>
      <c r="D72" s="8">
        <f>[2]Marzo!J63</f>
        <v>410</v>
      </c>
      <c r="E72" s="8">
        <f>[2]Abril!J62</f>
        <v>532</v>
      </c>
      <c r="F72" s="8">
        <f>[2]Mayo!J63</f>
        <v>105</v>
      </c>
      <c r="G72" s="8">
        <f>[2]Junio!J63</f>
        <v>150</v>
      </c>
      <c r="H72" s="8">
        <f>[2]Julio!J63</f>
        <v>536</v>
      </c>
      <c r="I72" s="8">
        <f>[2]Agosto!J63</f>
        <v>1769</v>
      </c>
      <c r="J72" s="242">
        <f>[2]Septiembre!J63</f>
        <v>523</v>
      </c>
      <c r="K72" s="8">
        <f>[2]Octubre!J63</f>
        <v>602</v>
      </c>
      <c r="L72" s="8">
        <f>[2]Noviembre!J63</f>
        <v>264</v>
      </c>
      <c r="M72" s="8">
        <f>[2]Diciembre!J63</f>
        <v>1712</v>
      </c>
      <c r="N72" s="9">
        <f t="shared" si="2"/>
        <v>7602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</row>
    <row r="73" spans="1:34" ht="33.75" customHeight="1" x14ac:dyDescent="0.35">
      <c r="A73" s="244" t="s">
        <v>182</v>
      </c>
      <c r="B73" s="245">
        <f>[2]Enero!J60</f>
        <v>74397</v>
      </c>
      <c r="C73" s="8">
        <f>[2]Febrero!J64</f>
        <v>74421</v>
      </c>
      <c r="D73" s="8">
        <f>[2]Marzo!J64</f>
        <v>54572</v>
      </c>
      <c r="E73" s="8">
        <f>[2]Abril!J63</f>
        <v>29219</v>
      </c>
      <c r="F73" s="8">
        <f>[2]Mayo!J64</f>
        <v>11615</v>
      </c>
      <c r="G73" s="8">
        <f>[2]Junio!J64</f>
        <v>17091</v>
      </c>
      <c r="H73" s="8">
        <f>[2]Julio!J64</f>
        <v>8769</v>
      </c>
      <c r="I73" s="8">
        <f>[2]Agosto!J64</f>
        <v>9410</v>
      </c>
      <c r="J73" s="242">
        <f>[2]Septiembre!J64</f>
        <v>8625</v>
      </c>
      <c r="K73" s="8">
        <f>[2]Octubre!J64</f>
        <v>9445</v>
      </c>
      <c r="L73" s="8">
        <f>[2]Noviembre!J64</f>
        <v>24631</v>
      </c>
      <c r="M73" s="8">
        <f>[2]Diciembre!J64</f>
        <v>50836</v>
      </c>
      <c r="N73" s="9">
        <f t="shared" si="2"/>
        <v>373031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</row>
    <row r="74" spans="1:34" ht="33.75" customHeight="1" x14ac:dyDescent="0.35">
      <c r="A74" s="244" t="s">
        <v>183</v>
      </c>
      <c r="B74" s="245">
        <f>[2]Enero!J61</f>
        <v>8441</v>
      </c>
      <c r="C74" s="8">
        <f>[2]Febrero!J65</f>
        <v>9954</v>
      </c>
      <c r="D74" s="8">
        <f>[2]Marzo!J65</f>
        <v>9985</v>
      </c>
      <c r="E74" s="8">
        <f>[2]Abril!J64</f>
        <v>14508</v>
      </c>
      <c r="F74" s="8">
        <f>[2]Mayo!J65</f>
        <v>7756</v>
      </c>
      <c r="G74" s="8">
        <f>[2]Junio!J65</f>
        <v>13159</v>
      </c>
      <c r="H74" s="8">
        <f>[2]Julio!J65</f>
        <v>4896</v>
      </c>
      <c r="I74" s="8">
        <f>[2]Agosto!J65</f>
        <v>6231</v>
      </c>
      <c r="J74" s="242">
        <f>[2]Septiembre!J65</f>
        <v>5904</v>
      </c>
      <c r="K74" s="8">
        <f>[2]Octubre!J65</f>
        <v>8040</v>
      </c>
      <c r="L74" s="8">
        <f>[2]Noviembre!J65</f>
        <v>8067</v>
      </c>
      <c r="M74" s="8">
        <f>[2]Diciembre!J65</f>
        <v>7332</v>
      </c>
      <c r="N74" s="9">
        <f t="shared" si="2"/>
        <v>104273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</row>
    <row r="75" spans="1:34" ht="33.75" customHeight="1" x14ac:dyDescent="0.35">
      <c r="A75" s="244" t="s">
        <v>184</v>
      </c>
      <c r="B75" s="245">
        <f>[2]Enero!J62</f>
        <v>7779</v>
      </c>
      <c r="C75" s="8">
        <f>[2]Febrero!J66</f>
        <v>8825</v>
      </c>
      <c r="D75" s="8">
        <f>[2]Marzo!J66</f>
        <v>7250</v>
      </c>
      <c r="E75" s="8">
        <f>[2]Abril!J65</f>
        <v>4452</v>
      </c>
      <c r="F75" s="8">
        <f>[2]Mayo!J66</f>
        <v>6112</v>
      </c>
      <c r="G75" s="8">
        <f>[2]Junio!J66</f>
        <v>4217</v>
      </c>
      <c r="H75" s="8">
        <f>[2]Julio!J66</f>
        <v>2884</v>
      </c>
      <c r="I75" s="8">
        <f>[2]Agosto!J66</f>
        <v>2537</v>
      </c>
      <c r="J75" s="242">
        <f>[2]Septiembre!J66</f>
        <v>2507</v>
      </c>
      <c r="K75" s="8">
        <f>[2]Octubre!J66</f>
        <v>5103</v>
      </c>
      <c r="L75" s="8">
        <f>[2]Noviembre!J66</f>
        <v>5932</v>
      </c>
      <c r="M75" s="8">
        <f>[2]Diciembre!J66</f>
        <v>4227</v>
      </c>
      <c r="N75" s="9">
        <f t="shared" si="2"/>
        <v>61825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</row>
    <row r="76" spans="1:34" ht="33.75" customHeight="1" x14ac:dyDescent="0.35">
      <c r="A76" s="244" t="s">
        <v>185</v>
      </c>
      <c r="B76" s="245">
        <f>[2]Enero!J63</f>
        <v>3558</v>
      </c>
      <c r="C76" s="8">
        <f>[2]Febrero!J67</f>
        <v>3838</v>
      </c>
      <c r="D76" s="8">
        <f>[2]Marzo!J67</f>
        <v>2504</v>
      </c>
      <c r="E76" s="8">
        <f>[2]Abril!J66</f>
        <v>4668</v>
      </c>
      <c r="F76" s="8">
        <f>[2]Mayo!J67</f>
        <v>2795</v>
      </c>
      <c r="G76" s="8">
        <f>[2]Junio!J67</f>
        <v>2840</v>
      </c>
      <c r="H76" s="8">
        <f>[2]Julio!J67</f>
        <v>2217</v>
      </c>
      <c r="I76" s="8">
        <f>[2]Agosto!J67</f>
        <v>2501</v>
      </c>
      <c r="J76" s="242">
        <f>[2]Septiembre!J67</f>
        <v>1892</v>
      </c>
      <c r="K76" s="8">
        <f>[2]Octubre!J67</f>
        <v>2312</v>
      </c>
      <c r="L76" s="8">
        <f>[2]Noviembre!J67</f>
        <v>3553</v>
      </c>
      <c r="M76" s="8">
        <f>[2]Diciembre!J67</f>
        <v>2417</v>
      </c>
      <c r="N76" s="9">
        <f t="shared" si="2"/>
        <v>35095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</row>
    <row r="77" spans="1:34" ht="33.75" customHeight="1" x14ac:dyDescent="0.35">
      <c r="A77" s="244" t="s">
        <v>186</v>
      </c>
      <c r="B77" s="245">
        <f>[2]Enero!J64</f>
        <v>5926</v>
      </c>
      <c r="C77" s="8">
        <f>[2]Febrero!J68</f>
        <v>7527</v>
      </c>
      <c r="D77" s="8">
        <f>[2]Marzo!J68</f>
        <v>7710</v>
      </c>
      <c r="E77" s="8">
        <f>[2]Abril!J67</f>
        <v>5200</v>
      </c>
      <c r="F77" s="8">
        <f>[2]Mayo!J68</f>
        <v>5041</v>
      </c>
      <c r="G77" s="8">
        <f>[2]Junio!J68</f>
        <v>5370</v>
      </c>
      <c r="H77" s="8">
        <f>[2]Julio!J68</f>
        <v>4625</v>
      </c>
      <c r="I77" s="8">
        <f>[2]Agosto!J68</f>
        <v>3945</v>
      </c>
      <c r="J77" s="242">
        <f>[2]Septiembre!J68</f>
        <v>3800</v>
      </c>
      <c r="K77" s="8">
        <f>[2]Octubre!J68</f>
        <v>4978</v>
      </c>
      <c r="L77" s="8">
        <f>[2]Noviembre!J68</f>
        <v>6099</v>
      </c>
      <c r="M77" s="8">
        <f>[2]Diciembre!J68</f>
        <v>11267</v>
      </c>
      <c r="N77" s="9">
        <f t="shared" si="2"/>
        <v>71488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</row>
    <row r="78" spans="1:34" ht="33.75" customHeight="1" x14ac:dyDescent="0.35">
      <c r="A78" s="244" t="s">
        <v>187</v>
      </c>
      <c r="B78" s="245">
        <f>[2]Enero!J65</f>
        <v>35854</v>
      </c>
      <c r="C78" s="8">
        <f>[2]Febrero!J69</f>
        <v>69287</v>
      </c>
      <c r="D78" s="8">
        <f>[2]Marzo!J69</f>
        <v>28504</v>
      </c>
      <c r="E78" s="8">
        <f>[2]Abril!J68</f>
        <v>28921</v>
      </c>
      <c r="F78" s="8">
        <f>[2]Mayo!J69</f>
        <v>30226</v>
      </c>
      <c r="G78" s="8">
        <f>[2]Junio!J69</f>
        <v>24780</v>
      </c>
      <c r="H78" s="8">
        <f>[2]Julio!J69</f>
        <v>22096</v>
      </c>
      <c r="I78" s="8">
        <f>[2]Agosto!J69</f>
        <v>21884</v>
      </c>
      <c r="J78" s="242">
        <f>[2]Septiembre!J69</f>
        <v>23732</v>
      </c>
      <c r="K78" s="8">
        <f>[2]Octubre!J69</f>
        <v>28140</v>
      </c>
      <c r="L78" s="8">
        <f>[2]Noviembre!J69</f>
        <v>43224</v>
      </c>
      <c r="M78" s="8">
        <f>[2]Diciembre!J69</f>
        <v>28458</v>
      </c>
      <c r="N78" s="9">
        <f t="shared" si="2"/>
        <v>385106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</row>
    <row r="79" spans="1:34" ht="33.75" customHeight="1" x14ac:dyDescent="0.35">
      <c r="A79" s="244" t="s">
        <v>188</v>
      </c>
      <c r="B79" s="245">
        <f>[2]Enero!J66</f>
        <v>10136</v>
      </c>
      <c r="C79" s="8">
        <f>[2]Febrero!J70</f>
        <v>13158</v>
      </c>
      <c r="D79" s="8">
        <f>[2]Marzo!J70</f>
        <v>14010</v>
      </c>
      <c r="E79" s="8">
        <f>[2]Abril!J69</f>
        <v>11858</v>
      </c>
      <c r="F79" s="8">
        <f>[2]Mayo!J70</f>
        <v>10323</v>
      </c>
      <c r="G79" s="8">
        <f>[2]Junio!J70</f>
        <v>11534</v>
      </c>
      <c r="H79" s="8">
        <f>[2]Julio!J70</f>
        <v>8544</v>
      </c>
      <c r="I79" s="8">
        <f>[2]Agosto!J70</f>
        <v>7451</v>
      </c>
      <c r="J79" s="242">
        <f>[2]Septiembre!J70</f>
        <v>4151</v>
      </c>
      <c r="K79" s="8">
        <f>[2]Octubre!J70</f>
        <v>8150</v>
      </c>
      <c r="L79" s="8">
        <f>[2]Noviembre!J70</f>
        <v>7136</v>
      </c>
      <c r="M79" s="8">
        <f>[2]Diciembre!J70</f>
        <v>6815</v>
      </c>
      <c r="N79" s="9">
        <f t="shared" si="2"/>
        <v>113266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</row>
    <row r="80" spans="1:34" ht="33.75" customHeight="1" x14ac:dyDescent="0.35">
      <c r="A80" s="244" t="s">
        <v>189</v>
      </c>
      <c r="B80" s="245">
        <f>[2]Enero!J67</f>
        <v>0</v>
      </c>
      <c r="C80" s="8">
        <f>[2]Febrero!J71</f>
        <v>0</v>
      </c>
      <c r="D80" s="8">
        <f>[2]Marzo!J71</f>
        <v>27</v>
      </c>
      <c r="E80" s="8">
        <f>[2]Abril!J70</f>
        <v>942</v>
      </c>
      <c r="F80" s="8">
        <f>[2]Mayo!J71</f>
        <v>2201</v>
      </c>
      <c r="G80" s="8">
        <f>[2]Junio!J71</f>
        <v>2203</v>
      </c>
      <c r="H80" s="8">
        <f>[2]Julio!J71</f>
        <v>0</v>
      </c>
      <c r="I80" s="8">
        <f>[2]Agosto!J71</f>
        <v>0</v>
      </c>
      <c r="J80" s="242">
        <f>[2]Septiembre!J71</f>
        <v>0</v>
      </c>
      <c r="K80" s="8">
        <f>[2]Octubre!J71</f>
        <v>0</v>
      </c>
      <c r="L80" s="8">
        <f>[2]Noviembre!J71</f>
        <v>0</v>
      </c>
      <c r="M80" s="8">
        <f>[2]Diciembre!J71</f>
        <v>145</v>
      </c>
      <c r="N80" s="9">
        <f t="shared" si="2"/>
        <v>5518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</row>
    <row r="81" spans="1:34" ht="33.75" customHeight="1" x14ac:dyDescent="0.35">
      <c r="A81" s="244" t="s">
        <v>190</v>
      </c>
      <c r="B81" s="245">
        <f>[2]Enero!J68</f>
        <v>10626</v>
      </c>
      <c r="C81" s="8">
        <f>[2]Febrero!J72</f>
        <v>12005</v>
      </c>
      <c r="D81" s="8">
        <f>[2]Marzo!J72</f>
        <v>12486</v>
      </c>
      <c r="E81" s="8">
        <f>[2]Abril!J71</f>
        <v>16105</v>
      </c>
      <c r="F81" s="8">
        <f>[2]Mayo!J72</f>
        <v>12180</v>
      </c>
      <c r="G81" s="8">
        <f>[2]Junio!J72</f>
        <v>9587</v>
      </c>
      <c r="H81" s="8">
        <f>[2]Julio!J72</f>
        <v>8429</v>
      </c>
      <c r="I81" s="8">
        <f>[2]Agosto!J72</f>
        <v>8508</v>
      </c>
      <c r="J81" s="242">
        <f>[2]Septiembre!J72</f>
        <v>9160</v>
      </c>
      <c r="K81" s="8">
        <f>[2]Octubre!J72</f>
        <v>10853</v>
      </c>
      <c r="L81" s="8">
        <f>[2]Noviembre!J72</f>
        <v>10594</v>
      </c>
      <c r="M81" s="8">
        <f>[2]Diciembre!J72</f>
        <v>12990</v>
      </c>
      <c r="N81" s="9">
        <f t="shared" si="2"/>
        <v>133523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</row>
    <row r="82" spans="1:34" ht="33.75" customHeight="1" x14ac:dyDescent="0.35">
      <c r="A82" s="244" t="s">
        <v>191</v>
      </c>
      <c r="B82" s="245">
        <f>[2]Enero!J69</f>
        <v>5313</v>
      </c>
      <c r="C82" s="8">
        <f>[2]Febrero!J73</f>
        <v>6030</v>
      </c>
      <c r="D82" s="8">
        <f>[2]Marzo!J73</f>
        <v>6120</v>
      </c>
      <c r="E82" s="8">
        <f>[2]Abril!J72</f>
        <v>7000</v>
      </c>
      <c r="F82" s="8">
        <f>[2]Mayo!J73</f>
        <v>6840</v>
      </c>
      <c r="G82" s="8">
        <f>[2]Junio!J73</f>
        <v>7664</v>
      </c>
      <c r="H82" s="8">
        <f>[2]Julio!J73</f>
        <v>5256</v>
      </c>
      <c r="I82" s="8">
        <f>[2]Agosto!J73</f>
        <v>4589</v>
      </c>
      <c r="J82" s="242">
        <f>[2]Septiembre!J73</f>
        <v>4213</v>
      </c>
      <c r="K82" s="8">
        <f>[2]Octubre!J73</f>
        <v>7910</v>
      </c>
      <c r="L82" s="8">
        <f>[2]Noviembre!J73</f>
        <v>7204</v>
      </c>
      <c r="M82" s="8">
        <f>[2]Diciembre!J73</f>
        <v>7044</v>
      </c>
      <c r="N82" s="9">
        <f t="shared" si="2"/>
        <v>75183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</row>
    <row r="83" spans="1:34" ht="33.75" customHeight="1" x14ac:dyDescent="0.35">
      <c r="A83" s="244" t="s">
        <v>192</v>
      </c>
      <c r="B83" s="245">
        <f>[2]Enero!J70</f>
        <v>1386</v>
      </c>
      <c r="C83" s="8">
        <f>[2]Febrero!J74</f>
        <v>7017</v>
      </c>
      <c r="D83" s="8">
        <f>[2]Marzo!J74</f>
        <v>6683</v>
      </c>
      <c r="E83" s="8">
        <f>[2]Abril!J73</f>
        <v>9415</v>
      </c>
      <c r="F83" s="8">
        <f>[2]Mayo!J74</f>
        <v>6421</v>
      </c>
      <c r="G83" s="8">
        <f>[2]Junio!J74</f>
        <v>1971</v>
      </c>
      <c r="H83" s="8">
        <f>[2]Julio!J74</f>
        <v>1131</v>
      </c>
      <c r="I83" s="8">
        <f>[2]Agosto!J74</f>
        <v>2097</v>
      </c>
      <c r="J83" s="242">
        <f>[2]Septiembre!J74</f>
        <v>965</v>
      </c>
      <c r="K83" s="8">
        <f>[2]Octubre!J74</f>
        <v>1597</v>
      </c>
      <c r="L83" s="8">
        <f>[2]Noviembre!J74</f>
        <v>1934</v>
      </c>
      <c r="M83" s="8">
        <f>[2]Diciembre!J74</f>
        <v>1780</v>
      </c>
      <c r="N83" s="9">
        <f t="shared" si="2"/>
        <v>42397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</row>
    <row r="84" spans="1:34" ht="33.75" customHeight="1" x14ac:dyDescent="0.35">
      <c r="A84" s="244" t="s">
        <v>193</v>
      </c>
      <c r="B84" s="245">
        <f>[2]Enero!J71</f>
        <v>935</v>
      </c>
      <c r="C84" s="8">
        <f>[2]Febrero!J75</f>
        <v>1200</v>
      </c>
      <c r="D84" s="8">
        <f>[2]Marzo!J75</f>
        <v>1252</v>
      </c>
      <c r="E84" s="8">
        <f>[2]Abril!J74</f>
        <v>841</v>
      </c>
      <c r="F84" s="8">
        <f>[2]Mayo!J75</f>
        <v>970</v>
      </c>
      <c r="G84" s="8">
        <f>[2]Junio!J75</f>
        <v>810</v>
      </c>
      <c r="H84" s="8">
        <f>[2]Julio!J75</f>
        <v>686</v>
      </c>
      <c r="I84" s="8">
        <f>[2]Agosto!J75</f>
        <v>686</v>
      </c>
      <c r="J84" s="242">
        <f>[2]Septiembre!J75</f>
        <v>616</v>
      </c>
      <c r="K84" s="8">
        <f>[2]Octubre!J75</f>
        <v>409</v>
      </c>
      <c r="L84" s="8">
        <f>[2]Noviembre!J75</f>
        <v>745</v>
      </c>
      <c r="M84" s="8">
        <f>[2]Diciembre!J75</f>
        <v>926</v>
      </c>
      <c r="N84" s="9">
        <f t="shared" si="2"/>
        <v>10076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</row>
    <row r="85" spans="1:34" ht="33.75" customHeight="1" x14ac:dyDescent="0.35">
      <c r="A85" s="244" t="s">
        <v>194</v>
      </c>
      <c r="B85" s="245">
        <f>[2]Enero!J72</f>
        <v>695</v>
      </c>
      <c r="C85" s="8">
        <f>[2]Febrero!J76</f>
        <v>1490</v>
      </c>
      <c r="D85" s="8">
        <f>[2]Marzo!J76</f>
        <v>1060</v>
      </c>
      <c r="E85" s="8">
        <f>[2]Abril!J75</f>
        <v>1200</v>
      </c>
      <c r="F85" s="8">
        <f>[2]Mayo!J76</f>
        <v>750</v>
      </c>
      <c r="G85" s="8">
        <f>[2]Junio!J76</f>
        <v>1100</v>
      </c>
      <c r="H85" s="8">
        <f>[2]Julio!J76</f>
        <v>384</v>
      </c>
      <c r="I85" s="8">
        <f>[2]Agosto!J76</f>
        <v>351</v>
      </c>
      <c r="J85" s="242">
        <f>[2]Septiembre!J76</f>
        <v>919</v>
      </c>
      <c r="K85" s="8">
        <f>[2]Octubre!J76</f>
        <v>500</v>
      </c>
      <c r="L85" s="8">
        <f>[2]Noviembre!J76</f>
        <v>2126</v>
      </c>
      <c r="M85" s="8">
        <f>[2]Diciembre!J76</f>
        <v>1240</v>
      </c>
      <c r="N85" s="9">
        <f t="shared" si="2"/>
        <v>11815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</row>
    <row r="86" spans="1:34" ht="33.75" customHeight="1" x14ac:dyDescent="0.35">
      <c r="A86" s="244" t="s">
        <v>195</v>
      </c>
      <c r="B86" s="245">
        <f>[2]Enero!J73</f>
        <v>16357</v>
      </c>
      <c r="C86" s="8">
        <f>[2]Febrero!J77</f>
        <v>18240</v>
      </c>
      <c r="D86" s="8">
        <f>[2]Marzo!J77</f>
        <v>11024</v>
      </c>
      <c r="E86" s="8">
        <f>[2]Abril!J76</f>
        <v>9608</v>
      </c>
      <c r="F86" s="8">
        <f>[2]Mayo!J77</f>
        <v>9934</v>
      </c>
      <c r="G86" s="8">
        <f>[2]Junio!J77</f>
        <v>16318</v>
      </c>
      <c r="H86" s="8">
        <f>[2]Julio!J77</f>
        <v>16528</v>
      </c>
      <c r="I86" s="8">
        <f>[2]Agosto!J77</f>
        <v>11277</v>
      </c>
      <c r="J86" s="242">
        <f>[2]Septiembre!J77</f>
        <v>11595</v>
      </c>
      <c r="K86" s="8">
        <f>[2]Octubre!J77</f>
        <v>11801</v>
      </c>
      <c r="L86" s="8">
        <f>[2]Noviembre!J77</f>
        <v>10641</v>
      </c>
      <c r="M86" s="8">
        <f>[2]Diciembre!J77</f>
        <v>16734</v>
      </c>
      <c r="N86" s="9">
        <f t="shared" si="2"/>
        <v>160057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</row>
    <row r="87" spans="1:34" ht="33.75" customHeight="1" x14ac:dyDescent="0.35">
      <c r="A87" s="244" t="s">
        <v>196</v>
      </c>
      <c r="B87" s="245">
        <f>[2]Enero!J74</f>
        <v>1437</v>
      </c>
      <c r="C87" s="8">
        <f>[2]Febrero!J78</f>
        <v>1920</v>
      </c>
      <c r="D87" s="8">
        <f>[2]Marzo!J78</f>
        <v>1779</v>
      </c>
      <c r="E87" s="8">
        <f>[2]Abril!J77</f>
        <v>1865</v>
      </c>
      <c r="F87" s="8">
        <f>[2]Mayo!J78</f>
        <v>1480</v>
      </c>
      <c r="G87" s="8">
        <f>[2]Junio!J78</f>
        <v>1700</v>
      </c>
      <c r="H87" s="8">
        <f>[2]Julio!J78</f>
        <v>366</v>
      </c>
      <c r="I87" s="8">
        <f>[2]Agosto!J78</f>
        <v>769</v>
      </c>
      <c r="J87" s="242">
        <f>[2]Septiembre!J78</f>
        <v>781</v>
      </c>
      <c r="K87" s="8">
        <f>[2]Octubre!J78</f>
        <v>492</v>
      </c>
      <c r="L87" s="8">
        <f>[2]Noviembre!J78</f>
        <v>838</v>
      </c>
      <c r="M87" s="8">
        <f>[2]Diciembre!J78</f>
        <v>1800</v>
      </c>
      <c r="N87" s="9">
        <f t="shared" si="2"/>
        <v>15227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</row>
    <row r="88" spans="1:34" ht="33.75" customHeight="1" x14ac:dyDescent="0.35">
      <c r="A88" s="244" t="s">
        <v>197</v>
      </c>
      <c r="B88" s="245">
        <v>0</v>
      </c>
      <c r="C88" s="8">
        <f>[2]Febrero!J79</f>
        <v>0</v>
      </c>
      <c r="D88" s="8">
        <f>[2]Marzo!J79</f>
        <v>0</v>
      </c>
      <c r="E88" s="8">
        <f>[2]Abril!J78</f>
        <v>0</v>
      </c>
      <c r="F88" s="8">
        <f>[2]Mayo!J79</f>
        <v>0</v>
      </c>
      <c r="G88" s="8">
        <f>[2]Junio!J79</f>
        <v>0</v>
      </c>
      <c r="H88" s="8">
        <f>[2]Julio!J79</f>
        <v>0</v>
      </c>
      <c r="I88" s="8">
        <f>[2]Agosto!J79</f>
        <v>0</v>
      </c>
      <c r="J88" s="242">
        <f>[2]Septiembre!J79</f>
        <v>0</v>
      </c>
      <c r="K88" s="8">
        <f>[2]Octubre!J79</f>
        <v>0</v>
      </c>
      <c r="L88" s="8">
        <f>[2]Noviembre!J79</f>
        <v>0</v>
      </c>
      <c r="M88" s="8">
        <f>[2]Diciembre!J79</f>
        <v>0</v>
      </c>
      <c r="N88" s="9">
        <f t="shared" si="2"/>
        <v>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</row>
    <row r="89" spans="1:34" ht="33.75" customHeight="1" x14ac:dyDescent="0.35">
      <c r="A89" s="244" t="s">
        <v>198</v>
      </c>
      <c r="B89" s="245">
        <f>[2]Enero!J76</f>
        <v>1239</v>
      </c>
      <c r="C89" s="8">
        <f>[2]Febrero!J80</f>
        <v>1416</v>
      </c>
      <c r="D89" s="8">
        <f>[2]Marzo!J80</f>
        <v>1520</v>
      </c>
      <c r="E89" s="8">
        <f>[2]Abril!J79</f>
        <v>897</v>
      </c>
      <c r="F89" s="8">
        <f>[2]Mayo!J80</f>
        <v>1135</v>
      </c>
      <c r="G89" s="8">
        <f>[2]Junio!J80</f>
        <v>1176</v>
      </c>
      <c r="H89" s="8">
        <f>[2]Julio!J80</f>
        <v>594</v>
      </c>
      <c r="I89" s="8">
        <f>[2]Agosto!J80</f>
        <v>1540</v>
      </c>
      <c r="J89" s="242">
        <f>[2]Septiembre!J80</f>
        <v>1698</v>
      </c>
      <c r="K89" s="8">
        <f>[2]Octubre!J80</f>
        <v>812</v>
      </c>
      <c r="L89" s="8">
        <f>[2]Noviembre!J80</f>
        <v>1583</v>
      </c>
      <c r="M89" s="8">
        <f>[2]Diciembre!J80</f>
        <v>1225</v>
      </c>
      <c r="N89" s="9">
        <f t="shared" si="2"/>
        <v>14835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</row>
    <row r="90" spans="1:34" ht="33.75" customHeight="1" x14ac:dyDescent="0.35">
      <c r="A90" s="244" t="s">
        <v>199</v>
      </c>
      <c r="B90" s="245">
        <f>[2]Enero!J77</f>
        <v>73359</v>
      </c>
      <c r="C90" s="8">
        <f>[2]Febrero!J81</f>
        <v>80134</v>
      </c>
      <c r="D90" s="8">
        <f>[2]Marzo!J81</f>
        <v>89274</v>
      </c>
      <c r="E90" s="8">
        <f>[2]Abril!J80</f>
        <v>1376</v>
      </c>
      <c r="F90" s="8">
        <f>[2]Mayo!J81</f>
        <v>542</v>
      </c>
      <c r="G90" s="8">
        <f>[2]Junio!J81</f>
        <v>689</v>
      </c>
      <c r="H90" s="8">
        <f>[2]Julio!J81</f>
        <v>1298</v>
      </c>
      <c r="I90" s="8">
        <f>[2]Agosto!J81</f>
        <v>66607</v>
      </c>
      <c r="J90" s="242">
        <f>[2]Septiembre!J81</f>
        <v>48516</v>
      </c>
      <c r="K90" s="8">
        <f>[2]Octubre!J81</f>
        <v>68125</v>
      </c>
      <c r="L90" s="8">
        <f>[2]Noviembre!J81</f>
        <v>30380</v>
      </c>
      <c r="M90" s="8">
        <f>[2]Diciembre!J81</f>
        <v>43310</v>
      </c>
      <c r="N90" s="9">
        <f t="shared" si="2"/>
        <v>503610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</row>
    <row r="91" spans="1:34" ht="33.75" customHeight="1" x14ac:dyDescent="0.35">
      <c r="A91" s="244" t="s">
        <v>200</v>
      </c>
      <c r="B91" s="245">
        <f>[2]Enero!J78</f>
        <v>7273</v>
      </c>
      <c r="C91" s="8">
        <f>[2]Febrero!J82</f>
        <v>8307</v>
      </c>
      <c r="D91" s="8">
        <f>[2]Marzo!J82</f>
        <v>9799</v>
      </c>
      <c r="E91" s="8">
        <f>[2]Abril!J81</f>
        <v>8740</v>
      </c>
      <c r="F91" s="8">
        <f>[2]Mayo!J82</f>
        <v>7123</v>
      </c>
      <c r="G91" s="8">
        <f>[2]Junio!J82</f>
        <v>8615</v>
      </c>
      <c r="H91" s="8">
        <f>[2]Julio!J82</f>
        <v>8774</v>
      </c>
      <c r="I91" s="8">
        <f>[2]Agosto!J82</f>
        <v>12572</v>
      </c>
      <c r="J91" s="242">
        <f>[2]Septiembre!J82</f>
        <v>8245</v>
      </c>
      <c r="K91" s="8">
        <f>[2]Octubre!J82</f>
        <v>15172</v>
      </c>
      <c r="L91" s="8">
        <f>[2]Noviembre!J82</f>
        <v>15733</v>
      </c>
      <c r="M91" s="8">
        <f>[2]Diciembre!J82</f>
        <v>14182</v>
      </c>
      <c r="N91" s="9">
        <f t="shared" si="2"/>
        <v>124535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</row>
    <row r="92" spans="1:34" ht="33.75" customHeight="1" x14ac:dyDescent="0.35">
      <c r="A92" s="244" t="s">
        <v>201</v>
      </c>
      <c r="B92" s="245">
        <f>[2]Enero!J79</f>
        <v>7698</v>
      </c>
      <c r="C92" s="8">
        <f>[2]Febrero!J83</f>
        <v>9177</v>
      </c>
      <c r="D92" s="8">
        <f>[2]Marzo!J83</f>
        <v>7907</v>
      </c>
      <c r="E92" s="8">
        <f>[2]Abril!J82</f>
        <v>8220</v>
      </c>
      <c r="F92" s="8">
        <f>[2]Mayo!J83</f>
        <v>8141</v>
      </c>
      <c r="G92" s="8">
        <f>[2]Junio!J83</f>
        <v>8872</v>
      </c>
      <c r="H92" s="8">
        <f>[2]Julio!J83</f>
        <v>10108</v>
      </c>
      <c r="I92" s="8">
        <f>[2]Agosto!J83</f>
        <v>10127</v>
      </c>
      <c r="J92" s="242">
        <f>[2]Septiembre!J83</f>
        <v>9682</v>
      </c>
      <c r="K92" s="8">
        <f>[2]Octubre!J83</f>
        <v>8999</v>
      </c>
      <c r="L92" s="8">
        <f>[2]Noviembre!J83</f>
        <v>10625</v>
      </c>
      <c r="M92" s="8">
        <f>[2]Diciembre!J83</f>
        <v>9214</v>
      </c>
      <c r="N92" s="9">
        <f t="shared" si="2"/>
        <v>108770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</row>
    <row r="93" spans="1:34" ht="33.75" customHeight="1" x14ac:dyDescent="0.35">
      <c r="A93" s="244" t="s">
        <v>202</v>
      </c>
      <c r="B93" s="245">
        <f>[2]Enero!J80</f>
        <v>789</v>
      </c>
      <c r="C93" s="8">
        <f>[2]Febrero!J84</f>
        <v>966</v>
      </c>
      <c r="D93" s="8">
        <f>[2]Marzo!J84</f>
        <v>1280</v>
      </c>
      <c r="E93" s="8">
        <f>[2]Abril!J83</f>
        <v>969</v>
      </c>
      <c r="F93" s="8">
        <f>[2]Mayo!J84</f>
        <v>1047</v>
      </c>
      <c r="G93" s="8">
        <f>[2]Junio!J84</f>
        <v>1125</v>
      </c>
      <c r="H93" s="8">
        <f>[2]Julio!J84</f>
        <v>1217</v>
      </c>
      <c r="I93" s="8">
        <f>[2]Agosto!J84</f>
        <v>2854</v>
      </c>
      <c r="J93" s="242">
        <f>[2]Septiembre!J84</f>
        <v>498</v>
      </c>
      <c r="K93" s="8">
        <f>[2]Octubre!J84</f>
        <v>425</v>
      </c>
      <c r="L93" s="8">
        <f>[2]Noviembre!J84</f>
        <v>456</v>
      </c>
      <c r="M93" s="8">
        <f>[2]Diciembre!J84</f>
        <v>1000</v>
      </c>
      <c r="N93" s="9">
        <f t="shared" si="2"/>
        <v>12626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</row>
    <row r="94" spans="1:34" ht="33.75" customHeight="1" x14ac:dyDescent="0.35">
      <c r="A94" s="244" t="s">
        <v>203</v>
      </c>
      <c r="B94" s="245">
        <f>[2]Enero!J81</f>
        <v>46667</v>
      </c>
      <c r="C94" s="8">
        <f>[2]Febrero!J85</f>
        <v>51587</v>
      </c>
      <c r="D94" s="8">
        <f>[2]Marzo!J85</f>
        <v>52410</v>
      </c>
      <c r="E94" s="8">
        <f>[2]Abril!J84</f>
        <v>44976</v>
      </c>
      <c r="F94" s="8">
        <f>[2]Mayo!J85</f>
        <v>34583</v>
      </c>
      <c r="G94" s="8">
        <f>[2]Junio!J85</f>
        <v>21294</v>
      </c>
      <c r="H94" s="8">
        <f>[2]Julio!J85</f>
        <v>20313</v>
      </c>
      <c r="I94" s="8">
        <f>[2]Agosto!J85</f>
        <v>10944</v>
      </c>
      <c r="J94" s="242">
        <f>[2]Septiembre!J85</f>
        <v>8756</v>
      </c>
      <c r="K94" s="8">
        <f>[2]Octubre!J85</f>
        <v>17936</v>
      </c>
      <c r="L94" s="8">
        <f>[2]Noviembre!J85</f>
        <v>34775</v>
      </c>
      <c r="M94" s="8">
        <f>[2]Diciembre!J85</f>
        <v>50704</v>
      </c>
      <c r="N94" s="9">
        <f t="shared" si="2"/>
        <v>394945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</row>
    <row r="95" spans="1:34" ht="33.75" customHeight="1" x14ac:dyDescent="0.35">
      <c r="A95" s="244" t="s">
        <v>204</v>
      </c>
      <c r="B95" s="245">
        <f>[2]Enero!J82</f>
        <v>10187</v>
      </c>
      <c r="C95" s="8">
        <f>[2]Febrero!J86</f>
        <v>11285</v>
      </c>
      <c r="D95" s="8">
        <f>[2]Marzo!J86</f>
        <v>12940</v>
      </c>
      <c r="E95" s="8">
        <f>[2]Abril!J85</f>
        <v>11022</v>
      </c>
      <c r="F95" s="8">
        <f>[2]Mayo!J86</f>
        <v>12477</v>
      </c>
      <c r="G95" s="8">
        <f>[2]Junio!J86</f>
        <v>11239</v>
      </c>
      <c r="H95" s="8">
        <f>[2]Julio!J86</f>
        <v>12072</v>
      </c>
      <c r="I95" s="8">
        <f>[2]Agosto!J86</f>
        <v>11410</v>
      </c>
      <c r="J95" s="242">
        <f>[2]Septiembre!J86</f>
        <v>11647</v>
      </c>
      <c r="K95" s="8">
        <f>[2]Octubre!J86</f>
        <v>9953</v>
      </c>
      <c r="L95" s="8">
        <f>[2]Noviembre!J86</f>
        <v>11282</v>
      </c>
      <c r="M95" s="8">
        <f>[2]Diciembre!J86</f>
        <v>11547</v>
      </c>
      <c r="N95" s="9">
        <f t="shared" si="2"/>
        <v>137061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</row>
    <row r="96" spans="1:34" ht="33.75" customHeight="1" x14ac:dyDescent="0.35">
      <c r="A96" s="244" t="s">
        <v>205</v>
      </c>
      <c r="B96" s="245">
        <f>[2]Enero!J83</f>
        <v>10937</v>
      </c>
      <c r="C96" s="8">
        <f>[2]Febrero!J87</f>
        <v>11024</v>
      </c>
      <c r="D96" s="8">
        <f>[2]Marzo!J87</f>
        <v>7350</v>
      </c>
      <c r="E96" s="8">
        <f>[2]Abril!J86</f>
        <v>1562</v>
      </c>
      <c r="F96" s="8">
        <f>[2]Mayo!J87</f>
        <v>455</v>
      </c>
      <c r="G96" s="8">
        <f>[2]Junio!J87</f>
        <v>242</v>
      </c>
      <c r="H96" s="8">
        <f>[2]Julio!J87</f>
        <v>310</v>
      </c>
      <c r="I96" s="8">
        <f>[2]Agosto!J87</f>
        <v>170</v>
      </c>
      <c r="J96" s="242">
        <f>[2]Septiembre!J87</f>
        <v>128</v>
      </c>
      <c r="K96" s="8">
        <f>[2]Octubre!J87</f>
        <v>1497</v>
      </c>
      <c r="L96" s="8">
        <f>[2]Noviembre!J87</f>
        <v>1545</v>
      </c>
      <c r="M96" s="8">
        <f>[2]Diciembre!J87</f>
        <v>5000</v>
      </c>
      <c r="N96" s="9">
        <f t="shared" si="2"/>
        <v>40220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</row>
    <row r="97" spans="1:34" ht="33.75" customHeight="1" x14ac:dyDescent="0.35">
      <c r="A97" s="244" t="s">
        <v>206</v>
      </c>
      <c r="B97" s="245">
        <f>[2]Enero!J84</f>
        <v>306411</v>
      </c>
      <c r="C97" s="8">
        <f>[2]Febrero!J88</f>
        <v>306292</v>
      </c>
      <c r="D97" s="8">
        <f>[2]Marzo!J88</f>
        <v>314130</v>
      </c>
      <c r="E97" s="8">
        <f>[2]Abril!J87</f>
        <v>298359</v>
      </c>
      <c r="F97" s="8">
        <f>[2]Mayo!J88</f>
        <v>324561</v>
      </c>
      <c r="G97" s="8">
        <f>[2]Junio!J88</f>
        <v>327581</v>
      </c>
      <c r="H97" s="8">
        <f>[2]Julio!J88</f>
        <v>333439</v>
      </c>
      <c r="I97" s="8">
        <f>[2]Agosto!J88</f>
        <v>344111</v>
      </c>
      <c r="J97" s="242">
        <f>[2]Septiembre!J88</f>
        <v>338309</v>
      </c>
      <c r="K97" s="8">
        <f>[2]Octubre!J88</f>
        <v>306938</v>
      </c>
      <c r="L97" s="8">
        <f>[2]Noviembre!J88</f>
        <v>341438</v>
      </c>
      <c r="M97" s="8">
        <f>[2]Diciembre!J88</f>
        <v>338291</v>
      </c>
      <c r="N97" s="9">
        <f>SUM(B97:M97)/12</f>
        <v>323321.66666666669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</row>
    <row r="98" spans="1:34" ht="33.75" customHeight="1" thickBot="1" x14ac:dyDescent="0.4">
      <c r="A98" s="244" t="s">
        <v>207</v>
      </c>
      <c r="B98" s="245">
        <f>[2]Enero!J85</f>
        <v>669729</v>
      </c>
      <c r="C98" s="8">
        <f>[2]Febrero!J89</f>
        <v>656613</v>
      </c>
      <c r="D98" s="8">
        <f>[2]Marzo!J89</f>
        <v>654210</v>
      </c>
      <c r="E98" s="8">
        <f>[2]Abril!J88</f>
        <v>606326</v>
      </c>
      <c r="F98" s="8">
        <f>[2]Mayo!J89</f>
        <v>659214</v>
      </c>
      <c r="G98" s="8">
        <f>[2]Junio!J89</f>
        <v>666721</v>
      </c>
      <c r="H98" s="8">
        <f>[2]Julio!J89</f>
        <v>697721</v>
      </c>
      <c r="I98" s="8">
        <f>[2]Agosto!J89</f>
        <v>680055</v>
      </c>
      <c r="J98" s="242">
        <f>[2]Septiembre!J89</f>
        <v>696338</v>
      </c>
      <c r="K98" s="8">
        <f>[2]Octubre!J89</f>
        <v>622690</v>
      </c>
      <c r="L98" s="8">
        <f>[2]Noviembre!J89</f>
        <v>696022</v>
      </c>
      <c r="M98" s="8">
        <f>[2]Diciembre!J89</f>
        <v>694440</v>
      </c>
      <c r="N98" s="9">
        <f>SUM(B98:M98)/12</f>
        <v>666673.25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</row>
    <row r="99" spans="1:34" ht="33.75" customHeight="1" thickBot="1" x14ac:dyDescent="0.4">
      <c r="A99" s="251" t="s">
        <v>14</v>
      </c>
      <c r="B99" s="252">
        <f t="shared" ref="B99:N99" si="3">SUM(B65:B98)</f>
        <v>1519559</v>
      </c>
      <c r="C99" s="253">
        <f t="shared" si="3"/>
        <v>1688935</v>
      </c>
      <c r="D99" s="253">
        <f t="shared" si="3"/>
        <v>1646286</v>
      </c>
      <c r="E99" s="253">
        <f t="shared" si="3"/>
        <v>1801796</v>
      </c>
      <c r="F99" s="253">
        <f t="shared" si="3"/>
        <v>1774717</v>
      </c>
      <c r="G99" s="253">
        <f t="shared" si="3"/>
        <v>1729769</v>
      </c>
      <c r="H99" s="253">
        <f t="shared" si="3"/>
        <v>1735017</v>
      </c>
      <c r="I99" s="253">
        <f t="shared" si="3"/>
        <v>1719660</v>
      </c>
      <c r="J99" s="253">
        <f t="shared" si="3"/>
        <v>1781682</v>
      </c>
      <c r="K99" s="253">
        <f t="shared" si="3"/>
        <v>2056374</v>
      </c>
      <c r="L99" s="253">
        <f t="shared" si="3"/>
        <v>2067911</v>
      </c>
      <c r="M99" s="253">
        <f t="shared" si="3"/>
        <v>1853064</v>
      </c>
      <c r="N99" s="253">
        <f t="shared" si="3"/>
        <v>8339121.361111111</v>
      </c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</row>
    <row r="100" spans="1:34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</row>
    <row r="101" spans="1:34" ht="21" x14ac:dyDescent="0.35">
      <c r="A101" s="261" t="s">
        <v>208</v>
      </c>
      <c r="B101" s="188"/>
      <c r="C101" s="188"/>
      <c r="D101" s="188"/>
      <c r="E101" s="188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</row>
    <row r="102" spans="1:34" x14ac:dyDescent="0.25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</row>
    <row r="103" spans="1:34" x14ac:dyDescent="0.25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</row>
    <row r="104" spans="1:34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</row>
    <row r="105" spans="1:34" x14ac:dyDescent="0.25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</row>
    <row r="106" spans="1:34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</row>
    <row r="107" spans="1:34" x14ac:dyDescent="0.25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</row>
    <row r="108" spans="1:34" x14ac:dyDescent="0.25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</row>
    <row r="109" spans="1:34" ht="26.25" x14ac:dyDescent="0.4">
      <c r="A109" s="179"/>
      <c r="B109" s="179"/>
      <c r="C109" s="179"/>
      <c r="D109" s="179"/>
      <c r="E109" s="203" t="s">
        <v>133</v>
      </c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</row>
    <row r="110" spans="1:34" ht="26.25" x14ac:dyDescent="0.4">
      <c r="A110" s="463" t="s">
        <v>229</v>
      </c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</row>
    <row r="111" spans="1:34" ht="26.25" x14ac:dyDescent="0.4">
      <c r="A111" s="464" t="s">
        <v>211</v>
      </c>
      <c r="B111" s="463"/>
      <c r="C111" s="463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</row>
    <row r="112" spans="1:34" ht="20.25" customHeight="1" thickBot="1" x14ac:dyDescent="0.45">
      <c r="A112" s="233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</row>
    <row r="113" spans="1:34" ht="18.75" hidden="1" thickBot="1" x14ac:dyDescent="0.3">
      <c r="A113" s="267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</row>
    <row r="114" spans="1:34" ht="34.5" customHeight="1" thickBot="1" x14ac:dyDescent="0.3">
      <c r="A114" s="235" t="s">
        <v>1</v>
      </c>
      <c r="B114" s="236" t="s">
        <v>164</v>
      </c>
      <c r="C114" s="237" t="s">
        <v>165</v>
      </c>
      <c r="D114" s="237" t="s">
        <v>166</v>
      </c>
      <c r="E114" s="237" t="s">
        <v>167</v>
      </c>
      <c r="F114" s="237" t="s">
        <v>168</v>
      </c>
      <c r="G114" s="237" t="s">
        <v>169</v>
      </c>
      <c r="H114" s="237" t="s">
        <v>170</v>
      </c>
      <c r="I114" s="237" t="s">
        <v>171</v>
      </c>
      <c r="J114" s="237" t="s">
        <v>172</v>
      </c>
      <c r="K114" s="270" t="s">
        <v>173</v>
      </c>
      <c r="L114" s="237" t="s">
        <v>12</v>
      </c>
      <c r="M114" s="271" t="s">
        <v>13</v>
      </c>
      <c r="N114" s="238" t="s">
        <v>14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</row>
    <row r="115" spans="1:34" ht="34.5" customHeight="1" x14ac:dyDescent="0.35">
      <c r="A115" s="269" t="s">
        <v>174</v>
      </c>
      <c r="B115" s="242">
        <f>[2]Enero!J96</f>
        <v>85232</v>
      </c>
      <c r="C115" s="242">
        <f>[2]Febrero!J105</f>
        <v>8597</v>
      </c>
      <c r="D115" s="242">
        <f>[2]Marzo!J107</f>
        <v>601251</v>
      </c>
      <c r="E115" s="242">
        <f>[2]Abril!J104</f>
        <v>2337773</v>
      </c>
      <c r="F115" s="242">
        <f>[2]Mayo!J105</f>
        <v>1383253</v>
      </c>
      <c r="G115" s="242">
        <f>[2]Junio!J105</f>
        <v>1245622</v>
      </c>
      <c r="H115" s="242">
        <f>[2]Julio!J105</f>
        <v>1028010</v>
      </c>
      <c r="I115" s="242">
        <f>[2]Agosto!J105</f>
        <v>421044</v>
      </c>
      <c r="J115" s="242">
        <f>[2]Septiembre!J105</f>
        <v>1087356</v>
      </c>
      <c r="K115" s="242">
        <f>[2]Octubre!J105</f>
        <v>2358911</v>
      </c>
      <c r="L115" s="242">
        <f>[2]Noviembre!J105</f>
        <v>1435121</v>
      </c>
      <c r="M115" s="242">
        <f>[2]Diciembre!J105</f>
        <v>515175</v>
      </c>
      <c r="N115" s="273">
        <f>SUM(B115:M115)</f>
        <v>12507345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</row>
    <row r="116" spans="1:34" ht="34.5" customHeight="1" x14ac:dyDescent="0.35">
      <c r="A116" s="244" t="s">
        <v>175</v>
      </c>
      <c r="B116" s="8">
        <f>[2]Enero!J97</f>
        <v>47593</v>
      </c>
      <c r="C116" s="8">
        <f>[2]Febrero!J106</f>
        <v>71920</v>
      </c>
      <c r="D116" s="8">
        <f>[2]Marzo!J108</f>
        <v>31760</v>
      </c>
      <c r="E116" s="8">
        <f>[2]Abril!J105</f>
        <v>50884</v>
      </c>
      <c r="F116" s="8">
        <f>[2]Mayo!J106</f>
        <v>69328</v>
      </c>
      <c r="G116" s="8">
        <f>[2]Junio!J106</f>
        <v>80559</v>
      </c>
      <c r="H116" s="8">
        <f>[2]Julio!J106</f>
        <v>49349</v>
      </c>
      <c r="I116" s="8">
        <f>[2]Agosto!J106</f>
        <v>94536</v>
      </c>
      <c r="J116" s="8">
        <f>[2]Septiembre!J106</f>
        <v>105246</v>
      </c>
      <c r="K116" s="8">
        <f>[2]Octubre!J106</f>
        <v>62532</v>
      </c>
      <c r="L116" s="8">
        <f>[2]Noviembre!J106</f>
        <v>63338</v>
      </c>
      <c r="M116" s="8">
        <f>[2]Diciembre!J106</f>
        <v>46285</v>
      </c>
      <c r="N116" s="9">
        <f>SUM(B116:M116)</f>
        <v>773330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</row>
    <row r="117" spans="1:34" ht="34.5" customHeight="1" x14ac:dyDescent="0.35">
      <c r="A117" s="244" t="s">
        <v>176</v>
      </c>
      <c r="B117" s="8">
        <f>[2]Enero!J98</f>
        <v>345</v>
      </c>
      <c r="C117" s="8">
        <f>[2]Febrero!J107</f>
        <v>3420</v>
      </c>
      <c r="D117" s="8">
        <f>[2]Marzo!J109</f>
        <v>3189</v>
      </c>
      <c r="E117" s="8">
        <f>[2]Abril!J106</f>
        <v>0</v>
      </c>
      <c r="F117" s="8">
        <f>[2]Mayo!J107</f>
        <v>0</v>
      </c>
      <c r="G117" s="8">
        <f>[2]Junio!J107</f>
        <v>0</v>
      </c>
      <c r="H117" s="8">
        <f>[2]Julio!J107</f>
        <v>0</v>
      </c>
      <c r="I117" s="8">
        <f>[2]Agosto!J107</f>
        <v>2014</v>
      </c>
      <c r="J117" s="8">
        <f>[2]Septiembre!J107</f>
        <v>400</v>
      </c>
      <c r="K117" s="8">
        <f>[2]Octubre!J107</f>
        <v>4140</v>
      </c>
      <c r="L117" s="8">
        <f>[2]Noviembre!J107</f>
        <v>3428</v>
      </c>
      <c r="M117" s="8">
        <f>[2]Diciembre!J107</f>
        <v>8420</v>
      </c>
      <c r="N117" s="9">
        <f t="shared" ref="N117:N147" si="4">SUM(B117:M117)</f>
        <v>25356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</row>
    <row r="118" spans="1:34" ht="34.5" customHeight="1" x14ac:dyDescent="0.35">
      <c r="A118" s="244" t="s">
        <v>212</v>
      </c>
      <c r="B118" s="8">
        <f>[2]Enero!J99</f>
        <v>10305</v>
      </c>
      <c r="C118" s="8">
        <f>[2]Febrero!J108</f>
        <v>10313</v>
      </c>
      <c r="D118" s="8">
        <f>[2]Marzo!J110</f>
        <v>10105</v>
      </c>
      <c r="E118" s="8">
        <f>[2]Abril!J107</f>
        <v>10841</v>
      </c>
      <c r="F118" s="8">
        <f>[2]Mayo!J108</f>
        <v>15229</v>
      </c>
      <c r="G118" s="8">
        <f>[2]Junio!J108</f>
        <v>15470</v>
      </c>
      <c r="H118" s="8">
        <f>[2]Julio!J108</f>
        <v>15707</v>
      </c>
      <c r="I118" s="8">
        <f>[2]Agosto!J108</f>
        <v>26126</v>
      </c>
      <c r="J118" s="8">
        <f>[2]Septiembre!J108</f>
        <v>26026</v>
      </c>
      <c r="K118" s="8">
        <f>[2]Octubre!J108</f>
        <v>16126</v>
      </c>
      <c r="L118" s="8">
        <f>[2]Noviembre!J108</f>
        <v>16162</v>
      </c>
      <c r="M118" s="8">
        <f>[2]Diciembre!J108</f>
        <v>16260</v>
      </c>
      <c r="N118" s="9">
        <f t="shared" si="4"/>
        <v>188670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</row>
    <row r="119" spans="1:34" ht="34.5" customHeight="1" x14ac:dyDescent="0.35">
      <c r="A119" s="244" t="s">
        <v>178</v>
      </c>
      <c r="B119" s="8">
        <f>[2]Enero!J100</f>
        <v>3612</v>
      </c>
      <c r="C119" s="8">
        <f>[2]Febrero!J109</f>
        <v>1780</v>
      </c>
      <c r="D119" s="8">
        <f>[2]Marzo!J111</f>
        <v>1809</v>
      </c>
      <c r="E119" s="8">
        <f>[2]Abril!J108</f>
        <v>8103</v>
      </c>
      <c r="F119" s="8">
        <f>[2]Mayo!J109</f>
        <v>5245</v>
      </c>
      <c r="G119" s="8">
        <f>[2]Junio!J109</f>
        <v>6621</v>
      </c>
      <c r="H119" s="8">
        <f>[2]Julio!J109</f>
        <v>14316</v>
      </c>
      <c r="I119" s="8">
        <f>[2]Agosto!J109</f>
        <v>16752</v>
      </c>
      <c r="J119" s="8">
        <f>[2]Septiembre!J109</f>
        <v>2531</v>
      </c>
      <c r="K119" s="8">
        <f>[2]Octubre!J109</f>
        <v>4140</v>
      </c>
      <c r="L119" s="8">
        <f>[2]Noviembre!J109</f>
        <v>10875</v>
      </c>
      <c r="M119" s="8">
        <f>[2]Diciembre!J109</f>
        <v>8887</v>
      </c>
      <c r="N119" s="9">
        <f t="shared" si="4"/>
        <v>84671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</row>
    <row r="120" spans="1:34" ht="34.5" customHeight="1" x14ac:dyDescent="0.35">
      <c r="A120" s="244" t="s">
        <v>179</v>
      </c>
      <c r="B120" s="8">
        <f>[2]Enero!J101</f>
        <v>10647</v>
      </c>
      <c r="C120" s="8">
        <f>[2]Febrero!J110</f>
        <v>232007</v>
      </c>
      <c r="D120" s="8">
        <f>[2]Marzo!J112</f>
        <v>85161</v>
      </c>
      <c r="E120" s="8">
        <f>[2]Abril!J109</f>
        <v>35105</v>
      </c>
      <c r="F120" s="8">
        <f>[2]Mayo!J110</f>
        <v>10413</v>
      </c>
      <c r="G120" s="8">
        <f>[2]Junio!J110</f>
        <v>3071</v>
      </c>
      <c r="H120" s="8">
        <f>[2]Julio!J110</f>
        <v>11587</v>
      </c>
      <c r="I120" s="8">
        <f>[2]Agosto!J110</f>
        <v>19022</v>
      </c>
      <c r="J120" s="8">
        <f>[2]Septiembre!J110</f>
        <v>5746</v>
      </c>
      <c r="K120" s="8">
        <f>[2]Octubre!J110</f>
        <v>6835</v>
      </c>
      <c r="L120" s="8">
        <f>[2]Noviembre!J110</f>
        <v>20742</v>
      </c>
      <c r="M120" s="8">
        <f>[2]Diciembre!J110</f>
        <v>20623</v>
      </c>
      <c r="N120" s="9">
        <f t="shared" si="4"/>
        <v>460959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</row>
    <row r="121" spans="1:34" ht="34.5" customHeight="1" x14ac:dyDescent="0.35">
      <c r="A121" s="244" t="s">
        <v>180</v>
      </c>
      <c r="B121" s="8">
        <f>[2]Enero!J102</f>
        <v>16899</v>
      </c>
      <c r="C121" s="8">
        <f>[2]Febrero!J111</f>
        <v>46600</v>
      </c>
      <c r="D121" s="8">
        <f>[2]Marzo!J113</f>
        <v>21142</v>
      </c>
      <c r="E121" s="8">
        <f>[2]Abril!J110</f>
        <v>15210</v>
      </c>
      <c r="F121" s="8">
        <f>[2]Mayo!J111</f>
        <v>2886</v>
      </c>
      <c r="G121" s="8">
        <f>[2]Junio!J111</f>
        <v>5999</v>
      </c>
      <c r="H121" s="8">
        <f>[2]Julio!J111</f>
        <v>28661</v>
      </c>
      <c r="I121" s="8">
        <f>[2]Agosto!J111</f>
        <v>44015</v>
      </c>
      <c r="J121" s="8">
        <f>[2]Septiembre!J111</f>
        <v>5518</v>
      </c>
      <c r="K121" s="8">
        <f>[2]Octubre!J111</f>
        <v>1776</v>
      </c>
      <c r="L121" s="8">
        <f>[2]Noviembre!J111</f>
        <v>23325</v>
      </c>
      <c r="M121" s="8">
        <f>[2]Diciembre!J111</f>
        <v>46590</v>
      </c>
      <c r="N121" s="9">
        <f t="shared" si="4"/>
        <v>258621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</row>
    <row r="122" spans="1:34" ht="34.5" customHeight="1" x14ac:dyDescent="0.35">
      <c r="A122" s="244" t="s">
        <v>181</v>
      </c>
      <c r="B122" s="8">
        <f>[2]Enero!J103</f>
        <v>265</v>
      </c>
      <c r="C122" s="8">
        <f>[2]Febrero!J112</f>
        <v>1234</v>
      </c>
      <c r="D122" s="8">
        <f>[2]Marzo!J114</f>
        <v>648</v>
      </c>
      <c r="E122" s="8">
        <f>[2]Abril!J111</f>
        <v>575</v>
      </c>
      <c r="F122" s="8">
        <f>[2]Mayo!J112</f>
        <v>133</v>
      </c>
      <c r="G122" s="8">
        <f>[2]Junio!J112</f>
        <v>214</v>
      </c>
      <c r="H122" s="8">
        <f>[2]Julio!J112</f>
        <v>436</v>
      </c>
      <c r="I122" s="8">
        <f>[2]Agosto!J112</f>
        <v>1455</v>
      </c>
      <c r="J122" s="8">
        <f>[2]Septiembre!J112</f>
        <v>478</v>
      </c>
      <c r="K122" s="8">
        <f>[2]Octubre!J112</f>
        <v>1120</v>
      </c>
      <c r="L122" s="8">
        <f>[2]Noviembre!J112</f>
        <v>396</v>
      </c>
      <c r="M122" s="8">
        <f>[2]Diciembre!J112</f>
        <v>1447</v>
      </c>
      <c r="N122" s="9">
        <f t="shared" si="4"/>
        <v>8401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</row>
    <row r="123" spans="1:34" ht="34.5" customHeight="1" x14ac:dyDescent="0.35">
      <c r="A123" s="244" t="s">
        <v>182</v>
      </c>
      <c r="B123" s="8">
        <f>[2]Enero!J104</f>
        <v>107535</v>
      </c>
      <c r="C123" s="8">
        <f>[2]Febrero!J113</f>
        <v>90793</v>
      </c>
      <c r="D123" s="8">
        <f>[2]Marzo!J115</f>
        <v>59462</v>
      </c>
      <c r="E123" s="8">
        <f>[2]Abril!J112</f>
        <v>35647</v>
      </c>
      <c r="F123" s="8">
        <f>[2]Mayo!J113</f>
        <v>17182</v>
      </c>
      <c r="G123" s="8">
        <f>[2]Junio!J113</f>
        <v>31618</v>
      </c>
      <c r="H123" s="8">
        <f>[2]Julio!J113</f>
        <v>9821</v>
      </c>
      <c r="I123" s="8">
        <f>[2]Agosto!J113</f>
        <v>14710</v>
      </c>
      <c r="J123" s="8">
        <f>[2]Septiembre!J113</f>
        <v>15874</v>
      </c>
      <c r="K123" s="8">
        <f>[2]Octubre!J113</f>
        <v>16438</v>
      </c>
      <c r="L123" s="8">
        <f>[2]Noviembre!J113</f>
        <v>46553</v>
      </c>
      <c r="M123" s="8">
        <f>[2]Diciembre!J113</f>
        <v>73239</v>
      </c>
      <c r="N123" s="9">
        <f t="shared" si="4"/>
        <v>518872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</row>
    <row r="124" spans="1:34" ht="34.5" customHeight="1" x14ac:dyDescent="0.35">
      <c r="A124" s="244" t="s">
        <v>183</v>
      </c>
      <c r="B124" s="8">
        <f>[2]Enero!J105</f>
        <v>97919</v>
      </c>
      <c r="C124" s="8">
        <f>[2]Febrero!J114</f>
        <v>105464</v>
      </c>
      <c r="D124" s="8">
        <f>[2]Marzo!J116</f>
        <v>106102</v>
      </c>
      <c r="E124" s="8">
        <f>[2]Abril!J113</f>
        <v>169744</v>
      </c>
      <c r="F124" s="8">
        <f>[2]Mayo!J114</f>
        <v>92556</v>
      </c>
      <c r="G124" s="8">
        <f>[2]Junio!J114</f>
        <v>148828</v>
      </c>
      <c r="H124" s="8">
        <f>[2]Julio!J114</f>
        <v>50889</v>
      </c>
      <c r="I124" s="8">
        <f>[2]Agosto!J114</f>
        <v>74031</v>
      </c>
      <c r="J124" s="8">
        <f>[2]Septiembre!J114</f>
        <v>72002</v>
      </c>
      <c r="K124" s="8">
        <f>[2]Octubre!J114</f>
        <v>91911</v>
      </c>
      <c r="L124" s="8">
        <f>[2]Noviembre!J114</f>
        <v>95484</v>
      </c>
      <c r="M124" s="8">
        <f>[2]Diciembre!J114</f>
        <v>71117</v>
      </c>
      <c r="N124" s="9">
        <f t="shared" si="4"/>
        <v>1176047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</row>
    <row r="125" spans="1:34" ht="34.5" customHeight="1" x14ac:dyDescent="0.35">
      <c r="A125" s="244" t="s">
        <v>184</v>
      </c>
      <c r="B125" s="8">
        <f>[2]Enero!J106</f>
        <v>74760</v>
      </c>
      <c r="C125" s="8">
        <f>[2]Febrero!J115</f>
        <v>83837</v>
      </c>
      <c r="D125" s="8">
        <f>[2]Marzo!J117</f>
        <v>69830</v>
      </c>
      <c r="E125" s="8">
        <f>[2]Abril!J114</f>
        <v>44876</v>
      </c>
      <c r="F125" s="8">
        <f>[2]Mayo!J115</f>
        <v>66620</v>
      </c>
      <c r="G125" s="8">
        <f>[2]Junio!J115</f>
        <v>46387</v>
      </c>
      <c r="H125" s="8">
        <f>[2]Julio!J115</f>
        <v>25186</v>
      </c>
      <c r="I125" s="8">
        <f>[2]Agosto!J115</f>
        <v>22710</v>
      </c>
      <c r="J125" s="8">
        <f>[2]Septiembre!J115</f>
        <v>25583</v>
      </c>
      <c r="K125" s="8">
        <f>[2]Octubre!J115</f>
        <v>48836</v>
      </c>
      <c r="L125" s="8">
        <f>[2]Noviembre!J115</f>
        <v>44087</v>
      </c>
      <c r="M125" s="8">
        <f>[2]Diciembre!J115</f>
        <v>41611</v>
      </c>
      <c r="N125" s="9">
        <f t="shared" si="4"/>
        <v>594323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</row>
    <row r="126" spans="1:34" ht="34.5" customHeight="1" x14ac:dyDescent="0.35">
      <c r="A126" s="244" t="s">
        <v>185</v>
      </c>
      <c r="B126" s="8">
        <f>[2]Enero!J107</f>
        <v>135170</v>
      </c>
      <c r="C126" s="8">
        <f>[2]Febrero!J116</f>
        <v>137746</v>
      </c>
      <c r="D126" s="8">
        <f>[2]Marzo!J118</f>
        <v>75922</v>
      </c>
      <c r="E126" s="8">
        <f>[2]Abril!J115</f>
        <v>119340</v>
      </c>
      <c r="F126" s="8">
        <f>[2]Mayo!J116</f>
        <v>73536</v>
      </c>
      <c r="G126" s="8">
        <f>[2]Junio!J116</f>
        <v>99264</v>
      </c>
      <c r="H126" s="8">
        <f>[2]Julio!J116</f>
        <v>71681</v>
      </c>
      <c r="I126" s="8">
        <f>[2]Agosto!J116</f>
        <v>82741</v>
      </c>
      <c r="J126" s="8">
        <f>[2]Septiembre!J116</f>
        <v>72170</v>
      </c>
      <c r="K126" s="8">
        <f>[2]Octubre!J116</f>
        <v>83116</v>
      </c>
      <c r="L126" s="8">
        <f>[2]Noviembre!J116</f>
        <v>116055</v>
      </c>
      <c r="M126" s="8">
        <f>[2]Diciembre!J116</f>
        <v>88055</v>
      </c>
      <c r="N126" s="9">
        <f t="shared" si="4"/>
        <v>1154796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</row>
    <row r="127" spans="1:34" ht="34.5" customHeight="1" x14ac:dyDescent="0.35">
      <c r="A127" s="244" t="s">
        <v>186</v>
      </c>
      <c r="B127" s="8">
        <f>[2]Enero!J108</f>
        <v>50370</v>
      </c>
      <c r="C127" s="8">
        <f>[2]Febrero!J117</f>
        <v>64907</v>
      </c>
      <c r="D127" s="8">
        <f>[2]Marzo!J119</f>
        <v>66999</v>
      </c>
      <c r="E127" s="8">
        <f>[2]Abril!J116</f>
        <v>62000</v>
      </c>
      <c r="F127" s="8">
        <f>[2]Mayo!J117</f>
        <v>47950</v>
      </c>
      <c r="G127" s="8">
        <f>[2]Junio!J117</f>
        <v>51015</v>
      </c>
      <c r="H127" s="8">
        <f>[2]Julio!J117</f>
        <v>43396</v>
      </c>
      <c r="I127" s="8">
        <f>[2]Agosto!J117</f>
        <v>32808</v>
      </c>
      <c r="J127" s="8">
        <f>[2]Septiembre!J117</f>
        <v>36286</v>
      </c>
      <c r="K127" s="8">
        <f>[2]Octubre!J117</f>
        <v>58541</v>
      </c>
      <c r="L127" s="8">
        <f>[2]Noviembre!J117</f>
        <v>58144</v>
      </c>
      <c r="M127" s="8">
        <f>[2]Diciembre!J117</f>
        <v>80612</v>
      </c>
      <c r="N127" s="9">
        <f t="shared" si="4"/>
        <v>653028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</row>
    <row r="128" spans="1:34" ht="34.5" customHeight="1" x14ac:dyDescent="0.35">
      <c r="A128" s="244" t="s">
        <v>187</v>
      </c>
      <c r="B128" s="8">
        <f>[2]Enero!J109</f>
        <v>369553</v>
      </c>
      <c r="C128" s="8">
        <f>[2]Febrero!J118</f>
        <v>822124</v>
      </c>
      <c r="D128" s="8">
        <f>[2]Marzo!J120</f>
        <v>318205</v>
      </c>
      <c r="E128" s="8">
        <f>[2]Abril!J117</f>
        <v>305406</v>
      </c>
      <c r="F128" s="8">
        <f>[2]Mayo!J118</f>
        <v>468564</v>
      </c>
      <c r="G128" s="8">
        <f>[2]Junio!J118</f>
        <v>282287</v>
      </c>
      <c r="H128" s="8">
        <f>[2]Julio!J118</f>
        <v>249567</v>
      </c>
      <c r="I128" s="8">
        <f>[2]Agosto!J118</f>
        <v>264037</v>
      </c>
      <c r="J128" s="8">
        <f>[2]Septiembre!J118</f>
        <v>293225</v>
      </c>
      <c r="K128" s="8">
        <f>[2]Octubre!J118</f>
        <v>329519</v>
      </c>
      <c r="L128" s="8">
        <f>[2]Noviembre!J118</f>
        <v>414950</v>
      </c>
      <c r="M128" s="8">
        <f>[2]Diciembre!J118</f>
        <v>400240</v>
      </c>
      <c r="N128" s="9">
        <f t="shared" si="4"/>
        <v>4517677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</row>
    <row r="129" spans="1:34" ht="34.5" customHeight="1" x14ac:dyDescent="0.35">
      <c r="A129" s="244" t="s">
        <v>188</v>
      </c>
      <c r="B129" s="8">
        <f>[2]Enero!J110</f>
        <v>68356</v>
      </c>
      <c r="C129" s="8">
        <f>[2]Febrero!J119</f>
        <v>90658</v>
      </c>
      <c r="D129" s="8">
        <f>[2]Marzo!J121</f>
        <v>72711</v>
      </c>
      <c r="E129" s="8">
        <f>[2]Abril!J118</f>
        <v>85852</v>
      </c>
      <c r="F129" s="8">
        <f>[2]Mayo!J119</f>
        <v>83398</v>
      </c>
      <c r="G129" s="8">
        <f>[2]Junio!J119</f>
        <v>98200</v>
      </c>
      <c r="H129" s="8">
        <f>[2]Julio!J119</f>
        <v>57374</v>
      </c>
      <c r="I129" s="8">
        <f>[2]Agosto!J119</f>
        <v>64100</v>
      </c>
      <c r="J129" s="8">
        <f>[2]Septiembre!J119</f>
        <v>52014</v>
      </c>
      <c r="K129" s="8">
        <f>[2]Octubre!J119</f>
        <v>47270</v>
      </c>
      <c r="L129" s="8">
        <f>[2]Noviembre!J119</f>
        <v>41389</v>
      </c>
      <c r="M129" s="8">
        <f>[2]Diciembre!J119</f>
        <v>54957</v>
      </c>
      <c r="N129" s="9">
        <f t="shared" si="4"/>
        <v>816279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</row>
    <row r="130" spans="1:34" ht="34.5" customHeight="1" x14ac:dyDescent="0.35">
      <c r="A130" s="244" t="s">
        <v>189</v>
      </c>
      <c r="B130" s="8">
        <f>[2]Enero!J111</f>
        <v>0</v>
      </c>
      <c r="C130" s="8">
        <f>[2]Febrero!J120</f>
        <v>0</v>
      </c>
      <c r="D130" s="8">
        <f>[2]Marzo!J122</f>
        <v>210</v>
      </c>
      <c r="E130" s="8">
        <f>[2]Abril!J119</f>
        <v>7536</v>
      </c>
      <c r="F130" s="8">
        <f>[2]Mayo!J120</f>
        <v>17608</v>
      </c>
      <c r="G130" s="8">
        <f>[2]Junio!J120</f>
        <v>17616</v>
      </c>
      <c r="H130" s="8">
        <f>[2]Julio!J120</f>
        <v>0</v>
      </c>
      <c r="I130" s="8">
        <f>[2]Agosto!J120</f>
        <v>0</v>
      </c>
      <c r="J130" s="8">
        <f>[2]Septiembre!J120</f>
        <v>0</v>
      </c>
      <c r="K130" s="8">
        <f>[2]Octubre!J120</f>
        <v>0</v>
      </c>
      <c r="L130" s="8">
        <f>[2]Noviembre!J120</f>
        <v>0</v>
      </c>
      <c r="M130" s="8">
        <f>[2]Diciembre!J120</f>
        <v>1134</v>
      </c>
      <c r="N130" s="9">
        <f t="shared" si="4"/>
        <v>44104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</row>
    <row r="131" spans="1:34" ht="34.5" customHeight="1" x14ac:dyDescent="0.35">
      <c r="A131" s="244" t="s">
        <v>190</v>
      </c>
      <c r="B131" s="8">
        <f>[2]Enero!J112</f>
        <v>56405</v>
      </c>
      <c r="C131" s="8">
        <f>[2]Febrero!J121</f>
        <v>81655</v>
      </c>
      <c r="D131" s="8">
        <f>[2]Marzo!J123</f>
        <v>91147</v>
      </c>
      <c r="E131" s="8">
        <f>[2]Abril!J120</f>
        <v>142334</v>
      </c>
      <c r="F131" s="8">
        <f>[2]Mayo!J121</f>
        <v>75974</v>
      </c>
      <c r="G131" s="8">
        <f>[2]Junio!J121</f>
        <v>59439</v>
      </c>
      <c r="H131" s="8">
        <f>[2]Julio!J121</f>
        <v>46161</v>
      </c>
      <c r="I131" s="8">
        <f>[2]Agosto!J121</f>
        <v>45127</v>
      </c>
      <c r="J131" s="8">
        <f>[2]Septiembre!J121</f>
        <v>47885</v>
      </c>
      <c r="K131" s="8">
        <f>[2]Octubre!J121</f>
        <v>66997</v>
      </c>
      <c r="L131" s="8">
        <f>[2]Noviembre!J121</f>
        <v>57762</v>
      </c>
      <c r="M131" s="8">
        <f>[2]Diciembre!J121</f>
        <v>72296</v>
      </c>
      <c r="N131" s="9">
        <f t="shared" si="4"/>
        <v>843182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</row>
    <row r="132" spans="1:34" ht="34.5" customHeight="1" x14ac:dyDescent="0.35">
      <c r="A132" s="244" t="s">
        <v>191</v>
      </c>
      <c r="B132" s="8">
        <f>[2]Enero!J113</f>
        <v>25287</v>
      </c>
      <c r="C132" s="8">
        <f>[2]Febrero!J122</f>
        <v>40702</v>
      </c>
      <c r="D132" s="8">
        <f>[2]Marzo!J124</f>
        <v>43146</v>
      </c>
      <c r="E132" s="8">
        <f>[2]Abril!J121</f>
        <v>76500</v>
      </c>
      <c r="F132" s="8">
        <f>[2]Mayo!J122</f>
        <v>53352</v>
      </c>
      <c r="G132" s="8">
        <f>[2]Junio!J122</f>
        <v>57526</v>
      </c>
      <c r="H132" s="8">
        <f>[2]Julio!J122</f>
        <v>24832</v>
      </c>
      <c r="I132" s="8">
        <f>[2]Agosto!J122</f>
        <v>27687</v>
      </c>
      <c r="J132" s="8">
        <f>[2]Septiembre!J122</f>
        <v>19191</v>
      </c>
      <c r="K132" s="8">
        <f>[2]Octubre!J122</f>
        <v>41528</v>
      </c>
      <c r="L132" s="8">
        <f>[2]Noviembre!J122</f>
        <v>42432</v>
      </c>
      <c r="M132" s="8">
        <f>[2]Diciembre!J122</f>
        <v>38200</v>
      </c>
      <c r="N132" s="9">
        <f t="shared" si="4"/>
        <v>490383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</row>
    <row r="133" spans="1:34" ht="34.5" customHeight="1" x14ac:dyDescent="0.35">
      <c r="A133" s="244" t="s">
        <v>192</v>
      </c>
      <c r="B133" s="8">
        <f>[2]Enero!J114</f>
        <v>32370</v>
      </c>
      <c r="C133" s="8">
        <f>[2]Febrero!J123</f>
        <v>170793</v>
      </c>
      <c r="D133" s="8">
        <f>[2]Marzo!J125</f>
        <v>156124</v>
      </c>
      <c r="E133" s="8">
        <f>[2]Abril!J122</f>
        <v>225019</v>
      </c>
      <c r="F133" s="8">
        <f>[2]Mayo!J123</f>
        <v>195020</v>
      </c>
      <c r="G133" s="8">
        <f>[2]Junio!J123</f>
        <v>55157</v>
      </c>
      <c r="H133" s="8">
        <f>[2]Julio!J123</f>
        <v>15247</v>
      </c>
      <c r="I133" s="8">
        <f>[2]Agosto!J123</f>
        <v>56024</v>
      </c>
      <c r="J133" s="8">
        <f>[2]Septiembre!J123</f>
        <v>35410</v>
      </c>
      <c r="K133" s="8">
        <f>[2]Octubre!J123</f>
        <v>44894</v>
      </c>
      <c r="L133" s="8">
        <f>[2]Noviembre!J123</f>
        <v>58699</v>
      </c>
      <c r="M133" s="8">
        <f>[2]Diciembre!J123</f>
        <v>25233</v>
      </c>
      <c r="N133" s="9">
        <f t="shared" si="4"/>
        <v>1069990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</row>
    <row r="134" spans="1:34" ht="34.5" customHeight="1" x14ac:dyDescent="0.35">
      <c r="A134" s="244" t="s">
        <v>193</v>
      </c>
      <c r="B134" s="8">
        <f>[2]Enero!J115</f>
        <v>9939</v>
      </c>
      <c r="C134" s="8">
        <f>[2]Febrero!J124</f>
        <v>11958</v>
      </c>
      <c r="D134" s="8">
        <f>[2]Marzo!J126</f>
        <v>14135</v>
      </c>
      <c r="E134" s="8">
        <f>[2]Abril!J123</f>
        <v>10278</v>
      </c>
      <c r="F134" s="8">
        <f>[2]Mayo!J124</f>
        <v>10910</v>
      </c>
      <c r="G134" s="8">
        <f>[2]Junio!J124</f>
        <v>9250</v>
      </c>
      <c r="H134" s="8">
        <f>[2]Julio!J124</f>
        <v>8627</v>
      </c>
      <c r="I134" s="8">
        <f>[2]Agosto!J124</f>
        <v>10709</v>
      </c>
      <c r="J134" s="8">
        <f>[2]Septiembre!J124</f>
        <v>8104</v>
      </c>
      <c r="K134" s="8">
        <f>[2]Octubre!J124</f>
        <v>9997</v>
      </c>
      <c r="L134" s="8">
        <f>[2]Noviembre!J124</f>
        <v>9188</v>
      </c>
      <c r="M134" s="8">
        <f>[2]Diciembre!J124</f>
        <v>40010</v>
      </c>
      <c r="N134" s="9">
        <f t="shared" si="4"/>
        <v>153105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</row>
    <row r="135" spans="1:34" ht="34.5" customHeight="1" x14ac:dyDescent="0.35">
      <c r="A135" s="244" t="s">
        <v>213</v>
      </c>
      <c r="B135" s="8">
        <f>[2]Enero!J116</f>
        <v>1169</v>
      </c>
      <c r="C135" s="8">
        <f>[2]Febrero!J125</f>
        <v>2809</v>
      </c>
      <c r="D135" s="8">
        <f>[2]Marzo!J127</f>
        <v>2162</v>
      </c>
      <c r="E135" s="8">
        <f>[2]Abril!J124</f>
        <v>2496</v>
      </c>
      <c r="F135" s="8">
        <f>[2]Mayo!J125</f>
        <v>1698</v>
      </c>
      <c r="G135" s="8">
        <f>[2]Junio!J125</f>
        <v>4680</v>
      </c>
      <c r="H135" s="8">
        <f>[2]Julio!J125</f>
        <v>885</v>
      </c>
      <c r="I135" s="8">
        <f>[2]Agosto!J125</f>
        <v>778</v>
      </c>
      <c r="J135" s="8">
        <f>[2]Septiembre!J125</f>
        <v>1784</v>
      </c>
      <c r="K135" s="8">
        <f>[2]Octubre!J125</f>
        <v>1327</v>
      </c>
      <c r="L135" s="8">
        <f>[2]Noviembre!J125</f>
        <v>4402</v>
      </c>
      <c r="M135" s="8">
        <f>[2]Diciembre!J125</f>
        <v>2699</v>
      </c>
      <c r="N135" s="9">
        <f t="shared" si="4"/>
        <v>26889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</row>
    <row r="136" spans="1:34" ht="34.5" customHeight="1" x14ac:dyDescent="0.35">
      <c r="A136" s="244" t="s">
        <v>214</v>
      </c>
      <c r="B136" s="8">
        <f>[2]Enero!J117</f>
        <v>21949</v>
      </c>
      <c r="C136" s="8">
        <f>[2]Febrero!J126</f>
        <v>27907</v>
      </c>
      <c r="D136" s="8">
        <f>[2]Marzo!J128</f>
        <v>22819</v>
      </c>
      <c r="E136" s="8">
        <f>[2]Abril!J125</f>
        <v>34851</v>
      </c>
      <c r="F136" s="8">
        <f>[2]Mayo!J126</f>
        <v>29839</v>
      </c>
      <c r="G136" s="8">
        <f>[2]Junio!J126</f>
        <v>47754</v>
      </c>
      <c r="H136" s="8">
        <f>[2]Julio!J126</f>
        <v>39802</v>
      </c>
      <c r="I136" s="8">
        <f>[2]Agosto!J126</f>
        <v>27293</v>
      </c>
      <c r="J136" s="8">
        <f>[2]Septiembre!J126</f>
        <v>27469</v>
      </c>
      <c r="K136" s="8">
        <f>[2]Octubre!J126</f>
        <v>27925</v>
      </c>
      <c r="L136" s="8">
        <f>[2]Noviembre!J126</f>
        <v>18742</v>
      </c>
      <c r="M136" s="8">
        <f>[2]Diciembre!J126</f>
        <v>20120</v>
      </c>
      <c r="N136" s="9">
        <f t="shared" si="4"/>
        <v>346470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</row>
    <row r="137" spans="1:34" ht="34.5" customHeight="1" x14ac:dyDescent="0.35">
      <c r="A137" s="244" t="s">
        <v>196</v>
      </c>
      <c r="B137" s="8">
        <f>[2]Enero!J118</f>
        <v>22082</v>
      </c>
      <c r="C137" s="8">
        <f>[2]Febrero!J127</f>
        <v>31219</v>
      </c>
      <c r="D137" s="8">
        <f>[2]Marzo!J129</f>
        <v>30296</v>
      </c>
      <c r="E137" s="8">
        <f>[2]Abril!J126</f>
        <v>28140</v>
      </c>
      <c r="F137" s="8">
        <f>[2]Mayo!J127</f>
        <v>23680</v>
      </c>
      <c r="G137" s="8">
        <f>[2]Junio!J127</f>
        <v>27100</v>
      </c>
      <c r="H137" s="8">
        <f>[2]Julio!J127</f>
        <v>9259</v>
      </c>
      <c r="I137" s="8">
        <f>[2]Agosto!J127</f>
        <v>17517</v>
      </c>
      <c r="J137" s="8">
        <f>[2]Septiembre!J127</f>
        <v>22010</v>
      </c>
      <c r="K137" s="8">
        <f>[2]Octubre!J127</f>
        <v>28841</v>
      </c>
      <c r="L137" s="8">
        <f>[2]Noviembre!J127</f>
        <v>22975</v>
      </c>
      <c r="M137" s="8">
        <f>[2]Diciembre!J127</f>
        <v>35911</v>
      </c>
      <c r="N137" s="9">
        <f t="shared" si="4"/>
        <v>299030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</row>
    <row r="138" spans="1:34" ht="34.5" customHeight="1" x14ac:dyDescent="0.35">
      <c r="A138" s="244" t="s">
        <v>197</v>
      </c>
      <c r="B138" s="8"/>
      <c r="C138" s="8">
        <f>[2]Febrero!J128</f>
        <v>0</v>
      </c>
      <c r="D138" s="8">
        <f>[2]Marzo!J130</f>
        <v>0</v>
      </c>
      <c r="E138" s="8">
        <f>[2]Abril!J127</f>
        <v>0</v>
      </c>
      <c r="F138" s="8">
        <f>[2]Mayo!J128</f>
        <v>0</v>
      </c>
      <c r="G138" s="8">
        <f>[2]Junio!J128</f>
        <v>0</v>
      </c>
      <c r="H138" s="8">
        <f>[2]Julio!J128</f>
        <v>0</v>
      </c>
      <c r="I138" s="8">
        <f>[2]Agosto!J128</f>
        <v>0</v>
      </c>
      <c r="J138" s="8">
        <f>[2]Septiembre!J128</f>
        <v>0</v>
      </c>
      <c r="K138" s="8">
        <f>[2]Octubre!J128</f>
        <v>0</v>
      </c>
      <c r="L138" s="8">
        <f>[2]Noviembre!J128</f>
        <v>0</v>
      </c>
      <c r="M138" s="8">
        <f>[2]Diciembre!J128</f>
        <v>0</v>
      </c>
      <c r="N138" s="9">
        <f t="shared" si="4"/>
        <v>0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</row>
    <row r="139" spans="1:34" ht="34.5" customHeight="1" x14ac:dyDescent="0.35">
      <c r="A139" s="244" t="s">
        <v>215</v>
      </c>
      <c r="B139" s="8">
        <f>[2]Enero!J120</f>
        <v>59025</v>
      </c>
      <c r="C139" s="8">
        <f>[2]Febrero!J129</f>
        <v>59629</v>
      </c>
      <c r="D139" s="8">
        <f>[2]Marzo!J131</f>
        <v>60120</v>
      </c>
      <c r="E139" s="8">
        <f>[2]Abril!J128</f>
        <v>45718</v>
      </c>
      <c r="F139" s="8">
        <f>[2]Mayo!J129</f>
        <v>51461</v>
      </c>
      <c r="G139" s="8">
        <f>[2]Junio!J129</f>
        <v>51460</v>
      </c>
      <c r="H139" s="8">
        <f>[2]Julio!J129</f>
        <v>36637</v>
      </c>
      <c r="I139" s="8">
        <f>[2]Agosto!J129</f>
        <v>56210</v>
      </c>
      <c r="J139" s="8">
        <f>[2]Septiembre!J129</f>
        <v>57102</v>
      </c>
      <c r="K139" s="8">
        <f>[2]Octubre!J129</f>
        <v>40274</v>
      </c>
      <c r="L139" s="8">
        <f>[2]Noviembre!J129</f>
        <v>20777</v>
      </c>
      <c r="M139" s="8">
        <f>[2]Diciembre!J129</f>
        <v>46540</v>
      </c>
      <c r="N139" s="9">
        <f t="shared" si="4"/>
        <v>584953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</row>
    <row r="140" spans="1:34" ht="34.5" customHeight="1" x14ac:dyDescent="0.35">
      <c r="A140" s="244" t="s">
        <v>216</v>
      </c>
      <c r="B140" s="8">
        <f>[2]Enero!J121</f>
        <v>42300</v>
      </c>
      <c r="C140" s="8">
        <f>[2]Febrero!J130</f>
        <v>45591</v>
      </c>
      <c r="D140" s="8">
        <f>[2]Marzo!J132</f>
        <v>46120</v>
      </c>
      <c r="E140" s="8">
        <f>[2]Abril!J129</f>
        <v>972</v>
      </c>
      <c r="F140" s="8">
        <f>[2]Mayo!J130</f>
        <v>1605</v>
      </c>
      <c r="G140" s="8">
        <f>[2]Junio!J130</f>
        <v>1229</v>
      </c>
      <c r="H140" s="8">
        <f>[2]Julio!J130</f>
        <v>1016</v>
      </c>
      <c r="I140" s="8">
        <f>[2]Agosto!J130</f>
        <v>178249</v>
      </c>
      <c r="J140" s="8">
        <f>[2]Septiembre!J130</f>
        <v>104524</v>
      </c>
      <c r="K140" s="8">
        <f>[2]Octubre!J130</f>
        <v>85838</v>
      </c>
      <c r="L140" s="8">
        <f>[2]Noviembre!J130</f>
        <v>55180</v>
      </c>
      <c r="M140" s="8">
        <f>[2]Diciembre!J130</f>
        <v>66988</v>
      </c>
      <c r="N140" s="9">
        <f t="shared" si="4"/>
        <v>629612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</row>
    <row r="141" spans="1:34" ht="34.5" customHeight="1" x14ac:dyDescent="0.35">
      <c r="A141" s="244" t="s">
        <v>217</v>
      </c>
      <c r="B141" s="8">
        <f>[2]Enero!J122</f>
        <v>12003</v>
      </c>
      <c r="C141" s="8">
        <f>[2]Febrero!J131</f>
        <v>7144</v>
      </c>
      <c r="D141" s="8">
        <f>[2]Marzo!J133</f>
        <v>11719</v>
      </c>
      <c r="E141" s="8">
        <f>[2]Abril!J130</f>
        <v>11629</v>
      </c>
      <c r="F141" s="8">
        <f>[2]Mayo!J131</f>
        <v>9596</v>
      </c>
      <c r="G141" s="8">
        <f>[2]Junio!J131</f>
        <v>11192</v>
      </c>
      <c r="H141" s="8">
        <f>[2]Julio!J131</f>
        <v>11437</v>
      </c>
      <c r="I141" s="8">
        <f>[2]Agosto!J131</f>
        <v>20446</v>
      </c>
      <c r="J141" s="8">
        <f>[2]Septiembre!J131</f>
        <v>10434</v>
      </c>
      <c r="K141" s="8">
        <f>[2]Octubre!J131</f>
        <v>24535</v>
      </c>
      <c r="L141" s="8">
        <f>[2]Noviembre!J131</f>
        <v>20712</v>
      </c>
      <c r="M141" s="8">
        <f>[2]Diciembre!J131</f>
        <v>25980</v>
      </c>
      <c r="N141" s="9">
        <f t="shared" si="4"/>
        <v>176827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</row>
    <row r="142" spans="1:34" ht="34.5" customHeight="1" x14ac:dyDescent="0.35">
      <c r="A142" s="244" t="s">
        <v>218</v>
      </c>
      <c r="B142" s="8">
        <f>[2]Enero!J123</f>
        <v>9187</v>
      </c>
      <c r="C142" s="8">
        <f>[2]Febrero!J132</f>
        <v>20923</v>
      </c>
      <c r="D142" s="8">
        <f>[2]Marzo!J134</f>
        <v>12888</v>
      </c>
      <c r="E142" s="8">
        <f>[2]Abril!J131</f>
        <v>21240</v>
      </c>
      <c r="F142" s="8">
        <f>[2]Mayo!J132</f>
        <v>12085</v>
      </c>
      <c r="G142" s="8">
        <f>[2]Junio!J132</f>
        <v>18051</v>
      </c>
      <c r="H142" s="8">
        <f>[2]Julio!J132</f>
        <v>12879</v>
      </c>
      <c r="I142" s="8">
        <f>[2]Agosto!J132</f>
        <v>12765</v>
      </c>
      <c r="J142" s="8">
        <f>[2]Septiembre!J132</f>
        <v>14262</v>
      </c>
      <c r="K142" s="8">
        <f>[2]Octubre!J132</f>
        <v>11108</v>
      </c>
      <c r="L142" s="8">
        <f>[2]Noviembre!J132</f>
        <v>13270</v>
      </c>
      <c r="M142" s="8">
        <f>[2]Diciembre!J132</f>
        <v>24350</v>
      </c>
      <c r="N142" s="9">
        <f t="shared" si="4"/>
        <v>183008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</row>
    <row r="143" spans="1:34" ht="34.5" customHeight="1" x14ac:dyDescent="0.35">
      <c r="A143" s="244" t="s">
        <v>219</v>
      </c>
      <c r="B143" s="8">
        <f>[2]Enero!J124</f>
        <v>480</v>
      </c>
      <c r="C143" s="8">
        <f>[2]Febrero!J133</f>
        <v>1218</v>
      </c>
      <c r="D143" s="8">
        <f>[2]Marzo!J135</f>
        <v>947</v>
      </c>
      <c r="E143" s="8">
        <f>[2]Abril!J132</f>
        <v>872</v>
      </c>
      <c r="F143" s="8">
        <f>[2]Mayo!J133</f>
        <v>526</v>
      </c>
      <c r="G143" s="8">
        <f>[2]Junio!J133</f>
        <v>1601</v>
      </c>
      <c r="H143" s="8">
        <f>[2]Julio!J133</f>
        <v>1396</v>
      </c>
      <c r="I143" s="8">
        <f>[2]Agosto!J133</f>
        <v>3102</v>
      </c>
      <c r="J143" s="8">
        <f>[2]Septiembre!J133</f>
        <v>294</v>
      </c>
      <c r="K143" s="8">
        <f>[2]Octubre!J133</f>
        <v>439</v>
      </c>
      <c r="L143" s="8">
        <f>[2]Noviembre!J133</f>
        <v>804</v>
      </c>
      <c r="M143" s="8">
        <f>[2]Diciembre!J133</f>
        <v>1200</v>
      </c>
      <c r="N143" s="9">
        <f t="shared" si="4"/>
        <v>12879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</row>
    <row r="144" spans="1:34" ht="34.5" customHeight="1" x14ac:dyDescent="0.35">
      <c r="A144" s="244" t="s">
        <v>220</v>
      </c>
      <c r="B144" s="8">
        <f>[2]Enero!J125</f>
        <v>89675</v>
      </c>
      <c r="C144" s="8">
        <f>[2]Febrero!J134</f>
        <v>89105</v>
      </c>
      <c r="D144" s="8">
        <f>[2]Marzo!J136</f>
        <v>72014</v>
      </c>
      <c r="E144" s="8">
        <f>[2]Abril!J133</f>
        <v>66941</v>
      </c>
      <c r="F144" s="8">
        <f>[2]Mayo!J134</f>
        <v>51000</v>
      </c>
      <c r="G144" s="8">
        <f>[2]Junio!J134</f>
        <v>30801</v>
      </c>
      <c r="H144" s="8">
        <f>[2]Julio!J134</f>
        <v>35104</v>
      </c>
      <c r="I144" s="8">
        <f>[2]Agosto!J134</f>
        <v>15224</v>
      </c>
      <c r="J144" s="8">
        <f>[2]Septiembre!J134</f>
        <v>11503</v>
      </c>
      <c r="K144" s="8">
        <f>[2]Octubre!J134</f>
        <v>25110</v>
      </c>
      <c r="L144" s="8">
        <f>[2]Noviembre!J134</f>
        <v>44829</v>
      </c>
      <c r="M144" s="8">
        <f>[2]Diciembre!J134</f>
        <v>77312</v>
      </c>
      <c r="N144" s="9">
        <f t="shared" si="4"/>
        <v>608618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</row>
    <row r="145" spans="1:34" ht="34.5" customHeight="1" x14ac:dyDescent="0.35">
      <c r="A145" s="244" t="s">
        <v>221</v>
      </c>
      <c r="B145" s="8">
        <f>[2]Enero!J126</f>
        <v>6118</v>
      </c>
      <c r="C145" s="8">
        <f>[2]Febrero!J135</f>
        <v>4401</v>
      </c>
      <c r="D145" s="8">
        <f>[2]Marzo!J137</f>
        <v>4658</v>
      </c>
      <c r="E145" s="8">
        <f>[2]Abril!J134</f>
        <v>4229</v>
      </c>
      <c r="F145" s="8">
        <f>[2]Mayo!J135</f>
        <v>7189</v>
      </c>
      <c r="G145" s="8">
        <f>[2]Junio!J135</f>
        <v>6133</v>
      </c>
      <c r="H145" s="8">
        <f>[2]Julio!J135</f>
        <v>7127</v>
      </c>
      <c r="I145" s="8">
        <f>[2]Agosto!J135</f>
        <v>6500</v>
      </c>
      <c r="J145" s="8">
        <f>[2]Septiembre!J135</f>
        <v>6733</v>
      </c>
      <c r="K145" s="8">
        <f>[2]Octubre!J135</f>
        <v>4333</v>
      </c>
      <c r="L145" s="8">
        <f>[2]Noviembre!J135</f>
        <v>9870</v>
      </c>
      <c r="M145" s="8">
        <f>[2]Diciembre!J135</f>
        <v>5780</v>
      </c>
      <c r="N145" s="9">
        <f t="shared" si="4"/>
        <v>73071</v>
      </c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</row>
    <row r="146" spans="1:34" ht="34.5" customHeight="1" x14ac:dyDescent="0.35">
      <c r="A146" s="244" t="s">
        <v>222</v>
      </c>
      <c r="B146" s="8">
        <f>[2]Enero!J127</f>
        <v>9362</v>
      </c>
      <c r="C146" s="8">
        <f>[2]Febrero!J136</f>
        <v>8488</v>
      </c>
      <c r="D146" s="8">
        <f>[2]Marzo!J138</f>
        <v>4336</v>
      </c>
      <c r="E146" s="8">
        <f>[2]Abril!J135</f>
        <v>610</v>
      </c>
      <c r="F146" s="8">
        <f>[2]Mayo!J136</f>
        <v>133</v>
      </c>
      <c r="G146" s="8">
        <f>[2]Junio!J136</f>
        <v>248</v>
      </c>
      <c r="H146" s="8">
        <f>[2]Julio!J136</f>
        <v>45</v>
      </c>
      <c r="I146" s="8">
        <f>[2]Agosto!J136</f>
        <v>61</v>
      </c>
      <c r="J146" s="8">
        <f>[2]Septiembre!J136</f>
        <v>40</v>
      </c>
      <c r="K146" s="8">
        <f>[2]Octubre!J136</f>
        <v>3359</v>
      </c>
      <c r="L146" s="8">
        <f>[2]Noviembre!J136</f>
        <v>2254</v>
      </c>
      <c r="M146" s="8">
        <f>[2]Diciembre!J136</f>
        <v>8782</v>
      </c>
      <c r="N146" s="9">
        <f t="shared" si="4"/>
        <v>37718</v>
      </c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</row>
    <row r="147" spans="1:34" ht="34.5" customHeight="1" x14ac:dyDescent="0.35">
      <c r="A147" s="244" t="s">
        <v>223</v>
      </c>
      <c r="B147" s="8">
        <f>[2]Enero!J128</f>
        <v>2010967</v>
      </c>
      <c r="C147" s="8">
        <f>[2]Febrero!J137</f>
        <v>1980177</v>
      </c>
      <c r="D147" s="8">
        <f>[2]Marzo!J139</f>
        <v>2213875</v>
      </c>
      <c r="E147" s="8">
        <f>[2]Abril!J136</f>
        <v>2088513</v>
      </c>
      <c r="F147" s="8">
        <f>[2]Mayo!J137</f>
        <v>2548820</v>
      </c>
      <c r="G147" s="8">
        <f>[2]Junio!J137</f>
        <v>3068332</v>
      </c>
      <c r="H147" s="8">
        <f>[2]Julio!J137</f>
        <v>2656347</v>
      </c>
      <c r="I147" s="8">
        <f>[2]Agosto!J137</f>
        <v>3203592</v>
      </c>
      <c r="J147" s="8">
        <f>[2]Septiembre!J137</f>
        <v>2824640</v>
      </c>
      <c r="K147" s="8">
        <f>[2]Octubre!J137</f>
        <v>2584624</v>
      </c>
      <c r="L147" s="8">
        <f>[2]Noviembre!J137</f>
        <v>2731504</v>
      </c>
      <c r="M147" s="8">
        <f>[2]Diciembre!J137</f>
        <v>2368040</v>
      </c>
      <c r="N147" s="9">
        <f t="shared" si="4"/>
        <v>30279431</v>
      </c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</row>
    <row r="148" spans="1:34" ht="34.5" customHeight="1" thickBot="1" x14ac:dyDescent="0.4">
      <c r="A148" s="247" t="s">
        <v>224</v>
      </c>
      <c r="B148" s="249">
        <f>[2]Enero!J129</f>
        <v>104616</v>
      </c>
      <c r="C148" s="249">
        <f>[2]Febrero!J138</f>
        <v>107113</v>
      </c>
      <c r="D148" s="249">
        <f>[2]Marzo!J140</f>
        <v>140796</v>
      </c>
      <c r="E148" s="249">
        <f>[2]Abril!J137</f>
        <v>113589</v>
      </c>
      <c r="F148" s="249">
        <f>[2]Mayo!J138</f>
        <v>135450</v>
      </c>
      <c r="G148" s="249">
        <f>[2]Junio!J138</f>
        <v>158098</v>
      </c>
      <c r="H148" s="249">
        <f>[2]Julio!J138</f>
        <v>163689</v>
      </c>
      <c r="I148" s="249">
        <f>[2]Agosto!J138</f>
        <v>165959</v>
      </c>
      <c r="J148" s="249">
        <f>[2]Septiembre!J138</f>
        <v>147333</v>
      </c>
      <c r="K148" s="249">
        <f>[2]Octubre!J138</f>
        <v>108900</v>
      </c>
      <c r="L148" s="249">
        <f>[2]Noviembre!J138</f>
        <v>123957</v>
      </c>
      <c r="M148" s="249">
        <f>[2]Diciembre!J138</f>
        <v>250290</v>
      </c>
      <c r="N148" s="39">
        <f>SUM(B148:M148)</f>
        <v>1719790</v>
      </c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</row>
    <row r="149" spans="1:34" ht="20.25" x14ac:dyDescent="0.3">
      <c r="A149" s="211"/>
      <c r="B149" s="211"/>
      <c r="C149" s="211"/>
      <c r="D149" s="211"/>
      <c r="E149" s="211"/>
      <c r="F149" s="215"/>
      <c r="G149" s="215"/>
      <c r="H149" s="215"/>
      <c r="I149" s="215"/>
      <c r="J149" s="215"/>
      <c r="K149" s="215"/>
      <c r="L149" s="215"/>
      <c r="M149" s="215"/>
      <c r="N149" s="216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</row>
    <row r="150" spans="1:34" ht="21" x14ac:dyDescent="0.35">
      <c r="A150" s="261" t="s">
        <v>208</v>
      </c>
      <c r="B150" s="188"/>
      <c r="C150" s="188"/>
      <c r="D150" s="188"/>
      <c r="E150" s="188"/>
      <c r="F150" s="219"/>
      <c r="G150" s="219"/>
      <c r="H150" s="219"/>
      <c r="I150" s="219"/>
      <c r="J150" s="219"/>
      <c r="K150" s="219"/>
      <c r="L150" s="219"/>
      <c r="M150" s="219"/>
      <c r="N150" s="219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</row>
    <row r="151" spans="1:34" ht="21" x14ac:dyDescent="0.35">
      <c r="A151" s="188" t="s">
        <v>225</v>
      </c>
      <c r="B151" s="188"/>
      <c r="C151" s="262"/>
      <c r="D151" s="262"/>
      <c r="E151" s="262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</row>
    <row r="152" spans="1:34" ht="21" x14ac:dyDescent="0.35">
      <c r="A152" s="188" t="s">
        <v>226</v>
      </c>
      <c r="B152" s="188"/>
      <c r="C152" s="262"/>
      <c r="D152" s="262"/>
      <c r="E152" s="262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</row>
    <row r="153" spans="1:34" ht="21" x14ac:dyDescent="0.35">
      <c r="A153" s="262"/>
      <c r="B153" s="262"/>
      <c r="C153" s="262"/>
      <c r="D153" s="262"/>
      <c r="E153" s="262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34" ht="21" x14ac:dyDescent="0.35">
      <c r="A154" s="262"/>
      <c r="B154" s="262"/>
      <c r="C154" s="262"/>
      <c r="D154" s="262"/>
      <c r="E154" s="262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34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34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34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34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34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34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:28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:28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:28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:28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:28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:28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:28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:28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</row>
    <row r="185" spans="1:28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</row>
  </sheetData>
  <mergeCells count="7">
    <mergeCell ref="A110:N110"/>
    <mergeCell ref="A111:N111"/>
    <mergeCell ref="A59:N59"/>
    <mergeCell ref="A11:N11"/>
    <mergeCell ref="A12:N12"/>
    <mergeCell ref="A60:N60"/>
    <mergeCell ref="A61:N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5A42-0A31-4727-9E55-D255394F4AE1}">
  <dimension ref="A1:AB186"/>
  <sheetViews>
    <sheetView zoomScale="50" zoomScaleNormal="50" workbookViewId="0">
      <selection activeCell="J17" sqref="J17"/>
    </sheetView>
  </sheetViews>
  <sheetFormatPr baseColWidth="10" defaultColWidth="11.42578125" defaultRowHeight="15" x14ac:dyDescent="0.25"/>
  <cols>
    <col min="1" max="1" width="21.7109375" customWidth="1"/>
    <col min="2" max="13" width="18.42578125" customWidth="1"/>
    <col min="14" max="14" width="21" customWidth="1"/>
    <col min="257" max="257" width="21.7109375" customWidth="1"/>
    <col min="258" max="269" width="18.42578125" customWidth="1"/>
    <col min="270" max="270" width="21" customWidth="1"/>
    <col min="513" max="513" width="21.7109375" customWidth="1"/>
    <col min="514" max="525" width="18.42578125" customWidth="1"/>
    <col min="526" max="526" width="21" customWidth="1"/>
    <col min="769" max="769" width="21.7109375" customWidth="1"/>
    <col min="770" max="781" width="18.42578125" customWidth="1"/>
    <col min="782" max="782" width="21" customWidth="1"/>
    <col min="1025" max="1025" width="21.7109375" customWidth="1"/>
    <col min="1026" max="1037" width="18.42578125" customWidth="1"/>
    <col min="1038" max="1038" width="21" customWidth="1"/>
    <col min="1281" max="1281" width="21.7109375" customWidth="1"/>
    <col min="1282" max="1293" width="18.42578125" customWidth="1"/>
    <col min="1294" max="1294" width="21" customWidth="1"/>
    <col min="1537" max="1537" width="21.7109375" customWidth="1"/>
    <col min="1538" max="1549" width="18.42578125" customWidth="1"/>
    <col min="1550" max="1550" width="21" customWidth="1"/>
    <col min="1793" max="1793" width="21.7109375" customWidth="1"/>
    <col min="1794" max="1805" width="18.42578125" customWidth="1"/>
    <col min="1806" max="1806" width="21" customWidth="1"/>
    <col min="2049" max="2049" width="21.7109375" customWidth="1"/>
    <col min="2050" max="2061" width="18.42578125" customWidth="1"/>
    <col min="2062" max="2062" width="21" customWidth="1"/>
    <col min="2305" max="2305" width="21.7109375" customWidth="1"/>
    <col min="2306" max="2317" width="18.42578125" customWidth="1"/>
    <col min="2318" max="2318" width="21" customWidth="1"/>
    <col min="2561" max="2561" width="21.7109375" customWidth="1"/>
    <col min="2562" max="2573" width="18.42578125" customWidth="1"/>
    <col min="2574" max="2574" width="21" customWidth="1"/>
    <col min="2817" max="2817" width="21.7109375" customWidth="1"/>
    <col min="2818" max="2829" width="18.42578125" customWidth="1"/>
    <col min="2830" max="2830" width="21" customWidth="1"/>
    <col min="3073" max="3073" width="21.7109375" customWidth="1"/>
    <col min="3074" max="3085" width="18.42578125" customWidth="1"/>
    <col min="3086" max="3086" width="21" customWidth="1"/>
    <col min="3329" max="3329" width="21.7109375" customWidth="1"/>
    <col min="3330" max="3341" width="18.42578125" customWidth="1"/>
    <col min="3342" max="3342" width="21" customWidth="1"/>
    <col min="3585" max="3585" width="21.7109375" customWidth="1"/>
    <col min="3586" max="3597" width="18.42578125" customWidth="1"/>
    <col min="3598" max="3598" width="21" customWidth="1"/>
    <col min="3841" max="3841" width="21.7109375" customWidth="1"/>
    <col min="3842" max="3853" width="18.42578125" customWidth="1"/>
    <col min="3854" max="3854" width="21" customWidth="1"/>
    <col min="4097" max="4097" width="21.7109375" customWidth="1"/>
    <col min="4098" max="4109" width="18.42578125" customWidth="1"/>
    <col min="4110" max="4110" width="21" customWidth="1"/>
    <col min="4353" max="4353" width="21.7109375" customWidth="1"/>
    <col min="4354" max="4365" width="18.42578125" customWidth="1"/>
    <col min="4366" max="4366" width="21" customWidth="1"/>
    <col min="4609" max="4609" width="21.7109375" customWidth="1"/>
    <col min="4610" max="4621" width="18.42578125" customWidth="1"/>
    <col min="4622" max="4622" width="21" customWidth="1"/>
    <col min="4865" max="4865" width="21.7109375" customWidth="1"/>
    <col min="4866" max="4877" width="18.42578125" customWidth="1"/>
    <col min="4878" max="4878" width="21" customWidth="1"/>
    <col min="5121" max="5121" width="21.7109375" customWidth="1"/>
    <col min="5122" max="5133" width="18.42578125" customWidth="1"/>
    <col min="5134" max="5134" width="21" customWidth="1"/>
    <col min="5377" max="5377" width="21.7109375" customWidth="1"/>
    <col min="5378" max="5389" width="18.42578125" customWidth="1"/>
    <col min="5390" max="5390" width="21" customWidth="1"/>
    <col min="5633" max="5633" width="21.7109375" customWidth="1"/>
    <col min="5634" max="5645" width="18.42578125" customWidth="1"/>
    <col min="5646" max="5646" width="21" customWidth="1"/>
    <col min="5889" max="5889" width="21.7109375" customWidth="1"/>
    <col min="5890" max="5901" width="18.42578125" customWidth="1"/>
    <col min="5902" max="5902" width="21" customWidth="1"/>
    <col min="6145" max="6145" width="21.7109375" customWidth="1"/>
    <col min="6146" max="6157" width="18.42578125" customWidth="1"/>
    <col min="6158" max="6158" width="21" customWidth="1"/>
    <col min="6401" max="6401" width="21.7109375" customWidth="1"/>
    <col min="6402" max="6413" width="18.42578125" customWidth="1"/>
    <col min="6414" max="6414" width="21" customWidth="1"/>
    <col min="6657" max="6657" width="21.7109375" customWidth="1"/>
    <col min="6658" max="6669" width="18.42578125" customWidth="1"/>
    <col min="6670" max="6670" width="21" customWidth="1"/>
    <col min="6913" max="6913" width="21.7109375" customWidth="1"/>
    <col min="6914" max="6925" width="18.42578125" customWidth="1"/>
    <col min="6926" max="6926" width="21" customWidth="1"/>
    <col min="7169" max="7169" width="21.7109375" customWidth="1"/>
    <col min="7170" max="7181" width="18.42578125" customWidth="1"/>
    <col min="7182" max="7182" width="21" customWidth="1"/>
    <col min="7425" max="7425" width="21.7109375" customWidth="1"/>
    <col min="7426" max="7437" width="18.42578125" customWidth="1"/>
    <col min="7438" max="7438" width="21" customWidth="1"/>
    <col min="7681" max="7681" width="21.7109375" customWidth="1"/>
    <col min="7682" max="7693" width="18.42578125" customWidth="1"/>
    <col min="7694" max="7694" width="21" customWidth="1"/>
    <col min="7937" max="7937" width="21.7109375" customWidth="1"/>
    <col min="7938" max="7949" width="18.42578125" customWidth="1"/>
    <col min="7950" max="7950" width="21" customWidth="1"/>
    <col min="8193" max="8193" width="21.7109375" customWidth="1"/>
    <col min="8194" max="8205" width="18.42578125" customWidth="1"/>
    <col min="8206" max="8206" width="21" customWidth="1"/>
    <col min="8449" max="8449" width="21.7109375" customWidth="1"/>
    <col min="8450" max="8461" width="18.42578125" customWidth="1"/>
    <col min="8462" max="8462" width="21" customWidth="1"/>
    <col min="8705" max="8705" width="21.7109375" customWidth="1"/>
    <col min="8706" max="8717" width="18.42578125" customWidth="1"/>
    <col min="8718" max="8718" width="21" customWidth="1"/>
    <col min="8961" max="8961" width="21.7109375" customWidth="1"/>
    <col min="8962" max="8973" width="18.42578125" customWidth="1"/>
    <col min="8974" max="8974" width="21" customWidth="1"/>
    <col min="9217" max="9217" width="21.7109375" customWidth="1"/>
    <col min="9218" max="9229" width="18.42578125" customWidth="1"/>
    <col min="9230" max="9230" width="21" customWidth="1"/>
    <col min="9473" max="9473" width="21.7109375" customWidth="1"/>
    <col min="9474" max="9485" width="18.42578125" customWidth="1"/>
    <col min="9486" max="9486" width="21" customWidth="1"/>
    <col min="9729" max="9729" width="21.7109375" customWidth="1"/>
    <col min="9730" max="9741" width="18.42578125" customWidth="1"/>
    <col min="9742" max="9742" width="21" customWidth="1"/>
    <col min="9985" max="9985" width="21.7109375" customWidth="1"/>
    <col min="9986" max="9997" width="18.42578125" customWidth="1"/>
    <col min="9998" max="9998" width="21" customWidth="1"/>
    <col min="10241" max="10241" width="21.7109375" customWidth="1"/>
    <col min="10242" max="10253" width="18.42578125" customWidth="1"/>
    <col min="10254" max="10254" width="21" customWidth="1"/>
    <col min="10497" max="10497" width="21.7109375" customWidth="1"/>
    <col min="10498" max="10509" width="18.42578125" customWidth="1"/>
    <col min="10510" max="10510" width="21" customWidth="1"/>
    <col min="10753" max="10753" width="21.7109375" customWidth="1"/>
    <col min="10754" max="10765" width="18.42578125" customWidth="1"/>
    <col min="10766" max="10766" width="21" customWidth="1"/>
    <col min="11009" max="11009" width="21.7109375" customWidth="1"/>
    <col min="11010" max="11021" width="18.42578125" customWidth="1"/>
    <col min="11022" max="11022" width="21" customWidth="1"/>
    <col min="11265" max="11265" width="21.7109375" customWidth="1"/>
    <col min="11266" max="11277" width="18.42578125" customWidth="1"/>
    <col min="11278" max="11278" width="21" customWidth="1"/>
    <col min="11521" max="11521" width="21.7109375" customWidth="1"/>
    <col min="11522" max="11533" width="18.42578125" customWidth="1"/>
    <col min="11534" max="11534" width="21" customWidth="1"/>
    <col min="11777" max="11777" width="21.7109375" customWidth="1"/>
    <col min="11778" max="11789" width="18.42578125" customWidth="1"/>
    <col min="11790" max="11790" width="21" customWidth="1"/>
    <col min="12033" max="12033" width="21.7109375" customWidth="1"/>
    <col min="12034" max="12045" width="18.42578125" customWidth="1"/>
    <col min="12046" max="12046" width="21" customWidth="1"/>
    <col min="12289" max="12289" width="21.7109375" customWidth="1"/>
    <col min="12290" max="12301" width="18.42578125" customWidth="1"/>
    <col min="12302" max="12302" width="21" customWidth="1"/>
    <col min="12545" max="12545" width="21.7109375" customWidth="1"/>
    <col min="12546" max="12557" width="18.42578125" customWidth="1"/>
    <col min="12558" max="12558" width="21" customWidth="1"/>
    <col min="12801" max="12801" width="21.7109375" customWidth="1"/>
    <col min="12802" max="12813" width="18.42578125" customWidth="1"/>
    <col min="12814" max="12814" width="21" customWidth="1"/>
    <col min="13057" max="13057" width="21.7109375" customWidth="1"/>
    <col min="13058" max="13069" width="18.42578125" customWidth="1"/>
    <col min="13070" max="13070" width="21" customWidth="1"/>
    <col min="13313" max="13313" width="21.7109375" customWidth="1"/>
    <col min="13314" max="13325" width="18.42578125" customWidth="1"/>
    <col min="13326" max="13326" width="21" customWidth="1"/>
    <col min="13569" max="13569" width="21.7109375" customWidth="1"/>
    <col min="13570" max="13581" width="18.42578125" customWidth="1"/>
    <col min="13582" max="13582" width="21" customWidth="1"/>
    <col min="13825" max="13825" width="21.7109375" customWidth="1"/>
    <col min="13826" max="13837" width="18.42578125" customWidth="1"/>
    <col min="13838" max="13838" width="21" customWidth="1"/>
    <col min="14081" max="14081" width="21.7109375" customWidth="1"/>
    <col min="14082" max="14093" width="18.42578125" customWidth="1"/>
    <col min="14094" max="14094" width="21" customWidth="1"/>
    <col min="14337" max="14337" width="21.7109375" customWidth="1"/>
    <col min="14338" max="14349" width="18.42578125" customWidth="1"/>
    <col min="14350" max="14350" width="21" customWidth="1"/>
    <col min="14593" max="14593" width="21.7109375" customWidth="1"/>
    <col min="14594" max="14605" width="18.42578125" customWidth="1"/>
    <col min="14606" max="14606" width="21" customWidth="1"/>
    <col min="14849" max="14849" width="21.7109375" customWidth="1"/>
    <col min="14850" max="14861" width="18.42578125" customWidth="1"/>
    <col min="14862" max="14862" width="21" customWidth="1"/>
    <col min="15105" max="15105" width="21.7109375" customWidth="1"/>
    <col min="15106" max="15117" width="18.42578125" customWidth="1"/>
    <col min="15118" max="15118" width="21" customWidth="1"/>
    <col min="15361" max="15361" width="21.7109375" customWidth="1"/>
    <col min="15362" max="15373" width="18.42578125" customWidth="1"/>
    <col min="15374" max="15374" width="21" customWidth="1"/>
    <col min="15617" max="15617" width="21.7109375" customWidth="1"/>
    <col min="15618" max="15629" width="18.42578125" customWidth="1"/>
    <col min="15630" max="15630" width="21" customWidth="1"/>
    <col min="15873" max="15873" width="21.7109375" customWidth="1"/>
    <col min="15874" max="15885" width="18.42578125" customWidth="1"/>
    <col min="15886" max="15886" width="21" customWidth="1"/>
    <col min="16129" max="16129" width="21.7109375" customWidth="1"/>
    <col min="16130" max="16141" width="18.42578125" customWidth="1"/>
    <col min="16142" max="16142" width="21" customWidth="1"/>
  </cols>
  <sheetData>
    <row r="1" spans="1:28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</row>
    <row r="2" spans="1:28" x14ac:dyDescent="0.2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</row>
    <row r="3" spans="1:28" x14ac:dyDescent="0.2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8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</row>
    <row r="5" spans="1:28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</row>
    <row r="6" spans="1:28" ht="17.100000000000001" customHeight="1" x14ac:dyDescent="0.25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</row>
    <row r="7" spans="1:28" ht="21" customHeight="1" x14ac:dyDescent="0.25">
      <c r="A7" s="462"/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</row>
    <row r="8" spans="1:28" ht="26.25" x14ac:dyDescent="0.4">
      <c r="A8" s="465" t="s">
        <v>230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</row>
    <row r="9" spans="1:28" ht="26.25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12.75" customHeight="1" x14ac:dyDescent="0.4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1.5" customHeight="1" x14ac:dyDescent="0.25">
      <c r="A11" s="264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</row>
    <row r="12" spans="1:28" s="211" customFormat="1" ht="33.75" customHeight="1" x14ac:dyDescent="0.3">
      <c r="A12" s="272" t="s">
        <v>1</v>
      </c>
      <c r="B12" s="272" t="s">
        <v>164</v>
      </c>
      <c r="C12" s="272" t="s">
        <v>165</v>
      </c>
      <c r="D12" s="272" t="s">
        <v>166</v>
      </c>
      <c r="E12" s="272" t="s">
        <v>167</v>
      </c>
      <c r="F12" s="272" t="s">
        <v>168</v>
      </c>
      <c r="G12" s="272" t="s">
        <v>169</v>
      </c>
      <c r="H12" s="272" t="s">
        <v>170</v>
      </c>
      <c r="I12" s="272" t="s">
        <v>171</v>
      </c>
      <c r="J12" s="272" t="s">
        <v>172</v>
      </c>
      <c r="K12" s="272" t="s">
        <v>173</v>
      </c>
      <c r="L12" s="272" t="s">
        <v>12</v>
      </c>
      <c r="M12" s="272" t="s">
        <v>13</v>
      </c>
      <c r="N12" s="272" t="s">
        <v>14</v>
      </c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</row>
    <row r="13" spans="1:28" s="211" customFormat="1" ht="33.75" customHeight="1" x14ac:dyDescent="0.35">
      <c r="A13" s="274" t="s">
        <v>174</v>
      </c>
      <c r="B13" s="5">
        <f>[3]Enero!J8</f>
        <v>602790</v>
      </c>
      <c r="C13" s="5">
        <f>[3]Febrero!J8</f>
        <v>441466</v>
      </c>
      <c r="D13" s="5">
        <f>[3]Marzo!J8</f>
        <v>95616</v>
      </c>
      <c r="E13" s="5">
        <f>[3]Abril!J8</f>
        <v>31961</v>
      </c>
      <c r="F13" s="5">
        <f>[3]Mayo!J8</f>
        <v>65743</v>
      </c>
      <c r="G13" s="5">
        <f>[3]Junio!J8</f>
        <v>340267</v>
      </c>
      <c r="H13" s="5">
        <f>[3]Julio!J8</f>
        <v>704076</v>
      </c>
      <c r="I13" s="5">
        <f>[3]Agosto!J8</f>
        <v>230800</v>
      </c>
      <c r="J13" s="5">
        <f>[3]Septiembre!J8</f>
        <v>30865</v>
      </c>
      <c r="K13" s="5">
        <f>[3]Octubre!J8</f>
        <v>7278</v>
      </c>
      <c r="L13" s="5">
        <f>[3]Noviembre!J8</f>
        <v>26365</v>
      </c>
      <c r="M13" s="5">
        <f>[3]Diciembre!J8</f>
        <v>300542</v>
      </c>
      <c r="N13" s="5">
        <f>SUM(B13:M13)</f>
        <v>2877769</v>
      </c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</row>
    <row r="14" spans="1:28" s="211" customFormat="1" ht="33.75" customHeight="1" x14ac:dyDescent="0.35">
      <c r="A14" s="274" t="s">
        <v>175</v>
      </c>
      <c r="B14" s="5">
        <f>[3]Enero!J9</f>
        <v>21623</v>
      </c>
      <c r="C14" s="5">
        <f>[3]Febrero!J9</f>
        <v>16833</v>
      </c>
      <c r="D14" s="5">
        <f>[3]Marzo!J9</f>
        <v>20126</v>
      </c>
      <c r="E14" s="5">
        <f>[3]Abril!J9</f>
        <v>37516</v>
      </c>
      <c r="F14" s="5">
        <f>[3]Mayo!J9</f>
        <v>64996</v>
      </c>
      <c r="G14" s="5">
        <f>[3]Junio!J9</f>
        <v>70156</v>
      </c>
      <c r="H14" s="5">
        <f>[3]Julio!J9</f>
        <v>27844</v>
      </c>
      <c r="I14" s="5">
        <f>[3]Agosto!J9</f>
        <v>22929</v>
      </c>
      <c r="J14" s="5">
        <f>[3]Septiembre!J9</f>
        <v>31774</v>
      </c>
      <c r="K14" s="5">
        <f>[3]Octubre!J9</f>
        <v>18517</v>
      </c>
      <c r="L14" s="5">
        <f>[3]Noviembre!J9</f>
        <v>25964</v>
      </c>
      <c r="M14" s="5">
        <f>[3]Diciembre!J9</f>
        <v>22492</v>
      </c>
      <c r="N14" s="5">
        <f t="shared" ref="N14:N46" si="0">SUM(B14:M14)</f>
        <v>380770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</row>
    <row r="15" spans="1:28" s="211" customFormat="1" ht="33.75" customHeight="1" x14ac:dyDescent="0.35">
      <c r="A15" s="274" t="s">
        <v>176</v>
      </c>
      <c r="B15" s="5">
        <f>[3]Enero!J10</f>
        <v>0</v>
      </c>
      <c r="C15" s="5">
        <f>[3]Febrero!J10</f>
        <v>0</v>
      </c>
      <c r="D15" s="5">
        <f>[3]Marzo!J10</f>
        <v>31</v>
      </c>
      <c r="E15" s="5">
        <f>[3]Abril!J10</f>
        <v>165</v>
      </c>
      <c r="F15" s="5">
        <f>[3]Mayo!J10</f>
        <v>130</v>
      </c>
      <c r="G15" s="5">
        <f>[3]Junio!J10</f>
        <v>0</v>
      </c>
      <c r="H15" s="5">
        <f>[3]Julio!J10</f>
        <v>400</v>
      </c>
      <c r="I15" s="5">
        <f>[3]Agosto!J10</f>
        <v>1250</v>
      </c>
      <c r="J15" s="5">
        <f>[3]Septiembre!J10</f>
        <v>7914</v>
      </c>
      <c r="K15" s="5">
        <f>[3]Octubre!J10</f>
        <v>8547</v>
      </c>
      <c r="L15" s="5">
        <f>[3]Noviembre!J10</f>
        <v>1800</v>
      </c>
      <c r="M15" s="5">
        <f>[3]Diciembre!J10</f>
        <v>2055</v>
      </c>
      <c r="N15" s="5">
        <f t="shared" si="0"/>
        <v>22292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</row>
    <row r="16" spans="1:28" s="211" customFormat="1" ht="33.75" customHeight="1" x14ac:dyDescent="0.35">
      <c r="A16" s="274" t="s">
        <v>177</v>
      </c>
      <c r="B16" s="5">
        <f>[3]Enero!J11</f>
        <v>16</v>
      </c>
      <c r="C16" s="5">
        <f>[3]Febrero!J11</f>
        <v>16</v>
      </c>
      <c r="D16" s="5">
        <f>[3]Marzo!J11</f>
        <v>25</v>
      </c>
      <c r="E16" s="5">
        <f>[3]Abril!J11</f>
        <v>148</v>
      </c>
      <c r="F16" s="5">
        <f>[3]Mayo!J11</f>
        <v>26</v>
      </c>
      <c r="G16" s="5">
        <f>[3]Junio!J11</f>
        <v>725</v>
      </c>
      <c r="H16" s="5">
        <f>[3]Julio!J11</f>
        <v>47</v>
      </c>
      <c r="I16" s="5">
        <f>[3]Agosto!J11</f>
        <v>1106</v>
      </c>
      <c r="J16" s="5">
        <f>[3]Septiembre!J11</f>
        <v>75</v>
      </c>
      <c r="K16" s="5">
        <f>[3]Octubre!J11</f>
        <v>228</v>
      </c>
      <c r="L16" s="5">
        <f>[3]Noviembre!J11</f>
        <v>135</v>
      </c>
      <c r="M16" s="5">
        <f>[3]Diciembre!J11</f>
        <v>76</v>
      </c>
      <c r="N16" s="5">
        <f t="shared" si="0"/>
        <v>2623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</row>
    <row r="17" spans="1:28" s="211" customFormat="1" ht="33.75" customHeight="1" x14ac:dyDescent="0.35">
      <c r="A17" s="274" t="s">
        <v>178</v>
      </c>
      <c r="B17" s="5">
        <f>[3]Enero!J12</f>
        <v>1811</v>
      </c>
      <c r="C17" s="5">
        <f>[3]Febrero!J12</f>
        <v>1496</v>
      </c>
      <c r="D17" s="5">
        <f>[3]Marzo!J12</f>
        <v>2888</v>
      </c>
      <c r="E17" s="5">
        <f>[3]Abril!J12</f>
        <v>4304</v>
      </c>
      <c r="F17" s="5">
        <f>[3]Mayo!J12</f>
        <v>7934</v>
      </c>
      <c r="G17" s="5">
        <f>[3]Junio!J12</f>
        <v>3014</v>
      </c>
      <c r="H17" s="5">
        <f>[3]Julio!J12</f>
        <v>6075</v>
      </c>
      <c r="I17" s="5">
        <f>[3]Agosto!J12</f>
        <v>4150</v>
      </c>
      <c r="J17" s="5">
        <f>[3]Septiembre!J12</f>
        <v>8954</v>
      </c>
      <c r="K17" s="5">
        <f>[3]Octubre!J12</f>
        <v>2924</v>
      </c>
      <c r="L17" s="5">
        <f>[3]Noviembre!J12</f>
        <v>670</v>
      </c>
      <c r="M17" s="5">
        <f>[3]Diciembre!J12</f>
        <v>785</v>
      </c>
      <c r="N17" s="5">
        <f t="shared" si="0"/>
        <v>45005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1:28" s="211" customFormat="1" ht="33.75" customHeight="1" x14ac:dyDescent="0.35">
      <c r="A18" s="274" t="s">
        <v>179</v>
      </c>
      <c r="B18" s="5">
        <f>[3]Enero!J13</f>
        <v>30653</v>
      </c>
      <c r="C18" s="5">
        <f>[3]Febrero!J13</f>
        <v>7627</v>
      </c>
      <c r="D18" s="5">
        <f>[3]Marzo!J13</f>
        <v>4181</v>
      </c>
      <c r="E18" s="5">
        <f>[3]Abril!J13</f>
        <v>12756</v>
      </c>
      <c r="F18" s="5">
        <f>[3]Mayo!J13</f>
        <v>30626</v>
      </c>
      <c r="G18" s="5">
        <f>[3]Junio!J13</f>
        <v>25314</v>
      </c>
      <c r="H18" s="5">
        <f>[3]Julio!J13</f>
        <v>3327</v>
      </c>
      <c r="I18" s="5">
        <f>[3]Agosto!J13</f>
        <v>4890</v>
      </c>
      <c r="J18" s="5">
        <f>[3]Septiembre!J13</f>
        <v>27831</v>
      </c>
      <c r="K18" s="5">
        <f>[3]Octubre!J13</f>
        <v>8847</v>
      </c>
      <c r="L18" s="5">
        <f>[3]Noviembre!J13</f>
        <v>73681</v>
      </c>
      <c r="M18" s="5">
        <f>[3]Diciembre!J13</f>
        <v>82964</v>
      </c>
      <c r="N18" s="5">
        <f t="shared" si="0"/>
        <v>312697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</row>
    <row r="19" spans="1:28" s="211" customFormat="1" ht="33.75" customHeight="1" x14ac:dyDescent="0.35">
      <c r="A19" s="274" t="s">
        <v>180</v>
      </c>
      <c r="B19" s="5">
        <f>[3]Enero!J14</f>
        <v>22679</v>
      </c>
      <c r="C19" s="5">
        <f>[3]Febrero!J14</f>
        <v>10233</v>
      </c>
      <c r="D19" s="5">
        <f>[3]Marzo!J14</f>
        <v>5133</v>
      </c>
      <c r="E19" s="5">
        <f>[3]Abril!J14</f>
        <v>16824</v>
      </c>
      <c r="F19" s="5">
        <f>[3]Mayo!J14</f>
        <v>42642</v>
      </c>
      <c r="G19" s="5">
        <f>[3]Junio!J14</f>
        <v>35895</v>
      </c>
      <c r="H19" s="5">
        <f>[3]Julio!J14</f>
        <v>2397</v>
      </c>
      <c r="I19" s="5">
        <f>[3]Agosto!J14</f>
        <v>5801</v>
      </c>
      <c r="J19" s="5">
        <f>[3]Septiembre!J14</f>
        <v>47525</v>
      </c>
      <c r="K19" s="5">
        <f>[3]Octubre!J14</f>
        <v>15038</v>
      </c>
      <c r="L19" s="5">
        <f>[3]Noviembre!J14</f>
        <v>20801</v>
      </c>
      <c r="M19" s="5">
        <f>[3]Diciembre!J14</f>
        <v>20088</v>
      </c>
      <c r="N19" s="5">
        <f t="shared" si="0"/>
        <v>245056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</row>
    <row r="20" spans="1:28" s="211" customFormat="1" ht="33.75" customHeight="1" x14ac:dyDescent="0.35">
      <c r="A20" s="274" t="s">
        <v>181</v>
      </c>
      <c r="B20" s="5">
        <f>[3]Enero!J15</f>
        <v>1022</v>
      </c>
      <c r="C20" s="5">
        <f>[3]Febrero!J15</f>
        <v>441</v>
      </c>
      <c r="D20" s="5">
        <f>[3]Marzo!J15</f>
        <v>986</v>
      </c>
      <c r="E20" s="5">
        <f>[3]Abril!J15</f>
        <v>395</v>
      </c>
      <c r="F20" s="5">
        <f>[3]Mayo!J15</f>
        <v>4596</v>
      </c>
      <c r="G20" s="5">
        <f>[3]Junio!J15</f>
        <v>3700</v>
      </c>
      <c r="H20" s="5">
        <f>[3]Julio!J15</f>
        <v>55</v>
      </c>
      <c r="I20" s="5">
        <f>[3]Agosto!J15</f>
        <v>323</v>
      </c>
      <c r="J20" s="5">
        <f>[3]Septiembre!J15</f>
        <v>1030</v>
      </c>
      <c r="K20" s="5">
        <f>[3]Octubre!J15</f>
        <v>680</v>
      </c>
      <c r="L20" s="5">
        <f>[3]Noviembre!J15</f>
        <v>395</v>
      </c>
      <c r="M20" s="5">
        <f>[3]Diciembre!J15</f>
        <v>600</v>
      </c>
      <c r="N20" s="5">
        <f t="shared" si="0"/>
        <v>14223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</row>
    <row r="21" spans="1:28" s="211" customFormat="1" ht="33.75" customHeight="1" x14ac:dyDescent="0.35">
      <c r="A21" s="274" t="s">
        <v>182</v>
      </c>
      <c r="B21" s="5">
        <f>[3]Enero!J16</f>
        <v>6173</v>
      </c>
      <c r="C21" s="5">
        <f>[3]Febrero!J16</f>
        <v>9731</v>
      </c>
      <c r="D21" s="5">
        <f>[3]Marzo!J16</f>
        <v>5976</v>
      </c>
      <c r="E21" s="5">
        <f>[3]Abril!J16</f>
        <v>25801</v>
      </c>
      <c r="F21" s="5">
        <f>[3]Mayo!J16</f>
        <v>73922</v>
      </c>
      <c r="G21" s="5">
        <f>[3]Junio!J16</f>
        <v>35204</v>
      </c>
      <c r="H21" s="5">
        <f>[3]Julio!J16</f>
        <v>18925</v>
      </c>
      <c r="I21" s="5">
        <f>[3]Agosto!J16</f>
        <v>13224</v>
      </c>
      <c r="J21" s="5">
        <f>[3]Septiembre!J16</f>
        <v>9834</v>
      </c>
      <c r="K21" s="5">
        <f>[3]Octubre!J16</f>
        <v>4270</v>
      </c>
      <c r="L21" s="5">
        <f>[3]Noviembre!J16</f>
        <v>4271</v>
      </c>
      <c r="M21" s="5">
        <f>[3]Diciembre!J16</f>
        <v>7154</v>
      </c>
      <c r="N21" s="5">
        <f t="shared" si="0"/>
        <v>214485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</row>
    <row r="22" spans="1:28" s="211" customFormat="1" ht="33.75" customHeight="1" x14ac:dyDescent="0.35">
      <c r="A22" s="274" t="s">
        <v>183</v>
      </c>
      <c r="B22" s="5">
        <f>[3]Enero!J17</f>
        <v>9556</v>
      </c>
      <c r="C22" s="5">
        <f>[3]Febrero!J17</f>
        <v>8539</v>
      </c>
      <c r="D22" s="5">
        <f>[3]Marzo!J17</f>
        <v>3693</v>
      </c>
      <c r="E22" s="5">
        <f>[3]Abril!J17</f>
        <v>5324</v>
      </c>
      <c r="F22" s="5">
        <f>[3]Mayo!J17</f>
        <v>6179</v>
      </c>
      <c r="G22" s="5">
        <f>[3]Junio!J17</f>
        <v>8672</v>
      </c>
      <c r="H22" s="5">
        <f>[3]Julio!J17</f>
        <v>9057</v>
      </c>
      <c r="I22" s="5">
        <f>[3]Agosto!J17</f>
        <v>6275</v>
      </c>
      <c r="J22" s="5">
        <f>[3]Septiembre!J17</f>
        <v>6754</v>
      </c>
      <c r="K22" s="5">
        <f>[3]Octubre!J17</f>
        <v>7215</v>
      </c>
      <c r="L22" s="5">
        <f>[3]Noviembre!J17</f>
        <v>7011.666666666667</v>
      </c>
      <c r="M22" s="5">
        <f>[3]Diciembre!J17</f>
        <v>8231</v>
      </c>
      <c r="N22" s="5">
        <f t="shared" si="0"/>
        <v>86506.666666666672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</row>
    <row r="23" spans="1:28" s="211" customFormat="1" ht="33.75" customHeight="1" x14ac:dyDescent="0.35">
      <c r="A23" s="274" t="s">
        <v>184</v>
      </c>
      <c r="B23" s="5">
        <f>[3]Enero!J18</f>
        <v>4001</v>
      </c>
      <c r="C23" s="5">
        <f>[3]Febrero!J18</f>
        <v>6697</v>
      </c>
      <c r="D23" s="5">
        <f>[3]Marzo!J18</f>
        <v>12859</v>
      </c>
      <c r="E23" s="5">
        <f>[3]Abril!J18</f>
        <v>7909</v>
      </c>
      <c r="F23" s="5">
        <f>[3]Mayo!J18</f>
        <v>8534</v>
      </c>
      <c r="G23" s="5">
        <f>[3]Junio!J18</f>
        <v>7200</v>
      </c>
      <c r="H23" s="5">
        <f>[3]Julio!J18</f>
        <v>5012</v>
      </c>
      <c r="I23" s="5">
        <f>[3]Agosto!J18</f>
        <v>4853</v>
      </c>
      <c r="J23" s="5">
        <f>[3]Septiembre!J18</f>
        <v>3517</v>
      </c>
      <c r="K23" s="5">
        <f>[3]Octubre!J18</f>
        <v>2877</v>
      </c>
      <c r="L23" s="5">
        <f>[3]Noviembre!J18</f>
        <v>3206</v>
      </c>
      <c r="M23" s="5">
        <f>[3]Diciembre!J18</f>
        <v>4621</v>
      </c>
      <c r="N23" s="5">
        <f t="shared" si="0"/>
        <v>71286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</row>
    <row r="24" spans="1:28" s="211" customFormat="1" ht="33.75" customHeight="1" x14ac:dyDescent="0.35">
      <c r="A24" s="274" t="s">
        <v>185</v>
      </c>
      <c r="B24" s="5">
        <f>[3]Enero!J19</f>
        <v>3206</v>
      </c>
      <c r="C24" s="5">
        <f>[3]Febrero!J19</f>
        <v>2213</v>
      </c>
      <c r="D24" s="5">
        <f>[3]Marzo!J19</f>
        <v>3351</v>
      </c>
      <c r="E24" s="5">
        <f>[3]Abril!J19</f>
        <v>2030</v>
      </c>
      <c r="F24" s="5">
        <f>[3]Mayo!J19</f>
        <v>2149</v>
      </c>
      <c r="G24" s="5">
        <f>[3]Junio!J19</f>
        <v>2030</v>
      </c>
      <c r="H24" s="5">
        <f>[3]Julio!J19</f>
        <v>2188</v>
      </c>
      <c r="I24" s="5">
        <f>[3]Agosto!J19</f>
        <v>2606</v>
      </c>
      <c r="J24" s="5">
        <f>[3]Septiembre!J19</f>
        <v>1654</v>
      </c>
      <c r="K24" s="5">
        <f>[3]Octubre!J19</f>
        <v>4665</v>
      </c>
      <c r="L24" s="5">
        <f>[3]Noviembre!J19</f>
        <v>2304</v>
      </c>
      <c r="M24" s="5">
        <f>[3]Diciembre!J19</f>
        <v>3600</v>
      </c>
      <c r="N24" s="5">
        <f t="shared" si="0"/>
        <v>31996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</row>
    <row r="25" spans="1:28" s="211" customFormat="1" ht="33.75" customHeight="1" x14ac:dyDescent="0.35">
      <c r="A25" s="274" t="s">
        <v>186</v>
      </c>
      <c r="B25" s="5">
        <f>[3]Enero!J20</f>
        <v>6643</v>
      </c>
      <c r="C25" s="5">
        <f>[3]Febrero!J20</f>
        <v>5692</v>
      </c>
      <c r="D25" s="5">
        <f>[3]Marzo!J20</f>
        <v>8470</v>
      </c>
      <c r="E25" s="5">
        <f>[3]Abril!J20</f>
        <v>6580</v>
      </c>
      <c r="F25" s="5">
        <f>[3]Mayo!J20</f>
        <v>7264</v>
      </c>
      <c r="G25" s="5">
        <f>[3]Junio!J20</f>
        <v>9925</v>
      </c>
      <c r="H25" s="5">
        <f>[3]Julio!J20</f>
        <v>5819</v>
      </c>
      <c r="I25" s="5">
        <f>[3]Agosto!J20</f>
        <v>7792</v>
      </c>
      <c r="J25" s="5">
        <f>[3]Septiembre!J20</f>
        <v>7750</v>
      </c>
      <c r="K25" s="5">
        <f>[3]Octubre!J20</f>
        <v>5042</v>
      </c>
      <c r="L25" s="5">
        <f>[3]Noviembre!J20</f>
        <v>5614</v>
      </c>
      <c r="M25" s="5">
        <f>[3]Diciembre!J20</f>
        <v>4321.0000000000009</v>
      </c>
      <c r="N25" s="5">
        <f t="shared" si="0"/>
        <v>80912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</row>
    <row r="26" spans="1:28" s="211" customFormat="1" ht="33.75" customHeight="1" x14ac:dyDescent="0.35">
      <c r="A26" s="274" t="s">
        <v>187</v>
      </c>
      <c r="B26" s="5">
        <f>[3]Enero!J21</f>
        <v>17344</v>
      </c>
      <c r="C26" s="5">
        <f>[3]Febrero!J21</f>
        <v>21181</v>
      </c>
      <c r="D26" s="5">
        <f>[3]Marzo!J21</f>
        <v>18265</v>
      </c>
      <c r="E26" s="5">
        <f>[3]Abril!J21</f>
        <v>23049</v>
      </c>
      <c r="F26" s="5">
        <f>[3]Mayo!J21</f>
        <v>33112</v>
      </c>
      <c r="G26" s="5">
        <f>[3]Junio!J21</f>
        <v>42136</v>
      </c>
      <c r="H26" s="5">
        <f>[3]Julio!J21</f>
        <v>24914</v>
      </c>
      <c r="I26" s="5">
        <f>[3]Agosto!J21</f>
        <v>22435</v>
      </c>
      <c r="J26" s="5">
        <f>[3]Septiembre!J21</f>
        <v>22319</v>
      </c>
      <c r="K26" s="5">
        <f>[3]Octubre!J21</f>
        <v>23578</v>
      </c>
      <c r="L26" s="5">
        <f>[3]Noviembre!J21</f>
        <v>20098</v>
      </c>
      <c r="M26" s="5">
        <f>[3]Diciembre!J21</f>
        <v>20538</v>
      </c>
      <c r="N26" s="5">
        <f t="shared" si="0"/>
        <v>288969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</row>
    <row r="27" spans="1:28" s="211" customFormat="1" ht="33.75" customHeight="1" x14ac:dyDescent="0.35">
      <c r="A27" s="274" t="s">
        <v>188</v>
      </c>
      <c r="B27" s="5">
        <f>[3]Enero!J22</f>
        <v>6595</v>
      </c>
      <c r="C27" s="5">
        <f>[3]Febrero!J22</f>
        <v>3615</v>
      </c>
      <c r="D27" s="5">
        <f>[3]Marzo!J22</f>
        <v>1828</v>
      </c>
      <c r="E27" s="5">
        <f>[3]Abril!J22</f>
        <v>2935</v>
      </c>
      <c r="F27" s="5">
        <f>[3]Mayo!J22</f>
        <v>1988</v>
      </c>
      <c r="G27" s="5">
        <f>[3]Junio!J22</f>
        <v>1698</v>
      </c>
      <c r="H27" s="5">
        <f>[3]Julio!J22</f>
        <v>2544</v>
      </c>
      <c r="I27" s="5">
        <f>[3]Agosto!J22</f>
        <v>1491</v>
      </c>
      <c r="J27" s="5">
        <f>[3]Septiembre!J22</f>
        <v>3782</v>
      </c>
      <c r="K27" s="5">
        <f>[3]Octubre!J22</f>
        <v>5072</v>
      </c>
      <c r="L27" s="5">
        <f>[3]Noviembre!J22</f>
        <v>6126</v>
      </c>
      <c r="M27" s="5">
        <f>[3]Diciembre!J22</f>
        <v>4200</v>
      </c>
      <c r="N27" s="5">
        <f t="shared" si="0"/>
        <v>41874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</row>
    <row r="28" spans="1:28" s="211" customFormat="1" ht="33.75" customHeight="1" x14ac:dyDescent="0.35">
      <c r="A28" s="274" t="s">
        <v>189</v>
      </c>
      <c r="B28" s="5">
        <f>[3]Enero!J23</f>
        <v>0</v>
      </c>
      <c r="C28" s="5">
        <f>[3]Febrero!J23</f>
        <v>60</v>
      </c>
      <c r="D28" s="5">
        <f>[3]Marzo!J23</f>
        <v>80</v>
      </c>
      <c r="E28" s="5">
        <f>[3]Abril!J23</f>
        <v>0</v>
      </c>
      <c r="F28" s="5">
        <f>[3]Mayo!J23</f>
        <v>0</v>
      </c>
      <c r="G28" s="5">
        <f>[3]Junio!J23</f>
        <v>0</v>
      </c>
      <c r="H28" s="5">
        <f>[3]Julio!J23</f>
        <v>0</v>
      </c>
      <c r="I28" s="5">
        <f>[3]Agosto!J23</f>
        <v>0</v>
      </c>
      <c r="J28" s="5">
        <f>[3]Septiembre!J23</f>
        <v>0</v>
      </c>
      <c r="K28" s="5">
        <f>[3]Octubre!J23</f>
        <v>128</v>
      </c>
      <c r="L28" s="5">
        <f>[3]Noviembre!J23</f>
        <v>0</v>
      </c>
      <c r="M28" s="5">
        <f>[3]Diciembre!J23</f>
        <v>4405</v>
      </c>
      <c r="N28" s="5">
        <f t="shared" si="0"/>
        <v>4673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</row>
    <row r="29" spans="1:28" s="211" customFormat="1" ht="33.75" customHeight="1" x14ac:dyDescent="0.35">
      <c r="A29" s="274" t="s">
        <v>190</v>
      </c>
      <c r="B29" s="5">
        <f>[3]Enero!J24</f>
        <v>3241</v>
      </c>
      <c r="C29" s="5">
        <f>[3]Febrero!J24</f>
        <v>6386</v>
      </c>
      <c r="D29" s="5">
        <f>[3]Marzo!J24</f>
        <v>4896</v>
      </c>
      <c r="E29" s="5">
        <f>[3]Abril!J24</f>
        <v>5636</v>
      </c>
      <c r="F29" s="5">
        <f>[3]Mayo!J24</f>
        <v>10115</v>
      </c>
      <c r="G29" s="5">
        <f>[3]Junio!J24</f>
        <v>11896</v>
      </c>
      <c r="H29" s="5">
        <f>[3]Julio!J24</f>
        <v>6944</v>
      </c>
      <c r="I29" s="5">
        <f>[3]Agosto!J24</f>
        <v>5720</v>
      </c>
      <c r="J29" s="5">
        <f>[3]Septiembre!J24</f>
        <v>5805</v>
      </c>
      <c r="K29" s="5">
        <f>[3]Octubre!J24</f>
        <v>6542</v>
      </c>
      <c r="L29" s="5">
        <f>[3]Noviembre!J24</f>
        <v>7817</v>
      </c>
      <c r="M29" s="5">
        <f>[3]Diciembre!J24</f>
        <v>11759</v>
      </c>
      <c r="N29" s="5">
        <f t="shared" si="0"/>
        <v>86757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</row>
    <row r="30" spans="1:28" s="211" customFormat="1" ht="33.75" customHeight="1" x14ac:dyDescent="0.35">
      <c r="A30" s="274" t="s">
        <v>191</v>
      </c>
      <c r="B30" s="5">
        <f>[3]Enero!J25</f>
        <v>2063</v>
      </c>
      <c r="C30" s="5">
        <f>[3]Febrero!J25</f>
        <v>1652</v>
      </c>
      <c r="D30" s="5">
        <f>[3]Marzo!J25</f>
        <v>1516</v>
      </c>
      <c r="E30" s="5">
        <f>[3]Abril!J25</f>
        <v>1449</v>
      </c>
      <c r="F30" s="5">
        <f>[3]Mayo!J25</f>
        <v>1784</v>
      </c>
      <c r="G30" s="5">
        <f>[3]Junio!J25</f>
        <v>1507</v>
      </c>
      <c r="H30" s="5">
        <f>[3]Julio!J25</f>
        <v>1034</v>
      </c>
      <c r="I30" s="5">
        <f>[3]Agosto!J25</f>
        <v>831</v>
      </c>
      <c r="J30" s="5">
        <f>[3]Septiembre!J25</f>
        <v>1354</v>
      </c>
      <c r="K30" s="5">
        <f>[3]Octubre!J25</f>
        <v>1397</v>
      </c>
      <c r="L30" s="5">
        <f>[3]Noviembre!J25</f>
        <v>2062</v>
      </c>
      <c r="M30" s="5">
        <f>[3]Diciembre!J25</f>
        <v>2564</v>
      </c>
      <c r="N30" s="5">
        <f t="shared" si="0"/>
        <v>19213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</row>
    <row r="31" spans="1:28" s="211" customFormat="1" ht="33.75" customHeight="1" x14ac:dyDescent="0.35">
      <c r="A31" s="274" t="s">
        <v>192</v>
      </c>
      <c r="B31" s="5">
        <f>[3]Enero!J26</f>
        <v>13240</v>
      </c>
      <c r="C31" s="5">
        <f>[3]Febrero!J26</f>
        <v>3523</v>
      </c>
      <c r="D31" s="5">
        <f>[3]Marzo!J26</f>
        <v>1758</v>
      </c>
      <c r="E31" s="5">
        <f>[3]Abril!J26</f>
        <v>5115</v>
      </c>
      <c r="F31" s="5">
        <f>[3]Mayo!J26</f>
        <v>730</v>
      </c>
      <c r="G31" s="5">
        <f>[3]Junio!J26</f>
        <v>972</v>
      </c>
      <c r="H31" s="5">
        <f>[3]Julio!J26</f>
        <v>1548</v>
      </c>
      <c r="I31" s="5">
        <f>[3]Agosto!J26</f>
        <v>783</v>
      </c>
      <c r="J31" s="5">
        <f>[3]Septiembre!J26</f>
        <v>4321</v>
      </c>
      <c r="K31" s="5">
        <f>[3]Octubre!J26</f>
        <v>2900</v>
      </c>
      <c r="L31" s="5">
        <f>[3]Noviembre!J26</f>
        <v>3511</v>
      </c>
      <c r="M31" s="5">
        <f>[3]Diciembre!J26</f>
        <v>5273</v>
      </c>
      <c r="N31" s="5">
        <f t="shared" si="0"/>
        <v>43674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</row>
    <row r="32" spans="1:28" s="211" customFormat="1" ht="33.75" customHeight="1" x14ac:dyDescent="0.35">
      <c r="A32" s="274" t="s">
        <v>193</v>
      </c>
      <c r="B32" s="5">
        <f>[3]Enero!J27</f>
        <v>755</v>
      </c>
      <c r="C32" s="5">
        <f>[3]Febrero!J27</f>
        <v>358</v>
      </c>
      <c r="D32" s="5">
        <f>[3]Marzo!J27</f>
        <v>681</v>
      </c>
      <c r="E32" s="5">
        <f>[3]Abril!J27</f>
        <v>881</v>
      </c>
      <c r="F32" s="5">
        <f>[3]Mayo!J27</f>
        <v>345</v>
      </c>
      <c r="G32" s="5">
        <f>[3]Junio!J27</f>
        <v>320</v>
      </c>
      <c r="H32" s="5">
        <f>[3]Julio!J27</f>
        <v>536</v>
      </c>
      <c r="I32" s="5">
        <f>[3]Agosto!J27</f>
        <v>209</v>
      </c>
      <c r="J32" s="5">
        <f>[3]Septiembre!J27</f>
        <v>648</v>
      </c>
      <c r="K32" s="5">
        <f>[3]Octubre!J27</f>
        <v>727</v>
      </c>
      <c r="L32" s="5">
        <f>[3]Noviembre!J27</f>
        <v>828.66666666666663</v>
      </c>
      <c r="M32" s="5">
        <f>[3]Diciembre!J27</f>
        <v>1244</v>
      </c>
      <c r="N32" s="5">
        <f t="shared" si="0"/>
        <v>7532.666666666667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</row>
    <row r="33" spans="1:28" s="211" customFormat="1" ht="33.75" customHeight="1" x14ac:dyDescent="0.35">
      <c r="A33" s="274" t="s">
        <v>194</v>
      </c>
      <c r="B33" s="5">
        <f>[3]Enero!J28</f>
        <v>587</v>
      </c>
      <c r="C33" s="5">
        <f>[3]Febrero!J28</f>
        <v>1203</v>
      </c>
      <c r="D33" s="5">
        <f>[3]Marzo!J28</f>
        <v>928</v>
      </c>
      <c r="E33" s="5">
        <f>[3]Abril!J28</f>
        <v>710</v>
      </c>
      <c r="F33" s="5">
        <f>[3]Mayo!J28</f>
        <v>909</v>
      </c>
      <c r="G33" s="5">
        <f>[3]Junio!J28</f>
        <v>615</v>
      </c>
      <c r="H33" s="5">
        <f>[3]Julio!J28</f>
        <v>652</v>
      </c>
      <c r="I33" s="5">
        <f>[3]Agosto!J28</f>
        <v>1083</v>
      </c>
      <c r="J33" s="5">
        <f>[3]Septiembre!J28</f>
        <v>910</v>
      </c>
      <c r="K33" s="5">
        <f>[3]Octubre!J28</f>
        <v>939</v>
      </c>
      <c r="L33" s="5">
        <f>[3]Noviembre!J28</f>
        <v>1683</v>
      </c>
      <c r="M33" s="5">
        <f>[3]Diciembre!J28</f>
        <v>874</v>
      </c>
      <c r="N33" s="5">
        <f t="shared" si="0"/>
        <v>11093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</row>
    <row r="34" spans="1:28" s="211" customFormat="1" ht="33.75" customHeight="1" x14ac:dyDescent="0.35">
      <c r="A34" s="274" t="s">
        <v>195</v>
      </c>
      <c r="B34" s="5">
        <f>[3]Enero!J29</f>
        <v>25</v>
      </c>
      <c r="C34" s="5">
        <f>[3]Febrero!J29</f>
        <v>500</v>
      </c>
      <c r="D34" s="5">
        <f>[3]Marzo!J29</f>
        <v>64</v>
      </c>
      <c r="E34" s="5">
        <f>[3]Abril!J29</f>
        <v>94</v>
      </c>
      <c r="F34" s="5">
        <f>[3]Mayo!J29</f>
        <v>15</v>
      </c>
      <c r="G34" s="5">
        <f>[3]Junio!J29</f>
        <v>76</v>
      </c>
      <c r="H34" s="5">
        <f>[3]Julio!J29</f>
        <v>2</v>
      </c>
      <c r="I34" s="5">
        <f>[3]Agosto!J29</f>
        <v>20</v>
      </c>
      <c r="J34" s="5">
        <f>[3]Septiembre!J29</f>
        <v>135</v>
      </c>
      <c r="K34" s="5">
        <f>[3]Octubre!J29</f>
        <v>1021</v>
      </c>
      <c r="L34" s="5">
        <f>[3]Noviembre!J29</f>
        <v>1093</v>
      </c>
      <c r="M34" s="5">
        <f>[3]Diciembre!J29</f>
        <v>4900</v>
      </c>
      <c r="N34" s="5">
        <f t="shared" si="0"/>
        <v>7945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</row>
    <row r="35" spans="1:28" s="211" customFormat="1" ht="33.75" customHeight="1" x14ac:dyDescent="0.35">
      <c r="A35" s="274" t="s">
        <v>196</v>
      </c>
      <c r="B35" s="5">
        <f>[3]Enero!J30</f>
        <v>865</v>
      </c>
      <c r="C35" s="5">
        <f>[3]Febrero!J30</f>
        <v>851</v>
      </c>
      <c r="D35" s="5">
        <f>[3]Marzo!J30</f>
        <v>801</v>
      </c>
      <c r="E35" s="5">
        <f>[3]Abril!J30</f>
        <v>961</v>
      </c>
      <c r="F35" s="5">
        <f>[3]Mayo!J30</f>
        <v>700</v>
      </c>
      <c r="G35" s="5">
        <f>[3]Junio!J30</f>
        <v>725</v>
      </c>
      <c r="H35" s="5">
        <f>[3]Julio!J30</f>
        <v>208</v>
      </c>
      <c r="I35" s="5">
        <f>[3]Agosto!J30</f>
        <v>761</v>
      </c>
      <c r="J35" s="5">
        <f>[3]Septiembre!J30</f>
        <v>1048</v>
      </c>
      <c r="K35" s="5">
        <f>[3]Octubre!J30</f>
        <v>854</v>
      </c>
      <c r="L35" s="5">
        <f>[3]Noviembre!J30</f>
        <v>1337</v>
      </c>
      <c r="M35" s="5">
        <f>[3]Diciembre!J30</f>
        <v>1424</v>
      </c>
      <c r="N35" s="5">
        <f>SUM(B35:M35)</f>
        <v>10535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</row>
    <row r="36" spans="1:28" s="211" customFormat="1" ht="33.75" customHeight="1" x14ac:dyDescent="0.35">
      <c r="A36" s="274" t="s">
        <v>197</v>
      </c>
      <c r="B36" s="5">
        <f>[3]Enero!J31</f>
        <v>0</v>
      </c>
      <c r="C36" s="5">
        <f>[3]Febrero!J31</f>
        <v>0</v>
      </c>
      <c r="D36" s="5">
        <f>[3]Marzo!J31</f>
        <v>0</v>
      </c>
      <c r="E36" s="5">
        <f>[3]Abril!J31</f>
        <v>0</v>
      </c>
      <c r="F36" s="5">
        <f>[3]Mayo!J31</f>
        <v>0</v>
      </c>
      <c r="G36" s="5">
        <f>[3]Junio!J31</f>
        <v>0</v>
      </c>
      <c r="H36" s="5">
        <f>[3]Julio!J31</f>
        <v>0</v>
      </c>
      <c r="I36" s="5">
        <f>[3]Agosto!J31</f>
        <v>0</v>
      </c>
      <c r="J36" s="5">
        <f>[3]Septiembre!J31</f>
        <v>0</v>
      </c>
      <c r="K36" s="5">
        <f>[3]Octubre!J31</f>
        <v>0</v>
      </c>
      <c r="L36" s="5">
        <f>[3]Noviembre!J31</f>
        <v>0</v>
      </c>
      <c r="M36" s="5">
        <f>[3]Diciembre!J31</f>
        <v>0</v>
      </c>
      <c r="N36" s="5">
        <f t="shared" si="0"/>
        <v>0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</row>
    <row r="37" spans="1:28" s="211" customFormat="1" ht="33.75" customHeight="1" x14ac:dyDescent="0.35">
      <c r="A37" s="274" t="s">
        <v>198</v>
      </c>
      <c r="B37" s="5">
        <f>[3]Enero!J32</f>
        <v>1078</v>
      </c>
      <c r="C37" s="5">
        <f>[3]Febrero!J32</f>
        <v>1551</v>
      </c>
      <c r="D37" s="5">
        <f>[3]Marzo!J32</f>
        <v>1098</v>
      </c>
      <c r="E37" s="5">
        <f>[3]Abril!J32</f>
        <v>1095</v>
      </c>
      <c r="F37" s="5">
        <f>[3]Mayo!J32</f>
        <v>1225</v>
      </c>
      <c r="G37" s="5">
        <f>[3]Junio!J32</f>
        <v>1358</v>
      </c>
      <c r="H37" s="5">
        <f>[3]Julio!J32</f>
        <v>794</v>
      </c>
      <c r="I37" s="5">
        <f>[3]Agosto!J32</f>
        <v>964</v>
      </c>
      <c r="J37" s="5">
        <f>[3]Septiembre!J32</f>
        <v>1106</v>
      </c>
      <c r="K37" s="5">
        <f>[3]Octubre!J32</f>
        <v>1096</v>
      </c>
      <c r="L37" s="5">
        <f>[3]Noviembre!J32</f>
        <v>1145</v>
      </c>
      <c r="M37" s="5">
        <f>[3]Diciembre!J32</f>
        <v>1295</v>
      </c>
      <c r="N37" s="5">
        <f t="shared" si="0"/>
        <v>13805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</row>
    <row r="38" spans="1:28" s="211" customFormat="1" ht="33.75" customHeight="1" x14ac:dyDescent="0.35">
      <c r="A38" s="274" t="s">
        <v>199</v>
      </c>
      <c r="B38" s="5">
        <f>[3]Enero!J33</f>
        <v>912</v>
      </c>
      <c r="C38" s="5">
        <f>[3]Febrero!J33</f>
        <v>274</v>
      </c>
      <c r="D38" s="5">
        <f>[3]Marzo!J33</f>
        <v>318</v>
      </c>
      <c r="E38" s="5">
        <f>[3]Abril!J33</f>
        <v>147</v>
      </c>
      <c r="F38" s="5">
        <f>[3]Mayo!J33</f>
        <v>159</v>
      </c>
      <c r="G38" s="5">
        <f>[3]Junio!J33</f>
        <v>415</v>
      </c>
      <c r="H38" s="5">
        <f>[3]Julio!J33</f>
        <v>1007</v>
      </c>
      <c r="I38" s="5">
        <f>[3]Agosto!J33</f>
        <v>595</v>
      </c>
      <c r="J38" s="5">
        <f>[3]Septiembre!J33</f>
        <v>1486</v>
      </c>
      <c r="K38" s="5">
        <f>[3]Octubre!J33</f>
        <v>1306</v>
      </c>
      <c r="L38" s="5">
        <f>[3]Noviembre!J33</f>
        <v>200</v>
      </c>
      <c r="M38" s="5">
        <f>[3]Diciembre!J33</f>
        <v>931</v>
      </c>
      <c r="N38" s="5">
        <f t="shared" si="0"/>
        <v>7750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</row>
    <row r="39" spans="1:28" s="211" customFormat="1" ht="33.75" customHeight="1" x14ac:dyDescent="0.35">
      <c r="A39" s="274" t="s">
        <v>200</v>
      </c>
      <c r="B39" s="5">
        <f>[3]Enero!J34</f>
        <v>968</v>
      </c>
      <c r="C39" s="5">
        <f>[3]Febrero!J34</f>
        <v>749</v>
      </c>
      <c r="D39" s="5">
        <f>[3]Marzo!J34</f>
        <v>863</v>
      </c>
      <c r="E39" s="5">
        <f>[3]Abril!J34</f>
        <v>971</v>
      </c>
      <c r="F39" s="5">
        <f>[3]Mayo!J34</f>
        <v>2257</v>
      </c>
      <c r="G39" s="5">
        <f>[3]Junio!J34</f>
        <v>2356</v>
      </c>
      <c r="H39" s="5">
        <f>[3]Julio!J34</f>
        <v>901</v>
      </c>
      <c r="I39" s="5">
        <f>[3]Agosto!J34</f>
        <v>1767</v>
      </c>
      <c r="J39" s="5">
        <f>[3]Septiembre!J34</f>
        <v>987</v>
      </c>
      <c r="K39" s="5">
        <f>[3]Octubre!J34</f>
        <v>1768</v>
      </c>
      <c r="L39" s="5">
        <f>[3]Noviembre!J34</f>
        <v>3536</v>
      </c>
      <c r="M39" s="5">
        <f>[3]Diciembre!J34</f>
        <v>800</v>
      </c>
      <c r="N39" s="5">
        <f t="shared" si="0"/>
        <v>17923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</row>
    <row r="40" spans="1:28" s="211" customFormat="1" ht="33.75" customHeight="1" x14ac:dyDescent="0.35">
      <c r="A40" s="274" t="s">
        <v>201</v>
      </c>
      <c r="B40" s="5">
        <f>[3]Enero!J35</f>
        <v>807</v>
      </c>
      <c r="C40" s="5">
        <f>[3]Febrero!J35</f>
        <v>1569</v>
      </c>
      <c r="D40" s="5">
        <f>[3]Marzo!J35</f>
        <v>811</v>
      </c>
      <c r="E40" s="5">
        <f>[3]Abril!J35</f>
        <v>1400</v>
      </c>
      <c r="F40" s="5">
        <f>[3]Mayo!J35</f>
        <v>1404</v>
      </c>
      <c r="G40" s="5">
        <f>[3]Junio!J35</f>
        <v>1501</v>
      </c>
      <c r="H40" s="5">
        <f>[3]Julio!J35</f>
        <v>1782</v>
      </c>
      <c r="I40" s="5">
        <f>[3]Agosto!J35</f>
        <v>1957</v>
      </c>
      <c r="J40" s="5">
        <f>[3]Septiembre!J35</f>
        <v>1923</v>
      </c>
      <c r="K40" s="5">
        <f>[3]Octubre!J35</f>
        <v>1566</v>
      </c>
      <c r="L40" s="5">
        <f>[3]Noviembre!J35</f>
        <v>1231</v>
      </c>
      <c r="M40" s="5">
        <f>[3]Diciembre!J35</f>
        <v>1805</v>
      </c>
      <c r="N40" s="5">
        <f t="shared" si="0"/>
        <v>17756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</row>
    <row r="41" spans="1:28" s="211" customFormat="1" ht="33.75" customHeight="1" x14ac:dyDescent="0.35">
      <c r="A41" s="274" t="s">
        <v>202</v>
      </c>
      <c r="B41" s="5">
        <f>[3]Enero!J36</f>
        <v>806</v>
      </c>
      <c r="C41" s="5">
        <f>[3]Febrero!J36</f>
        <v>625</v>
      </c>
      <c r="D41" s="5">
        <f>[3]Marzo!J36</f>
        <v>1414</v>
      </c>
      <c r="E41" s="5">
        <f>[3]Abril!J36</f>
        <v>1477</v>
      </c>
      <c r="F41" s="5">
        <f>[3]Mayo!J36</f>
        <v>933</v>
      </c>
      <c r="G41" s="5">
        <f>[3]Junio!J36</f>
        <v>825</v>
      </c>
      <c r="H41" s="5">
        <f>[3]Julio!J36</f>
        <v>447</v>
      </c>
      <c r="I41" s="5">
        <f>[3]Agosto!J36</f>
        <v>281</v>
      </c>
      <c r="J41" s="5">
        <f>[3]Septiembre!J36</f>
        <v>654</v>
      </c>
      <c r="K41" s="5">
        <f>[3]Octubre!J36</f>
        <v>875</v>
      </c>
      <c r="L41" s="5">
        <f>[3]Noviembre!J36</f>
        <v>909</v>
      </c>
      <c r="M41" s="5">
        <f>[3]Diciembre!J36</f>
        <v>1246</v>
      </c>
      <c r="N41" s="5">
        <f t="shared" si="0"/>
        <v>10492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</row>
    <row r="42" spans="1:28" s="211" customFormat="1" ht="33.75" customHeight="1" x14ac:dyDescent="0.35">
      <c r="A42" s="274" t="s">
        <v>203</v>
      </c>
      <c r="B42" s="5">
        <f>[3]Enero!J37</f>
        <v>591</v>
      </c>
      <c r="C42" s="5">
        <f>[3]Febrero!J37</f>
        <v>512</v>
      </c>
      <c r="D42" s="5">
        <f>[3]Marzo!J37</f>
        <v>80</v>
      </c>
      <c r="E42" s="5">
        <f>[3]Abril!J37</f>
        <v>80</v>
      </c>
      <c r="F42" s="5">
        <f>[3]Mayo!J37</f>
        <v>562</v>
      </c>
      <c r="G42" s="5">
        <f>[3]Junio!J37</f>
        <v>350</v>
      </c>
      <c r="H42" s="5">
        <f>[3]Julio!J37</f>
        <v>112</v>
      </c>
      <c r="I42" s="5">
        <f>[3]Agosto!J37</f>
        <v>450</v>
      </c>
      <c r="J42" s="5">
        <f>[3]Septiembre!J37</f>
        <v>92</v>
      </c>
      <c r="K42" s="5">
        <f>[3]Octubre!J37</f>
        <v>347</v>
      </c>
      <c r="L42" s="5">
        <f>[3]Noviembre!J37</f>
        <v>3148</v>
      </c>
      <c r="M42" s="5">
        <f>[3]Diciembre!J37</f>
        <v>135</v>
      </c>
      <c r="N42" s="5">
        <f t="shared" si="0"/>
        <v>6459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</row>
    <row r="43" spans="1:28" s="211" customFormat="1" ht="33.75" customHeight="1" x14ac:dyDescent="0.35">
      <c r="A43" s="274" t="s">
        <v>204</v>
      </c>
      <c r="B43" s="5">
        <f>[3]Enero!J38</f>
        <v>3984</v>
      </c>
      <c r="C43" s="5">
        <f>[3]Febrero!J38</f>
        <v>2099</v>
      </c>
      <c r="D43" s="5">
        <f>[3]Marzo!J38</f>
        <v>1642</v>
      </c>
      <c r="E43" s="5">
        <f>[3]Abril!J38</f>
        <v>2006</v>
      </c>
      <c r="F43" s="5">
        <f>[3]Mayo!J38</f>
        <v>1907</v>
      </c>
      <c r="G43" s="5">
        <f>[3]Junio!J38</f>
        <v>1893</v>
      </c>
      <c r="H43" s="5">
        <f>[3]Julio!J38</f>
        <v>8442</v>
      </c>
      <c r="I43" s="5">
        <f>[3]Agosto!J38</f>
        <v>5173</v>
      </c>
      <c r="J43" s="5">
        <f>[3]Septiembre!J38</f>
        <v>1834</v>
      </c>
      <c r="K43" s="5">
        <f>[3]Octubre!J38</f>
        <v>2023</v>
      </c>
      <c r="L43" s="5">
        <f>[3]Noviembre!J38</f>
        <v>3230</v>
      </c>
      <c r="M43" s="5">
        <f>[3]Diciembre!J38</f>
        <v>5156</v>
      </c>
      <c r="N43" s="5">
        <f t="shared" si="0"/>
        <v>39389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</row>
    <row r="44" spans="1:28" s="211" customFormat="1" ht="33.75" customHeight="1" x14ac:dyDescent="0.35">
      <c r="A44" s="274" t="s">
        <v>205</v>
      </c>
      <c r="B44" s="5">
        <f>[3]Enero!J39</f>
        <v>520</v>
      </c>
      <c r="C44" s="5">
        <f>[3]Febrero!J39</f>
        <v>500</v>
      </c>
      <c r="D44" s="5">
        <f>[3]Marzo!J39</f>
        <v>0</v>
      </c>
      <c r="E44" s="5">
        <f>[3]Abril!J39</f>
        <v>0</v>
      </c>
      <c r="F44" s="5">
        <f>[3]Mayo!J39</f>
        <v>0</v>
      </c>
      <c r="G44" s="5">
        <f>[3]Junio!J39</f>
        <v>0</v>
      </c>
      <c r="H44" s="5">
        <f>[3]Julio!J39</f>
        <v>0</v>
      </c>
      <c r="I44" s="5">
        <f>[3]Agosto!J39</f>
        <v>8</v>
      </c>
      <c r="J44" s="5">
        <f>[3]Septiembre!J39</f>
        <v>0</v>
      </c>
      <c r="K44" s="5">
        <f>[3]Octubre!J39</f>
        <v>120</v>
      </c>
      <c r="L44" s="5">
        <f>[3]Noviembre!J39</f>
        <v>0</v>
      </c>
      <c r="M44" s="5">
        <f>[3]Diciembre!J39</f>
        <v>51</v>
      </c>
      <c r="N44" s="5">
        <f t="shared" si="0"/>
        <v>1199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</row>
    <row r="45" spans="1:28" s="211" customFormat="1" ht="33.75" customHeight="1" x14ac:dyDescent="0.35">
      <c r="A45" s="274" t="s">
        <v>206</v>
      </c>
      <c r="B45" s="5">
        <f>[3]Enero!J40</f>
        <v>5078</v>
      </c>
      <c r="C45" s="5">
        <f>[3]Febrero!J40</f>
        <v>3684</v>
      </c>
      <c r="D45" s="5">
        <f>[3]Marzo!J40</f>
        <v>2557</v>
      </c>
      <c r="E45" s="5">
        <f>[3]Abril!J40</f>
        <v>5418</v>
      </c>
      <c r="F45" s="5">
        <f>[3]Mayo!J40</f>
        <v>5106</v>
      </c>
      <c r="G45" s="5">
        <f>[3]Junio!J40</f>
        <v>4900</v>
      </c>
      <c r="H45" s="5">
        <f>[3]Julio!J40</f>
        <v>9619</v>
      </c>
      <c r="I45" s="5">
        <f>[3]Agosto!J40</f>
        <v>5950</v>
      </c>
      <c r="J45" s="5">
        <f>[3]Septiembre!J40</f>
        <v>6550</v>
      </c>
      <c r="K45" s="5">
        <f>[3]Octubre!J40</f>
        <v>5401</v>
      </c>
      <c r="L45" s="5">
        <f>[3]Noviembre!J40</f>
        <v>5209</v>
      </c>
      <c r="M45" s="5">
        <f>[3]Diciembre!J40</f>
        <v>4810</v>
      </c>
      <c r="N45" s="5">
        <f t="shared" si="0"/>
        <v>64282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</row>
    <row r="46" spans="1:28" s="211" customFormat="1" ht="33.75" customHeight="1" x14ac:dyDescent="0.35">
      <c r="A46" s="274" t="s">
        <v>207</v>
      </c>
      <c r="B46" s="5">
        <f>[3]Enero!J41</f>
        <v>17893</v>
      </c>
      <c r="C46" s="5">
        <f>[3]Febrero!J41</f>
        <v>14036</v>
      </c>
      <c r="D46" s="5">
        <f>[3]Marzo!J41</f>
        <v>10798</v>
      </c>
      <c r="E46" s="5">
        <f>[3]Abril!J41</f>
        <v>11614</v>
      </c>
      <c r="F46" s="5">
        <f>[3]Mayo!J41</f>
        <v>18253</v>
      </c>
      <c r="G46" s="5">
        <f>[3]Junio!J41</f>
        <v>17554</v>
      </c>
      <c r="H46" s="5">
        <f>[3]Julio!J41</f>
        <v>18852</v>
      </c>
      <c r="I46" s="5">
        <f>[3]Agosto!J41</f>
        <v>13166</v>
      </c>
      <c r="J46" s="5">
        <f>[3]Septiembre!J41</f>
        <v>18498</v>
      </c>
      <c r="K46" s="5">
        <f>[3]Octubre!J41</f>
        <v>15580</v>
      </c>
      <c r="L46" s="5">
        <f>[3]Noviembre!J41</f>
        <v>37013</v>
      </c>
      <c r="M46" s="5">
        <f>[3]Diciembre!J41</f>
        <v>15410</v>
      </c>
      <c r="N46" s="5">
        <f t="shared" si="0"/>
        <v>208667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</row>
    <row r="47" spans="1:28" s="211" customFormat="1" ht="35.25" customHeight="1" x14ac:dyDescent="0.35">
      <c r="A47" s="275" t="s">
        <v>14</v>
      </c>
      <c r="B47" s="276">
        <f t="shared" ref="B47:L47" si="1">SUM(B13:B46)</f>
        <v>787525</v>
      </c>
      <c r="C47" s="276">
        <f t="shared" si="1"/>
        <v>575912</v>
      </c>
      <c r="D47" s="276">
        <f t="shared" si="1"/>
        <v>213733</v>
      </c>
      <c r="E47" s="276">
        <f t="shared" si="1"/>
        <v>216751</v>
      </c>
      <c r="F47" s="276">
        <f t="shared" si="1"/>
        <v>396245</v>
      </c>
      <c r="G47" s="276">
        <f>SUM(G13:G46)</f>
        <v>633199</v>
      </c>
      <c r="H47" s="276">
        <f t="shared" si="1"/>
        <v>865560</v>
      </c>
      <c r="I47" s="276">
        <f t="shared" si="1"/>
        <v>369643</v>
      </c>
      <c r="J47" s="276">
        <f t="shared" si="1"/>
        <v>258929</v>
      </c>
      <c r="K47" s="276">
        <f t="shared" si="1"/>
        <v>159368</v>
      </c>
      <c r="L47" s="276">
        <f t="shared" si="1"/>
        <v>272394.33333333331</v>
      </c>
      <c r="M47" s="276">
        <f>SUM(M13:M46)</f>
        <v>546349</v>
      </c>
      <c r="N47" s="276">
        <f>SUM(N13:N46)</f>
        <v>5295608.333333334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28" ht="17.100000000000001" customHeight="1" x14ac:dyDescent="0.3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</row>
    <row r="49" spans="1:28" ht="17.100000000000001" customHeight="1" x14ac:dyDescent="0.3">
      <c r="A49" s="265" t="s">
        <v>231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</row>
    <row r="50" spans="1:28" ht="17.100000000000001" customHeight="1" x14ac:dyDescent="0.3">
      <c r="A50" s="265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</row>
    <row r="51" spans="1:28" ht="17.100000000000001" customHeight="1" x14ac:dyDescent="0.3">
      <c r="A51" s="265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</row>
    <row r="52" spans="1:28" ht="17.100000000000001" customHeight="1" x14ac:dyDescent="0.25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</row>
    <row r="53" spans="1:28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</row>
    <row r="54" spans="1:28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</row>
    <row r="55" spans="1:28" ht="17.100000000000001" customHeight="1" x14ac:dyDescent="0.25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</row>
    <row r="56" spans="1:28" ht="17.100000000000001" customHeight="1" x14ac:dyDescent="0.25">
      <c r="A56" s="462"/>
      <c r="B56" s="462"/>
      <c r="C56" s="462"/>
      <c r="D56" s="462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</row>
    <row r="57" spans="1:28" ht="27" customHeight="1" x14ac:dyDescent="0.25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2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</row>
    <row r="58" spans="1:28" ht="25.5" customHeight="1" x14ac:dyDescent="0.4">
      <c r="A58" s="463" t="s">
        <v>232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</row>
    <row r="59" spans="1:28" ht="25.5" customHeight="1" x14ac:dyDescent="0.4">
      <c r="A59" s="464" t="s">
        <v>99</v>
      </c>
      <c r="B59" s="463"/>
      <c r="C59" s="463"/>
      <c r="D59" s="463"/>
      <c r="E59" s="463"/>
      <c r="F59" s="463"/>
      <c r="G59" s="463"/>
      <c r="H59" s="463"/>
      <c r="I59" s="463"/>
      <c r="J59" s="463"/>
      <c r="K59" s="463"/>
      <c r="L59" s="463"/>
      <c r="M59" s="463"/>
      <c r="N59" s="463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</row>
    <row r="60" spans="1:28" ht="1.5" customHeight="1" x14ac:dyDescent="0.4">
      <c r="A60" s="233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</row>
    <row r="61" spans="1:28" ht="10.5" customHeight="1" x14ac:dyDescent="0.25">
      <c r="A61" s="267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</row>
    <row r="62" spans="1:28" ht="33.75" customHeight="1" x14ac:dyDescent="0.25">
      <c r="A62" s="272" t="s">
        <v>1</v>
      </c>
      <c r="B62" s="272" t="s">
        <v>164</v>
      </c>
      <c r="C62" s="272" t="s">
        <v>165</v>
      </c>
      <c r="D62" s="272" t="s">
        <v>166</v>
      </c>
      <c r="E62" s="272" t="s">
        <v>167</v>
      </c>
      <c r="F62" s="272" t="s">
        <v>168</v>
      </c>
      <c r="G62" s="272" t="s">
        <v>169</v>
      </c>
      <c r="H62" s="272" t="s">
        <v>170</v>
      </c>
      <c r="I62" s="272" t="s">
        <v>171</v>
      </c>
      <c r="J62" s="272" t="s">
        <v>172</v>
      </c>
      <c r="K62" s="272" t="s">
        <v>173</v>
      </c>
      <c r="L62" s="272" t="s">
        <v>12</v>
      </c>
      <c r="M62" s="272" t="s">
        <v>13</v>
      </c>
      <c r="N62" s="272" t="s">
        <v>14</v>
      </c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</row>
    <row r="63" spans="1:28" ht="33.75" customHeight="1" x14ac:dyDescent="0.35">
      <c r="A63" s="277" t="s">
        <v>174</v>
      </c>
      <c r="B63" s="8">
        <f>[3]Enero!J52</f>
        <v>70085</v>
      </c>
      <c r="C63" s="8">
        <f>[3]Febrero!J56</f>
        <v>7231</v>
      </c>
      <c r="D63" s="8">
        <f>[3]Marzo!J56</f>
        <v>5095</v>
      </c>
      <c r="E63" s="8">
        <f>[3]Abril!J55</f>
        <v>139719</v>
      </c>
      <c r="F63" s="8">
        <f>[3]Mayo!J56</f>
        <v>558778</v>
      </c>
      <c r="G63" s="8">
        <f>[3]Junio!J56</f>
        <v>341452</v>
      </c>
      <c r="H63" s="8">
        <f>[3]Julio!J56</f>
        <v>231532</v>
      </c>
      <c r="I63" s="8">
        <f>[3]Agosto!J56</f>
        <v>65234</v>
      </c>
      <c r="J63" s="8">
        <f>[3]Septiembre!J56</f>
        <v>188255</v>
      </c>
      <c r="K63" s="8">
        <f>[3]Octubre!J56</f>
        <v>448124</v>
      </c>
      <c r="L63" s="8">
        <f>[3]Noviembre!J56</f>
        <v>513017</v>
      </c>
      <c r="M63" s="8">
        <f>[3]Diciembre!J56</f>
        <v>209809</v>
      </c>
      <c r="N63" s="8">
        <f>SUM(B63:M63)</f>
        <v>2778331</v>
      </c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</row>
    <row r="64" spans="1:28" ht="33.75" customHeight="1" x14ac:dyDescent="0.35">
      <c r="A64" s="277" t="s">
        <v>175</v>
      </c>
      <c r="B64" s="8">
        <f>[3]Enero!J53</f>
        <v>29758</v>
      </c>
      <c r="C64" s="8">
        <f>[3]Febrero!J57</f>
        <v>29767</v>
      </c>
      <c r="D64" s="8">
        <f>[3]Marzo!J57</f>
        <v>14294</v>
      </c>
      <c r="E64" s="8">
        <f>[3]Abril!J56</f>
        <v>31820</v>
      </c>
      <c r="F64" s="8">
        <f>[3]Mayo!J57</f>
        <v>26300</v>
      </c>
      <c r="G64" s="8">
        <f>[3]Junio!J57</f>
        <v>12087</v>
      </c>
      <c r="H64" s="8">
        <f>[3]Julio!J57</f>
        <v>20944</v>
      </c>
      <c r="I64" s="8">
        <f>[3]Agosto!J57</f>
        <v>37685</v>
      </c>
      <c r="J64" s="8">
        <f>[3]Septiembre!J57</f>
        <v>54321</v>
      </c>
      <c r="K64" s="8">
        <f>[3]Octubre!J57</f>
        <v>33960.333333333336</v>
      </c>
      <c r="L64" s="8">
        <f>[3]Noviembre!J57</f>
        <v>30754</v>
      </c>
      <c r="M64" s="8">
        <f>[3]Diciembre!J57</f>
        <v>25445</v>
      </c>
      <c r="N64" s="8">
        <f t="shared" ref="N64:N94" si="2">SUM(B64:M64)</f>
        <v>347135.33333333331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</row>
    <row r="65" spans="1:28" ht="33.75" customHeight="1" x14ac:dyDescent="0.35">
      <c r="A65" s="277" t="s">
        <v>176</v>
      </c>
      <c r="B65" s="8">
        <f>[3]Enero!J54</f>
        <v>9634</v>
      </c>
      <c r="C65" s="8">
        <f>[3]Febrero!J58</f>
        <v>4881</v>
      </c>
      <c r="D65" s="8">
        <f>[3]Marzo!J58</f>
        <v>1321</v>
      </c>
      <c r="E65" s="8">
        <f>[3]Abril!J57</f>
        <v>1670</v>
      </c>
      <c r="F65" s="8">
        <f>[3]Mayo!J58</f>
        <v>0</v>
      </c>
      <c r="G65" s="8">
        <f>[3]Junio!J58</f>
        <v>0</v>
      </c>
      <c r="H65" s="8">
        <f>[3]Julio!J58</f>
        <v>30</v>
      </c>
      <c r="I65" s="8">
        <f>[3]Agosto!J58</f>
        <v>601</v>
      </c>
      <c r="J65" s="8">
        <f>[3]Septiembre!J58</f>
        <v>134</v>
      </c>
      <c r="K65" s="8">
        <f>[3]Octubre!J58</f>
        <v>2641</v>
      </c>
      <c r="L65" s="8">
        <f>[3]Noviembre!J58</f>
        <v>1010</v>
      </c>
      <c r="M65" s="8">
        <f>[3]Diciembre!J58</f>
        <v>2380</v>
      </c>
      <c r="N65" s="8">
        <f t="shared" si="2"/>
        <v>24302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</row>
    <row r="66" spans="1:28" ht="33.75" customHeight="1" x14ac:dyDescent="0.35">
      <c r="A66" s="277" t="s">
        <v>177</v>
      </c>
      <c r="B66" s="8">
        <f>[3]Enero!J55</f>
        <v>286309</v>
      </c>
      <c r="C66" s="8">
        <f>[3]Febrero!J59</f>
        <v>117998</v>
      </c>
      <c r="D66" s="8">
        <f>[3]Marzo!J59</f>
        <v>118102</v>
      </c>
      <c r="E66" s="8">
        <f>[3]Abril!J58</f>
        <v>118075</v>
      </c>
      <c r="F66" s="8">
        <f>[3]Mayo!J59</f>
        <v>250150</v>
      </c>
      <c r="G66" s="8">
        <f>[3]Junio!J59</f>
        <v>149698</v>
      </c>
      <c r="H66" s="8">
        <f>[3]Julio!J59</f>
        <v>285321</v>
      </c>
      <c r="I66" s="8">
        <f>[3]Agosto!J59</f>
        <v>286525</v>
      </c>
      <c r="J66" s="8">
        <f>[3]Septiembre!J59</f>
        <v>286353</v>
      </c>
      <c r="K66" s="8">
        <f>[3]Octubre!J59</f>
        <v>286321</v>
      </c>
      <c r="L66" s="8">
        <f>[3]Noviembre!J59</f>
        <v>286303</v>
      </c>
      <c r="M66" s="8">
        <f>[3]Diciembre!J59</f>
        <v>286301</v>
      </c>
      <c r="N66" s="8">
        <f>SUM(B66:M66)/4.4</f>
        <v>626694.54545454541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</row>
    <row r="67" spans="1:28" ht="33.75" customHeight="1" x14ac:dyDescent="0.35">
      <c r="A67" s="277" t="s">
        <v>178</v>
      </c>
      <c r="B67" s="8">
        <f>[3]Enero!J56</f>
        <v>3696</v>
      </c>
      <c r="C67" s="8">
        <f>[3]Febrero!J60</f>
        <v>1182</v>
      </c>
      <c r="D67" s="8">
        <f>[3]Marzo!J60</f>
        <v>1359</v>
      </c>
      <c r="E67" s="8">
        <f>[3]Abril!J59</f>
        <v>4012</v>
      </c>
      <c r="F67" s="8">
        <f>[3]Mayo!J60</f>
        <v>1969</v>
      </c>
      <c r="G67" s="8">
        <f>[3]Junio!J60</f>
        <v>2800</v>
      </c>
      <c r="H67" s="8">
        <f>[3]Julio!J60</f>
        <v>7534</v>
      </c>
      <c r="I67" s="8">
        <f>[3]Agosto!J60</f>
        <v>10669</v>
      </c>
      <c r="J67" s="8">
        <f>[3]Septiembre!J60</f>
        <v>2312</v>
      </c>
      <c r="K67" s="8">
        <f>[3]Octubre!J60</f>
        <v>2499.9999999999995</v>
      </c>
      <c r="L67" s="8">
        <f>[3]Noviembre!J60</f>
        <v>3147</v>
      </c>
      <c r="M67" s="8">
        <f>[3]Diciembre!J60</f>
        <v>4400.333333333333</v>
      </c>
      <c r="N67" s="8">
        <f t="shared" si="2"/>
        <v>45580.333333333336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</row>
    <row r="68" spans="1:28" ht="33.75" customHeight="1" x14ac:dyDescent="0.35">
      <c r="A68" s="277" t="s">
        <v>179</v>
      </c>
      <c r="B68" s="8">
        <f>[3]Enero!J57</f>
        <v>7623</v>
      </c>
      <c r="C68" s="8">
        <f>[3]Febrero!J61</f>
        <v>129897</v>
      </c>
      <c r="D68" s="8">
        <f>[3]Marzo!J61</f>
        <v>49708</v>
      </c>
      <c r="E68" s="8">
        <f>[3]Abril!J60</f>
        <v>34790</v>
      </c>
      <c r="F68" s="8">
        <f>[3]Mayo!J61</f>
        <v>9125</v>
      </c>
      <c r="G68" s="8">
        <f>[3]Junio!J61</f>
        <v>5100</v>
      </c>
      <c r="H68" s="8">
        <f>[3]Julio!J61</f>
        <v>18614</v>
      </c>
      <c r="I68" s="8">
        <f>[3]Agosto!J61</f>
        <v>25160</v>
      </c>
      <c r="J68" s="8">
        <f>[3]Septiembre!J61</f>
        <v>5647</v>
      </c>
      <c r="K68" s="8">
        <f>[3]Octubre!J61</f>
        <v>5846.666666666667</v>
      </c>
      <c r="L68" s="8">
        <f>[3]Noviembre!J61</f>
        <v>23131</v>
      </c>
      <c r="M68" s="8">
        <f>[3]Diciembre!J61</f>
        <v>23047</v>
      </c>
      <c r="N68" s="8">
        <f t="shared" si="2"/>
        <v>337688.66666666669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</row>
    <row r="69" spans="1:28" ht="33.75" customHeight="1" x14ac:dyDescent="0.35">
      <c r="A69" s="277" t="s">
        <v>180</v>
      </c>
      <c r="B69" s="8">
        <f>[3]Enero!J58</f>
        <v>17614</v>
      </c>
      <c r="C69" s="8">
        <f>[3]Febrero!J62</f>
        <v>35307</v>
      </c>
      <c r="D69" s="8">
        <f>[3]Marzo!J62</f>
        <v>23791</v>
      </c>
      <c r="E69" s="8">
        <f>[3]Abril!J61</f>
        <v>18341</v>
      </c>
      <c r="F69" s="8">
        <f>[3]Mayo!J62</f>
        <v>2563</v>
      </c>
      <c r="G69" s="8">
        <f>[3]Junio!J62</f>
        <v>6321</v>
      </c>
      <c r="H69" s="8">
        <f>[3]Julio!J62</f>
        <v>32764</v>
      </c>
      <c r="I69" s="8">
        <f>[3]Agosto!J62</f>
        <v>48030</v>
      </c>
      <c r="J69" s="8">
        <f>[3]Septiembre!J62</f>
        <v>8384</v>
      </c>
      <c r="K69" s="8">
        <f>[3]Octubre!J62</f>
        <v>1679.6666666666665</v>
      </c>
      <c r="L69" s="8">
        <f>[3]Noviembre!J62</f>
        <v>20147</v>
      </c>
      <c r="M69" s="8">
        <f>[3]Diciembre!J62</f>
        <v>45974</v>
      </c>
      <c r="N69" s="8">
        <f t="shared" si="2"/>
        <v>260915.66666666666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</row>
    <row r="70" spans="1:28" ht="33.75" customHeight="1" x14ac:dyDescent="0.35">
      <c r="A70" s="277" t="s">
        <v>181</v>
      </c>
      <c r="B70" s="8">
        <f>[3]Enero!J59</f>
        <v>382</v>
      </c>
      <c r="C70" s="8">
        <f>[3]Febrero!J63</f>
        <v>655</v>
      </c>
      <c r="D70" s="8">
        <f>[3]Marzo!J63</f>
        <v>519</v>
      </c>
      <c r="E70" s="8">
        <f>[3]Abril!J62</f>
        <v>647</v>
      </c>
      <c r="F70" s="8">
        <f>[3]Mayo!J63</f>
        <v>155</v>
      </c>
      <c r="G70" s="8">
        <f>[3]Junio!J63</f>
        <v>172</v>
      </c>
      <c r="H70" s="8">
        <f>[3]Julio!J63</f>
        <v>542</v>
      </c>
      <c r="I70" s="8">
        <f>[3]Agosto!J63</f>
        <v>8138</v>
      </c>
      <c r="J70" s="8">
        <f>[3]Septiembre!J63</f>
        <v>773</v>
      </c>
      <c r="K70" s="8">
        <f>[3]Octubre!J63</f>
        <v>615</v>
      </c>
      <c r="L70" s="8">
        <f>[3]Noviembre!J63</f>
        <v>301</v>
      </c>
      <c r="M70" s="8">
        <f>[3]Diciembre!J63</f>
        <v>610</v>
      </c>
      <c r="N70" s="8">
        <f t="shared" si="2"/>
        <v>13509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</row>
    <row r="71" spans="1:28" ht="33.75" customHeight="1" x14ac:dyDescent="0.35">
      <c r="A71" s="277" t="s">
        <v>182</v>
      </c>
      <c r="B71" s="8">
        <f>[3]Enero!J60</f>
        <v>61522</v>
      </c>
      <c r="C71" s="8">
        <f>[3]Febrero!J64</f>
        <v>74560</v>
      </c>
      <c r="D71" s="8">
        <f>[3]Marzo!J64</f>
        <v>55266</v>
      </c>
      <c r="E71" s="8">
        <f>[3]Abril!J63</f>
        <v>34286</v>
      </c>
      <c r="F71" s="8">
        <f>[3]Mayo!J64</f>
        <v>11760</v>
      </c>
      <c r="G71" s="8">
        <f>[3]Junio!J64</f>
        <v>8600</v>
      </c>
      <c r="H71" s="8">
        <f>[3]Julio!J64</f>
        <v>8778</v>
      </c>
      <c r="I71" s="8">
        <f>[3]Agosto!J64</f>
        <v>9453</v>
      </c>
      <c r="J71" s="8">
        <f>[3]Septiembre!J64</f>
        <v>11369</v>
      </c>
      <c r="K71" s="8">
        <f>[3]Octubre!J64</f>
        <v>10539.666666666666</v>
      </c>
      <c r="L71" s="8">
        <f>[3]Noviembre!J64</f>
        <v>25001</v>
      </c>
      <c r="M71" s="8">
        <f>[3]Diciembre!J64</f>
        <v>58020</v>
      </c>
      <c r="N71" s="8">
        <f t="shared" si="2"/>
        <v>369154.66666666669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</row>
    <row r="72" spans="1:28" ht="33.75" customHeight="1" x14ac:dyDescent="0.35">
      <c r="A72" s="277" t="s">
        <v>183</v>
      </c>
      <c r="B72" s="8">
        <f>[3]Enero!J61</f>
        <v>7236</v>
      </c>
      <c r="C72" s="8">
        <f>[3]Febrero!J65</f>
        <v>8954</v>
      </c>
      <c r="D72" s="8">
        <f>[3]Marzo!J65</f>
        <v>9164</v>
      </c>
      <c r="E72" s="8">
        <f>[3]Abril!J64</f>
        <v>7848</v>
      </c>
      <c r="F72" s="8">
        <f>[3]Mayo!J65</f>
        <v>8124</v>
      </c>
      <c r="G72" s="8">
        <f>[3]Junio!J65</f>
        <v>8698</v>
      </c>
      <c r="H72" s="8">
        <f>[3]Julio!J65</f>
        <v>4917</v>
      </c>
      <c r="I72" s="8">
        <f>[3]Agosto!J65</f>
        <v>6592</v>
      </c>
      <c r="J72" s="8">
        <f>[3]Septiembre!J65</f>
        <v>6147</v>
      </c>
      <c r="K72" s="8">
        <f>[3]Octubre!J65</f>
        <v>8088.333333333333</v>
      </c>
      <c r="L72" s="8">
        <f>[3]Noviembre!J65</f>
        <v>8089</v>
      </c>
      <c r="M72" s="8">
        <f>[3]Diciembre!J65</f>
        <v>7518</v>
      </c>
      <c r="N72" s="8">
        <f t="shared" si="2"/>
        <v>91375.333333333328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</row>
    <row r="73" spans="1:28" ht="33.75" customHeight="1" x14ac:dyDescent="0.35">
      <c r="A73" s="277" t="s">
        <v>184</v>
      </c>
      <c r="B73" s="8">
        <f>[3]Enero!J62</f>
        <v>7100</v>
      </c>
      <c r="C73" s="8">
        <f>[3]Febrero!J66</f>
        <v>10641</v>
      </c>
      <c r="D73" s="8">
        <f>[3]Marzo!J66</f>
        <v>7978</v>
      </c>
      <c r="E73" s="8">
        <f>[3]Abril!J65</f>
        <v>5571</v>
      </c>
      <c r="F73" s="8">
        <f>[3]Mayo!J66</f>
        <v>6612</v>
      </c>
      <c r="G73" s="8">
        <f>[3]Junio!J66</f>
        <v>4698</v>
      </c>
      <c r="H73" s="8">
        <f>[3]Julio!J66</f>
        <v>2939</v>
      </c>
      <c r="I73" s="8">
        <f>[3]Agosto!J66</f>
        <v>2268</v>
      </c>
      <c r="J73" s="8">
        <f>[3]Septiembre!J66</f>
        <v>3088</v>
      </c>
      <c r="K73" s="8">
        <f>[3]Octubre!J66</f>
        <v>5533</v>
      </c>
      <c r="L73" s="8">
        <f>[3]Noviembre!J66</f>
        <v>6001</v>
      </c>
      <c r="M73" s="8">
        <f>[3]Diciembre!J66</f>
        <v>4354</v>
      </c>
      <c r="N73" s="8">
        <f t="shared" si="2"/>
        <v>66783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</row>
    <row r="74" spans="1:28" ht="33.75" customHeight="1" x14ac:dyDescent="0.35">
      <c r="A74" s="277" t="s">
        <v>185</v>
      </c>
      <c r="B74" s="8">
        <f>[3]Enero!J63</f>
        <v>2938</v>
      </c>
      <c r="C74" s="8">
        <f>[3]Febrero!J67</f>
        <v>3842</v>
      </c>
      <c r="D74" s="8">
        <f>[3]Marzo!J67</f>
        <v>2528</v>
      </c>
      <c r="E74" s="8">
        <f>[3]Abril!J66</f>
        <v>4745</v>
      </c>
      <c r="F74" s="8">
        <f>[3]Mayo!J67</f>
        <v>3257</v>
      </c>
      <c r="G74" s="8">
        <f>[3]Junio!J67</f>
        <v>2878</v>
      </c>
      <c r="H74" s="8">
        <f>[3]Julio!J67</f>
        <v>2219</v>
      </c>
      <c r="I74" s="8">
        <f>[3]Agosto!J67</f>
        <v>2543</v>
      </c>
      <c r="J74" s="8">
        <f>[3]Septiembre!J67</f>
        <v>2269</v>
      </c>
      <c r="K74" s="8">
        <f>[3]Octubre!J67</f>
        <v>2682.3333333333335</v>
      </c>
      <c r="L74" s="8">
        <f>[3]Noviembre!J67</f>
        <v>3615</v>
      </c>
      <c r="M74" s="8">
        <f>[3]Diciembre!J67</f>
        <v>2541</v>
      </c>
      <c r="N74" s="8">
        <f t="shared" si="2"/>
        <v>36057.333333333328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</row>
    <row r="75" spans="1:28" ht="33.75" customHeight="1" x14ac:dyDescent="0.35">
      <c r="A75" s="277" t="s">
        <v>186</v>
      </c>
      <c r="B75" s="8">
        <f>[3]Enero!J64</f>
        <v>7592</v>
      </c>
      <c r="C75" s="8">
        <f>[3]Febrero!J68</f>
        <v>7619</v>
      </c>
      <c r="D75" s="8">
        <f>[3]Marzo!J68</f>
        <v>7719</v>
      </c>
      <c r="E75" s="8">
        <f>[3]Abril!J67</f>
        <v>6955</v>
      </c>
      <c r="F75" s="8">
        <f>[3]Mayo!J68</f>
        <v>6532</v>
      </c>
      <c r="G75" s="8">
        <f>[3]Junio!J68</f>
        <v>7601</v>
      </c>
      <c r="H75" s="8">
        <f>[3]Julio!J68</f>
        <v>4870</v>
      </c>
      <c r="I75" s="8">
        <f>[3]Agosto!J68</f>
        <v>4235</v>
      </c>
      <c r="J75" s="8">
        <f>[3]Septiembre!J68</f>
        <v>4381</v>
      </c>
      <c r="K75" s="8">
        <f>[3]Octubre!J68</f>
        <v>4986.666666666667</v>
      </c>
      <c r="L75" s="8">
        <f>[3]Noviembre!J68</f>
        <v>6100</v>
      </c>
      <c r="M75" s="8">
        <f>[3]Diciembre!J68</f>
        <v>11547</v>
      </c>
      <c r="N75" s="8">
        <f t="shared" si="2"/>
        <v>80137.666666666657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</row>
    <row r="76" spans="1:28" ht="33.75" customHeight="1" x14ac:dyDescent="0.35">
      <c r="A76" s="277" t="s">
        <v>187</v>
      </c>
      <c r="B76" s="8">
        <f>[3]Enero!J65</f>
        <v>36780</v>
      </c>
      <c r="C76" s="8">
        <f>[3]Febrero!J69</f>
        <v>68412</v>
      </c>
      <c r="D76" s="8">
        <f>[3]Marzo!J69</f>
        <v>26508</v>
      </c>
      <c r="E76" s="8">
        <f>[3]Abril!J68</f>
        <v>23206</v>
      </c>
      <c r="F76" s="8">
        <f>[3]Mayo!J69</f>
        <v>27488</v>
      </c>
      <c r="G76" s="8">
        <f>[3]Junio!J69</f>
        <v>25398</v>
      </c>
      <c r="H76" s="8">
        <f>[3]Julio!J69</f>
        <v>23689</v>
      </c>
      <c r="I76" s="8">
        <f>[3]Agosto!J69</f>
        <v>21735</v>
      </c>
      <c r="J76" s="8">
        <f>[3]Septiembre!J69</f>
        <v>21918</v>
      </c>
      <c r="K76" s="8">
        <f>[3]Octubre!J69</f>
        <v>26784.333333333332</v>
      </c>
      <c r="L76" s="8">
        <f>[3]Noviembre!J69</f>
        <v>43598</v>
      </c>
      <c r="M76" s="8">
        <f>[3]Diciembre!J69</f>
        <v>27898</v>
      </c>
      <c r="N76" s="8">
        <f t="shared" si="2"/>
        <v>373414.33333333331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</row>
    <row r="77" spans="1:28" ht="33.75" customHeight="1" x14ac:dyDescent="0.35">
      <c r="A77" s="277" t="s">
        <v>188</v>
      </c>
      <c r="B77" s="8">
        <f>[3]Enero!J66</f>
        <v>9020</v>
      </c>
      <c r="C77" s="8">
        <f>[3]Febrero!J70</f>
        <v>13791</v>
      </c>
      <c r="D77" s="8">
        <f>[3]Marzo!J70</f>
        <v>14068</v>
      </c>
      <c r="E77" s="8">
        <f>[3]Abril!J69</f>
        <v>12066</v>
      </c>
      <c r="F77" s="8">
        <f>[3]Mayo!J70</f>
        <v>10613</v>
      </c>
      <c r="G77" s="8">
        <f>[3]Junio!J70</f>
        <v>9523</v>
      </c>
      <c r="H77" s="8">
        <f>[3]Julio!J70</f>
        <v>8650</v>
      </c>
      <c r="I77" s="8">
        <f>[3]Agosto!J70</f>
        <v>8168</v>
      </c>
      <c r="J77" s="8">
        <f>[3]Septiembre!J70</f>
        <v>4751</v>
      </c>
      <c r="K77" s="8">
        <f>[3]Octubre!J70</f>
        <v>8214.3333333333321</v>
      </c>
      <c r="L77" s="8">
        <f>[3]Noviembre!J70</f>
        <v>8431</v>
      </c>
      <c r="M77" s="8">
        <f>[3]Diciembre!J70</f>
        <v>8147</v>
      </c>
      <c r="N77" s="8">
        <f t="shared" si="2"/>
        <v>115442.33333333333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</row>
    <row r="78" spans="1:28" ht="33.75" customHeight="1" x14ac:dyDescent="0.35">
      <c r="A78" s="277" t="s">
        <v>189</v>
      </c>
      <c r="B78" s="8">
        <f>[3]Enero!J67</f>
        <v>0</v>
      </c>
      <c r="C78" s="8">
        <f>[3]Febrero!J71</f>
        <v>0</v>
      </c>
      <c r="D78" s="8">
        <f>[3]Marzo!J71</f>
        <v>35</v>
      </c>
      <c r="E78" s="8">
        <f>[3]Abril!J70</f>
        <v>966</v>
      </c>
      <c r="F78" s="8">
        <f>[3]Mayo!J71</f>
        <v>3753</v>
      </c>
      <c r="G78" s="8">
        <f>[3]Junio!J71</f>
        <v>0</v>
      </c>
      <c r="H78" s="8">
        <f>[3]Julio!J71</f>
        <v>0</v>
      </c>
      <c r="I78" s="8">
        <f>[3]Agosto!J71</f>
        <v>0</v>
      </c>
      <c r="J78" s="8">
        <f>[3]Septiembre!J71</f>
        <v>798</v>
      </c>
      <c r="K78" s="8">
        <f>[3]Octubre!J71</f>
        <v>0</v>
      </c>
      <c r="L78" s="8">
        <f>[3]Noviembre!J71</f>
        <v>0</v>
      </c>
      <c r="M78" s="8">
        <f>[3]Diciembre!J71</f>
        <v>48</v>
      </c>
      <c r="N78" s="8">
        <f t="shared" si="2"/>
        <v>5600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</row>
    <row r="79" spans="1:28" ht="33.75" customHeight="1" x14ac:dyDescent="0.35">
      <c r="A79" s="277" t="s">
        <v>190</v>
      </c>
      <c r="B79" s="8">
        <f>[3]Enero!J68</f>
        <v>10301</v>
      </c>
      <c r="C79" s="8">
        <f>[3]Febrero!J72</f>
        <v>12016</v>
      </c>
      <c r="D79" s="8">
        <f>[3]Marzo!J72</f>
        <v>13240</v>
      </c>
      <c r="E79" s="8">
        <f>[3]Abril!J71</f>
        <v>12099</v>
      </c>
      <c r="F79" s="8">
        <f>[3]Mayo!J72</f>
        <v>12615</v>
      </c>
      <c r="G79" s="8">
        <f>[3]Junio!J72</f>
        <v>8950</v>
      </c>
      <c r="H79" s="8">
        <f>[3]Julio!J72</f>
        <v>10206</v>
      </c>
      <c r="I79" s="8">
        <f>[3]Agosto!J72</f>
        <v>9145</v>
      </c>
      <c r="J79" s="8">
        <f>[3]Septiembre!J72</f>
        <v>11500</v>
      </c>
      <c r="K79" s="8">
        <f>[3]Octubre!J72</f>
        <v>11635</v>
      </c>
      <c r="L79" s="8">
        <f>[3]Noviembre!J72</f>
        <v>10959</v>
      </c>
      <c r="M79" s="8">
        <f>[3]Diciembre!J72</f>
        <v>13494</v>
      </c>
      <c r="N79" s="8">
        <f t="shared" si="2"/>
        <v>136160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</row>
    <row r="80" spans="1:28" ht="33.75" customHeight="1" x14ac:dyDescent="0.35">
      <c r="A80" s="277" t="s">
        <v>191</v>
      </c>
      <c r="B80" s="8">
        <f>[3]Enero!J69</f>
        <v>6042</v>
      </c>
      <c r="C80" s="8">
        <f>[3]Febrero!J73</f>
        <v>6210</v>
      </c>
      <c r="D80" s="8">
        <f>[3]Marzo!J73</f>
        <v>6468</v>
      </c>
      <c r="E80" s="8">
        <f>[3]Abril!J72</f>
        <v>7540</v>
      </c>
      <c r="F80" s="8">
        <f>[3]Mayo!J73</f>
        <v>7084</v>
      </c>
      <c r="G80" s="8">
        <f>[3]Junio!J73</f>
        <v>6239</v>
      </c>
      <c r="H80" s="8">
        <f>[3]Julio!J73</f>
        <v>5429</v>
      </c>
      <c r="I80" s="8">
        <f>[3]Agosto!J73</f>
        <v>4704</v>
      </c>
      <c r="J80" s="8">
        <f>[3]Septiembre!J73</f>
        <v>4851</v>
      </c>
      <c r="K80" s="8">
        <f>[3]Octubre!J73</f>
        <v>8099.9999999999991</v>
      </c>
      <c r="L80" s="8">
        <f>[3]Noviembre!J73</f>
        <v>7910</v>
      </c>
      <c r="M80" s="8">
        <f>[3]Diciembre!J73</f>
        <v>7201</v>
      </c>
      <c r="N80" s="8">
        <f t="shared" si="2"/>
        <v>77778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</row>
    <row r="81" spans="1:28" ht="33.75" customHeight="1" x14ac:dyDescent="0.35">
      <c r="A81" s="277" t="s">
        <v>192</v>
      </c>
      <c r="B81" s="8">
        <f>[3]Enero!J70</f>
        <v>1717</v>
      </c>
      <c r="C81" s="8">
        <f>[3]Febrero!J74</f>
        <v>7070</v>
      </c>
      <c r="D81" s="8">
        <f>[3]Marzo!J74</f>
        <v>8123</v>
      </c>
      <c r="E81" s="8">
        <f>[3]Abril!J73</f>
        <v>13854</v>
      </c>
      <c r="F81" s="8">
        <f>[3]Mayo!J74</f>
        <v>13043</v>
      </c>
      <c r="G81" s="8">
        <f>[3]Junio!J74</f>
        <v>12615</v>
      </c>
      <c r="H81" s="8">
        <f>[3]Julio!J74</f>
        <v>2171</v>
      </c>
      <c r="I81" s="8">
        <f>[3]Agosto!J74</f>
        <v>3795</v>
      </c>
      <c r="J81" s="8">
        <f>[3]Septiembre!J74</f>
        <v>1036</v>
      </c>
      <c r="K81" s="8">
        <f>[3]Octubre!J74</f>
        <v>1675.6666666666667</v>
      </c>
      <c r="L81" s="8">
        <f>[3]Noviembre!J74</f>
        <v>2035</v>
      </c>
      <c r="M81" s="8">
        <f>[3]Diciembre!J74</f>
        <v>1852</v>
      </c>
      <c r="N81" s="8">
        <f t="shared" si="2"/>
        <v>68986.666666666657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</row>
    <row r="82" spans="1:28" ht="33.75" customHeight="1" x14ac:dyDescent="0.35">
      <c r="A82" s="277" t="s">
        <v>193</v>
      </c>
      <c r="B82" s="8">
        <f>[3]Enero!J71</f>
        <v>875</v>
      </c>
      <c r="C82" s="8">
        <f>[3]Febrero!J75</f>
        <v>1205</v>
      </c>
      <c r="D82" s="8">
        <f>[3]Marzo!J75</f>
        <v>1617</v>
      </c>
      <c r="E82" s="8">
        <f>[3]Abril!J74</f>
        <v>1019</v>
      </c>
      <c r="F82" s="8">
        <f>[3]Mayo!J75</f>
        <v>984</v>
      </c>
      <c r="G82" s="8">
        <f>[3]Junio!J75</f>
        <v>814</v>
      </c>
      <c r="H82" s="8">
        <f>[3]Julio!J75</f>
        <v>970</v>
      </c>
      <c r="I82" s="8">
        <f>[3]Agosto!J75</f>
        <v>700</v>
      </c>
      <c r="J82" s="8">
        <f>[3]Septiembre!J75</f>
        <v>800</v>
      </c>
      <c r="K82" s="8">
        <f>[3]Octubre!J75</f>
        <v>509.66666666666663</v>
      </c>
      <c r="L82" s="8">
        <f>[3]Noviembre!J75</f>
        <v>811</v>
      </c>
      <c r="M82" s="8">
        <f>[3]Diciembre!J75</f>
        <v>957</v>
      </c>
      <c r="N82" s="8">
        <f t="shared" si="2"/>
        <v>11261.666666666666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</row>
    <row r="83" spans="1:28" ht="33.75" customHeight="1" x14ac:dyDescent="0.35">
      <c r="A83" s="277" t="s">
        <v>194</v>
      </c>
      <c r="B83" s="8">
        <f>[3]Enero!J72</f>
        <v>832</v>
      </c>
      <c r="C83" s="8">
        <f>[3]Febrero!J76</f>
        <v>1654</v>
      </c>
      <c r="D83" s="8">
        <f>[3]Marzo!J76</f>
        <v>1080</v>
      </c>
      <c r="E83" s="8">
        <f>[3]Abril!J75</f>
        <v>1245</v>
      </c>
      <c r="F83" s="8">
        <f>[3]Mayo!J76</f>
        <v>804</v>
      </c>
      <c r="G83" s="8">
        <f>[3]Junio!J76</f>
        <v>795</v>
      </c>
      <c r="H83" s="8">
        <f>[3]Julio!J76</f>
        <v>519</v>
      </c>
      <c r="I83" s="8">
        <f>[3]Agosto!J76</f>
        <v>699</v>
      </c>
      <c r="J83" s="8">
        <f>[3]Septiembre!J76</f>
        <v>959</v>
      </c>
      <c r="K83" s="8">
        <f>[3]Octubre!J76</f>
        <v>737.33333333333337</v>
      </c>
      <c r="L83" s="8">
        <f>[3]Noviembre!J76</f>
        <v>2319</v>
      </c>
      <c r="M83" s="8">
        <f>[3]Diciembre!J76</f>
        <v>1321</v>
      </c>
      <c r="N83" s="8">
        <f t="shared" si="2"/>
        <v>12964.333333333334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</row>
    <row r="84" spans="1:28" ht="33.75" customHeight="1" x14ac:dyDescent="0.35">
      <c r="A84" s="277" t="s">
        <v>195</v>
      </c>
      <c r="B84" s="8">
        <f>[3]Enero!J73</f>
        <v>15895</v>
      </c>
      <c r="C84" s="8">
        <f>[3]Febrero!J77</f>
        <v>18880</v>
      </c>
      <c r="D84" s="8">
        <f>[3]Marzo!J77</f>
        <v>11885</v>
      </c>
      <c r="E84" s="8">
        <f>[3]Abril!J76</f>
        <v>10979</v>
      </c>
      <c r="F84" s="8">
        <f>[3]Mayo!J77</f>
        <v>10449</v>
      </c>
      <c r="G84" s="8">
        <f>[3]Junio!J77</f>
        <v>14630</v>
      </c>
      <c r="H84" s="8">
        <f>[3]Julio!J77</f>
        <v>16545</v>
      </c>
      <c r="I84" s="8">
        <f>[3]Agosto!J77</f>
        <v>11770</v>
      </c>
      <c r="J84" s="8">
        <f>[3]Septiembre!J77</f>
        <v>9874</v>
      </c>
      <c r="K84" s="8">
        <f>[3]Octubre!J77</f>
        <v>11810</v>
      </c>
      <c r="L84" s="8">
        <f>[3]Noviembre!J77</f>
        <v>10741</v>
      </c>
      <c r="M84" s="8">
        <f>[3]Diciembre!J77</f>
        <v>17140</v>
      </c>
      <c r="N84" s="8">
        <f t="shared" si="2"/>
        <v>160598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</row>
    <row r="85" spans="1:28" ht="33.75" customHeight="1" x14ac:dyDescent="0.35">
      <c r="A85" s="277" t="s">
        <v>196</v>
      </c>
      <c r="B85" s="8">
        <f>[3]Enero!J74</f>
        <v>1289</v>
      </c>
      <c r="C85" s="8">
        <f>[3]Febrero!J78</f>
        <v>1901</v>
      </c>
      <c r="D85" s="8">
        <f>[3]Marzo!J78</f>
        <v>1958</v>
      </c>
      <c r="E85" s="8">
        <f>[3]Abril!J77</f>
        <v>2294</v>
      </c>
      <c r="F85" s="8">
        <f>[3]Mayo!J78</f>
        <v>2526</v>
      </c>
      <c r="G85" s="8">
        <f>[3]Junio!J78</f>
        <v>2200</v>
      </c>
      <c r="H85" s="8">
        <f>[3]Julio!J78</f>
        <v>509</v>
      </c>
      <c r="I85" s="8">
        <f>[3]Agosto!J78</f>
        <v>1056</v>
      </c>
      <c r="J85" s="8">
        <f>[3]Septiembre!J78</f>
        <v>1209</v>
      </c>
      <c r="K85" s="8">
        <f>[3]Octubre!J78</f>
        <v>1104.6666666666665</v>
      </c>
      <c r="L85" s="8">
        <f>[3]Noviembre!J78</f>
        <v>984</v>
      </c>
      <c r="M85" s="8">
        <f>[3]Diciembre!J78</f>
        <v>1823</v>
      </c>
      <c r="N85" s="8">
        <f t="shared" si="2"/>
        <v>18853.666666666664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</row>
    <row r="86" spans="1:28" ht="33.75" customHeight="1" x14ac:dyDescent="0.35">
      <c r="A86" s="277" t="s">
        <v>197</v>
      </c>
      <c r="B86" s="8">
        <f>[3]Enero!J75</f>
        <v>0</v>
      </c>
      <c r="C86" s="8">
        <f>[3]Febrero!J79</f>
        <v>0</v>
      </c>
      <c r="D86" s="8">
        <f>[3]Marzo!J79</f>
        <v>0</v>
      </c>
      <c r="E86" s="8">
        <f>[3]Abril!J78</f>
        <v>0</v>
      </c>
      <c r="F86" s="8">
        <f>[3]Mayo!J79</f>
        <v>0</v>
      </c>
      <c r="G86" s="8">
        <f>[3]Junio!J79</f>
        <v>0</v>
      </c>
      <c r="H86" s="8">
        <f>[3]Julio!J79</f>
        <v>0</v>
      </c>
      <c r="I86" s="8">
        <f>[3]Agosto!J79</f>
        <v>0</v>
      </c>
      <c r="J86" s="8">
        <f>[3]Septiembre!J79</f>
        <v>0</v>
      </c>
      <c r="K86" s="8">
        <f>[3]Octubre!J79</f>
        <v>0</v>
      </c>
      <c r="L86" s="8">
        <f>[3]Noviembre!J79</f>
        <v>0</v>
      </c>
      <c r="M86" s="8">
        <f>[3]Diciembre!J79</f>
        <v>0</v>
      </c>
      <c r="N86" s="8">
        <f t="shared" si="2"/>
        <v>0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</row>
    <row r="87" spans="1:28" ht="33.75" customHeight="1" x14ac:dyDescent="0.35">
      <c r="A87" s="277" t="s">
        <v>198</v>
      </c>
      <c r="B87" s="8">
        <f>[3]Enero!J76</f>
        <v>1190</v>
      </c>
      <c r="C87" s="8">
        <f>[3]Febrero!J80</f>
        <v>1455</v>
      </c>
      <c r="D87" s="8">
        <f>[3]Marzo!J80</f>
        <v>2083</v>
      </c>
      <c r="E87" s="8">
        <f>[3]Abril!J79</f>
        <v>945</v>
      </c>
      <c r="F87" s="8">
        <f>[3]Mayo!J80</f>
        <v>30461</v>
      </c>
      <c r="G87" s="8">
        <f>[3]Junio!J80</f>
        <v>8315</v>
      </c>
      <c r="H87" s="8">
        <f>[3]Julio!J80</f>
        <v>624</v>
      </c>
      <c r="I87" s="8">
        <f>[3]Agosto!J80</f>
        <v>1563</v>
      </c>
      <c r="J87" s="8">
        <f>[3]Septiembre!J80</f>
        <v>1390</v>
      </c>
      <c r="K87" s="8">
        <f>[3]Octubre!J80</f>
        <v>923.66666666666663</v>
      </c>
      <c r="L87" s="8">
        <f>[3]Noviembre!J80</f>
        <v>1720</v>
      </c>
      <c r="M87" s="8">
        <f>[3]Diciembre!J80</f>
        <v>1300</v>
      </c>
      <c r="N87" s="8">
        <f t="shared" si="2"/>
        <v>51969.666666666664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</row>
    <row r="88" spans="1:28" ht="33.75" customHeight="1" x14ac:dyDescent="0.35">
      <c r="A88" s="277" t="s">
        <v>199</v>
      </c>
      <c r="B88" s="8">
        <f>[3]Enero!J77</f>
        <v>75322</v>
      </c>
      <c r="C88" s="8">
        <f>[3]Febrero!J81</f>
        <v>70072</v>
      </c>
      <c r="D88" s="8">
        <f>[3]Marzo!J81</f>
        <v>58987</v>
      </c>
      <c r="E88" s="8">
        <f>[3]Abril!J80</f>
        <v>1378</v>
      </c>
      <c r="F88" s="8">
        <f>[3]Mayo!J81</f>
        <v>625</v>
      </c>
      <c r="G88" s="8">
        <f>[3]Junio!J81</f>
        <v>925</v>
      </c>
      <c r="H88" s="8">
        <f>[3]Julio!J81</f>
        <v>42598</v>
      </c>
      <c r="I88" s="8">
        <f>[3]Agosto!J81</f>
        <v>67384</v>
      </c>
      <c r="J88" s="8">
        <f>[3]Septiembre!J81</f>
        <v>45981</v>
      </c>
      <c r="K88" s="8">
        <f>[3]Octubre!J81</f>
        <v>68973.666666666672</v>
      </c>
      <c r="L88" s="8">
        <f>[3]Noviembre!J81</f>
        <v>30410</v>
      </c>
      <c r="M88" s="8">
        <f>[3]Diciembre!J81</f>
        <v>45281</v>
      </c>
      <c r="N88" s="8">
        <f t="shared" si="2"/>
        <v>507936.66666666669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</row>
    <row r="89" spans="1:28" ht="33.75" customHeight="1" x14ac:dyDescent="0.35">
      <c r="A89" s="277" t="s">
        <v>200</v>
      </c>
      <c r="B89" s="8">
        <f>[3]Enero!J78</f>
        <v>10349</v>
      </c>
      <c r="C89" s="8">
        <f>[3]Febrero!J82</f>
        <v>12534</v>
      </c>
      <c r="D89" s="8">
        <f>[3]Marzo!J82</f>
        <v>9973</v>
      </c>
      <c r="E89" s="8">
        <f>[3]Abril!J81</f>
        <v>10955</v>
      </c>
      <c r="F89" s="8">
        <f>[3]Mayo!J82</f>
        <v>14132</v>
      </c>
      <c r="G89" s="8">
        <f>[3]Junio!J82</f>
        <v>12990</v>
      </c>
      <c r="H89" s="8">
        <f>[3]Julio!J82</f>
        <v>14728</v>
      </c>
      <c r="I89" s="8">
        <f>[3]Agosto!J82</f>
        <v>13037</v>
      </c>
      <c r="J89" s="8">
        <f>[3]Septiembre!J82</f>
        <v>10156</v>
      </c>
      <c r="K89" s="8">
        <f>[3]Octubre!J82</f>
        <v>15191</v>
      </c>
      <c r="L89" s="8">
        <f>[3]Noviembre!J82</f>
        <v>16005</v>
      </c>
      <c r="M89" s="8">
        <f>[3]Diciembre!J82</f>
        <v>15471</v>
      </c>
      <c r="N89" s="8">
        <f t="shared" si="2"/>
        <v>155521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</row>
    <row r="90" spans="1:28" ht="33.75" customHeight="1" x14ac:dyDescent="0.35">
      <c r="A90" s="277" t="s">
        <v>201</v>
      </c>
      <c r="B90" s="8">
        <f>[3]Enero!J79</f>
        <v>8124</v>
      </c>
      <c r="C90" s="8">
        <f>[3]Febrero!J83</f>
        <v>9232</v>
      </c>
      <c r="D90" s="8">
        <f>[3]Marzo!J83</f>
        <v>7952</v>
      </c>
      <c r="E90" s="8">
        <f>[3]Abril!J82</f>
        <v>10643</v>
      </c>
      <c r="F90" s="8">
        <f>[3]Mayo!J83</f>
        <v>10514</v>
      </c>
      <c r="G90" s="8">
        <f>[3]Junio!J83</f>
        <v>9300</v>
      </c>
      <c r="H90" s="8">
        <f>[3]Julio!J83</f>
        <v>10981</v>
      </c>
      <c r="I90" s="8">
        <f>[3]Agosto!J83</f>
        <v>11005</v>
      </c>
      <c r="J90" s="8">
        <f>[3]Septiembre!J83</f>
        <v>10658</v>
      </c>
      <c r="K90" s="8">
        <f>[3]Octubre!J83</f>
        <v>9014</v>
      </c>
      <c r="L90" s="8">
        <f>[3]Noviembre!J83</f>
        <v>11987</v>
      </c>
      <c r="M90" s="8">
        <f>[3]Diciembre!J83</f>
        <v>9240</v>
      </c>
      <c r="N90" s="8">
        <f t="shared" si="2"/>
        <v>118650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</row>
    <row r="91" spans="1:28" ht="33.75" customHeight="1" x14ac:dyDescent="0.35">
      <c r="A91" s="277" t="s">
        <v>202</v>
      </c>
      <c r="B91" s="8">
        <f>[3]Enero!J80</f>
        <v>997</v>
      </c>
      <c r="C91" s="8">
        <f>[3]Febrero!J84</f>
        <v>1105</v>
      </c>
      <c r="D91" s="8">
        <f>[3]Marzo!J84</f>
        <v>1336</v>
      </c>
      <c r="E91" s="8">
        <f>[3]Abril!J83</f>
        <v>973</v>
      </c>
      <c r="F91" s="8">
        <f>[3]Mayo!J84</f>
        <v>1081</v>
      </c>
      <c r="G91" s="8">
        <f>[3]Junio!J84</f>
        <v>1115</v>
      </c>
      <c r="H91" s="8">
        <f>[3]Julio!J84</f>
        <v>1475</v>
      </c>
      <c r="I91" s="8">
        <f>[3]Agosto!J84</f>
        <v>1958</v>
      </c>
      <c r="J91" s="8">
        <f>[3]Septiembre!J84</f>
        <v>784</v>
      </c>
      <c r="K91" s="8">
        <f>[3]Octubre!J84</f>
        <v>659</v>
      </c>
      <c r="L91" s="8">
        <f>[3]Noviembre!J84</f>
        <v>500</v>
      </c>
      <c r="M91" s="8">
        <f>[3]Diciembre!J84</f>
        <v>1204</v>
      </c>
      <c r="N91" s="8">
        <f t="shared" si="2"/>
        <v>13187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</row>
    <row r="92" spans="1:28" ht="33.75" customHeight="1" x14ac:dyDescent="0.35">
      <c r="A92" s="277" t="s">
        <v>203</v>
      </c>
      <c r="B92" s="8">
        <f>[3]Enero!J81</f>
        <v>47872</v>
      </c>
      <c r="C92" s="8">
        <f>[3]Febrero!J85</f>
        <v>55091</v>
      </c>
      <c r="D92" s="8">
        <f>[3]Marzo!J85</f>
        <v>53704</v>
      </c>
      <c r="E92" s="8">
        <f>[3]Abril!J84</f>
        <v>45496</v>
      </c>
      <c r="F92" s="8">
        <f>[3]Mayo!J85</f>
        <v>29654</v>
      </c>
      <c r="G92" s="8">
        <f>[3]Junio!J85</f>
        <v>20158</v>
      </c>
      <c r="H92" s="8">
        <f>[3]Julio!J85</f>
        <v>21658</v>
      </c>
      <c r="I92" s="8">
        <f>[3]Agosto!J85</f>
        <v>16692</v>
      </c>
      <c r="J92" s="8">
        <f>[3]Septiembre!J85</f>
        <v>9475</v>
      </c>
      <c r="K92" s="8">
        <f>[3]Octubre!J85</f>
        <v>19136.333333333332</v>
      </c>
      <c r="L92" s="8">
        <f>[3]Noviembre!J85</f>
        <v>35080</v>
      </c>
      <c r="M92" s="8">
        <f>[3]Diciembre!J85</f>
        <v>50982</v>
      </c>
      <c r="N92" s="8">
        <f t="shared" si="2"/>
        <v>404998.33333333331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</row>
    <row r="93" spans="1:28" ht="33.75" customHeight="1" x14ac:dyDescent="0.35">
      <c r="A93" s="277" t="s">
        <v>204</v>
      </c>
      <c r="B93" s="8">
        <f>[3]Enero!J82</f>
        <v>12342</v>
      </c>
      <c r="C93" s="8">
        <f>[3]Febrero!J86</f>
        <v>12964</v>
      </c>
      <c r="D93" s="8">
        <f>[3]Marzo!J86</f>
        <v>12989</v>
      </c>
      <c r="E93" s="8">
        <f>[3]Abril!J85</f>
        <v>13188</v>
      </c>
      <c r="F93" s="8">
        <f>[3]Mayo!J86</f>
        <v>12587</v>
      </c>
      <c r="G93" s="8">
        <f>[3]Junio!J86</f>
        <v>14600</v>
      </c>
      <c r="H93" s="8">
        <f>[3]Julio!J86</f>
        <v>12152</v>
      </c>
      <c r="I93" s="8">
        <f>[3]Agosto!J86</f>
        <v>11766</v>
      </c>
      <c r="J93" s="8">
        <f>[3]Septiembre!J86</f>
        <v>11955</v>
      </c>
      <c r="K93" s="8">
        <f>[3]Octubre!J86</f>
        <v>11731</v>
      </c>
      <c r="L93" s="8">
        <f>[3]Noviembre!J86</f>
        <v>11410</v>
      </c>
      <c r="M93" s="8">
        <f>[3]Diciembre!J86</f>
        <v>11856.333333333334</v>
      </c>
      <c r="N93" s="8">
        <f t="shared" si="2"/>
        <v>149540.33333333334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</row>
    <row r="94" spans="1:28" ht="33.75" customHeight="1" x14ac:dyDescent="0.35">
      <c r="A94" s="277" t="s">
        <v>205</v>
      </c>
      <c r="B94" s="8">
        <f>[3]Enero!J83</f>
        <v>2284</v>
      </c>
      <c r="C94" s="8">
        <f>[3]Febrero!J87</f>
        <v>8146</v>
      </c>
      <c r="D94" s="8">
        <f>[3]Marzo!J87</f>
        <v>6824</v>
      </c>
      <c r="E94" s="8">
        <f>[3]Abril!J86</f>
        <v>313</v>
      </c>
      <c r="F94" s="8">
        <f>[3]Mayo!J87</f>
        <v>554</v>
      </c>
      <c r="G94" s="8">
        <f>[3]Junio!J87</f>
        <v>215</v>
      </c>
      <c r="H94" s="8">
        <f>[3]Julio!J87</f>
        <v>314</v>
      </c>
      <c r="I94" s="8">
        <f>[3]Agosto!J87</f>
        <v>192</v>
      </c>
      <c r="J94" s="8">
        <f>[3]Septiembre!J87</f>
        <v>471</v>
      </c>
      <c r="K94" s="8">
        <f>[3]Octubre!J87</f>
        <v>2010.6666666666663</v>
      </c>
      <c r="L94" s="8">
        <f>[3]Noviembre!J87</f>
        <v>1600</v>
      </c>
      <c r="M94" s="8">
        <f>[3]Diciembre!J87</f>
        <v>4928</v>
      </c>
      <c r="N94" s="8">
        <f t="shared" si="2"/>
        <v>27851.666666666668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</row>
    <row r="95" spans="1:28" ht="33.75" customHeight="1" x14ac:dyDescent="0.35">
      <c r="A95" s="277" t="s">
        <v>206</v>
      </c>
      <c r="B95" s="8">
        <f>[3]Enero!J84</f>
        <v>340372</v>
      </c>
      <c r="C95" s="8">
        <f>[3]Febrero!J88</f>
        <v>335173</v>
      </c>
      <c r="D95" s="8">
        <f>[3]Marzo!J88</f>
        <v>355438</v>
      </c>
      <c r="E95" s="8">
        <f>[3]Abril!J87</f>
        <v>347113</v>
      </c>
      <c r="F95" s="8">
        <f>[3]Mayo!J88</f>
        <v>346796</v>
      </c>
      <c r="G95" s="8">
        <f>[3]Junio!J88</f>
        <v>362489</v>
      </c>
      <c r="H95" s="8">
        <f>[3]Julio!J88</f>
        <v>363473</v>
      </c>
      <c r="I95" s="8">
        <f>[3]Agosto!J88</f>
        <v>361447</v>
      </c>
      <c r="J95" s="8">
        <f>[3]Septiembre!J88</f>
        <v>353314</v>
      </c>
      <c r="K95" s="8">
        <f>[3]Octubre!J88</f>
        <v>312401.66666666669</v>
      </c>
      <c r="L95" s="8">
        <f>[3]Noviembre!J88</f>
        <v>342100</v>
      </c>
      <c r="M95" s="8">
        <f>[3]Diciembre!J88</f>
        <v>343242</v>
      </c>
      <c r="N95" s="8">
        <f>SUM(B95:M95)/12</f>
        <v>346946.55555555556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</row>
    <row r="96" spans="1:28" ht="33.75" customHeight="1" x14ac:dyDescent="0.35">
      <c r="A96" s="277" t="s">
        <v>207</v>
      </c>
      <c r="B96" s="8">
        <f>[3]Enero!J85</f>
        <v>673917</v>
      </c>
      <c r="C96" s="8">
        <f>[3]Febrero!J89</f>
        <v>690886</v>
      </c>
      <c r="D96" s="8">
        <f>[3]Marzo!J89</f>
        <v>672241</v>
      </c>
      <c r="E96" s="8">
        <f>[3]Abril!J88</f>
        <v>678409</v>
      </c>
      <c r="F96" s="8">
        <f>[3]Mayo!J89</f>
        <v>698357</v>
      </c>
      <c r="G96" s="8">
        <f>[3]Junio!J89</f>
        <v>725877</v>
      </c>
      <c r="H96" s="8">
        <f>[3]Julio!J89</f>
        <v>730121</v>
      </c>
      <c r="I96" s="8">
        <f>[3]Agosto!J89</f>
        <v>742675</v>
      </c>
      <c r="J96" s="8">
        <f>[3]Septiembre!J89</f>
        <v>723181</v>
      </c>
      <c r="K96" s="8">
        <f>[3]Octubre!J89</f>
        <v>701047</v>
      </c>
      <c r="L96" s="8">
        <f>[3]Noviembre!J89</f>
        <v>718248</v>
      </c>
      <c r="M96" s="8">
        <f>[3]Diciembre!J89</f>
        <v>694574</v>
      </c>
      <c r="N96" s="8">
        <f>SUM(B96:M96)/12</f>
        <v>704127.75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</row>
    <row r="97" spans="1:28" ht="33.75" customHeight="1" x14ac:dyDescent="0.35">
      <c r="A97" s="275" t="s">
        <v>14</v>
      </c>
      <c r="B97" s="276">
        <f t="shared" ref="B97:M97" si="3">SUM(B63:B96)</f>
        <v>1767009</v>
      </c>
      <c r="C97" s="276">
        <f t="shared" si="3"/>
        <v>1760331</v>
      </c>
      <c r="D97" s="276">
        <f t="shared" si="3"/>
        <v>1563353</v>
      </c>
      <c r="E97" s="276">
        <f t="shared" si="3"/>
        <v>1603160</v>
      </c>
      <c r="F97" s="276">
        <f t="shared" si="3"/>
        <v>2119445</v>
      </c>
      <c r="G97" s="276">
        <f t="shared" si="3"/>
        <v>1787253</v>
      </c>
      <c r="H97" s="276">
        <f t="shared" si="3"/>
        <v>1887816</v>
      </c>
      <c r="I97" s="276">
        <f t="shared" si="3"/>
        <v>1796624</v>
      </c>
      <c r="J97" s="276">
        <f t="shared" si="3"/>
        <v>1798494</v>
      </c>
      <c r="K97" s="276">
        <f t="shared" si="3"/>
        <v>2025176.6666666665</v>
      </c>
      <c r="L97" s="276">
        <f t="shared" si="3"/>
        <v>2183464</v>
      </c>
      <c r="M97" s="276">
        <f t="shared" si="3"/>
        <v>1939905.6666666667</v>
      </c>
      <c r="N97" s="276">
        <f>SUM(N63:N96)</f>
        <v>8539452.5176767688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</row>
    <row r="98" spans="1:28" ht="20.25" x14ac:dyDescent="0.3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</row>
    <row r="99" spans="1:28" ht="21" x14ac:dyDescent="0.35">
      <c r="A99" s="261" t="s">
        <v>231</v>
      </c>
      <c r="B99" s="188"/>
      <c r="C99" s="188"/>
      <c r="D99" s="188"/>
      <c r="E99" s="188"/>
      <c r="F99" s="219"/>
      <c r="G99" s="219"/>
      <c r="H99" s="219"/>
      <c r="I99" s="219"/>
      <c r="J99" s="219"/>
      <c r="K99" s="219"/>
      <c r="L99" s="219"/>
      <c r="M99" s="219"/>
      <c r="N99" s="219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</row>
    <row r="100" spans="1:28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</row>
    <row r="101" spans="1:28" ht="18" x14ac:dyDescent="0.25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</row>
    <row r="102" spans="1:28" ht="18" x14ac:dyDescent="0.25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</row>
    <row r="103" spans="1:28" ht="18" x14ac:dyDescent="0.25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</row>
    <row r="104" spans="1:28" ht="18" x14ac:dyDescent="0.2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</row>
    <row r="105" spans="1:28" ht="26.25" customHeight="1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462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</row>
    <row r="106" spans="1:28" ht="26.25" x14ac:dyDescent="0.4">
      <c r="A106" s="463" t="s">
        <v>233</v>
      </c>
      <c r="B106" s="463"/>
      <c r="C106" s="463"/>
      <c r="D106" s="463"/>
      <c r="E106" s="463"/>
      <c r="F106" s="463"/>
      <c r="G106" s="463"/>
      <c r="H106" s="463"/>
      <c r="I106" s="463"/>
      <c r="J106" s="463"/>
      <c r="K106" s="463"/>
      <c r="L106" s="463"/>
      <c r="M106" s="463"/>
      <c r="N106" s="463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</row>
    <row r="107" spans="1:28" ht="26.25" x14ac:dyDescent="0.4">
      <c r="A107" s="464" t="s">
        <v>211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</row>
    <row r="108" spans="1:28" ht="2.25" customHeight="1" x14ac:dyDescent="0.4">
      <c r="A108" s="233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</row>
    <row r="109" spans="1:28" ht="9.75" customHeight="1" x14ac:dyDescent="0.4">
      <c r="A109" s="278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</row>
    <row r="110" spans="1:28" ht="34.5" customHeight="1" x14ac:dyDescent="0.25">
      <c r="A110" s="272" t="s">
        <v>1</v>
      </c>
      <c r="B110" s="272" t="s">
        <v>164</v>
      </c>
      <c r="C110" s="272" t="s">
        <v>165</v>
      </c>
      <c r="D110" s="272" t="s">
        <v>166</v>
      </c>
      <c r="E110" s="272" t="s">
        <v>167</v>
      </c>
      <c r="F110" s="272" t="s">
        <v>168</v>
      </c>
      <c r="G110" s="272" t="s">
        <v>169</v>
      </c>
      <c r="H110" s="272" t="s">
        <v>170</v>
      </c>
      <c r="I110" s="272" t="s">
        <v>171</v>
      </c>
      <c r="J110" s="272" t="s">
        <v>172</v>
      </c>
      <c r="K110" s="272" t="s">
        <v>173</v>
      </c>
      <c r="L110" s="272" t="s">
        <v>12</v>
      </c>
      <c r="M110" s="272" t="s">
        <v>13</v>
      </c>
      <c r="N110" s="272" t="s">
        <v>14</v>
      </c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</row>
    <row r="111" spans="1:28" ht="34.5" customHeight="1" x14ac:dyDescent="0.35">
      <c r="A111" s="277" t="s">
        <v>174</v>
      </c>
      <c r="B111" s="8">
        <f>[3]Enero!J105</f>
        <v>196212</v>
      </c>
      <c r="C111" s="8">
        <f>[3]Febrero!J105</f>
        <v>18255</v>
      </c>
      <c r="D111" s="8">
        <f>[3]Marzo!J105</f>
        <v>19111</v>
      </c>
      <c r="E111" s="8">
        <f>[3]Abril!J105</f>
        <v>647357</v>
      </c>
      <c r="F111" s="8">
        <f>[3]Mayo!J105</f>
        <v>2551300</v>
      </c>
      <c r="G111" s="8">
        <f>[3]Junio!J105</f>
        <v>1767242</v>
      </c>
      <c r="H111" s="8">
        <f>[3]Julio!J105</f>
        <v>1218316</v>
      </c>
      <c r="I111" s="8">
        <f>[3]Agosto!J105</f>
        <v>282592</v>
      </c>
      <c r="J111" s="8">
        <f>[3]Septiembre!J105</f>
        <v>847292</v>
      </c>
      <c r="K111" s="8">
        <f>[3]Octubre!J105</f>
        <v>1988009</v>
      </c>
      <c r="L111" s="8">
        <f>[3]Noviembre!J105</f>
        <v>1868598</v>
      </c>
      <c r="M111" s="8">
        <f>[3]Diciembre!J105</f>
        <v>746266</v>
      </c>
      <c r="N111" s="8">
        <f t="shared" ref="N111:N144" si="4">SUM(B111:M111)</f>
        <v>12150550</v>
      </c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</row>
    <row r="112" spans="1:28" ht="34.5" customHeight="1" x14ac:dyDescent="0.35">
      <c r="A112" s="277" t="s">
        <v>175</v>
      </c>
      <c r="B112" s="8">
        <f>[3]Enero!J106</f>
        <v>49623</v>
      </c>
      <c r="C112" s="8">
        <f>[3]Febrero!J106</f>
        <v>72080</v>
      </c>
      <c r="D112" s="8">
        <f>[3]Marzo!J106</f>
        <v>32143</v>
      </c>
      <c r="E112" s="8">
        <f>[3]Abril!J106</f>
        <v>83029</v>
      </c>
      <c r="F112" s="8">
        <f>[3]Mayo!J106</f>
        <v>72300</v>
      </c>
      <c r="G112" s="8">
        <f>[3]Junio!J106</f>
        <v>40152</v>
      </c>
      <c r="H112" s="8">
        <f>[3]Julio!J106</f>
        <v>49628</v>
      </c>
      <c r="I112" s="8">
        <f>[3]Agosto!J106</f>
        <v>94659</v>
      </c>
      <c r="J112" s="8">
        <f>[3]Septiembre!J106</f>
        <v>105321</v>
      </c>
      <c r="K112" s="8">
        <f>[3]Octubre!J106</f>
        <v>71306</v>
      </c>
      <c r="L112" s="8">
        <f>[3]Noviembre!J106</f>
        <v>64413</v>
      </c>
      <c r="M112" s="8">
        <f>[3]Diciembre!J106</f>
        <v>46457</v>
      </c>
      <c r="N112" s="8">
        <f t="shared" si="4"/>
        <v>781111</v>
      </c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</row>
    <row r="113" spans="1:28" ht="34.5" customHeight="1" x14ac:dyDescent="0.35">
      <c r="A113" s="277" t="s">
        <v>176</v>
      </c>
      <c r="B113" s="8">
        <f>[3]Enero!J107</f>
        <v>11125</v>
      </c>
      <c r="C113" s="8">
        <f>[3]Febrero!J107</f>
        <v>13429</v>
      </c>
      <c r="D113" s="8">
        <f>[3]Marzo!J107</f>
        <v>3210</v>
      </c>
      <c r="E113" s="8">
        <f>[3]Abril!J107</f>
        <v>1670</v>
      </c>
      <c r="F113" s="8">
        <f>[3]Mayo!J107</f>
        <v>0</v>
      </c>
      <c r="G113" s="8">
        <f>[3]Junio!J107</f>
        <v>0</v>
      </c>
      <c r="H113" s="8">
        <f>[3]Julio!J107</f>
        <v>120</v>
      </c>
      <c r="I113" s="8">
        <f>[3]Agosto!J107</f>
        <v>2654</v>
      </c>
      <c r="J113" s="8">
        <f>[3]Septiembre!J107</f>
        <v>521</v>
      </c>
      <c r="K113" s="8">
        <f>[3]Octubre!J107</f>
        <v>4585</v>
      </c>
      <c r="L113" s="8">
        <f>[3]Noviembre!J107</f>
        <v>3560</v>
      </c>
      <c r="M113" s="8">
        <f>[3]Diciembre!J107</f>
        <v>8541</v>
      </c>
      <c r="N113" s="8">
        <f t="shared" si="4"/>
        <v>49415</v>
      </c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</row>
    <row r="114" spans="1:28" ht="34.5" customHeight="1" x14ac:dyDescent="0.35">
      <c r="A114" s="277" t="s">
        <v>212</v>
      </c>
      <c r="B114" s="8">
        <f>[3]Enero!J108</f>
        <v>17878</v>
      </c>
      <c r="C114" s="8">
        <f>[3]Febrero!J108</f>
        <v>10420</v>
      </c>
      <c r="D114" s="8">
        <f>[3]Marzo!J108</f>
        <v>10354</v>
      </c>
      <c r="E114" s="8">
        <f>[3]Abril!J108</f>
        <v>10881</v>
      </c>
      <c r="F114" s="8">
        <f>[3]Mayo!J108</f>
        <v>15915</v>
      </c>
      <c r="G114" s="8">
        <f>[3]Junio!J108</f>
        <v>15300</v>
      </c>
      <c r="H114" s="8">
        <f>[3]Julio!J108</f>
        <v>15847</v>
      </c>
      <c r="I114" s="8">
        <f>[3]Agosto!J108</f>
        <v>26470</v>
      </c>
      <c r="J114" s="8">
        <f>[3]Septiembre!J108</f>
        <v>26741</v>
      </c>
      <c r="K114" s="8">
        <f>[3]Octubre!J108</f>
        <v>26741</v>
      </c>
      <c r="L114" s="8">
        <f>[3]Noviembre!J108</f>
        <v>26014</v>
      </c>
      <c r="M114" s="8">
        <f>[3]Diciembre!J108</f>
        <v>16461</v>
      </c>
      <c r="N114" s="8">
        <f t="shared" si="4"/>
        <v>219022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</row>
    <row r="115" spans="1:28" ht="34.5" customHeight="1" x14ac:dyDescent="0.35">
      <c r="A115" s="277" t="s">
        <v>178</v>
      </c>
      <c r="B115" s="8">
        <f>[3]Enero!J109</f>
        <v>6646</v>
      </c>
      <c r="C115" s="8">
        <f>[3]Febrero!J109</f>
        <v>1800</v>
      </c>
      <c r="D115" s="8">
        <f>[3]Marzo!J109</f>
        <v>2515</v>
      </c>
      <c r="E115" s="8">
        <f>[3]Abril!J109</f>
        <v>9563</v>
      </c>
      <c r="F115" s="8">
        <f>[3]Mayo!J109</f>
        <v>4729</v>
      </c>
      <c r="G115" s="8">
        <f>[3]Junio!J109</f>
        <v>6120</v>
      </c>
      <c r="H115" s="8">
        <f>[3]Julio!J109</f>
        <v>15094</v>
      </c>
      <c r="I115" s="8">
        <f>[3]Agosto!J109</f>
        <v>17735</v>
      </c>
      <c r="J115" s="8">
        <f>[3]Septiembre!J109</f>
        <v>4117</v>
      </c>
      <c r="K115" s="8">
        <f>[3]Octubre!J109</f>
        <v>4179</v>
      </c>
      <c r="L115" s="8">
        <f>[3]Noviembre!J109</f>
        <v>11413</v>
      </c>
      <c r="M115" s="8">
        <f>[3]Diciembre!J109</f>
        <v>9821</v>
      </c>
      <c r="N115" s="8">
        <f t="shared" si="4"/>
        <v>93732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</row>
    <row r="116" spans="1:28" ht="34.5" customHeight="1" x14ac:dyDescent="0.35">
      <c r="A116" s="277" t="s">
        <v>179</v>
      </c>
      <c r="B116" s="8">
        <f>[3]Enero!J110</f>
        <v>9840</v>
      </c>
      <c r="C116" s="8">
        <f>[3]Febrero!J110</f>
        <v>232601</v>
      </c>
      <c r="D116" s="8">
        <f>[3]Marzo!J110</f>
        <v>68927</v>
      </c>
      <c r="E116" s="8">
        <f>[3]Abril!J110</f>
        <v>35788</v>
      </c>
      <c r="F116" s="8">
        <f>[3]Mayo!J110</f>
        <v>11600</v>
      </c>
      <c r="G116" s="8">
        <f>[3]Junio!J110</f>
        <v>4701</v>
      </c>
      <c r="H116" s="8">
        <f>[3]Julio!J110</f>
        <v>13098</v>
      </c>
      <c r="I116" s="8">
        <f>[3]Agosto!J110</f>
        <v>23348</v>
      </c>
      <c r="J116" s="8">
        <f>[3]Septiembre!J110</f>
        <v>5914</v>
      </c>
      <c r="K116" s="8">
        <f>[3]Octubre!J110</f>
        <v>8233</v>
      </c>
      <c r="L116" s="8">
        <f>[3]Noviembre!J110</f>
        <v>32413</v>
      </c>
      <c r="M116" s="8">
        <f>[3]Diciembre!J110</f>
        <v>23106</v>
      </c>
      <c r="N116" s="8">
        <f t="shared" si="4"/>
        <v>469569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</row>
    <row r="117" spans="1:28" ht="34.5" customHeight="1" x14ac:dyDescent="0.35">
      <c r="A117" s="277" t="s">
        <v>180</v>
      </c>
      <c r="B117" s="8">
        <f>[3]Enero!J111</f>
        <v>16923</v>
      </c>
      <c r="C117" s="8">
        <f>[3]Febrero!J111</f>
        <v>51293</v>
      </c>
      <c r="D117" s="8">
        <f>[3]Marzo!J111</f>
        <v>25603</v>
      </c>
      <c r="E117" s="8">
        <f>[3]Abril!J111</f>
        <v>20461</v>
      </c>
      <c r="F117" s="8">
        <f>[3]Mayo!J111</f>
        <v>4308</v>
      </c>
      <c r="G117" s="8">
        <f>[3]Junio!J111</f>
        <v>6100</v>
      </c>
      <c r="H117" s="8">
        <f>[3]Julio!J111</f>
        <v>28681</v>
      </c>
      <c r="I117" s="8">
        <f>[3]Agosto!J111</f>
        <v>45826</v>
      </c>
      <c r="J117" s="8">
        <f>[3]Septiembre!J111</f>
        <v>7212</v>
      </c>
      <c r="K117" s="8">
        <f>[3]Octubre!J111</f>
        <v>2372</v>
      </c>
      <c r="L117" s="8">
        <f>[3]Noviembre!J111</f>
        <v>23510</v>
      </c>
      <c r="M117" s="8">
        <f>[3]Diciembre!J111</f>
        <v>43869</v>
      </c>
      <c r="N117" s="8">
        <f t="shared" si="4"/>
        <v>276158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</row>
    <row r="118" spans="1:28" ht="34.5" customHeight="1" x14ac:dyDescent="0.35">
      <c r="A118" s="277" t="s">
        <v>181</v>
      </c>
      <c r="B118" s="8">
        <f>[3]Enero!J112</f>
        <v>314</v>
      </c>
      <c r="C118" s="8">
        <f>[3]Febrero!J112</f>
        <v>1236</v>
      </c>
      <c r="D118" s="8">
        <f>[3]Marzo!J112</f>
        <v>711</v>
      </c>
      <c r="E118" s="8">
        <f>[3]Abril!J112</f>
        <v>604</v>
      </c>
      <c r="F118" s="8">
        <f>[3]Mayo!J112</f>
        <v>198</v>
      </c>
      <c r="G118" s="8">
        <f>[3]Junio!J112</f>
        <v>225</v>
      </c>
      <c r="H118" s="8">
        <f>[3]Julio!J112</f>
        <v>467</v>
      </c>
      <c r="I118" s="8">
        <f>[3]Agosto!J112</f>
        <v>5909</v>
      </c>
      <c r="J118" s="8">
        <f>[3]Septiembre!J112</f>
        <v>564</v>
      </c>
      <c r="K118" s="8">
        <f>[3]Octubre!J112</f>
        <v>1142</v>
      </c>
      <c r="L118" s="8">
        <f>[3]Noviembre!J112</f>
        <v>401</v>
      </c>
      <c r="M118" s="8">
        <f>[3]Diciembre!J112</f>
        <v>558</v>
      </c>
      <c r="N118" s="8">
        <f t="shared" si="4"/>
        <v>12329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</row>
    <row r="119" spans="1:28" ht="34.5" customHeight="1" x14ac:dyDescent="0.35">
      <c r="A119" s="277" t="s">
        <v>182</v>
      </c>
      <c r="B119" s="8">
        <f>[3]Enero!J113</f>
        <v>92469</v>
      </c>
      <c r="C119" s="8">
        <f>[3]Febrero!J113</f>
        <v>90993</v>
      </c>
      <c r="D119" s="8">
        <f>[3]Marzo!J113</f>
        <v>60950</v>
      </c>
      <c r="E119" s="8">
        <f>[3]Abril!J113</f>
        <v>49535</v>
      </c>
      <c r="F119" s="8">
        <f>[3]Mayo!J113</f>
        <v>31147</v>
      </c>
      <c r="G119" s="8">
        <f>[3]Junio!J113</f>
        <v>15123</v>
      </c>
      <c r="H119" s="8">
        <f>[3]Julio!J113</f>
        <v>14900</v>
      </c>
      <c r="I119" s="8">
        <f>[3]Agosto!J113</f>
        <v>15979</v>
      </c>
      <c r="J119" s="8">
        <f>[3]Septiembre!J113</f>
        <v>23522</v>
      </c>
      <c r="K119" s="8">
        <f>[3]Octubre!J113</f>
        <v>16464.333333333336</v>
      </c>
      <c r="L119" s="8">
        <f>[3]Noviembre!J113</f>
        <v>46610</v>
      </c>
      <c r="M119" s="8">
        <f>[3]Diciembre!J113</f>
        <v>89447</v>
      </c>
      <c r="N119" s="8">
        <f t="shared" si="4"/>
        <v>547139.33333333326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</row>
    <row r="120" spans="1:28" ht="34.5" customHeight="1" x14ac:dyDescent="0.35">
      <c r="A120" s="277" t="s">
        <v>183</v>
      </c>
      <c r="B120" s="8">
        <f>[3]Enero!J114</f>
        <v>90099</v>
      </c>
      <c r="C120" s="8">
        <f>[3]Febrero!J114</f>
        <v>98782</v>
      </c>
      <c r="D120" s="8">
        <f>[3]Marzo!J114</f>
        <v>106841</v>
      </c>
      <c r="E120" s="8">
        <f>[3]Abril!J114</f>
        <v>67944</v>
      </c>
      <c r="F120" s="8">
        <f>[3]Mayo!J114</f>
        <v>93214</v>
      </c>
      <c r="G120" s="8">
        <f>[3]Junio!J114</f>
        <v>98456</v>
      </c>
      <c r="H120" s="8">
        <f>[3]Julio!J114</f>
        <v>51738</v>
      </c>
      <c r="I120" s="8">
        <f>[3]Agosto!J114</f>
        <v>84069</v>
      </c>
      <c r="J120" s="8">
        <f>[3]Septiembre!J114</f>
        <v>74328</v>
      </c>
      <c r="K120" s="8">
        <f>[3]Octubre!J114</f>
        <v>91913</v>
      </c>
      <c r="L120" s="8">
        <f>[3]Noviembre!J114</f>
        <v>95641</v>
      </c>
      <c r="M120" s="8">
        <f>[3]Diciembre!J114</f>
        <v>72041</v>
      </c>
      <c r="N120" s="8">
        <f t="shared" si="4"/>
        <v>1025066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</row>
    <row r="121" spans="1:28" ht="34.5" customHeight="1" x14ac:dyDescent="0.35">
      <c r="A121" s="277" t="s">
        <v>184</v>
      </c>
      <c r="B121" s="8">
        <f>[3]Enero!J115</f>
        <v>76001</v>
      </c>
      <c r="C121" s="8">
        <f>[3]Febrero!J115</f>
        <v>83964</v>
      </c>
      <c r="D121" s="8">
        <f>[3]Marzo!J115</f>
        <v>83878</v>
      </c>
      <c r="E121" s="8">
        <f>[3]Abril!J115</f>
        <v>53666</v>
      </c>
      <c r="F121" s="8">
        <f>[3]Mayo!J115</f>
        <v>65625</v>
      </c>
      <c r="G121" s="8">
        <f>[3]Junio!J115</f>
        <v>41025</v>
      </c>
      <c r="H121" s="8">
        <f>[3]Julio!J115</f>
        <v>25783</v>
      </c>
      <c r="I121" s="8">
        <f>[3]Agosto!J115</f>
        <v>23115</v>
      </c>
      <c r="J121" s="8">
        <f>[3]Septiembre!J115</f>
        <v>27175</v>
      </c>
      <c r="K121" s="8">
        <f>[3]Octubre!J115</f>
        <v>54464</v>
      </c>
      <c r="L121" s="8">
        <f>[3]Noviembre!J115</f>
        <v>45100</v>
      </c>
      <c r="M121" s="8">
        <f>[3]Diciembre!J115</f>
        <v>41819</v>
      </c>
      <c r="N121" s="8">
        <f t="shared" si="4"/>
        <v>621615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</row>
    <row r="122" spans="1:28" ht="34.5" customHeight="1" x14ac:dyDescent="0.35">
      <c r="A122" s="277" t="s">
        <v>185</v>
      </c>
      <c r="B122" s="8">
        <f>[3]Enero!J116</f>
        <v>125730</v>
      </c>
      <c r="C122" s="8">
        <f>[3]Febrero!J116</f>
        <v>137889</v>
      </c>
      <c r="D122" s="8">
        <f>[3]Marzo!J116</f>
        <v>75998</v>
      </c>
      <c r="E122" s="8">
        <f>[3]Abril!J116</f>
        <v>119524</v>
      </c>
      <c r="F122" s="8">
        <f>[3]Mayo!J116</f>
        <v>92925</v>
      </c>
      <c r="G122" s="8">
        <f>[3]Junio!J116</f>
        <v>81025</v>
      </c>
      <c r="H122" s="8">
        <f>[3]Julio!J116</f>
        <v>74170</v>
      </c>
      <c r="I122" s="8">
        <f>[3]Agosto!J116</f>
        <v>94845</v>
      </c>
      <c r="J122" s="8">
        <f>[3]Septiembre!J116</f>
        <v>81491</v>
      </c>
      <c r="K122" s="8">
        <f>[3]Octubre!J116</f>
        <v>91172</v>
      </c>
      <c r="L122" s="8">
        <f>[3]Noviembre!J116</f>
        <v>117950</v>
      </c>
      <c r="M122" s="8">
        <f>[3]Diciembre!J116</f>
        <v>88212</v>
      </c>
      <c r="N122" s="8">
        <f t="shared" si="4"/>
        <v>1180931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</row>
    <row r="123" spans="1:28" ht="34.5" customHeight="1" x14ac:dyDescent="0.35">
      <c r="A123" s="277" t="s">
        <v>186</v>
      </c>
      <c r="B123" s="8">
        <f>[3]Enero!J117</f>
        <v>41359</v>
      </c>
      <c r="C123" s="8">
        <f>[3]Febrero!J117</f>
        <v>64970</v>
      </c>
      <c r="D123" s="8">
        <f>[3]Marzo!J117</f>
        <v>67236</v>
      </c>
      <c r="E123" s="8">
        <f>[3]Abril!J117</f>
        <v>62164</v>
      </c>
      <c r="F123" s="8">
        <f>[3]Mayo!J117</f>
        <v>107911</v>
      </c>
      <c r="G123" s="8">
        <f>[3]Junio!J117</f>
        <v>61100</v>
      </c>
      <c r="H123" s="8">
        <f>[3]Julio!J117</f>
        <v>44112</v>
      </c>
      <c r="I123" s="8">
        <f>[3]Agosto!J117</f>
        <v>39020</v>
      </c>
      <c r="J123" s="8">
        <f>[3]Septiembre!J117</f>
        <v>40166</v>
      </c>
      <c r="K123" s="8">
        <f>[3]Octubre!J117</f>
        <v>58056</v>
      </c>
      <c r="L123" s="8">
        <f>[3]Noviembre!J117</f>
        <v>58210</v>
      </c>
      <c r="M123" s="8">
        <f>[3]Diciembre!J117</f>
        <v>81413</v>
      </c>
      <c r="N123" s="8">
        <f t="shared" si="4"/>
        <v>725717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</row>
    <row r="124" spans="1:28" ht="34.5" customHeight="1" x14ac:dyDescent="0.35">
      <c r="A124" s="277" t="s">
        <v>187</v>
      </c>
      <c r="B124" s="8">
        <f>[3]Enero!J118</f>
        <v>335899</v>
      </c>
      <c r="C124" s="8">
        <f>[3]Febrero!J118</f>
        <v>515160</v>
      </c>
      <c r="D124" s="8">
        <f>[3]Marzo!J118</f>
        <v>269801</v>
      </c>
      <c r="E124" s="8">
        <f>[3]Abril!J118</f>
        <v>262478</v>
      </c>
      <c r="F124" s="8">
        <f>[3]Mayo!J118</f>
        <v>495222</v>
      </c>
      <c r="G124" s="8">
        <f>[3]Junio!J118</f>
        <v>275300</v>
      </c>
      <c r="H124" s="8">
        <f>[3]Julio!J118</f>
        <v>259654</v>
      </c>
      <c r="I124" s="8">
        <f>[3]Agosto!J118</f>
        <v>265321</v>
      </c>
      <c r="J124" s="8">
        <f>[3]Septiembre!J118</f>
        <v>286627</v>
      </c>
      <c r="K124" s="8">
        <f>[3]Octubre!J118</f>
        <v>293305</v>
      </c>
      <c r="L124" s="8">
        <f>[3]Noviembre!J118</f>
        <v>416415</v>
      </c>
      <c r="M124" s="8">
        <f>[3]Diciembre!J118</f>
        <v>398755</v>
      </c>
      <c r="N124" s="8">
        <f t="shared" si="4"/>
        <v>4073937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</row>
    <row r="125" spans="1:28" ht="34.5" customHeight="1" x14ac:dyDescent="0.35">
      <c r="A125" s="277" t="s">
        <v>188</v>
      </c>
      <c r="B125" s="8">
        <f>[3]Enero!J119</f>
        <v>64212</v>
      </c>
      <c r="C125" s="8">
        <f>[3]Febrero!J119</f>
        <v>90739</v>
      </c>
      <c r="D125" s="8">
        <f>[3]Marzo!J119</f>
        <v>85521</v>
      </c>
      <c r="E125" s="8">
        <f>[3]Abril!J119</f>
        <v>85883</v>
      </c>
      <c r="F125" s="8">
        <f>[3]Mayo!J119</f>
        <v>83507</v>
      </c>
      <c r="G125" s="8">
        <f>[3]Junio!J119</f>
        <v>60236</v>
      </c>
      <c r="H125" s="8">
        <f>[3]Julio!J119</f>
        <v>58146</v>
      </c>
      <c r="I125" s="8">
        <f>[3]Agosto!J119</f>
        <v>64657</v>
      </c>
      <c r="J125" s="8">
        <f>[3]Septiembre!J119</f>
        <v>56214</v>
      </c>
      <c r="K125" s="8">
        <f>[3]Octubre!J119</f>
        <v>47342</v>
      </c>
      <c r="L125" s="8">
        <f>[3]Noviembre!J119</f>
        <v>49018</v>
      </c>
      <c r="M125" s="8">
        <f>[3]Diciembre!J119</f>
        <v>66749</v>
      </c>
      <c r="N125" s="8">
        <f t="shared" si="4"/>
        <v>812224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</row>
    <row r="126" spans="1:28" ht="34.5" customHeight="1" x14ac:dyDescent="0.35">
      <c r="A126" s="277" t="s">
        <v>189</v>
      </c>
      <c r="B126" s="8">
        <f>[3]Enero!J120</f>
        <v>0</v>
      </c>
      <c r="C126" s="8">
        <f>[3]Febrero!J120</f>
        <v>0</v>
      </c>
      <c r="D126" s="8">
        <f>[3]Marzo!J120</f>
        <v>357</v>
      </c>
      <c r="E126" s="8">
        <f>[3]Abril!J120</f>
        <v>8155</v>
      </c>
      <c r="F126" s="8">
        <f>[3]Mayo!J120</f>
        <v>56130</v>
      </c>
      <c r="G126" s="8">
        <f>[3]Junio!J120</f>
        <v>0</v>
      </c>
      <c r="H126" s="8">
        <f>[3]Julio!J120</f>
        <v>0</v>
      </c>
      <c r="I126" s="8">
        <f>[3]Agosto!J120</f>
        <v>0</v>
      </c>
      <c r="J126" s="8">
        <f>[3]Septiembre!J120</f>
        <v>3018</v>
      </c>
      <c r="K126" s="8">
        <f>[3]Octubre!J120</f>
        <v>0</v>
      </c>
      <c r="L126" s="8">
        <f>[3]Noviembre!J120</f>
        <v>0</v>
      </c>
      <c r="M126" s="8">
        <f>[3]Diciembre!J120</f>
        <v>378</v>
      </c>
      <c r="N126" s="8">
        <f t="shared" si="4"/>
        <v>68038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</row>
    <row r="127" spans="1:28" ht="34.5" customHeight="1" x14ac:dyDescent="0.35">
      <c r="A127" s="277" t="s">
        <v>190</v>
      </c>
      <c r="B127" s="8">
        <f>[3]Enero!J121</f>
        <v>62830</v>
      </c>
      <c r="C127" s="8">
        <f>[3]Febrero!J121</f>
        <v>81703</v>
      </c>
      <c r="D127" s="8">
        <f>[3]Marzo!J121</f>
        <v>91668</v>
      </c>
      <c r="E127" s="8">
        <f>[3]Abril!J121</f>
        <v>70884</v>
      </c>
      <c r="F127" s="8">
        <f>[3]Mayo!J121</f>
        <v>76625</v>
      </c>
      <c r="G127" s="8">
        <f>[3]Junio!J121</f>
        <v>51200</v>
      </c>
      <c r="H127" s="8">
        <f>[3]Julio!J121</f>
        <v>78251</v>
      </c>
      <c r="I127" s="8">
        <f>[3]Agosto!J121</f>
        <v>45468</v>
      </c>
      <c r="J127" s="8">
        <f>[3]Septiembre!J121</f>
        <v>84083</v>
      </c>
      <c r="K127" s="8">
        <f>[3]Octubre!J121</f>
        <v>67075</v>
      </c>
      <c r="L127" s="8">
        <f>[3]Noviembre!J121</f>
        <v>61171</v>
      </c>
      <c r="M127" s="8">
        <f>[3]Diciembre!J121</f>
        <v>73269</v>
      </c>
      <c r="N127" s="8">
        <f t="shared" si="4"/>
        <v>844227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</row>
    <row r="128" spans="1:28" ht="34.5" customHeight="1" x14ac:dyDescent="0.35">
      <c r="A128" s="277" t="s">
        <v>191</v>
      </c>
      <c r="B128" s="8">
        <f>[3]Enero!J122</f>
        <v>39356</v>
      </c>
      <c r="C128" s="8">
        <f>[3]Febrero!J122</f>
        <v>40843</v>
      </c>
      <c r="D128" s="8">
        <f>[3]Marzo!J122</f>
        <v>44876</v>
      </c>
      <c r="E128" s="8">
        <f>[3]Abril!J122</f>
        <v>76706</v>
      </c>
      <c r="F128" s="8">
        <f>[3]Mayo!J122</f>
        <v>53400</v>
      </c>
      <c r="G128" s="8">
        <f>[3]Junio!J122</f>
        <v>35200</v>
      </c>
      <c r="H128" s="8">
        <f>[3]Julio!J122</f>
        <v>46256</v>
      </c>
      <c r="I128" s="8">
        <f>[3]Agosto!J122</f>
        <v>30174</v>
      </c>
      <c r="J128" s="8">
        <f>[3]Septiembre!J122</f>
        <v>43897</v>
      </c>
      <c r="K128" s="8">
        <f>[3]Octubre!J122</f>
        <v>42423</v>
      </c>
      <c r="L128" s="8">
        <f>[3]Noviembre!J122</f>
        <v>43411</v>
      </c>
      <c r="M128" s="8">
        <f>[3]Diciembre!J122</f>
        <v>38762</v>
      </c>
      <c r="N128" s="8">
        <f t="shared" si="4"/>
        <v>535304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</row>
    <row r="129" spans="1:28" ht="34.5" customHeight="1" x14ac:dyDescent="0.35">
      <c r="A129" s="277" t="s">
        <v>192</v>
      </c>
      <c r="B129" s="8">
        <f>[3]Enero!J123</f>
        <v>40117</v>
      </c>
      <c r="C129" s="8">
        <f>[3]Febrero!J123</f>
        <v>171254</v>
      </c>
      <c r="D129" s="8">
        <f>[3]Marzo!J123</f>
        <v>158005</v>
      </c>
      <c r="E129" s="8">
        <f>[3]Abril!J123</f>
        <v>303640</v>
      </c>
      <c r="F129" s="8">
        <f>[3]Mayo!J123</f>
        <v>383074</v>
      </c>
      <c r="G129" s="8">
        <f>[3]Junio!J123</f>
        <v>350222</v>
      </c>
      <c r="H129" s="8">
        <f>[3]Julio!J123</f>
        <v>42687</v>
      </c>
      <c r="I129" s="8">
        <f>[3]Agosto!J123</f>
        <v>64497</v>
      </c>
      <c r="J129" s="8">
        <f>[3]Septiembre!J123</f>
        <v>40251</v>
      </c>
      <c r="K129" s="8">
        <f>[3]Octubre!J123</f>
        <v>44931</v>
      </c>
      <c r="L129" s="8">
        <f>[3]Noviembre!J123</f>
        <v>59815</v>
      </c>
      <c r="M129" s="8">
        <f>[3]Diciembre!J123</f>
        <v>25517</v>
      </c>
      <c r="N129" s="8">
        <f t="shared" si="4"/>
        <v>1684010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</row>
    <row r="130" spans="1:28" ht="34.5" customHeight="1" x14ac:dyDescent="0.35">
      <c r="A130" s="277" t="s">
        <v>193</v>
      </c>
      <c r="B130" s="8">
        <f>[3]Enero!J124</f>
        <v>10112</v>
      </c>
      <c r="C130" s="8">
        <f>[3]Febrero!J124</f>
        <v>12540</v>
      </c>
      <c r="D130" s="8">
        <f>[3]Marzo!J124</f>
        <v>14892</v>
      </c>
      <c r="E130" s="8">
        <f>[3]Abril!J124</f>
        <v>14738</v>
      </c>
      <c r="F130" s="8">
        <f>[3]Mayo!J124</f>
        <v>15238</v>
      </c>
      <c r="G130" s="8">
        <f>[3]Junio!J124</f>
        <v>10230</v>
      </c>
      <c r="H130" s="8">
        <f>[3]Julio!J124</f>
        <v>13146</v>
      </c>
      <c r="I130" s="8">
        <f>[3]Agosto!J124</f>
        <v>11480</v>
      </c>
      <c r="J130" s="8">
        <f>[3]Septiembre!J124</f>
        <v>9836</v>
      </c>
      <c r="K130" s="8">
        <f>[3]Octubre!J124</f>
        <v>10145</v>
      </c>
      <c r="L130" s="8">
        <f>[3]Noviembre!J124</f>
        <v>10247</v>
      </c>
      <c r="M130" s="8">
        <f>[3]Diciembre!J124</f>
        <v>40908</v>
      </c>
      <c r="N130" s="8">
        <f t="shared" si="4"/>
        <v>173512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</row>
    <row r="131" spans="1:28" ht="34.5" customHeight="1" x14ac:dyDescent="0.35">
      <c r="A131" s="277" t="s">
        <v>213</v>
      </c>
      <c r="B131" s="8">
        <f>[3]Enero!J125</f>
        <v>2650</v>
      </c>
      <c r="C131" s="8">
        <f>[3]Febrero!J125</f>
        <v>3807</v>
      </c>
      <c r="D131" s="8">
        <f>[3]Marzo!J125</f>
        <v>2246</v>
      </c>
      <c r="E131" s="8">
        <f>[3]Abril!J125</f>
        <v>2512</v>
      </c>
      <c r="F131" s="8">
        <f>[3]Mayo!J125</f>
        <v>1942</v>
      </c>
      <c r="G131" s="8">
        <f>[3]Junio!J125</f>
        <v>1993</v>
      </c>
      <c r="H131" s="8">
        <f>[3]Julio!J125</f>
        <v>1033</v>
      </c>
      <c r="I131" s="8">
        <f>[3]Agosto!J125</f>
        <v>1466</v>
      </c>
      <c r="J131" s="8">
        <f>[3]Septiembre!J125</f>
        <v>1869</v>
      </c>
      <c r="K131" s="8">
        <f>[3]Octubre!J125</f>
        <v>1569</v>
      </c>
      <c r="L131" s="8">
        <f>[3]Noviembre!J125</f>
        <v>4615</v>
      </c>
      <c r="M131" s="8">
        <f>[3]Diciembre!J125</f>
        <v>2723</v>
      </c>
      <c r="N131" s="8">
        <f t="shared" si="4"/>
        <v>28425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</row>
    <row r="132" spans="1:28" ht="34.5" customHeight="1" x14ac:dyDescent="0.35">
      <c r="A132" s="277" t="s">
        <v>214</v>
      </c>
      <c r="B132" s="8">
        <f>[3]Enero!J126</f>
        <v>19653</v>
      </c>
      <c r="C132" s="8">
        <f>[3]Febrero!J126</f>
        <v>26478</v>
      </c>
      <c r="D132" s="8">
        <f>[3]Marzo!J126</f>
        <v>22830</v>
      </c>
      <c r="E132" s="8">
        <f>[3]Abril!J126</f>
        <v>36067</v>
      </c>
      <c r="F132" s="8">
        <f>[3]Mayo!J126</f>
        <v>30196</v>
      </c>
      <c r="G132" s="8">
        <f>[3]Junio!J126</f>
        <v>41987</v>
      </c>
      <c r="H132" s="8">
        <f>[3]Julio!J126</f>
        <v>39849</v>
      </c>
      <c r="I132" s="8">
        <f>[3]Agosto!J126</f>
        <v>28101</v>
      </c>
      <c r="J132" s="8">
        <f>[3]Septiembre!J126</f>
        <v>26874</v>
      </c>
      <c r="K132" s="8">
        <f>[3]Octubre!J126</f>
        <v>27933</v>
      </c>
      <c r="L132" s="8">
        <f>[3]Noviembre!J126</f>
        <v>19010</v>
      </c>
      <c r="M132" s="8">
        <f>[3]Diciembre!J126</f>
        <v>21744</v>
      </c>
      <c r="N132" s="8">
        <f t="shared" si="4"/>
        <v>340722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</row>
    <row r="133" spans="1:28" ht="34.5" customHeight="1" x14ac:dyDescent="0.35">
      <c r="A133" s="277" t="s">
        <v>196</v>
      </c>
      <c r="B133" s="8">
        <f>[3]Enero!J127</f>
        <v>25111</v>
      </c>
      <c r="C133" s="8">
        <f>[3]Febrero!J127</f>
        <v>31233</v>
      </c>
      <c r="D133" s="8">
        <f>[3]Marzo!J127</f>
        <v>30620</v>
      </c>
      <c r="E133" s="8">
        <f>[3]Abril!J127</f>
        <v>45592</v>
      </c>
      <c r="F133" s="8">
        <f>[3]Mayo!J127</f>
        <v>53098</v>
      </c>
      <c r="G133" s="8">
        <f>[3]Junio!J127</f>
        <v>36147</v>
      </c>
      <c r="H133" s="8">
        <f>[3]Julio!J127</f>
        <v>12083</v>
      </c>
      <c r="I133" s="8">
        <f>[3]Agosto!J127</f>
        <v>32655</v>
      </c>
      <c r="J133" s="8">
        <f>[3]Septiembre!J127</f>
        <v>38191</v>
      </c>
      <c r="K133" s="8">
        <f>[3]Octubre!J127</f>
        <v>29206</v>
      </c>
      <c r="L133" s="8">
        <f>[3]Noviembre!J127</f>
        <v>27541</v>
      </c>
      <c r="M133" s="8">
        <f>[3]Diciembre!J127</f>
        <v>35980</v>
      </c>
      <c r="N133" s="8">
        <f t="shared" si="4"/>
        <v>397457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</row>
    <row r="134" spans="1:28" ht="34.5" customHeight="1" x14ac:dyDescent="0.35">
      <c r="A134" s="277" t="s">
        <v>197</v>
      </c>
      <c r="B134" s="8">
        <f>[3]Enero!J128</f>
        <v>0</v>
      </c>
      <c r="C134" s="8">
        <f>[3]Febrero!J128</f>
        <v>0</v>
      </c>
      <c r="D134" s="8">
        <f>[3]Marzo!J128</f>
        <v>0</v>
      </c>
      <c r="E134" s="8">
        <f>[3]Abril!J128</f>
        <v>0</v>
      </c>
      <c r="F134" s="8">
        <f>[3]Mayo!J128</f>
        <v>0</v>
      </c>
      <c r="G134" s="8">
        <f>[3]Junio!J128</f>
        <v>0</v>
      </c>
      <c r="H134" s="8">
        <f>[3]Julio!J128</f>
        <v>0</v>
      </c>
      <c r="I134" s="8">
        <f>[3]Agosto!J128</f>
        <v>0</v>
      </c>
      <c r="J134" s="8">
        <f>[3]Septiembre!J128</f>
        <v>0</v>
      </c>
      <c r="K134" s="8">
        <f>[3]Octubre!J128</f>
        <v>0</v>
      </c>
      <c r="L134" s="8">
        <f>[3]Noviembre!J128</f>
        <v>0</v>
      </c>
      <c r="M134" s="8">
        <f>[3]Diciembre!J128</f>
        <v>0</v>
      </c>
      <c r="N134" s="8">
        <f t="shared" si="4"/>
        <v>0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</row>
    <row r="135" spans="1:28" ht="34.5" customHeight="1" x14ac:dyDescent="0.35">
      <c r="A135" s="277" t="s">
        <v>215</v>
      </c>
      <c r="B135" s="8">
        <f>[3]Enero!J129</f>
        <v>58200</v>
      </c>
      <c r="C135" s="8">
        <f>[3]Febrero!J129</f>
        <v>59661</v>
      </c>
      <c r="D135" s="8">
        <f>[3]Marzo!J129</f>
        <v>61377</v>
      </c>
      <c r="E135" s="8">
        <f>[3]Abril!J129</f>
        <v>46573</v>
      </c>
      <c r="F135" s="8">
        <f>[3]Mayo!J129</f>
        <v>215045</v>
      </c>
      <c r="G135" s="8">
        <f>[3]Junio!J129</f>
        <v>284356</v>
      </c>
      <c r="H135" s="8">
        <f>[3]Julio!J129</f>
        <v>36910</v>
      </c>
      <c r="I135" s="8">
        <f>[3]Agosto!J129</f>
        <v>56981</v>
      </c>
      <c r="J135" s="8">
        <f>[3]Septiembre!J129</f>
        <v>49810</v>
      </c>
      <c r="K135" s="8">
        <f>[3]Octubre!J129</f>
        <v>47804</v>
      </c>
      <c r="L135" s="8">
        <f>[3]Noviembre!J129</f>
        <v>24100</v>
      </c>
      <c r="M135" s="8">
        <f>[3]Diciembre!J129</f>
        <v>47584</v>
      </c>
      <c r="N135" s="8">
        <f t="shared" si="4"/>
        <v>988401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</row>
    <row r="136" spans="1:28" ht="34.5" customHeight="1" x14ac:dyDescent="0.35">
      <c r="A136" s="277" t="s">
        <v>216</v>
      </c>
      <c r="B136" s="8">
        <f>[3]Enero!J130</f>
        <v>43500</v>
      </c>
      <c r="C136" s="8">
        <f>[3]Febrero!J130</f>
        <v>42616</v>
      </c>
      <c r="D136" s="8">
        <f>[3]Marzo!J130</f>
        <v>37350</v>
      </c>
      <c r="E136" s="8">
        <f>[3]Abril!J130</f>
        <v>1442</v>
      </c>
      <c r="F136" s="8">
        <f>[3]Mayo!J130</f>
        <v>1985</v>
      </c>
      <c r="G136" s="8">
        <f>[3]Junio!J130</f>
        <v>1685</v>
      </c>
      <c r="H136" s="8">
        <f>[3]Julio!J130</f>
        <v>49120</v>
      </c>
      <c r="I136" s="8">
        <f>[3]Agosto!J130</f>
        <v>178391</v>
      </c>
      <c r="J136" s="8">
        <f>[3]Septiembre!J130</f>
        <v>77308</v>
      </c>
      <c r="K136" s="8">
        <f>[3]Octubre!J130</f>
        <v>93183</v>
      </c>
      <c r="L136" s="8">
        <f>[3]Noviembre!J130</f>
        <v>55214</v>
      </c>
      <c r="M136" s="8">
        <f>[3]Diciembre!J130</f>
        <v>68741</v>
      </c>
      <c r="N136" s="8">
        <f t="shared" si="4"/>
        <v>650535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</row>
    <row r="137" spans="1:28" ht="34.5" customHeight="1" x14ac:dyDescent="0.35">
      <c r="A137" s="277" t="s">
        <v>217</v>
      </c>
      <c r="B137" s="8">
        <f>[3]Enero!J131</f>
        <v>15439</v>
      </c>
      <c r="C137" s="8">
        <f>[3]Febrero!J131</f>
        <v>15585</v>
      </c>
      <c r="D137" s="8">
        <f>[3]Marzo!J131</f>
        <v>17770</v>
      </c>
      <c r="E137" s="8">
        <f>[3]Abril!J131</f>
        <v>20003</v>
      </c>
      <c r="F137" s="8">
        <f>[3]Mayo!J131</f>
        <v>20440</v>
      </c>
      <c r="G137" s="8">
        <f>[3]Junio!J131</f>
        <v>15400</v>
      </c>
      <c r="H137" s="8">
        <f>[3]Julio!J131</f>
        <v>22976</v>
      </c>
      <c r="I137" s="8">
        <f>[3]Agosto!J131</f>
        <v>22181</v>
      </c>
      <c r="J137" s="8">
        <f>[3]Septiembre!J131</f>
        <v>16867</v>
      </c>
      <c r="K137" s="8">
        <f>[3]Octubre!J131</f>
        <v>24580</v>
      </c>
      <c r="L137" s="8">
        <f>[3]Noviembre!J131</f>
        <v>22266</v>
      </c>
      <c r="M137" s="8">
        <f>[3]Diciembre!J131</f>
        <v>26547</v>
      </c>
      <c r="N137" s="8">
        <f t="shared" si="4"/>
        <v>240054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</row>
    <row r="138" spans="1:28" ht="34.5" customHeight="1" x14ac:dyDescent="0.35">
      <c r="A138" s="277" t="s">
        <v>218</v>
      </c>
      <c r="B138" s="8">
        <f>[3]Enero!J132</f>
        <v>13710</v>
      </c>
      <c r="C138" s="8">
        <f>[3]Febrero!J132</f>
        <v>14627</v>
      </c>
      <c r="D138" s="8">
        <f>[3]Marzo!J132</f>
        <v>14616</v>
      </c>
      <c r="E138" s="8">
        <f>[3]Abril!J132</f>
        <v>12029</v>
      </c>
      <c r="F138" s="8">
        <f>[3]Mayo!J132</f>
        <v>16561</v>
      </c>
      <c r="G138" s="8">
        <f>[3]Junio!J132</f>
        <v>13349</v>
      </c>
      <c r="H138" s="8">
        <f>[3]Julio!J132</f>
        <v>17034</v>
      </c>
      <c r="I138" s="8">
        <f>[3]Agosto!J132</f>
        <v>13603</v>
      </c>
      <c r="J138" s="8">
        <f>[3]Septiembre!J132</f>
        <v>15733</v>
      </c>
      <c r="K138" s="8">
        <f>[3]Octubre!J132</f>
        <v>15084</v>
      </c>
      <c r="L138" s="8">
        <f>[3]Noviembre!J132</f>
        <v>12044</v>
      </c>
      <c r="M138" s="8">
        <f>[3]Diciembre!J132</f>
        <v>24561</v>
      </c>
      <c r="N138" s="8">
        <f t="shared" si="4"/>
        <v>182951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</row>
    <row r="139" spans="1:28" ht="34.5" customHeight="1" x14ac:dyDescent="0.35">
      <c r="A139" s="277" t="s">
        <v>219</v>
      </c>
      <c r="B139" s="8">
        <f>[3]Enero!J133</f>
        <v>674</v>
      </c>
      <c r="C139" s="8">
        <f>[3]Febrero!J133</f>
        <v>1631</v>
      </c>
      <c r="D139" s="8">
        <f>[3]Marzo!J133</f>
        <v>1090</v>
      </c>
      <c r="E139" s="8">
        <f>[3]Abril!J133</f>
        <v>3954</v>
      </c>
      <c r="F139" s="8">
        <f>[3]Mayo!J133</f>
        <v>2293</v>
      </c>
      <c r="G139" s="8">
        <f>[3]Junio!J133</f>
        <v>640</v>
      </c>
      <c r="H139" s="8">
        <f>[3]Julio!J133</f>
        <v>1442</v>
      </c>
      <c r="I139" s="8">
        <f>[3]Agosto!J133</f>
        <v>3130</v>
      </c>
      <c r="J139" s="8">
        <f>[3]Septiembre!J133</f>
        <v>593</v>
      </c>
      <c r="K139" s="8">
        <f>[3]Octubre!J133</f>
        <v>538</v>
      </c>
      <c r="L139" s="8">
        <f>[3]Noviembre!J133</f>
        <v>945</v>
      </c>
      <c r="M139" s="8">
        <f>[3]Diciembre!J133</f>
        <v>1487</v>
      </c>
      <c r="N139" s="8">
        <f t="shared" si="4"/>
        <v>18417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</row>
    <row r="140" spans="1:28" ht="34.5" customHeight="1" x14ac:dyDescent="0.35">
      <c r="A140" s="277" t="s">
        <v>220</v>
      </c>
      <c r="B140" s="8">
        <f>[3]Enero!J134</f>
        <v>90100</v>
      </c>
      <c r="C140" s="8">
        <f>[3]Febrero!J134</f>
        <v>89368</v>
      </c>
      <c r="D140" s="8">
        <f>[3]Marzo!J134</f>
        <v>72761</v>
      </c>
      <c r="E140" s="8">
        <f>[3]Abril!J134</f>
        <v>67310</v>
      </c>
      <c r="F140" s="8">
        <f>[3]Mayo!J134</f>
        <v>42100</v>
      </c>
      <c r="G140" s="8">
        <f>[3]Junio!J134</f>
        <v>29614</v>
      </c>
      <c r="H140" s="8">
        <f>[3]Julio!J134</f>
        <v>35636</v>
      </c>
      <c r="I140" s="8">
        <f>[3]Agosto!J134</f>
        <v>23681</v>
      </c>
      <c r="J140" s="8">
        <f>[3]Septiembre!J134</f>
        <v>14720</v>
      </c>
      <c r="K140" s="8">
        <f>[3]Octubre!J134</f>
        <v>26068</v>
      </c>
      <c r="L140" s="8">
        <f>[3]Noviembre!J134</f>
        <v>45066</v>
      </c>
      <c r="M140" s="8">
        <f>[3]Diciembre!J134</f>
        <v>78000</v>
      </c>
      <c r="N140" s="8">
        <f t="shared" si="4"/>
        <v>614424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</row>
    <row r="141" spans="1:28" ht="34.5" customHeight="1" x14ac:dyDescent="0.35">
      <c r="A141" s="277" t="s">
        <v>221</v>
      </c>
      <c r="B141" s="8">
        <f>[3]Enero!J135</f>
        <v>7242</v>
      </c>
      <c r="C141" s="8">
        <f>[3]Febrero!J135</f>
        <v>9334</v>
      </c>
      <c r="D141" s="8">
        <f>[3]Marzo!J135</f>
        <v>8411</v>
      </c>
      <c r="E141" s="8">
        <f>[3]Abril!J135</f>
        <v>8153</v>
      </c>
      <c r="F141" s="8">
        <f>[3]Mayo!J135</f>
        <v>8741</v>
      </c>
      <c r="G141" s="8">
        <f>[3]Junio!J135</f>
        <v>5201</v>
      </c>
      <c r="H141" s="8">
        <f>[3]Julio!J135</f>
        <v>15146</v>
      </c>
      <c r="I141" s="8">
        <f>[3]Agosto!J135</f>
        <v>6811</v>
      </c>
      <c r="J141" s="8">
        <f>[3]Septiembre!J135</f>
        <v>7124</v>
      </c>
      <c r="K141" s="8">
        <f>[3]Octubre!J135</f>
        <v>4811</v>
      </c>
      <c r="L141" s="8">
        <f>[3]Noviembre!J135</f>
        <v>10244</v>
      </c>
      <c r="M141" s="8">
        <f>[3]Diciembre!J135</f>
        <v>6550</v>
      </c>
      <c r="N141" s="8">
        <f t="shared" si="4"/>
        <v>97768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</row>
    <row r="142" spans="1:28" ht="34.5" customHeight="1" x14ac:dyDescent="0.35">
      <c r="A142" s="277" t="s">
        <v>222</v>
      </c>
      <c r="B142" s="8">
        <f>[3]Enero!J136</f>
        <v>2488</v>
      </c>
      <c r="C142" s="8">
        <f>[3]Febrero!J136</f>
        <v>7200</v>
      </c>
      <c r="D142" s="8">
        <f>[3]Marzo!J136</f>
        <v>5577</v>
      </c>
      <c r="E142" s="8">
        <f>[3]Abril!J136</f>
        <v>187</v>
      </c>
      <c r="F142" s="8">
        <f>[3]Mayo!J136</f>
        <v>265</v>
      </c>
      <c r="G142" s="8">
        <f>[3]Junio!J136</f>
        <v>247</v>
      </c>
      <c r="H142" s="8">
        <f>[3]Julio!J136</f>
        <v>47</v>
      </c>
      <c r="I142" s="8">
        <f>[3]Agosto!J136</f>
        <v>75</v>
      </c>
      <c r="J142" s="8">
        <f>[3]Septiembre!J136</f>
        <v>144</v>
      </c>
      <c r="K142" s="8">
        <f>[3]Octubre!J136</f>
        <v>3367</v>
      </c>
      <c r="L142" s="8">
        <f>[3]Noviembre!J136</f>
        <v>2364</v>
      </c>
      <c r="M142" s="8">
        <f>[3]Diciembre!J136</f>
        <v>8217</v>
      </c>
      <c r="N142" s="8">
        <f t="shared" si="4"/>
        <v>30178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</row>
    <row r="143" spans="1:28" ht="34.5" customHeight="1" x14ac:dyDescent="0.35">
      <c r="A143" s="277" t="s">
        <v>223</v>
      </c>
      <c r="B143" s="8">
        <f>[3]Enero!J137</f>
        <v>2437271</v>
      </c>
      <c r="C143" s="8">
        <f>[3]Febrero!J137</f>
        <v>2200738</v>
      </c>
      <c r="D143" s="8">
        <f>[3]Marzo!J137</f>
        <v>2263180</v>
      </c>
      <c r="E143" s="8">
        <f>[3]Abril!J137</f>
        <v>3109223</v>
      </c>
      <c r="F143" s="8">
        <f>[3]Mayo!J137</f>
        <v>3113862</v>
      </c>
      <c r="G143" s="8">
        <f>[3]Junio!J137</f>
        <v>3314002</v>
      </c>
      <c r="H143" s="8">
        <f>[3]Julio!J137</f>
        <v>3275719</v>
      </c>
      <c r="I143" s="8">
        <f>[3]Agosto!J137</f>
        <v>3204723</v>
      </c>
      <c r="J143" s="8">
        <f>[3]Septiembre!J137</f>
        <v>3104726</v>
      </c>
      <c r="K143" s="8">
        <f>[3]Octubre!J137</f>
        <v>2585781</v>
      </c>
      <c r="L143" s="8">
        <f>[3]Noviembre!J137</f>
        <v>2874111</v>
      </c>
      <c r="M143" s="8">
        <f>[3]Diciembre!J137</f>
        <v>2395120</v>
      </c>
      <c r="N143" s="8">
        <f t="shared" si="4"/>
        <v>33878456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</row>
    <row r="144" spans="1:28" ht="34.5" customHeight="1" x14ac:dyDescent="0.35">
      <c r="A144" s="277" t="s">
        <v>224</v>
      </c>
      <c r="B144" s="8">
        <f>[3]Enero!J138</f>
        <v>110083</v>
      </c>
      <c r="C144" s="8">
        <f>[3]Febrero!J138</f>
        <v>143400</v>
      </c>
      <c r="D144" s="8">
        <f>[3]Marzo!J138</f>
        <v>141162</v>
      </c>
      <c r="E144" s="8">
        <f>[3]Abril!J138</f>
        <v>129111</v>
      </c>
      <c r="F144" s="8">
        <f>[3]Mayo!J138</f>
        <v>141034</v>
      </c>
      <c r="G144" s="8">
        <f>[3]Junio!J138</f>
        <v>172800</v>
      </c>
      <c r="H144" s="8">
        <f>[3]Julio!J138</f>
        <v>177158</v>
      </c>
      <c r="I144" s="8">
        <f>[3]Agosto!J138</f>
        <v>190457</v>
      </c>
      <c r="J144" s="8">
        <f>[3]Septiembre!J138</f>
        <v>167571</v>
      </c>
      <c r="K144" s="8">
        <f>[3]Octubre!J138</f>
        <v>132043</v>
      </c>
      <c r="L144" s="8">
        <f>[3]Noviembre!J138</f>
        <v>125470</v>
      </c>
      <c r="M144" s="8">
        <f>[3]Diciembre!J138</f>
        <v>251047</v>
      </c>
      <c r="N144" s="8">
        <f t="shared" si="4"/>
        <v>1881336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</row>
    <row r="145" spans="1:28" ht="20.25" x14ac:dyDescent="0.3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68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</row>
    <row r="146" spans="1:28" ht="21" x14ac:dyDescent="0.35">
      <c r="A146" s="261" t="s">
        <v>231</v>
      </c>
      <c r="B146" s="188"/>
      <c r="C146" s="188"/>
      <c r="D146" s="188"/>
      <c r="E146" s="188"/>
      <c r="F146" s="188"/>
      <c r="G146" s="228"/>
      <c r="H146" s="228"/>
      <c r="I146" s="228"/>
      <c r="J146" s="228"/>
      <c r="K146" s="228"/>
      <c r="L146" s="228"/>
      <c r="M146" s="228"/>
      <c r="N146" s="228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</row>
    <row r="147" spans="1:28" ht="21" x14ac:dyDescent="0.35">
      <c r="A147" s="188" t="s">
        <v>225</v>
      </c>
      <c r="B147" s="188"/>
      <c r="C147" s="188"/>
      <c r="D147" s="188"/>
      <c r="E147" s="188"/>
      <c r="F147" s="188"/>
      <c r="G147" s="228"/>
      <c r="H147" s="228"/>
      <c r="I147" s="228"/>
      <c r="J147" s="228"/>
      <c r="K147" s="228"/>
      <c r="L147" s="228"/>
      <c r="M147" s="228"/>
      <c r="N147" s="228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</row>
    <row r="148" spans="1:28" ht="21" x14ac:dyDescent="0.35">
      <c r="A148" s="188" t="s">
        <v>226</v>
      </c>
      <c r="B148" s="188"/>
      <c r="C148" s="188"/>
      <c r="D148" s="188"/>
      <c r="E148" s="188"/>
      <c r="F148" s="188"/>
      <c r="G148" s="228"/>
      <c r="H148" s="228"/>
      <c r="I148" s="228"/>
      <c r="J148" s="228"/>
      <c r="K148" s="228"/>
      <c r="L148" s="228"/>
      <c r="M148" s="228"/>
      <c r="N148" s="228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</row>
    <row r="149" spans="1:28" ht="21" x14ac:dyDescent="0.35">
      <c r="A149" s="188"/>
      <c r="B149" s="188"/>
      <c r="C149" s="188"/>
      <c r="D149" s="188"/>
      <c r="E149" s="188"/>
      <c r="F149" s="188"/>
      <c r="G149" s="228"/>
      <c r="H149" s="228"/>
      <c r="I149" s="228"/>
      <c r="J149" s="228"/>
      <c r="K149" s="228"/>
      <c r="L149" s="228"/>
      <c r="M149" s="228"/>
      <c r="N149" s="228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</row>
    <row r="150" spans="1:28" x14ac:dyDescent="0.25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</row>
    <row r="151" spans="1:28" x14ac:dyDescent="0.25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</row>
    <row r="152" spans="1:28" x14ac:dyDescent="0.25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</row>
    <row r="153" spans="1:28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28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28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28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28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28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28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28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5:28" x14ac:dyDescent="0.25"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5:28" x14ac:dyDescent="0.25"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5:28" x14ac:dyDescent="0.25"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5:28" x14ac:dyDescent="0.25"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5:28" x14ac:dyDescent="0.25"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5:28" x14ac:dyDescent="0.25"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5:28" x14ac:dyDescent="0.25"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5:28" x14ac:dyDescent="0.25"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</row>
    <row r="185" spans="15:28" x14ac:dyDescent="0.25"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</row>
    <row r="186" spans="15:28" x14ac:dyDescent="0.25"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</row>
  </sheetData>
  <mergeCells count="9">
    <mergeCell ref="A106:N106"/>
    <mergeCell ref="A107:N107"/>
    <mergeCell ref="A6:N7"/>
    <mergeCell ref="A55:N57"/>
    <mergeCell ref="A105:O105"/>
    <mergeCell ref="A8:N8"/>
    <mergeCell ref="A9:N9"/>
    <mergeCell ref="A58:N58"/>
    <mergeCell ref="A59:N5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A18C-82C7-4000-883E-2D555A38754C}">
  <dimension ref="A1:AA321"/>
  <sheetViews>
    <sheetView topLeftCell="A3" zoomScale="50" zoomScaleNormal="50" workbookViewId="0">
      <selection activeCell="D25" sqref="D25"/>
    </sheetView>
  </sheetViews>
  <sheetFormatPr baseColWidth="10" defaultRowHeight="15" x14ac:dyDescent="0.25"/>
  <cols>
    <col min="1" max="1" width="24.28515625" customWidth="1"/>
    <col min="2" max="13" width="20.85546875" customWidth="1"/>
    <col min="14" max="14" width="23.42578125" bestFit="1" customWidth="1"/>
    <col min="15" max="15" width="12.140625" bestFit="1" customWidth="1"/>
  </cols>
  <sheetData>
    <row r="1" spans="1:27" ht="17.100000000000001" hidden="1" customHeight="1" x14ac:dyDescent="0.25">
      <c r="A1" s="279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</row>
    <row r="2" spans="1:27" ht="17.100000000000001" hidden="1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1:27" ht="17.100000000000001" customHeight="1" x14ac:dyDescent="0.25">
      <c r="A3" s="175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17.100000000000001" customHeight="1" x14ac:dyDescent="0.25">
      <c r="A4" s="175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</row>
    <row r="5" spans="1:27" ht="17.100000000000001" customHeight="1" x14ac:dyDescent="0.25">
      <c r="A5" s="175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7" ht="17.100000000000001" customHeight="1" x14ac:dyDescent="0.25">
      <c r="A6" s="175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7" ht="17.100000000000001" customHeight="1" x14ac:dyDescent="0.25">
      <c r="A7" s="175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</row>
    <row r="8" spans="1:27" ht="17.100000000000001" customHeight="1" x14ac:dyDescent="0.25">
      <c r="A8" s="175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</row>
    <row r="9" spans="1:27" ht="9" customHeight="1" x14ac:dyDescent="0.25">
      <c r="A9" s="462" t="s">
        <v>133</v>
      </c>
      <c r="B9" s="462"/>
      <c r="C9" s="462"/>
      <c r="D9" s="462"/>
      <c r="E9" s="462"/>
      <c r="F9" s="462"/>
      <c r="G9" s="462"/>
      <c r="H9" s="462"/>
      <c r="I9" s="462"/>
      <c r="J9" s="462"/>
      <c r="K9" s="462"/>
      <c r="L9" s="462"/>
      <c r="M9" s="462"/>
      <c r="N9" s="462"/>
      <c r="O9" s="175"/>
      <c r="P9" s="175"/>
      <c r="Q9" s="175"/>
      <c r="R9" s="175"/>
      <c r="S9" s="175"/>
      <c r="T9" s="175"/>
    </row>
    <row r="10" spans="1:27" ht="24" customHeight="1" x14ac:dyDescent="0.4">
      <c r="A10" s="462"/>
      <c r="B10" s="462"/>
      <c r="C10" s="462"/>
      <c r="D10" s="462"/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203"/>
      <c r="P10" s="203"/>
      <c r="Q10" s="203"/>
      <c r="R10" s="203"/>
      <c r="S10" s="203"/>
      <c r="T10" s="175"/>
      <c r="U10" s="175"/>
    </row>
    <row r="11" spans="1:27" s="280" customFormat="1" ht="28.5" x14ac:dyDescent="0.45">
      <c r="A11" s="463" t="s">
        <v>234</v>
      </c>
      <c r="B11" s="463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</row>
    <row r="12" spans="1:27" s="280" customFormat="1" ht="28.5" x14ac:dyDescent="0.45">
      <c r="A12" s="463" t="s">
        <v>86</v>
      </c>
      <c r="B12" s="463"/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</row>
    <row r="13" spans="1:27" ht="26.25" hidden="1" x14ac:dyDescent="0.4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</row>
    <row r="14" spans="1:27" ht="18.75" thickBot="1" x14ac:dyDescent="0.3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</row>
    <row r="15" spans="1:27" s="211" customFormat="1" ht="33.75" customHeight="1" x14ac:dyDescent="0.3">
      <c r="A15" s="196" t="s">
        <v>1</v>
      </c>
      <c r="B15" s="197" t="s">
        <v>164</v>
      </c>
      <c r="C15" s="197" t="s">
        <v>165</v>
      </c>
      <c r="D15" s="197" t="s">
        <v>166</v>
      </c>
      <c r="E15" s="197" t="s">
        <v>167</v>
      </c>
      <c r="F15" s="197" t="s">
        <v>168</v>
      </c>
      <c r="G15" s="197" t="s">
        <v>169</v>
      </c>
      <c r="H15" s="197" t="s">
        <v>170</v>
      </c>
      <c r="I15" s="197" t="s">
        <v>171</v>
      </c>
      <c r="J15" s="197" t="s">
        <v>172</v>
      </c>
      <c r="K15" s="197" t="s">
        <v>173</v>
      </c>
      <c r="L15" s="197" t="s">
        <v>12</v>
      </c>
      <c r="M15" s="197" t="s">
        <v>13</v>
      </c>
      <c r="N15" s="198" t="s">
        <v>14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</row>
    <row r="16" spans="1:27" s="211" customFormat="1" ht="33.75" customHeight="1" x14ac:dyDescent="0.35">
      <c r="A16" s="283" t="s">
        <v>242</v>
      </c>
      <c r="B16" s="284">
        <f>[4]Enero!J8</f>
        <v>609698</v>
      </c>
      <c r="C16" s="284">
        <f>[4]Febrero!J8</f>
        <v>335643</v>
      </c>
      <c r="D16" s="284">
        <f>[4]Marzo!J8</f>
        <v>65230</v>
      </c>
      <c r="E16" s="284">
        <f>[4]Abril!J8</f>
        <v>19378</v>
      </c>
      <c r="F16" s="284">
        <f>[4]Mayo!J8</f>
        <v>101931</v>
      </c>
      <c r="G16" s="284">
        <f>[4]Junio!J8</f>
        <v>456218</v>
      </c>
      <c r="H16" s="284">
        <f>[4]Julio!J8</f>
        <v>625769</v>
      </c>
      <c r="I16" s="284">
        <f>[4]Agosto!J8</f>
        <v>109130</v>
      </c>
      <c r="J16" s="284">
        <f>[4]Septiembre!J8</f>
        <v>9753</v>
      </c>
      <c r="K16" s="284">
        <f>[4]Octubre!J8</f>
        <v>14426</v>
      </c>
      <c r="L16" s="284">
        <f>[4]Noviembre!J8</f>
        <v>8415</v>
      </c>
      <c r="M16" s="284">
        <f>[4]Diciembre!J8</f>
        <v>295165</v>
      </c>
      <c r="N16" s="285">
        <f>SUM(B16:M16)</f>
        <v>2650756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</row>
    <row r="17" spans="1:27" s="211" customFormat="1" ht="33.75" customHeight="1" x14ac:dyDescent="0.35">
      <c r="A17" s="283" t="s">
        <v>175</v>
      </c>
      <c r="B17" s="284">
        <f>[4]Enero!J9</f>
        <v>24160</v>
      </c>
      <c r="C17" s="284">
        <f>[4]Febrero!J9</f>
        <v>22531</v>
      </c>
      <c r="D17" s="284">
        <f>[4]Marzo!J9</f>
        <v>34598</v>
      </c>
      <c r="E17" s="284">
        <f>[4]Abril!J9</f>
        <v>65479</v>
      </c>
      <c r="F17" s="284">
        <f>[4]Mayo!J9</f>
        <v>65410</v>
      </c>
      <c r="G17" s="284">
        <f>[4]Junio!J9</f>
        <v>45165</v>
      </c>
      <c r="H17" s="284">
        <f>[4]Julio!J9</f>
        <v>14625</v>
      </c>
      <c r="I17" s="284">
        <f>[4]Agosto!J9</f>
        <v>21426</v>
      </c>
      <c r="J17" s="284">
        <f>[4]Septiembre!J9</f>
        <v>49785</v>
      </c>
      <c r="K17" s="284">
        <f>[4]Octubre!J9</f>
        <v>24512</v>
      </c>
      <c r="L17" s="284">
        <f>[4]Noviembre!J9</f>
        <v>24510</v>
      </c>
      <c r="M17" s="284">
        <f>[4]Diciembre!J9</f>
        <v>33997</v>
      </c>
      <c r="N17" s="285">
        <f t="shared" ref="N17:N49" si="0">SUM(B17:M17)</f>
        <v>426198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</row>
    <row r="18" spans="1:27" s="211" customFormat="1" ht="33.75" customHeight="1" x14ac:dyDescent="0.35">
      <c r="A18" s="283" t="s">
        <v>176</v>
      </c>
      <c r="B18" s="284">
        <f>[4]Enero!J10</f>
        <v>990</v>
      </c>
      <c r="C18" s="284">
        <f>[4]Febrero!J10</f>
        <v>0</v>
      </c>
      <c r="D18" s="284">
        <f>[4]Marzo!J10</f>
        <v>160</v>
      </c>
      <c r="E18" s="284">
        <f>[4]Abril!J10</f>
        <v>170</v>
      </c>
      <c r="F18" s="284">
        <f>[4]Mayo!J10</f>
        <v>300</v>
      </c>
      <c r="G18" s="284">
        <f>[4]Junio!J10</f>
        <v>0</v>
      </c>
      <c r="H18" s="284">
        <f>[4]Julio!J10</f>
        <v>0</v>
      </c>
      <c r="I18" s="284">
        <f>[4]Agosto!J10</f>
        <v>0</v>
      </c>
      <c r="J18" s="284">
        <f>[4]Septiembre!J10</f>
        <v>11080</v>
      </c>
      <c r="K18" s="284">
        <f>[4]Octubre!J10</f>
        <v>8660</v>
      </c>
      <c r="L18" s="284">
        <f>[4]Noviembre!J10</f>
        <v>240</v>
      </c>
      <c r="M18" s="284">
        <f>[4]Diciembre!J10</f>
        <v>0</v>
      </c>
      <c r="N18" s="285">
        <f t="shared" si="0"/>
        <v>21600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</row>
    <row r="19" spans="1:27" s="211" customFormat="1" ht="33.75" customHeight="1" x14ac:dyDescent="0.35">
      <c r="A19" s="283" t="s">
        <v>177</v>
      </c>
      <c r="B19" s="284">
        <f>[4]Enero!J11</f>
        <v>34</v>
      </c>
      <c r="C19" s="284">
        <f>[4]Febrero!J11</f>
        <v>135</v>
      </c>
      <c r="D19" s="284">
        <f>[4]Marzo!J11</f>
        <v>32</v>
      </c>
      <c r="E19" s="284">
        <f>[4]Abril!J11</f>
        <v>151</v>
      </c>
      <c r="F19" s="284">
        <f>[4]Mayo!J11</f>
        <v>30</v>
      </c>
      <c r="G19" s="284">
        <f>[4]Junio!J11</f>
        <v>236</v>
      </c>
      <c r="H19" s="284">
        <f>[4]Julio!J11</f>
        <v>65</v>
      </c>
      <c r="I19" s="284">
        <f>[4]Agosto!J11</f>
        <v>104</v>
      </c>
      <c r="J19" s="284">
        <f>[4]Septiembre!J11</f>
        <v>275</v>
      </c>
      <c r="K19" s="284">
        <f>[4]Octubre!J11</f>
        <v>233</v>
      </c>
      <c r="L19" s="284">
        <f>[4]Noviembre!J11</f>
        <v>138</v>
      </c>
      <c r="M19" s="284">
        <f>[4]Diciembre!J11</f>
        <v>79</v>
      </c>
      <c r="N19" s="285">
        <f t="shared" si="0"/>
        <v>1512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</row>
    <row r="20" spans="1:27" s="211" customFormat="1" ht="33.75" customHeight="1" x14ac:dyDescent="0.35">
      <c r="A20" s="283" t="s">
        <v>178</v>
      </c>
      <c r="B20" s="284">
        <f>[4]Enero!J12</f>
        <v>1506</v>
      </c>
      <c r="C20" s="284">
        <f>[4]Febrero!J12</f>
        <v>1650</v>
      </c>
      <c r="D20" s="284">
        <f>[4]Marzo!J12</f>
        <v>2964</v>
      </c>
      <c r="E20" s="284">
        <f>[4]Abril!J12</f>
        <v>5765</v>
      </c>
      <c r="F20" s="284">
        <f>[4]Mayo!J12</f>
        <v>7985</v>
      </c>
      <c r="G20" s="284">
        <f>[4]Junio!J12</f>
        <v>3016</v>
      </c>
      <c r="H20" s="284">
        <f>[4]Julio!J12</f>
        <v>1642</v>
      </c>
      <c r="I20" s="284">
        <f>[4]Agosto!J12</f>
        <v>3576</v>
      </c>
      <c r="J20" s="284">
        <f>[4]Septiembre!J12</f>
        <v>8985</v>
      </c>
      <c r="K20" s="284">
        <f>[4]Octubre!J12</f>
        <v>1334</v>
      </c>
      <c r="L20" s="284">
        <f>[4]Noviembre!J12</f>
        <v>673</v>
      </c>
      <c r="M20" s="284">
        <f>[4]Diciembre!J12</f>
        <v>2400</v>
      </c>
      <c r="N20" s="285">
        <f t="shared" si="0"/>
        <v>41496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</row>
    <row r="21" spans="1:27" s="211" customFormat="1" ht="33.75" customHeight="1" x14ac:dyDescent="0.35">
      <c r="A21" s="283" t="s">
        <v>179</v>
      </c>
      <c r="B21" s="284">
        <f>[4]Enero!J13</f>
        <v>31648</v>
      </c>
      <c r="C21" s="284">
        <f>[4]Febrero!J13</f>
        <v>7650</v>
      </c>
      <c r="D21" s="284">
        <f>[4]Marzo!J13</f>
        <v>4474</v>
      </c>
      <c r="E21" s="284">
        <f>[4]Abril!J13</f>
        <v>19140</v>
      </c>
      <c r="F21" s="284">
        <f>[4]Mayo!J13</f>
        <v>28541</v>
      </c>
      <c r="G21" s="284">
        <f>[4]Junio!J13</f>
        <v>26892</v>
      </c>
      <c r="H21" s="284">
        <f>[4]Julio!J13</f>
        <v>438</v>
      </c>
      <c r="I21" s="284">
        <f>[4]Agosto!J13</f>
        <v>7252</v>
      </c>
      <c r="J21" s="284">
        <f>[4]Septiembre!J13</f>
        <v>26958</v>
      </c>
      <c r="K21" s="284">
        <f>[4]Octubre!J13</f>
        <v>9128</v>
      </c>
      <c r="L21" s="284">
        <f>[4]Noviembre!J13</f>
        <v>115149</v>
      </c>
      <c r="M21" s="284">
        <f>[4]Diciembre!J13</f>
        <v>131428</v>
      </c>
      <c r="N21" s="285">
        <f t="shared" si="0"/>
        <v>408698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</row>
    <row r="22" spans="1:27" s="211" customFormat="1" ht="33.75" customHeight="1" x14ac:dyDescent="0.35">
      <c r="A22" s="283" t="s">
        <v>180</v>
      </c>
      <c r="B22" s="284">
        <f>[4]Enero!J14</f>
        <v>18963</v>
      </c>
      <c r="C22" s="284">
        <f>[4]Febrero!J14</f>
        <v>8121</v>
      </c>
      <c r="D22" s="284">
        <f>[4]Marzo!J14</f>
        <v>6414</v>
      </c>
      <c r="E22" s="284">
        <f>[4]Abril!J14</f>
        <v>38938</v>
      </c>
      <c r="F22" s="284">
        <f>[4]Mayo!J14</f>
        <v>41024</v>
      </c>
      <c r="G22" s="284">
        <f>[4]Junio!J14</f>
        <v>36120</v>
      </c>
      <c r="H22" s="284">
        <f>[4]Julio!J14</f>
        <v>2547</v>
      </c>
      <c r="I22" s="284">
        <f>[4]Agosto!J14</f>
        <v>12103</v>
      </c>
      <c r="J22" s="284">
        <f>[4]Septiembre!J14</f>
        <v>51696</v>
      </c>
      <c r="K22" s="284">
        <f>[4]Octubre!J14</f>
        <v>17964</v>
      </c>
      <c r="L22" s="284">
        <f>[4]Noviembre!J14</f>
        <v>16547</v>
      </c>
      <c r="M22" s="284">
        <f>[4]Diciembre!J14</f>
        <v>40743</v>
      </c>
      <c r="N22" s="285">
        <f t="shared" si="0"/>
        <v>291180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</row>
    <row r="23" spans="1:27" s="211" customFormat="1" ht="33.75" customHeight="1" x14ac:dyDescent="0.35">
      <c r="A23" s="283" t="s">
        <v>181</v>
      </c>
      <c r="B23" s="284">
        <f>[4]Enero!J15</f>
        <v>1754</v>
      </c>
      <c r="C23" s="284">
        <f>[4]Febrero!J15</f>
        <v>452</v>
      </c>
      <c r="D23" s="284">
        <f>[4]Marzo!J15</f>
        <v>986</v>
      </c>
      <c r="E23" s="284">
        <f>[4]Abril!J15</f>
        <v>1880</v>
      </c>
      <c r="F23" s="284">
        <f>[4]Mayo!J15</f>
        <v>3210</v>
      </c>
      <c r="G23" s="284">
        <f>[4]Junio!J15</f>
        <v>3712</v>
      </c>
      <c r="H23" s="284">
        <f>[4]Julio!J15</f>
        <v>65</v>
      </c>
      <c r="I23" s="284">
        <f>[4]Agosto!J15</f>
        <v>90</v>
      </c>
      <c r="J23" s="284">
        <f>[4]Septiembre!J15</f>
        <v>1215</v>
      </c>
      <c r="K23" s="284">
        <f>[4]Octubre!J15</f>
        <v>643</v>
      </c>
      <c r="L23" s="284">
        <f>[4]Noviembre!J15</f>
        <v>398</v>
      </c>
      <c r="M23" s="284">
        <f>[4]Diciembre!J15</f>
        <v>409</v>
      </c>
      <c r="N23" s="285">
        <f t="shared" si="0"/>
        <v>14814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</row>
    <row r="24" spans="1:27" s="211" customFormat="1" ht="33.75" customHeight="1" x14ac:dyDescent="0.35">
      <c r="A24" s="283" t="s">
        <v>182</v>
      </c>
      <c r="B24" s="284">
        <f>[4]Enero!J16</f>
        <v>6433</v>
      </c>
      <c r="C24" s="284">
        <f>[4]Febrero!J16</f>
        <v>9964</v>
      </c>
      <c r="D24" s="284">
        <f>[4]Marzo!J16</f>
        <v>8637</v>
      </c>
      <c r="E24" s="284">
        <f>[4]Abril!J16</f>
        <v>47364</v>
      </c>
      <c r="F24" s="284">
        <f>[4]Mayo!J16</f>
        <v>74102</v>
      </c>
      <c r="G24" s="284">
        <f>[4]Junio!J16</f>
        <v>36950</v>
      </c>
      <c r="H24" s="284">
        <f>[4]Julio!J16</f>
        <v>20128</v>
      </c>
      <c r="I24" s="284">
        <f>[4]Agosto!J16</f>
        <v>5816</v>
      </c>
      <c r="J24" s="284">
        <f>[4]Septiembre!J16</f>
        <v>13885</v>
      </c>
      <c r="K24" s="284">
        <f>[4]Octubre!J16</f>
        <v>8194</v>
      </c>
      <c r="L24" s="284">
        <f>[4]Noviembre!J16</f>
        <v>5500</v>
      </c>
      <c r="M24" s="284">
        <f>[4]Diciembre!J16</f>
        <v>6080</v>
      </c>
      <c r="N24" s="285">
        <f t="shared" si="0"/>
        <v>243053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</row>
    <row r="25" spans="1:27" s="211" customFormat="1" ht="33.75" customHeight="1" x14ac:dyDescent="0.35">
      <c r="A25" s="283" t="s">
        <v>183</v>
      </c>
      <c r="B25" s="284">
        <f>[4]Enero!J17</f>
        <v>10115</v>
      </c>
      <c r="C25" s="284">
        <f>[4]Febrero!J17</f>
        <v>8600</v>
      </c>
      <c r="D25" s="284">
        <f>[4]Marzo!J17</f>
        <v>4915</v>
      </c>
      <c r="E25" s="284">
        <f>[4]Abril!J17</f>
        <v>5355</v>
      </c>
      <c r="F25" s="284">
        <f>[4]Mayo!J17</f>
        <v>6210</v>
      </c>
      <c r="G25" s="284">
        <f>[4]Junio!J17</f>
        <v>9129</v>
      </c>
      <c r="H25" s="284">
        <f>[4]Julio!J17</f>
        <v>6834</v>
      </c>
      <c r="I25" s="284">
        <f>[4]Agosto!J17</f>
        <v>4880</v>
      </c>
      <c r="J25" s="284">
        <f>[4]Septiembre!J17</f>
        <v>7164</v>
      </c>
      <c r="K25" s="284">
        <f>[4]Octubre!J17</f>
        <v>7218</v>
      </c>
      <c r="L25" s="284">
        <f>[4]Noviembre!J17</f>
        <v>9000</v>
      </c>
      <c r="M25" s="284">
        <f>[4]Diciembre!J17</f>
        <v>9537</v>
      </c>
      <c r="N25" s="285">
        <f t="shared" si="0"/>
        <v>88957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</row>
    <row r="26" spans="1:27" s="211" customFormat="1" ht="33.75" customHeight="1" x14ac:dyDescent="0.35">
      <c r="A26" s="283" t="s">
        <v>184</v>
      </c>
      <c r="B26" s="284">
        <f>[4]Enero!J18</f>
        <v>4313</v>
      </c>
      <c r="C26" s="284">
        <f>[4]Febrero!J18</f>
        <v>7501</v>
      </c>
      <c r="D26" s="284">
        <f>[4]Marzo!J18</f>
        <v>11920</v>
      </c>
      <c r="E26" s="284">
        <f>[4]Abril!J18</f>
        <v>7914</v>
      </c>
      <c r="F26" s="284">
        <f>[4]Mayo!J18</f>
        <v>9010</v>
      </c>
      <c r="G26" s="284">
        <f>[4]Junio!J18</f>
        <v>7249</v>
      </c>
      <c r="H26" s="284">
        <f>[4]Julio!J18</f>
        <v>2197</v>
      </c>
      <c r="I26" s="284">
        <f>[4]Agosto!J18</f>
        <v>2057</v>
      </c>
      <c r="J26" s="284">
        <f>[4]Septiembre!J18</f>
        <v>3670</v>
      </c>
      <c r="K26" s="284">
        <f>[4]Octubre!J18</f>
        <v>2039</v>
      </c>
      <c r="L26" s="284">
        <f>[4]Noviembre!J18</f>
        <v>3011</v>
      </c>
      <c r="M26" s="284">
        <f>[4]Diciembre!J18</f>
        <v>2457</v>
      </c>
      <c r="N26" s="285">
        <f t="shared" si="0"/>
        <v>63338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</row>
    <row r="27" spans="1:27" s="211" customFormat="1" ht="33.75" customHeight="1" x14ac:dyDescent="0.35">
      <c r="A27" s="283" t="s">
        <v>185</v>
      </c>
      <c r="B27" s="284">
        <f>[4]Enero!J19</f>
        <v>3698</v>
      </c>
      <c r="C27" s="284">
        <f>[4]Febrero!J19</f>
        <v>2276</v>
      </c>
      <c r="D27" s="284">
        <f>[4]Marzo!J19</f>
        <v>3561</v>
      </c>
      <c r="E27" s="284">
        <f>[4]Abril!J19</f>
        <v>2046</v>
      </c>
      <c r="F27" s="284">
        <f>[4]Mayo!J19</f>
        <v>1254</v>
      </c>
      <c r="G27" s="284">
        <f>[4]Junio!J19</f>
        <v>2662</v>
      </c>
      <c r="H27" s="284">
        <f>[4]Julio!J19</f>
        <v>4637</v>
      </c>
      <c r="I27" s="284">
        <f>[4]Agosto!J19</f>
        <v>1760</v>
      </c>
      <c r="J27" s="284">
        <f>[4]Septiembre!J19</f>
        <v>2910</v>
      </c>
      <c r="K27" s="284">
        <f>[4]Octubre!J19</f>
        <v>2427</v>
      </c>
      <c r="L27" s="284">
        <f>[4]Noviembre!J19</f>
        <v>3718</v>
      </c>
      <c r="M27" s="284">
        <f>[4]Diciembre!J19</f>
        <v>3681</v>
      </c>
      <c r="N27" s="285">
        <f t="shared" si="0"/>
        <v>34630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</row>
    <row r="28" spans="1:27" s="211" customFormat="1" ht="33.75" customHeight="1" x14ac:dyDescent="0.35">
      <c r="A28" s="283" t="s">
        <v>186</v>
      </c>
      <c r="B28" s="284">
        <f>[4]Enero!J20</f>
        <v>6950</v>
      </c>
      <c r="C28" s="284">
        <f>[4]Febrero!J20</f>
        <v>5756</v>
      </c>
      <c r="D28" s="284">
        <f>[4]Marzo!J20</f>
        <v>8492</v>
      </c>
      <c r="E28" s="284">
        <f>[4]Abril!J20</f>
        <v>6873</v>
      </c>
      <c r="F28" s="284">
        <f>[4]Mayo!J20</f>
        <v>7321</v>
      </c>
      <c r="G28" s="284">
        <f>[4]Junio!J20</f>
        <v>9951</v>
      </c>
      <c r="H28" s="284">
        <f>[4]Julio!J20</f>
        <v>3833</v>
      </c>
      <c r="I28" s="284">
        <f>[4]Agosto!J20</f>
        <v>5100</v>
      </c>
      <c r="J28" s="284">
        <f>[4]Septiembre!J20</f>
        <v>4505</v>
      </c>
      <c r="K28" s="284">
        <f>[4]Octubre!J20</f>
        <v>2530</v>
      </c>
      <c r="L28" s="284">
        <f>[4]Noviembre!J20</f>
        <v>5474</v>
      </c>
      <c r="M28" s="284">
        <f>[4]Diciembre!J20</f>
        <v>5832</v>
      </c>
      <c r="N28" s="285">
        <f t="shared" si="0"/>
        <v>72617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</row>
    <row r="29" spans="1:27" s="211" customFormat="1" ht="33.75" customHeight="1" x14ac:dyDescent="0.35">
      <c r="A29" s="283" t="s">
        <v>187</v>
      </c>
      <c r="B29" s="284">
        <f>[4]Enero!J21</f>
        <v>18696</v>
      </c>
      <c r="C29" s="284">
        <f>[4]Febrero!J21</f>
        <v>22099</v>
      </c>
      <c r="D29" s="284">
        <f>[4]Marzo!J21</f>
        <v>22186</v>
      </c>
      <c r="E29" s="284">
        <f>[4]Abril!J21</f>
        <v>29745</v>
      </c>
      <c r="F29" s="284">
        <f>[4]Mayo!J21</f>
        <v>33541</v>
      </c>
      <c r="G29" s="284">
        <f>[4]Junio!J21</f>
        <v>38258</v>
      </c>
      <c r="H29" s="284">
        <f>[4]Julio!J21</f>
        <v>13541</v>
      </c>
      <c r="I29" s="284">
        <f>[4]Agosto!J21</f>
        <v>22091</v>
      </c>
      <c r="J29" s="284">
        <f>[4]Septiembre!J21</f>
        <v>26857</v>
      </c>
      <c r="K29" s="284">
        <f>[4]Octubre!J21</f>
        <v>22120</v>
      </c>
      <c r="L29" s="284">
        <f>[4]Noviembre!J21</f>
        <v>24544</v>
      </c>
      <c r="M29" s="284">
        <f>[4]Diciembre!J21</f>
        <v>20426</v>
      </c>
      <c r="N29" s="285">
        <f t="shared" si="0"/>
        <v>294104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</row>
    <row r="30" spans="1:27" s="211" customFormat="1" ht="33.75" customHeight="1" x14ac:dyDescent="0.35">
      <c r="A30" s="283" t="s">
        <v>188</v>
      </c>
      <c r="B30" s="284">
        <f>[4]Enero!J22</f>
        <v>7254</v>
      </c>
      <c r="C30" s="284">
        <f>[4]Febrero!J22</f>
        <v>3751</v>
      </c>
      <c r="D30" s="284">
        <f>[4]Marzo!J22</f>
        <v>2213</v>
      </c>
      <c r="E30" s="284">
        <f>[4]Abril!J22</f>
        <v>2937</v>
      </c>
      <c r="F30" s="284">
        <f>[4]Mayo!J22</f>
        <v>2104</v>
      </c>
      <c r="G30" s="284">
        <f>[4]Junio!J22</f>
        <v>1920</v>
      </c>
      <c r="H30" s="284">
        <f>[4]Julio!J22</f>
        <v>1709</v>
      </c>
      <c r="I30" s="284">
        <f>[4]Agosto!J22</f>
        <v>1355</v>
      </c>
      <c r="J30" s="284">
        <f>[4]Septiembre!J22</f>
        <v>3496</v>
      </c>
      <c r="K30" s="284">
        <f>[4]Octubre!J22</f>
        <v>4948</v>
      </c>
      <c r="L30" s="284">
        <f>[4]Noviembre!J22</f>
        <v>6724</v>
      </c>
      <c r="M30" s="284">
        <f>[4]Diciembre!J22</f>
        <v>4071</v>
      </c>
      <c r="N30" s="285">
        <f t="shared" si="0"/>
        <v>42482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</row>
    <row r="31" spans="1:27" s="211" customFormat="1" ht="33.75" customHeight="1" x14ac:dyDescent="0.35">
      <c r="A31" s="283" t="s">
        <v>189</v>
      </c>
      <c r="B31" s="284">
        <f>[4]Enero!J23</f>
        <v>1395</v>
      </c>
      <c r="C31" s="284">
        <f>[4]Febrero!J23</f>
        <v>0</v>
      </c>
      <c r="D31" s="284">
        <f>[4]Marzo!J23</f>
        <v>0</v>
      </c>
      <c r="E31" s="284">
        <f>[4]Abril!J23</f>
        <v>0</v>
      </c>
      <c r="F31" s="284">
        <f>[4]Mayo!J23</f>
        <v>0</v>
      </c>
      <c r="G31" s="284">
        <f>[4]Junio!J23</f>
        <v>0</v>
      </c>
      <c r="H31" s="284">
        <f>[4]Julio!J23</f>
        <v>0</v>
      </c>
      <c r="I31" s="284">
        <f>[4]Agosto!J23</f>
        <v>0</v>
      </c>
      <c r="J31" s="284">
        <f>[4]Septiembre!J23</f>
        <v>1</v>
      </c>
      <c r="K31" s="284">
        <f>[4]Octubre!J23</f>
        <v>1</v>
      </c>
      <c r="L31" s="284">
        <f>[4]Noviembre!J23</f>
        <v>4280</v>
      </c>
      <c r="M31" s="284">
        <f>[4]Diciembre!J23</f>
        <v>4389</v>
      </c>
      <c r="N31" s="285">
        <f t="shared" si="0"/>
        <v>10066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</row>
    <row r="32" spans="1:27" s="211" customFormat="1" ht="33.75" customHeight="1" x14ac:dyDescent="0.35">
      <c r="A32" s="283" t="s">
        <v>190</v>
      </c>
      <c r="B32" s="284">
        <f>[4]Enero!J24</f>
        <v>5079</v>
      </c>
      <c r="C32" s="284">
        <f>[4]Febrero!J24</f>
        <v>6506</v>
      </c>
      <c r="D32" s="284">
        <f>[4]Marzo!J24</f>
        <v>5893</v>
      </c>
      <c r="E32" s="284">
        <f>[4]Abril!J24</f>
        <v>11467</v>
      </c>
      <c r="F32" s="284">
        <f>[4]Mayo!J24</f>
        <v>11678</v>
      </c>
      <c r="G32" s="284">
        <f>[4]Junio!J24</f>
        <v>12378</v>
      </c>
      <c r="H32" s="284">
        <f>[4]Julio!J24</f>
        <v>3519</v>
      </c>
      <c r="I32" s="284">
        <f>[4]Agosto!J24</f>
        <v>6873</v>
      </c>
      <c r="J32" s="284">
        <f>[4]Septiembre!J24</f>
        <v>11391</v>
      </c>
      <c r="K32" s="284">
        <f>[4]Octubre!J24</f>
        <v>5676</v>
      </c>
      <c r="L32" s="284">
        <f>[4]Noviembre!J24</f>
        <v>8412</v>
      </c>
      <c r="M32" s="284">
        <f>[4]Diciembre!J24</f>
        <v>5440</v>
      </c>
      <c r="N32" s="285">
        <f t="shared" si="0"/>
        <v>94312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</row>
    <row r="33" spans="1:27" s="211" customFormat="1" ht="33.75" customHeight="1" x14ac:dyDescent="0.35">
      <c r="A33" s="283" t="s">
        <v>191</v>
      </c>
      <c r="B33" s="284">
        <f>[4]Enero!J25</f>
        <v>2310</v>
      </c>
      <c r="C33" s="284">
        <f>[4]Febrero!J25</f>
        <v>1804</v>
      </c>
      <c r="D33" s="284">
        <f>[4]Marzo!J25</f>
        <v>1530</v>
      </c>
      <c r="E33" s="284">
        <f>[4]Abril!J25</f>
        <v>1643</v>
      </c>
      <c r="F33" s="284">
        <f>[4]Mayo!J25</f>
        <v>1810</v>
      </c>
      <c r="G33" s="284">
        <f>[4]Junio!J25</f>
        <v>1510</v>
      </c>
      <c r="H33" s="284">
        <f>[4]Julio!J25</f>
        <v>1270</v>
      </c>
      <c r="I33" s="284">
        <f>[4]Agosto!J25</f>
        <v>676</v>
      </c>
      <c r="J33" s="284">
        <f>[4]Septiembre!J25</f>
        <v>1472</v>
      </c>
      <c r="K33" s="284">
        <f>[4]Octubre!J25</f>
        <v>1434</v>
      </c>
      <c r="L33" s="284">
        <f>[4]Noviembre!J25</f>
        <v>2101</v>
      </c>
      <c r="M33" s="284">
        <f>[4]Diciembre!J25</f>
        <v>1976</v>
      </c>
      <c r="N33" s="285">
        <f t="shared" si="0"/>
        <v>19536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</row>
    <row r="34" spans="1:27" s="211" customFormat="1" ht="33.75" customHeight="1" x14ac:dyDescent="0.35">
      <c r="A34" s="283" t="s">
        <v>192</v>
      </c>
      <c r="B34" s="284">
        <f>[4]Enero!J26</f>
        <v>13985</v>
      </c>
      <c r="C34" s="284">
        <f>[4]Febrero!J26</f>
        <v>3533</v>
      </c>
      <c r="D34" s="284">
        <f>[4]Marzo!J26</f>
        <v>1995</v>
      </c>
      <c r="E34" s="284">
        <f>[4]Abril!J26</f>
        <v>5135</v>
      </c>
      <c r="F34" s="284">
        <f>[4]Mayo!J26</f>
        <v>530</v>
      </c>
      <c r="G34" s="284">
        <f>[4]Junio!J26</f>
        <v>980</v>
      </c>
      <c r="H34" s="284">
        <f>[4]Julio!J26</f>
        <v>2765</v>
      </c>
      <c r="I34" s="284">
        <f>[4]Agosto!J26</f>
        <v>2036</v>
      </c>
      <c r="J34" s="284">
        <f>[4]Septiembre!J26</f>
        <v>3277</v>
      </c>
      <c r="K34" s="284">
        <f>[4]Octubre!J26</f>
        <v>4201</v>
      </c>
      <c r="L34" s="284">
        <f>[4]Noviembre!J26</f>
        <v>1787</v>
      </c>
      <c r="M34" s="284">
        <f>[4]Diciembre!J26</f>
        <v>4840</v>
      </c>
      <c r="N34" s="285">
        <f t="shared" si="0"/>
        <v>45064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</row>
    <row r="35" spans="1:27" s="211" customFormat="1" ht="33.75" customHeight="1" x14ac:dyDescent="0.35">
      <c r="A35" s="283" t="s">
        <v>193</v>
      </c>
      <c r="B35" s="284">
        <f>[4]Enero!J27</f>
        <v>993</v>
      </c>
      <c r="C35" s="284">
        <f>[4]Febrero!J27</f>
        <v>340</v>
      </c>
      <c r="D35" s="284">
        <f>[4]Marzo!J27</f>
        <v>692</v>
      </c>
      <c r="E35" s="284">
        <f>[4]Abril!J27</f>
        <v>886</v>
      </c>
      <c r="F35" s="284">
        <f>[4]Mayo!J27</f>
        <v>354</v>
      </c>
      <c r="G35" s="284">
        <f>[4]Junio!J27</f>
        <v>460</v>
      </c>
      <c r="H35" s="284">
        <f>[4]Julio!J27</f>
        <v>388</v>
      </c>
      <c r="I35" s="284">
        <f>[4]Agosto!J27</f>
        <v>271</v>
      </c>
      <c r="J35" s="284">
        <f>[4]Septiembre!J27</f>
        <v>426</v>
      </c>
      <c r="K35" s="284">
        <f>[4]Octubre!J27</f>
        <v>510</v>
      </c>
      <c r="L35" s="284">
        <f>[4]Noviembre!J27</f>
        <v>884</v>
      </c>
      <c r="M35" s="284">
        <f>[4]Diciembre!J27</f>
        <v>1251</v>
      </c>
      <c r="N35" s="285">
        <f t="shared" si="0"/>
        <v>7455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</row>
    <row r="36" spans="1:27" s="211" customFormat="1" ht="33.75" customHeight="1" x14ac:dyDescent="0.35">
      <c r="A36" s="283" t="s">
        <v>194</v>
      </c>
      <c r="B36" s="284">
        <f>[4]Enero!J28</f>
        <v>613</v>
      </c>
      <c r="C36" s="284">
        <f>[4]Febrero!J28</f>
        <v>1352</v>
      </c>
      <c r="D36" s="284">
        <f>[4]Marzo!J28</f>
        <v>972</v>
      </c>
      <c r="E36" s="284">
        <f>[4]Abril!J28</f>
        <v>859</v>
      </c>
      <c r="F36" s="284">
        <f>[4]Mayo!J28</f>
        <v>940</v>
      </c>
      <c r="G36" s="284">
        <f>[4]Junio!J28</f>
        <v>1075</v>
      </c>
      <c r="H36" s="284">
        <f>[4]Julio!J28</f>
        <v>632</v>
      </c>
      <c r="I36" s="284">
        <f>[4]Agosto!J28</f>
        <v>746</v>
      </c>
      <c r="J36" s="284">
        <f>[4]Septiembre!J28</f>
        <v>996</v>
      </c>
      <c r="K36" s="284">
        <f>[4]Octubre!J28</f>
        <v>543</v>
      </c>
      <c r="L36" s="284">
        <f>[4]Noviembre!J28</f>
        <v>1160</v>
      </c>
      <c r="M36" s="284">
        <f>[4]Diciembre!J28</f>
        <v>1452</v>
      </c>
      <c r="N36" s="285">
        <f t="shared" si="0"/>
        <v>11340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</row>
    <row r="37" spans="1:27" s="211" customFormat="1" ht="33.75" customHeight="1" x14ac:dyDescent="0.35">
      <c r="A37" s="283" t="s">
        <v>195</v>
      </c>
      <c r="B37" s="284">
        <f>[4]Enero!J29</f>
        <v>32</v>
      </c>
      <c r="C37" s="284">
        <f>[4]Febrero!J29</f>
        <v>295</v>
      </c>
      <c r="D37" s="284">
        <f>[4]Marzo!J29</f>
        <v>84</v>
      </c>
      <c r="E37" s="284">
        <f>[4]Abril!J29</f>
        <v>97</v>
      </c>
      <c r="F37" s="284">
        <f>[4]Mayo!J29</f>
        <v>50</v>
      </c>
      <c r="G37" s="284">
        <f>[4]Junio!J29</f>
        <v>80</v>
      </c>
      <c r="H37" s="284">
        <f>[4]Julio!J29</f>
        <v>78</v>
      </c>
      <c r="I37" s="284">
        <f>[4]Agosto!J29</f>
        <v>4</v>
      </c>
      <c r="J37" s="284">
        <f>[4]Septiembre!J29</f>
        <v>122</v>
      </c>
      <c r="K37" s="284">
        <f>[4]Octubre!J29</f>
        <v>400</v>
      </c>
      <c r="L37" s="284">
        <f>[4]Noviembre!J29</f>
        <v>4900</v>
      </c>
      <c r="M37" s="284">
        <f>[4]Diciembre!J29</f>
        <v>326</v>
      </c>
      <c r="N37" s="285">
        <f t="shared" si="0"/>
        <v>6468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</row>
    <row r="38" spans="1:27" s="211" customFormat="1" ht="33.75" customHeight="1" x14ac:dyDescent="0.35">
      <c r="A38" s="283" t="s">
        <v>196</v>
      </c>
      <c r="B38" s="284">
        <f>[4]Enero!J30</f>
        <v>915</v>
      </c>
      <c r="C38" s="284">
        <f>[4]Febrero!J30</f>
        <v>899</v>
      </c>
      <c r="D38" s="284">
        <f>[4]Marzo!J30</f>
        <v>823</v>
      </c>
      <c r="E38" s="284">
        <f>[4]Abril!J30</f>
        <v>1014</v>
      </c>
      <c r="F38" s="284">
        <f>[4]Mayo!J30</f>
        <v>754</v>
      </c>
      <c r="G38" s="284">
        <f>[4]Junio!J30</f>
        <v>783</v>
      </c>
      <c r="H38" s="284">
        <f>[4]Julio!J30</f>
        <v>549</v>
      </c>
      <c r="I38" s="284">
        <f>[4]Agosto!J30</f>
        <v>744</v>
      </c>
      <c r="J38" s="284">
        <f>[4]Septiembre!J30</f>
        <v>908</v>
      </c>
      <c r="K38" s="284">
        <f>[4]Octubre!J30</f>
        <v>880</v>
      </c>
      <c r="L38" s="284">
        <f>[4]Noviembre!J30</f>
        <v>1454</v>
      </c>
      <c r="M38" s="284">
        <f>[4]Diciembre!J30</f>
        <v>1434</v>
      </c>
      <c r="N38" s="285">
        <f>SUM(B38:M38)</f>
        <v>11157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</row>
    <row r="39" spans="1:27" s="211" customFormat="1" ht="33.75" customHeight="1" x14ac:dyDescent="0.35">
      <c r="A39" s="283" t="s">
        <v>243</v>
      </c>
      <c r="B39" s="284">
        <f>[4]Enero!J31</f>
        <v>0</v>
      </c>
      <c r="C39" s="284">
        <f>[4]Febrero!J31</f>
        <v>0</v>
      </c>
      <c r="D39" s="284">
        <f>[4]Marzo!J31</f>
        <v>0</v>
      </c>
      <c r="E39" s="284">
        <f>[4]Abril!J31</f>
        <v>0</v>
      </c>
      <c r="F39" s="284">
        <f>[4]Mayo!J31</f>
        <v>0</v>
      </c>
      <c r="G39" s="284">
        <f>[4]Junio!J31</f>
        <v>0</v>
      </c>
      <c r="H39" s="284">
        <f>[4]Julio!J31</f>
        <v>0</v>
      </c>
      <c r="I39" s="284">
        <f>[4]Agosto!J31</f>
        <v>0</v>
      </c>
      <c r="J39" s="284">
        <f>[4]Septiembre!J31</f>
        <v>12741.201999999999</v>
      </c>
      <c r="K39" s="284">
        <f>[4]Octubre!J31</f>
        <v>21873.248</v>
      </c>
      <c r="L39" s="284">
        <f>[4]Noviembre!J31</f>
        <v>22610.926000000007</v>
      </c>
      <c r="M39" s="284">
        <f>[4]Diciembre!J31</f>
        <v>11436.624</v>
      </c>
      <c r="N39" s="285">
        <f t="shared" si="0"/>
        <v>68662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</row>
    <row r="40" spans="1:27" s="211" customFormat="1" ht="33.75" customHeight="1" x14ac:dyDescent="0.35">
      <c r="A40" s="283" t="s">
        <v>198</v>
      </c>
      <c r="B40" s="284">
        <f>[4]Enero!J32</f>
        <v>1101</v>
      </c>
      <c r="C40" s="284">
        <f>[4]Febrero!J32</f>
        <v>1344</v>
      </c>
      <c r="D40" s="284">
        <f>[4]Marzo!J32</f>
        <v>1374</v>
      </c>
      <c r="E40" s="284">
        <f>[4]Abril!J32</f>
        <v>2230</v>
      </c>
      <c r="F40" s="284">
        <f>[4]Mayo!J32</f>
        <v>1324</v>
      </c>
      <c r="G40" s="284">
        <f>[4]Junio!J32</f>
        <v>1459</v>
      </c>
      <c r="H40" s="284">
        <f>[4]Julio!J32</f>
        <v>803</v>
      </c>
      <c r="I40" s="284">
        <f>[4]Agosto!J32</f>
        <v>763</v>
      </c>
      <c r="J40" s="284">
        <f>[4]Septiembre!J32</f>
        <v>1847</v>
      </c>
      <c r="K40" s="284">
        <f>[4]Octubre!J32</f>
        <v>1326</v>
      </c>
      <c r="L40" s="284">
        <f>[4]Noviembre!J32</f>
        <v>1500</v>
      </c>
      <c r="M40" s="284">
        <f>[4]Diciembre!J32</f>
        <v>1305</v>
      </c>
      <c r="N40" s="285">
        <f t="shared" si="0"/>
        <v>16376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</row>
    <row r="41" spans="1:27" s="211" customFormat="1" ht="33.75" customHeight="1" x14ac:dyDescent="0.35">
      <c r="A41" s="283" t="s">
        <v>199</v>
      </c>
      <c r="B41" s="284">
        <f>[4]Enero!J33</f>
        <v>987</v>
      </c>
      <c r="C41" s="284">
        <f>[4]Febrero!J33</f>
        <v>1517</v>
      </c>
      <c r="D41" s="284">
        <f>[4]Marzo!J33</f>
        <v>350</v>
      </c>
      <c r="E41" s="284">
        <f>[4]Abril!J33</f>
        <v>206</v>
      </c>
      <c r="F41" s="284">
        <f>[4]Mayo!J33</f>
        <v>180</v>
      </c>
      <c r="G41" s="284">
        <f>[4]Junio!J33</f>
        <v>2281</v>
      </c>
      <c r="H41" s="284">
        <f>[4]Julio!J33</f>
        <v>1005</v>
      </c>
      <c r="I41" s="284">
        <f>[4]Agosto!J33</f>
        <v>238</v>
      </c>
      <c r="J41" s="284">
        <f>[4]Septiembre!J33</f>
        <v>142</v>
      </c>
      <c r="K41" s="284">
        <f>[4]Octubre!J33</f>
        <v>556</v>
      </c>
      <c r="L41" s="284">
        <f>[4]Noviembre!J33</f>
        <v>233</v>
      </c>
      <c r="M41" s="284">
        <f>[4]Diciembre!J33</f>
        <v>172</v>
      </c>
      <c r="N41" s="285">
        <f t="shared" si="0"/>
        <v>7867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</row>
    <row r="42" spans="1:27" s="211" customFormat="1" ht="33.75" customHeight="1" x14ac:dyDescent="0.35">
      <c r="A42" s="283" t="s">
        <v>200</v>
      </c>
      <c r="B42" s="284">
        <f>[4]Enero!J34</f>
        <v>1012</v>
      </c>
      <c r="C42" s="284">
        <f>[4]Febrero!J34</f>
        <v>488</v>
      </c>
      <c r="D42" s="284">
        <f>[4]Marzo!J34</f>
        <v>903</v>
      </c>
      <c r="E42" s="284">
        <f>[4]Abril!J34</f>
        <v>981</v>
      </c>
      <c r="F42" s="284">
        <f>[4]Mayo!J34</f>
        <v>2314</v>
      </c>
      <c r="G42" s="284">
        <f>[4]Junio!J34</f>
        <v>1955</v>
      </c>
      <c r="H42" s="284">
        <f>[4]Julio!J34</f>
        <v>1388</v>
      </c>
      <c r="I42" s="284">
        <f>[4]Agosto!J34</f>
        <v>581</v>
      </c>
      <c r="J42" s="284">
        <f>[4]Septiembre!J34</f>
        <v>1145</v>
      </c>
      <c r="K42" s="284">
        <f>[4]Octubre!J34</f>
        <v>2777</v>
      </c>
      <c r="L42" s="284">
        <f>[4]Noviembre!J34</f>
        <v>1992</v>
      </c>
      <c r="M42" s="284">
        <f>[4]Diciembre!J34</f>
        <v>4873</v>
      </c>
      <c r="N42" s="285">
        <f t="shared" si="0"/>
        <v>20409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</row>
    <row r="43" spans="1:27" s="211" customFormat="1" ht="33.75" customHeight="1" x14ac:dyDescent="0.35">
      <c r="A43" s="283" t="s">
        <v>201</v>
      </c>
      <c r="B43" s="284">
        <f>[4]Enero!J35</f>
        <v>869</v>
      </c>
      <c r="C43" s="284">
        <f>[4]Febrero!J35</f>
        <v>1976</v>
      </c>
      <c r="D43" s="284">
        <f>[4]Marzo!J35</f>
        <v>1230</v>
      </c>
      <c r="E43" s="284">
        <f>[4]Abril!J35</f>
        <v>1423</v>
      </c>
      <c r="F43" s="284">
        <f>[4]Mayo!J35</f>
        <v>1540</v>
      </c>
      <c r="G43" s="284">
        <f>[4]Junio!J35</f>
        <v>2044</v>
      </c>
      <c r="H43" s="284">
        <f>[4]Julio!J35</f>
        <v>803</v>
      </c>
      <c r="I43" s="284">
        <f>[4]Agosto!J35</f>
        <v>748</v>
      </c>
      <c r="J43" s="284">
        <f>[4]Septiembre!J35</f>
        <v>4725</v>
      </c>
      <c r="K43" s="284">
        <f>[4]Octubre!J35</f>
        <v>2006</v>
      </c>
      <c r="L43" s="284">
        <f>[4]Noviembre!J35</f>
        <v>1324</v>
      </c>
      <c r="M43" s="284">
        <f>[4]Diciembre!J35</f>
        <v>1631</v>
      </c>
      <c r="N43" s="285">
        <f t="shared" si="0"/>
        <v>20319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</row>
    <row r="44" spans="1:27" s="211" customFormat="1" ht="33.75" customHeight="1" x14ac:dyDescent="0.35">
      <c r="A44" s="283" t="s">
        <v>202</v>
      </c>
      <c r="B44" s="284">
        <f>[4]Enero!J36</f>
        <v>912</v>
      </c>
      <c r="C44" s="284">
        <f>[4]Febrero!J36</f>
        <v>669</v>
      </c>
      <c r="D44" s="284">
        <f>[4]Marzo!J36</f>
        <v>1419</v>
      </c>
      <c r="E44" s="284">
        <f>[4]Abril!J36</f>
        <v>1600</v>
      </c>
      <c r="F44" s="284">
        <f>[4]Mayo!J36</f>
        <v>940</v>
      </c>
      <c r="G44" s="284">
        <f>[4]Junio!J36</f>
        <v>836</v>
      </c>
      <c r="H44" s="284">
        <f>[4]Julio!J36</f>
        <v>203</v>
      </c>
      <c r="I44" s="284">
        <f>[4]Agosto!J36</f>
        <v>224</v>
      </c>
      <c r="J44" s="284">
        <f>[4]Septiembre!J36</f>
        <v>472</v>
      </c>
      <c r="K44" s="284">
        <f>[4]Octubre!J36</f>
        <v>424</v>
      </c>
      <c r="L44" s="284">
        <f>[4]Noviembre!J36</f>
        <v>852</v>
      </c>
      <c r="M44" s="284">
        <f>[4]Diciembre!J36</f>
        <v>781</v>
      </c>
      <c r="N44" s="285">
        <f t="shared" si="0"/>
        <v>9332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</row>
    <row r="45" spans="1:27" s="211" customFormat="1" ht="33.75" customHeight="1" x14ac:dyDescent="0.35">
      <c r="A45" s="283" t="s">
        <v>203</v>
      </c>
      <c r="B45" s="284">
        <f>[4]Enero!J37</f>
        <v>615</v>
      </c>
      <c r="C45" s="284">
        <f>[4]Febrero!J37</f>
        <v>586</v>
      </c>
      <c r="D45" s="284">
        <f>[4]Marzo!J37</f>
        <v>100</v>
      </c>
      <c r="E45" s="284">
        <f>[4]Abril!J37</f>
        <v>82</v>
      </c>
      <c r="F45" s="284">
        <f>[4]Mayo!J37</f>
        <v>580</v>
      </c>
      <c r="G45" s="284">
        <f>[4]Junio!J37</f>
        <v>137</v>
      </c>
      <c r="H45" s="284">
        <f>[4]Julio!J37</f>
        <v>115</v>
      </c>
      <c r="I45" s="284">
        <f>[4]Agosto!J37</f>
        <v>5</v>
      </c>
      <c r="J45" s="284">
        <f>[4]Septiembre!J37</f>
        <v>100</v>
      </c>
      <c r="K45" s="284">
        <f>[4]Octubre!J37</f>
        <v>20</v>
      </c>
      <c r="L45" s="284">
        <f>[4]Noviembre!J37</f>
        <v>298</v>
      </c>
      <c r="M45" s="284">
        <f>[4]Diciembre!J37</f>
        <v>235</v>
      </c>
      <c r="N45" s="285">
        <f t="shared" si="0"/>
        <v>2873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</row>
    <row r="46" spans="1:27" s="211" customFormat="1" ht="33.75" customHeight="1" x14ac:dyDescent="0.35">
      <c r="A46" s="283" t="s">
        <v>204</v>
      </c>
      <c r="B46" s="284">
        <f>[4]Enero!J38</f>
        <v>4114</v>
      </c>
      <c r="C46" s="284">
        <f>[4]Febrero!J38</f>
        <v>2796</v>
      </c>
      <c r="D46" s="284">
        <f>[4]Marzo!J38</f>
        <v>3815</v>
      </c>
      <c r="E46" s="284">
        <f>[4]Abril!J38</f>
        <v>3746</v>
      </c>
      <c r="F46" s="284">
        <f>[4]Mayo!J38</f>
        <v>4176</v>
      </c>
      <c r="G46" s="284">
        <f>[4]Junio!J38</f>
        <v>8465</v>
      </c>
      <c r="H46" s="284">
        <f>[4]Julio!J38</f>
        <v>13377</v>
      </c>
      <c r="I46" s="284">
        <f>[4]Agosto!J38</f>
        <v>13532</v>
      </c>
      <c r="J46" s="284">
        <f>[4]Septiembre!J38</f>
        <v>7106</v>
      </c>
      <c r="K46" s="284">
        <f>[4]Octubre!J38</f>
        <v>7278</v>
      </c>
      <c r="L46" s="284">
        <f>[4]Noviembre!J38</f>
        <v>4173</v>
      </c>
      <c r="M46" s="284">
        <f>[4]Diciembre!J38</f>
        <v>5175</v>
      </c>
      <c r="N46" s="285">
        <f t="shared" si="0"/>
        <v>77753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</row>
    <row r="47" spans="1:27" s="211" customFormat="1" ht="33.75" customHeight="1" x14ac:dyDescent="0.35">
      <c r="A47" s="283" t="s">
        <v>205</v>
      </c>
      <c r="B47" s="284">
        <f>[4]Enero!J39</f>
        <v>850</v>
      </c>
      <c r="C47" s="284">
        <f>[4]Febrero!J39</f>
        <v>0</v>
      </c>
      <c r="D47" s="284">
        <f>[4]Marzo!J39</f>
        <v>0</v>
      </c>
      <c r="E47" s="284">
        <f>[4]Abril!J39</f>
        <v>0</v>
      </c>
      <c r="F47" s="284">
        <f>[4]Mayo!J39</f>
        <v>0</v>
      </c>
      <c r="G47" s="284">
        <f>[4]Junio!J39</f>
        <v>0</v>
      </c>
      <c r="H47" s="284">
        <f>[4]Julio!J39</f>
        <v>0</v>
      </c>
      <c r="I47" s="284">
        <f>[4]Agosto!J39</f>
        <v>35</v>
      </c>
      <c r="J47" s="284">
        <f>[4]Septiembre!J39</f>
        <v>0</v>
      </c>
      <c r="K47" s="284">
        <f>[4]Octubre!J39</f>
        <v>0</v>
      </c>
      <c r="L47" s="284">
        <f>[4]Noviembre!J39</f>
        <v>0</v>
      </c>
      <c r="M47" s="284">
        <f>[4]Diciembre!J39</f>
        <v>23</v>
      </c>
      <c r="N47" s="285">
        <f t="shared" si="0"/>
        <v>908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</row>
    <row r="48" spans="1:27" s="211" customFormat="1" ht="33.75" customHeight="1" x14ac:dyDescent="0.35">
      <c r="A48" s="283" t="s">
        <v>206</v>
      </c>
      <c r="B48" s="284">
        <f>[4]Enero!J40</f>
        <v>5925</v>
      </c>
      <c r="C48" s="284">
        <f>[4]Febrero!J40</f>
        <v>3693</v>
      </c>
      <c r="D48" s="284">
        <f>[4]Marzo!J40</f>
        <v>8405</v>
      </c>
      <c r="E48" s="284">
        <f>[4]Abril!J40</f>
        <v>5425</v>
      </c>
      <c r="F48" s="284">
        <f>[4]Mayo!J40</f>
        <v>5773</v>
      </c>
      <c r="G48" s="284">
        <f>[4]Junio!J40</f>
        <v>5343</v>
      </c>
      <c r="H48" s="284">
        <f>[4]Julio!J40</f>
        <v>8105</v>
      </c>
      <c r="I48" s="284">
        <f>[4]Agosto!J40</f>
        <v>2874</v>
      </c>
      <c r="J48" s="284">
        <f>[4]Septiembre!J40</f>
        <v>7236</v>
      </c>
      <c r="K48" s="284">
        <f>[4]Octubre!J40</f>
        <v>3979</v>
      </c>
      <c r="L48" s="284">
        <f>[4]Noviembre!J40</f>
        <v>6070</v>
      </c>
      <c r="M48" s="284">
        <f>[4]Diciembre!J40</f>
        <v>6490</v>
      </c>
      <c r="N48" s="285">
        <f t="shared" si="0"/>
        <v>69318</v>
      </c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</row>
    <row r="49" spans="1:27" s="211" customFormat="1" ht="33.75" customHeight="1" x14ac:dyDescent="0.35">
      <c r="A49" s="283" t="s">
        <v>207</v>
      </c>
      <c r="B49" s="284">
        <f>[4]Enero!J41</f>
        <v>18115</v>
      </c>
      <c r="C49" s="284">
        <f>[4]Febrero!J41</f>
        <v>14837</v>
      </c>
      <c r="D49" s="284">
        <f>[4]Marzo!J41</f>
        <v>17221</v>
      </c>
      <c r="E49" s="284">
        <f>[4]Abril!J41</f>
        <v>14142</v>
      </c>
      <c r="F49" s="284">
        <f>[4]Mayo!J41</f>
        <v>19740</v>
      </c>
      <c r="G49" s="284">
        <f>[4]Junio!J41</f>
        <v>17597</v>
      </c>
      <c r="H49" s="284">
        <f>[4]Julio!J41</f>
        <v>16334</v>
      </c>
      <c r="I49" s="284">
        <f>[4]Agosto!J41</f>
        <v>10584</v>
      </c>
      <c r="J49" s="284">
        <f>[4]Septiembre!J41</f>
        <v>19640</v>
      </c>
      <c r="K49" s="284">
        <f>[4]Octubre!J41</f>
        <v>13843</v>
      </c>
      <c r="L49" s="284">
        <f>[4]Noviembre!J41</f>
        <v>38742</v>
      </c>
      <c r="M49" s="284">
        <f>[4]Diciembre!J41</f>
        <v>24582</v>
      </c>
      <c r="N49" s="285">
        <f t="shared" si="0"/>
        <v>225377</v>
      </c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</row>
    <row r="50" spans="1:27" s="211" customFormat="1" ht="35.25" customHeight="1" thickBot="1" x14ac:dyDescent="0.4">
      <c r="A50" s="286" t="s">
        <v>14</v>
      </c>
      <c r="B50" s="125">
        <f t="shared" ref="B50:L50" si="1">SUM(B16:B49)</f>
        <v>806034</v>
      </c>
      <c r="C50" s="125">
        <f t="shared" si="1"/>
        <v>478764</v>
      </c>
      <c r="D50" s="125">
        <f t="shared" si="1"/>
        <v>223588</v>
      </c>
      <c r="E50" s="125">
        <f t="shared" si="1"/>
        <v>304071</v>
      </c>
      <c r="F50" s="125">
        <f t="shared" si="1"/>
        <v>434656</v>
      </c>
      <c r="G50" s="125">
        <f>SUM(G16:G49)</f>
        <v>734861</v>
      </c>
      <c r="H50" s="125">
        <f t="shared" si="1"/>
        <v>749364</v>
      </c>
      <c r="I50" s="125">
        <f t="shared" si="1"/>
        <v>237674</v>
      </c>
      <c r="J50" s="125">
        <f t="shared" si="1"/>
        <v>295981.20199999999</v>
      </c>
      <c r="K50" s="125">
        <f t="shared" si="1"/>
        <v>194103.24799999999</v>
      </c>
      <c r="L50" s="125">
        <f t="shared" si="1"/>
        <v>326813.92599999998</v>
      </c>
      <c r="M50" s="125">
        <f>SUM(M16:M49)</f>
        <v>634116.62399999995</v>
      </c>
      <c r="N50" s="126">
        <f>SUM(N16:N49)</f>
        <v>5420027</v>
      </c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</row>
    <row r="51" spans="1:27" s="152" customFormat="1" ht="21" x14ac:dyDescent="0.35">
      <c r="A51" s="281" t="s">
        <v>235</v>
      </c>
      <c r="B51" s="263"/>
      <c r="C51" s="263"/>
      <c r="D51" s="263"/>
      <c r="E51" s="263"/>
      <c r="F51" s="263"/>
      <c r="G51" s="158" t="s">
        <v>236</v>
      </c>
      <c r="H51" s="263"/>
      <c r="I51" s="263"/>
      <c r="J51" s="263"/>
      <c r="K51" s="263"/>
      <c r="L51" s="263"/>
      <c r="M51" s="263"/>
      <c r="N51" s="263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</row>
    <row r="52" spans="1:27" s="152" customFormat="1" ht="21" x14ac:dyDescent="0.35">
      <c r="A52" s="261" t="s">
        <v>237</v>
      </c>
      <c r="B52" s="188"/>
      <c r="C52" s="188"/>
      <c r="D52" s="188"/>
      <c r="E52" s="188"/>
      <c r="F52" s="188"/>
      <c r="G52" s="188" t="s">
        <v>238</v>
      </c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</row>
    <row r="53" spans="1:27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</row>
    <row r="54" spans="1:27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</row>
    <row r="55" spans="1:27" ht="17.100000000000001" customHeight="1" x14ac:dyDescent="0.25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</row>
    <row r="56" spans="1:27" ht="17.100000000000001" customHeight="1" x14ac:dyDescent="0.25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</row>
    <row r="57" spans="1:27" ht="17.100000000000001" customHeight="1" x14ac:dyDescent="0.25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</row>
    <row r="58" spans="1:27" ht="17.100000000000001" customHeight="1" x14ac:dyDescent="0.25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</row>
    <row r="59" spans="1:27" ht="17.100000000000001" customHeight="1" x14ac:dyDescent="0.25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</row>
    <row r="60" spans="1:27" ht="27" customHeight="1" x14ac:dyDescent="0.4">
      <c r="A60" s="462" t="s">
        <v>133</v>
      </c>
      <c r="B60" s="462"/>
      <c r="C60" s="462"/>
      <c r="D60" s="462"/>
      <c r="E60" s="462"/>
      <c r="F60" s="462"/>
      <c r="G60" s="462"/>
      <c r="H60" s="462"/>
      <c r="I60" s="462"/>
      <c r="J60" s="462"/>
      <c r="K60" s="462"/>
      <c r="L60" s="462"/>
      <c r="M60" s="462"/>
      <c r="N60" s="462"/>
      <c r="O60" s="203"/>
      <c r="P60" s="203"/>
      <c r="Q60" s="203"/>
      <c r="R60" s="203"/>
      <c r="S60" s="203"/>
      <c r="T60" s="175"/>
      <c r="U60" s="175"/>
      <c r="V60" s="175"/>
      <c r="W60" s="175"/>
      <c r="X60" s="175"/>
      <c r="Y60" s="175"/>
      <c r="Z60" s="175"/>
      <c r="AA60" s="175"/>
    </row>
    <row r="61" spans="1:27" ht="7.5" customHeight="1" x14ac:dyDescent="0.4">
      <c r="A61" s="219"/>
      <c r="B61" s="219"/>
      <c r="C61" s="219"/>
      <c r="D61" s="219"/>
      <c r="E61" s="219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175"/>
      <c r="U61" s="175"/>
      <c r="V61" s="175"/>
      <c r="W61" s="175"/>
      <c r="X61" s="175"/>
      <c r="Y61" s="175"/>
      <c r="Z61" s="175"/>
      <c r="AA61" s="175"/>
    </row>
    <row r="62" spans="1:27" s="152" customFormat="1" ht="25.5" customHeight="1" x14ac:dyDescent="0.4">
      <c r="A62" s="463" t="s">
        <v>239</v>
      </c>
      <c r="B62" s="463"/>
      <c r="C62" s="463"/>
      <c r="D62" s="463"/>
      <c r="E62" s="463"/>
      <c r="F62" s="463"/>
      <c r="G62" s="463"/>
      <c r="H62" s="463"/>
      <c r="I62" s="463"/>
      <c r="J62" s="463"/>
      <c r="K62" s="463"/>
      <c r="L62" s="463"/>
      <c r="M62" s="463"/>
      <c r="N62" s="463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</row>
    <row r="63" spans="1:27" s="152" customFormat="1" ht="25.5" customHeight="1" x14ac:dyDescent="0.4">
      <c r="A63" s="463" t="s">
        <v>86</v>
      </c>
      <c r="B63" s="463"/>
      <c r="C63" s="463"/>
      <c r="D63" s="463"/>
      <c r="E63" s="463"/>
      <c r="F63" s="463"/>
      <c r="G63" s="463"/>
      <c r="H63" s="463"/>
      <c r="I63" s="463"/>
      <c r="J63" s="463"/>
      <c r="K63" s="463"/>
      <c r="L63" s="463"/>
      <c r="M63" s="463"/>
      <c r="N63" s="463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</row>
    <row r="64" spans="1:27" ht="17.100000000000001" hidden="1" customHeight="1" x14ac:dyDescent="0.25">
      <c r="A64" s="266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</row>
    <row r="65" spans="1:27" ht="16.5" customHeight="1" thickBot="1" x14ac:dyDescent="0.3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</row>
    <row r="66" spans="1:27" ht="33.75" customHeight="1" x14ac:dyDescent="0.25">
      <c r="A66" s="196" t="s">
        <v>1</v>
      </c>
      <c r="B66" s="197" t="s">
        <v>164</v>
      </c>
      <c r="C66" s="197" t="s">
        <v>165</v>
      </c>
      <c r="D66" s="197" t="s">
        <v>166</v>
      </c>
      <c r="E66" s="197" t="s">
        <v>167</v>
      </c>
      <c r="F66" s="197" t="s">
        <v>168</v>
      </c>
      <c r="G66" s="197" t="s">
        <v>169</v>
      </c>
      <c r="H66" s="197" t="s">
        <v>170</v>
      </c>
      <c r="I66" s="197" t="s">
        <v>171</v>
      </c>
      <c r="J66" s="197" t="s">
        <v>172</v>
      </c>
      <c r="K66" s="197" t="s">
        <v>173</v>
      </c>
      <c r="L66" s="197" t="s">
        <v>12</v>
      </c>
      <c r="M66" s="197" t="s">
        <v>13</v>
      </c>
      <c r="N66" s="198" t="s">
        <v>14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</row>
    <row r="67" spans="1:27" ht="33.75" customHeight="1" x14ac:dyDescent="0.35">
      <c r="A67" s="283" t="s">
        <v>242</v>
      </c>
      <c r="B67" s="284">
        <f>[4]Enero!J52</f>
        <v>19815</v>
      </c>
      <c r="C67" s="284">
        <f>[4]Febrero!J56</f>
        <v>1379</v>
      </c>
      <c r="D67" s="284">
        <f>[4]Marzo!J56</f>
        <v>20574</v>
      </c>
      <c r="E67" s="284">
        <f>[4]Abril!J55</f>
        <v>288906</v>
      </c>
      <c r="F67" s="284">
        <f>[4]Mayo!J56</f>
        <v>583917</v>
      </c>
      <c r="G67" s="284">
        <f>[4]Junio!J56</f>
        <v>301265</v>
      </c>
      <c r="H67" s="284">
        <f>[4]Julio!J56</f>
        <v>79073</v>
      </c>
      <c r="I67" s="284">
        <f>[4]Agosto!J56</f>
        <v>38883</v>
      </c>
      <c r="J67" s="284">
        <f>[4]Septiembre!J56</f>
        <v>217410</v>
      </c>
      <c r="K67" s="284">
        <f>[4]Octubre!J56</f>
        <v>487161</v>
      </c>
      <c r="L67" s="284">
        <f>[4]Noviembre!J56</f>
        <v>441005</v>
      </c>
      <c r="M67" s="284">
        <f>[4]Diciembre!J56</f>
        <v>78975</v>
      </c>
      <c r="N67" s="285">
        <f>SUM(B67:M67)</f>
        <v>2558363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</row>
    <row r="68" spans="1:27" ht="33.75" customHeight="1" x14ac:dyDescent="0.35">
      <c r="A68" s="283" t="s">
        <v>175</v>
      </c>
      <c r="B68" s="284">
        <f>[4]Enero!J53</f>
        <v>30380</v>
      </c>
      <c r="C68" s="284">
        <f>[4]Febrero!J57</f>
        <v>30048</v>
      </c>
      <c r="D68" s="284">
        <f>[4]Marzo!J57</f>
        <v>14360</v>
      </c>
      <c r="E68" s="284">
        <f>[4]Abril!J56</f>
        <v>31920</v>
      </c>
      <c r="F68" s="284">
        <f>[4]Mayo!J57</f>
        <v>27657</v>
      </c>
      <c r="G68" s="284">
        <f>[4]Junio!J57</f>
        <v>35274</v>
      </c>
      <c r="H68" s="284">
        <f>[4]Julio!J57</f>
        <v>43081</v>
      </c>
      <c r="I68" s="284">
        <f>[4]Agosto!J57</f>
        <v>37975</v>
      </c>
      <c r="J68" s="284">
        <f>[4]Septiembre!J57</f>
        <v>54775</v>
      </c>
      <c r="K68" s="284">
        <f>[4]Octubre!J57</f>
        <v>28043</v>
      </c>
      <c r="L68" s="284">
        <f>[4]Noviembre!J57</f>
        <v>31001</v>
      </c>
      <c r="M68" s="284">
        <f>[4]Diciembre!J57</f>
        <v>57380</v>
      </c>
      <c r="N68" s="285">
        <f t="shared" ref="N68:N98" si="2">SUM(B68:M68)</f>
        <v>421894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</row>
    <row r="69" spans="1:27" ht="33.75" customHeight="1" x14ac:dyDescent="0.35">
      <c r="A69" s="283" t="s">
        <v>176</v>
      </c>
      <c r="B69" s="284">
        <f>[4]Enero!J54</f>
        <v>11035</v>
      </c>
      <c r="C69" s="284">
        <f>[4]Febrero!J58</f>
        <v>4911</v>
      </c>
      <c r="D69" s="284">
        <f>[4]Marzo!J58</f>
        <v>1325</v>
      </c>
      <c r="E69" s="284">
        <f>[4]Abril!J57</f>
        <v>1690</v>
      </c>
      <c r="F69" s="284">
        <f>[4]Mayo!J58</f>
        <v>0</v>
      </c>
      <c r="G69" s="284">
        <f>[4]Junio!J58</f>
        <v>0</v>
      </c>
      <c r="H69" s="284">
        <f>[4]Julio!J58</f>
        <v>250</v>
      </c>
      <c r="I69" s="284">
        <f>[4]Agosto!J58</f>
        <v>150</v>
      </c>
      <c r="J69" s="284">
        <f>[4]Septiembre!J58</f>
        <v>0</v>
      </c>
      <c r="K69" s="284">
        <f>[4]Octubre!J58</f>
        <v>0</v>
      </c>
      <c r="L69" s="284">
        <f>[4]Noviembre!J58</f>
        <v>0</v>
      </c>
      <c r="M69" s="284">
        <f>[4]Diciembre!J58</f>
        <v>2200</v>
      </c>
      <c r="N69" s="285">
        <f t="shared" si="2"/>
        <v>21561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</row>
    <row r="70" spans="1:27" ht="33.75" customHeight="1" x14ac:dyDescent="0.35">
      <c r="A70" s="283" t="s">
        <v>177</v>
      </c>
      <c r="B70" s="284">
        <f>[4]Enero!J55</f>
        <v>292400</v>
      </c>
      <c r="C70" s="284">
        <f>[4]Febrero!J59</f>
        <v>286464</v>
      </c>
      <c r="D70" s="284">
        <f>[4]Marzo!J59</f>
        <v>286175</v>
      </c>
      <c r="E70" s="284">
        <f>[4]Abril!J58</f>
        <v>118108</v>
      </c>
      <c r="F70" s="284">
        <f>[4]Mayo!J59</f>
        <v>285468</v>
      </c>
      <c r="G70" s="284">
        <f>[4]Junio!J59</f>
        <v>286476</v>
      </c>
      <c r="H70" s="284">
        <f>[4]Julio!J59</f>
        <v>285866</v>
      </c>
      <c r="I70" s="284">
        <f>[4]Agosto!J59</f>
        <v>286802</v>
      </c>
      <c r="J70" s="284">
        <f>[4]Septiembre!J59</f>
        <v>286583</v>
      </c>
      <c r="K70" s="284">
        <f>[4]Octubre!J59</f>
        <v>286339</v>
      </c>
      <c r="L70" s="284">
        <f>[4]Noviembre!J59</f>
        <v>293109</v>
      </c>
      <c r="M70" s="284">
        <f>[4]Diciembre!J59</f>
        <v>292777</v>
      </c>
      <c r="N70" s="285">
        <f>SUM(B70:M70)/5</f>
        <v>657313.4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</row>
    <row r="71" spans="1:27" ht="33.75" customHeight="1" x14ac:dyDescent="0.35">
      <c r="A71" s="283" t="s">
        <v>178</v>
      </c>
      <c r="B71" s="284">
        <f>[4]Enero!J56</f>
        <v>3974</v>
      </c>
      <c r="C71" s="284">
        <f>[4]Febrero!J60</f>
        <v>1208</v>
      </c>
      <c r="D71" s="284">
        <f>[4]Marzo!J60</f>
        <v>1428</v>
      </c>
      <c r="E71" s="284">
        <f>[4]Abril!J59</f>
        <v>4058</v>
      </c>
      <c r="F71" s="284">
        <f>[4]Mayo!J60</f>
        <v>2011</v>
      </c>
      <c r="G71" s="284">
        <f>[4]Junio!J60</f>
        <v>2808</v>
      </c>
      <c r="H71" s="284">
        <f>[4]Julio!J60</f>
        <v>8148</v>
      </c>
      <c r="I71" s="284">
        <f>[4]Agosto!J60</f>
        <v>1543</v>
      </c>
      <c r="J71" s="284">
        <f>[4]Septiembre!J60</f>
        <v>2411</v>
      </c>
      <c r="K71" s="284">
        <f>[4]Octubre!J60</f>
        <v>2392</v>
      </c>
      <c r="L71" s="284">
        <f>[4]Noviembre!J60</f>
        <v>3014</v>
      </c>
      <c r="M71" s="284">
        <f>[4]Diciembre!J60</f>
        <v>7831</v>
      </c>
      <c r="N71" s="285">
        <f t="shared" si="2"/>
        <v>40826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</row>
    <row r="72" spans="1:27" ht="33.75" customHeight="1" x14ac:dyDescent="0.35">
      <c r="A72" s="283" t="s">
        <v>179</v>
      </c>
      <c r="B72" s="284">
        <f>[4]Enero!J57</f>
        <v>8452</v>
      </c>
      <c r="C72" s="284">
        <f>[4]Febrero!J61</f>
        <v>130211</v>
      </c>
      <c r="D72" s="284">
        <f>[4]Marzo!J61</f>
        <v>51333</v>
      </c>
      <c r="E72" s="284">
        <f>[4]Abril!J60</f>
        <v>35673</v>
      </c>
      <c r="F72" s="284">
        <f>[4]Mayo!J61</f>
        <v>9214</v>
      </c>
      <c r="G72" s="284">
        <f>[4]Junio!J61</f>
        <v>6217</v>
      </c>
      <c r="H72" s="284">
        <f>[4]Julio!J61</f>
        <v>20249</v>
      </c>
      <c r="I72" s="284">
        <f>[4]Agosto!J61</f>
        <v>10104</v>
      </c>
      <c r="J72" s="284">
        <f>[4]Septiembre!J61</f>
        <v>574</v>
      </c>
      <c r="K72" s="284">
        <f>[4]Octubre!J61</f>
        <v>545</v>
      </c>
      <c r="L72" s="284">
        <f>[4]Noviembre!J61</f>
        <v>23214</v>
      </c>
      <c r="M72" s="284">
        <f>[4]Diciembre!J61</f>
        <v>23203</v>
      </c>
      <c r="N72" s="285">
        <f t="shared" si="2"/>
        <v>318989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</row>
    <row r="73" spans="1:27" ht="33.75" customHeight="1" x14ac:dyDescent="0.35">
      <c r="A73" s="283" t="s">
        <v>180</v>
      </c>
      <c r="B73" s="284">
        <f>[4]Enero!J58</f>
        <v>16882</v>
      </c>
      <c r="C73" s="284">
        <f>[4]Febrero!J62</f>
        <v>37065</v>
      </c>
      <c r="D73" s="284">
        <f>[4]Marzo!J62</f>
        <v>24197</v>
      </c>
      <c r="E73" s="284">
        <f>[4]Abril!J61</f>
        <v>19010</v>
      </c>
      <c r="F73" s="284">
        <f>[4]Mayo!J62</f>
        <v>2610</v>
      </c>
      <c r="G73" s="284">
        <f>[4]Junio!J62</f>
        <v>6788</v>
      </c>
      <c r="H73" s="284">
        <f>[4]Julio!J62</f>
        <v>54236</v>
      </c>
      <c r="I73" s="284">
        <f>[4]Agosto!J62</f>
        <v>16573</v>
      </c>
      <c r="J73" s="284">
        <f>[4]Septiembre!J62</f>
        <v>1178</v>
      </c>
      <c r="K73" s="284">
        <f>[4]Octubre!J62</f>
        <v>666</v>
      </c>
      <c r="L73" s="284">
        <f>[4]Noviembre!J62</f>
        <v>19547</v>
      </c>
      <c r="M73" s="284">
        <f>[4]Diciembre!J62</f>
        <v>48750</v>
      </c>
      <c r="N73" s="285">
        <f t="shared" si="2"/>
        <v>247502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</row>
    <row r="74" spans="1:27" ht="33.75" customHeight="1" x14ac:dyDescent="0.35">
      <c r="A74" s="283" t="s">
        <v>181</v>
      </c>
      <c r="B74" s="284">
        <f>[4]Enero!J59</f>
        <v>476</v>
      </c>
      <c r="C74" s="284">
        <f>[4]Febrero!J63</f>
        <v>671</v>
      </c>
      <c r="D74" s="284">
        <f>[4]Marzo!J63</f>
        <v>641</v>
      </c>
      <c r="E74" s="284">
        <f>[4]Abril!J62</f>
        <v>1149</v>
      </c>
      <c r="F74" s="284">
        <f>[4]Mayo!J63</f>
        <v>290</v>
      </c>
      <c r="G74" s="284">
        <f>[4]Junio!J63</f>
        <v>190</v>
      </c>
      <c r="H74" s="284">
        <f>[4]Julio!J63</f>
        <v>556</v>
      </c>
      <c r="I74" s="284">
        <f>[4]Agosto!J63</f>
        <v>2077</v>
      </c>
      <c r="J74" s="284">
        <f>[4]Septiembre!J63</f>
        <v>523</v>
      </c>
      <c r="K74" s="284">
        <f>[4]Octubre!J63</f>
        <v>35</v>
      </c>
      <c r="L74" s="284">
        <f>[4]Noviembre!J63</f>
        <v>570</v>
      </c>
      <c r="M74" s="284">
        <f>[4]Diciembre!J63</f>
        <v>627</v>
      </c>
      <c r="N74" s="285">
        <f t="shared" si="2"/>
        <v>7805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</row>
    <row r="75" spans="1:27" ht="33.75" customHeight="1" x14ac:dyDescent="0.35">
      <c r="A75" s="283" t="s">
        <v>182</v>
      </c>
      <c r="B75" s="284">
        <f>[4]Enero!J60</f>
        <v>94409</v>
      </c>
      <c r="C75" s="284">
        <f>[4]Febrero!J64</f>
        <v>74613</v>
      </c>
      <c r="D75" s="284">
        <f>[4]Marzo!J64</f>
        <v>55932</v>
      </c>
      <c r="E75" s="284">
        <f>[4]Abril!J63</f>
        <v>34923</v>
      </c>
      <c r="F75" s="284">
        <f>[4]Mayo!J64</f>
        <v>11874</v>
      </c>
      <c r="G75" s="284">
        <f>[4]Junio!J64</f>
        <v>9643</v>
      </c>
      <c r="H75" s="284">
        <f>[4]Julio!J64</f>
        <v>11054</v>
      </c>
      <c r="I75" s="284">
        <f>[4]Agosto!J64</f>
        <v>8397</v>
      </c>
      <c r="J75" s="284">
        <f>[4]Septiembre!J64</f>
        <v>7689</v>
      </c>
      <c r="K75" s="284">
        <f>[4]Octubre!J64</f>
        <v>7772</v>
      </c>
      <c r="L75" s="284">
        <f>[4]Noviembre!J64</f>
        <v>26400</v>
      </c>
      <c r="M75" s="284">
        <f>[4]Diciembre!J64</f>
        <v>58178</v>
      </c>
      <c r="N75" s="285">
        <f t="shared" si="2"/>
        <v>400884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</row>
    <row r="76" spans="1:27" ht="33.75" customHeight="1" x14ac:dyDescent="0.35">
      <c r="A76" s="283" t="s">
        <v>183</v>
      </c>
      <c r="B76" s="284">
        <f>[4]Enero!J61</f>
        <v>8741</v>
      </c>
      <c r="C76" s="284">
        <f>[4]Febrero!J65</f>
        <v>8883</v>
      </c>
      <c r="D76" s="284">
        <f>[4]Marzo!J65</f>
        <v>9350</v>
      </c>
      <c r="E76" s="284">
        <f>[4]Abril!J64</f>
        <v>8777</v>
      </c>
      <c r="F76" s="284">
        <f>[4]Mayo!J65</f>
        <v>9101</v>
      </c>
      <c r="G76" s="284">
        <f>[4]Junio!J65</f>
        <v>8709</v>
      </c>
      <c r="H76" s="284">
        <f>[4]Julio!J65</f>
        <v>5573</v>
      </c>
      <c r="I76" s="284">
        <f>[4]Agosto!J65</f>
        <v>5703</v>
      </c>
      <c r="J76" s="284">
        <f>[4]Septiembre!J65</f>
        <v>3698</v>
      </c>
      <c r="K76" s="284">
        <f>[4]Octubre!J65</f>
        <v>2605</v>
      </c>
      <c r="L76" s="284">
        <f>[4]Noviembre!J65</f>
        <v>8654</v>
      </c>
      <c r="M76" s="284">
        <f>[4]Diciembre!J65</f>
        <v>7524</v>
      </c>
      <c r="N76" s="285">
        <f t="shared" si="2"/>
        <v>87318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</row>
    <row r="77" spans="1:27" ht="33.75" customHeight="1" x14ac:dyDescent="0.35">
      <c r="A77" s="283" t="s">
        <v>184</v>
      </c>
      <c r="B77" s="284">
        <f>[4]Enero!J62</f>
        <v>8682</v>
      </c>
      <c r="C77" s="284">
        <f>[4]Febrero!J66</f>
        <v>10643</v>
      </c>
      <c r="D77" s="284">
        <f>[4]Marzo!J66</f>
        <v>8133</v>
      </c>
      <c r="E77" s="284">
        <f>[4]Abril!J65</f>
        <v>5939</v>
      </c>
      <c r="F77" s="284">
        <f>[4]Mayo!J66</f>
        <v>6721</v>
      </c>
      <c r="G77" s="284">
        <f>[4]Junio!J66</f>
        <v>5064</v>
      </c>
      <c r="H77" s="284">
        <f>[4]Julio!J66</f>
        <v>3001</v>
      </c>
      <c r="I77" s="284">
        <f>[4]Agosto!J66</f>
        <v>1984</v>
      </c>
      <c r="J77" s="284">
        <f>[4]Septiembre!J66</f>
        <v>1993</v>
      </c>
      <c r="K77" s="284">
        <f>[4]Octubre!J66</f>
        <v>4624</v>
      </c>
      <c r="L77" s="284">
        <f>[4]Noviembre!J66</f>
        <v>6194</v>
      </c>
      <c r="M77" s="284">
        <f>[4]Diciembre!J66</f>
        <v>5647</v>
      </c>
      <c r="N77" s="285">
        <f t="shared" si="2"/>
        <v>68625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</row>
    <row r="78" spans="1:27" ht="33.75" customHeight="1" x14ac:dyDescent="0.35">
      <c r="A78" s="283" t="s">
        <v>185</v>
      </c>
      <c r="B78" s="284">
        <f>[4]Enero!J63</f>
        <v>3339</v>
      </c>
      <c r="C78" s="284">
        <f>[4]Febrero!J67</f>
        <v>3984</v>
      </c>
      <c r="D78" s="284">
        <f>[4]Marzo!J67</f>
        <v>2950</v>
      </c>
      <c r="E78" s="284">
        <f>[4]Abril!J66</f>
        <v>4928</v>
      </c>
      <c r="F78" s="284">
        <f>[4]Mayo!J67</f>
        <v>2987</v>
      </c>
      <c r="G78" s="284">
        <f>[4]Junio!J67</f>
        <v>3001</v>
      </c>
      <c r="H78" s="284">
        <f>[4]Julio!J67</f>
        <v>4729</v>
      </c>
      <c r="I78" s="284">
        <f>[4]Agosto!J67</f>
        <v>2883</v>
      </c>
      <c r="J78" s="284">
        <f>[4]Septiembre!J67</f>
        <v>2276</v>
      </c>
      <c r="K78" s="284">
        <f>[4]Octubre!J67</f>
        <v>2450</v>
      </c>
      <c r="L78" s="284">
        <f>[4]Noviembre!J67</f>
        <v>3550</v>
      </c>
      <c r="M78" s="284">
        <f>[4]Diciembre!J67</f>
        <v>2642</v>
      </c>
      <c r="N78" s="285">
        <f t="shared" si="2"/>
        <v>39719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</row>
    <row r="79" spans="1:27" ht="33.75" customHeight="1" x14ac:dyDescent="0.35">
      <c r="A79" s="283" t="s">
        <v>186</v>
      </c>
      <c r="B79" s="284">
        <f>[4]Enero!J64</f>
        <v>7840</v>
      </c>
      <c r="C79" s="284">
        <f>[4]Febrero!J68</f>
        <v>8099</v>
      </c>
      <c r="D79" s="284">
        <f>[4]Marzo!J68</f>
        <v>7914</v>
      </c>
      <c r="E79" s="284">
        <f>[4]Abril!J67</f>
        <v>8320</v>
      </c>
      <c r="F79" s="284">
        <f>[4]Mayo!J68</f>
        <v>6710</v>
      </c>
      <c r="G79" s="284">
        <f>[4]Junio!J68</f>
        <v>7817</v>
      </c>
      <c r="H79" s="284">
        <f>[4]Julio!J68</f>
        <v>6241</v>
      </c>
      <c r="I79" s="284">
        <f>[4]Agosto!J68</f>
        <v>4368</v>
      </c>
      <c r="J79" s="284">
        <f>[4]Septiembre!J68</f>
        <v>3150</v>
      </c>
      <c r="K79" s="284">
        <f>[4]Octubre!J68</f>
        <v>3539</v>
      </c>
      <c r="L79" s="284">
        <f>[4]Noviembre!J68</f>
        <v>6544</v>
      </c>
      <c r="M79" s="284">
        <f>[4]Diciembre!J68</f>
        <v>11554</v>
      </c>
      <c r="N79" s="285">
        <f t="shared" si="2"/>
        <v>82096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</row>
    <row r="80" spans="1:27" ht="33.75" customHeight="1" x14ac:dyDescent="0.35">
      <c r="A80" s="283" t="s">
        <v>187</v>
      </c>
      <c r="B80" s="284">
        <f>[4]Enero!J65</f>
        <v>37012</v>
      </c>
      <c r="C80" s="284">
        <f>[4]Febrero!J69</f>
        <v>69934</v>
      </c>
      <c r="D80" s="284">
        <f>[4]Marzo!J69</f>
        <v>27138</v>
      </c>
      <c r="E80" s="284">
        <f>[4]Abril!J68</f>
        <v>23298</v>
      </c>
      <c r="F80" s="284">
        <f>[4]Mayo!J69</f>
        <v>21468</v>
      </c>
      <c r="G80" s="284">
        <f>[4]Junio!J69</f>
        <v>26387</v>
      </c>
      <c r="H80" s="284">
        <f>[4]Julio!J69</f>
        <v>20298</v>
      </c>
      <c r="I80" s="284">
        <f>[4]Agosto!J69</f>
        <v>25989</v>
      </c>
      <c r="J80" s="284">
        <f>[4]Septiembre!J69</f>
        <v>18569</v>
      </c>
      <c r="K80" s="284">
        <f>[4]Octubre!J69</f>
        <v>18527</v>
      </c>
      <c r="L80" s="284">
        <f>[4]Noviembre!J69</f>
        <v>44514</v>
      </c>
      <c r="M80" s="284">
        <f>[4]Diciembre!J69</f>
        <v>26874</v>
      </c>
      <c r="N80" s="285">
        <f t="shared" si="2"/>
        <v>360008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</row>
    <row r="81" spans="1:27" ht="33.75" customHeight="1" x14ac:dyDescent="0.35">
      <c r="A81" s="283" t="s">
        <v>188</v>
      </c>
      <c r="B81" s="284">
        <f>[4]Enero!J66</f>
        <v>9278</v>
      </c>
      <c r="C81" s="284">
        <f>[4]Febrero!J70</f>
        <v>13982</v>
      </c>
      <c r="D81" s="284">
        <f>[4]Marzo!J70</f>
        <v>15115</v>
      </c>
      <c r="E81" s="284">
        <f>[4]Abril!J69</f>
        <v>12090</v>
      </c>
      <c r="F81" s="284">
        <f>[4]Mayo!J70</f>
        <v>10758</v>
      </c>
      <c r="G81" s="284">
        <f>[4]Junio!J70</f>
        <v>9579</v>
      </c>
      <c r="H81" s="284">
        <f>[4]Julio!J70</f>
        <v>8490</v>
      </c>
      <c r="I81" s="284">
        <f>[4]Agosto!J70</f>
        <v>5400</v>
      </c>
      <c r="J81" s="284">
        <f>[4]Septiembre!J70</f>
        <v>4792</v>
      </c>
      <c r="K81" s="284">
        <f>[4]Octubre!J70</f>
        <v>8331</v>
      </c>
      <c r="L81" s="284">
        <f>[4]Noviembre!J70</f>
        <v>9548</v>
      </c>
      <c r="M81" s="284">
        <f>[4]Diciembre!J70</f>
        <v>8321</v>
      </c>
      <c r="N81" s="285">
        <f t="shared" si="2"/>
        <v>115684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</row>
    <row r="82" spans="1:27" ht="33.75" customHeight="1" x14ac:dyDescent="0.35">
      <c r="A82" s="283" t="s">
        <v>189</v>
      </c>
      <c r="B82" s="284">
        <f>[4]Enero!J67</f>
        <v>0</v>
      </c>
      <c r="C82" s="284">
        <f>[4]Febrero!J71</f>
        <v>0</v>
      </c>
      <c r="D82" s="284">
        <f>[4]Marzo!J71</f>
        <v>460</v>
      </c>
      <c r="E82" s="284">
        <f>[4]Abril!J70</f>
        <v>1244</v>
      </c>
      <c r="F82" s="284">
        <f>[4]Mayo!J71</f>
        <v>3784</v>
      </c>
      <c r="G82" s="284">
        <f>[4]Junio!J71</f>
        <v>3276</v>
      </c>
      <c r="H82" s="284">
        <f>[4]Julio!J71</f>
        <v>10</v>
      </c>
      <c r="I82" s="284">
        <f>[4]Agosto!J71</f>
        <v>0</v>
      </c>
      <c r="J82" s="284">
        <f>[4]Septiembre!J71</f>
        <v>0</v>
      </c>
      <c r="K82" s="284">
        <f>[4]Octubre!J71</f>
        <v>0</v>
      </c>
      <c r="L82" s="284">
        <f>[4]Noviembre!J71</f>
        <v>0</v>
      </c>
      <c r="M82" s="284">
        <f>[4]Diciembre!J71</f>
        <v>0</v>
      </c>
      <c r="N82" s="285">
        <f t="shared" si="2"/>
        <v>8774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</row>
    <row r="83" spans="1:27" ht="33.75" customHeight="1" x14ac:dyDescent="0.35">
      <c r="A83" s="283" t="s">
        <v>190</v>
      </c>
      <c r="B83" s="284">
        <f>[4]Enero!J68</f>
        <v>11957</v>
      </c>
      <c r="C83" s="284">
        <f>[4]Febrero!J72</f>
        <v>12080</v>
      </c>
      <c r="D83" s="284">
        <f>[4]Marzo!J72</f>
        <v>13394</v>
      </c>
      <c r="E83" s="284">
        <f>[4]Abril!J71</f>
        <v>12550</v>
      </c>
      <c r="F83" s="284">
        <f>[4]Mayo!J72</f>
        <v>12933</v>
      </c>
      <c r="G83" s="284">
        <f>[4]Junio!J72</f>
        <v>17617</v>
      </c>
      <c r="H83" s="284">
        <f>[4]Julio!J72</f>
        <v>7792</v>
      </c>
      <c r="I83" s="284">
        <f>[4]Agosto!J72</f>
        <v>9733</v>
      </c>
      <c r="J83" s="284">
        <f>[4]Septiembre!J72</f>
        <v>6942</v>
      </c>
      <c r="K83" s="284">
        <f>[4]Octubre!J72</f>
        <v>7059</v>
      </c>
      <c r="L83" s="284">
        <f>[4]Noviembre!J72</f>
        <v>12041</v>
      </c>
      <c r="M83" s="284">
        <f>[4]Diciembre!J72</f>
        <v>14644</v>
      </c>
      <c r="N83" s="285">
        <f t="shared" si="2"/>
        <v>138742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</row>
    <row r="84" spans="1:27" ht="33.75" customHeight="1" x14ac:dyDescent="0.35">
      <c r="A84" s="283" t="s">
        <v>191</v>
      </c>
      <c r="B84" s="284">
        <f>[4]Enero!J69</f>
        <v>6355</v>
      </c>
      <c r="C84" s="284">
        <f>[4]Febrero!J73</f>
        <v>6280</v>
      </c>
      <c r="D84" s="284">
        <f>[4]Marzo!J73</f>
        <v>6552</v>
      </c>
      <c r="E84" s="284">
        <f>[4]Abril!J72</f>
        <v>7555</v>
      </c>
      <c r="F84" s="284">
        <f>[4]Mayo!J73</f>
        <v>7104</v>
      </c>
      <c r="G84" s="284">
        <f>[4]Junio!J73</f>
        <v>6987</v>
      </c>
      <c r="H84" s="284">
        <f>[4]Julio!J73</f>
        <v>5495</v>
      </c>
      <c r="I84" s="284">
        <f>[4]Agosto!J73</f>
        <v>3721</v>
      </c>
      <c r="J84" s="284">
        <f>[4]Septiembre!J73</f>
        <v>3580</v>
      </c>
      <c r="K84" s="284">
        <f>[4]Octubre!J73</f>
        <v>2915</v>
      </c>
      <c r="L84" s="284">
        <f>[4]Noviembre!J73</f>
        <v>8101</v>
      </c>
      <c r="M84" s="284">
        <f>[4]Diciembre!J73</f>
        <v>7547</v>
      </c>
      <c r="N84" s="285">
        <f t="shared" si="2"/>
        <v>72192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</row>
    <row r="85" spans="1:27" ht="33.75" customHeight="1" x14ac:dyDescent="0.35">
      <c r="A85" s="283" t="s">
        <v>192</v>
      </c>
      <c r="B85" s="284">
        <f>[4]Enero!J70</f>
        <v>2100</v>
      </c>
      <c r="C85" s="284">
        <f>[4]Febrero!J74</f>
        <v>6745</v>
      </c>
      <c r="D85" s="284">
        <f>[4]Marzo!J74</f>
        <v>8269</v>
      </c>
      <c r="E85" s="284">
        <f>[4]Abril!J73</f>
        <v>10200</v>
      </c>
      <c r="F85" s="284">
        <f>[4]Mayo!J74</f>
        <v>8461</v>
      </c>
      <c r="G85" s="284">
        <f>[4]Junio!J74</f>
        <v>12896</v>
      </c>
      <c r="H85" s="284">
        <f>[4]Julio!J74</f>
        <v>3581</v>
      </c>
      <c r="I85" s="284">
        <f>[4]Agosto!J74</f>
        <v>589</v>
      </c>
      <c r="J85" s="284">
        <f>[4]Septiembre!J74</f>
        <v>1728</v>
      </c>
      <c r="K85" s="284">
        <f>[4]Octubre!J74</f>
        <v>1723</v>
      </c>
      <c r="L85" s="284">
        <f>[4]Noviembre!J74</f>
        <v>1021</v>
      </c>
      <c r="M85" s="284">
        <f>[4]Diciembre!J74</f>
        <v>1906</v>
      </c>
      <c r="N85" s="285">
        <f t="shared" si="2"/>
        <v>59219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</row>
    <row r="86" spans="1:27" ht="33.75" customHeight="1" x14ac:dyDescent="0.35">
      <c r="A86" s="283" t="s">
        <v>193</v>
      </c>
      <c r="B86" s="284">
        <f>[4]Enero!J71</f>
        <v>915</v>
      </c>
      <c r="C86" s="284">
        <f>[4]Febrero!J75</f>
        <v>1305</v>
      </c>
      <c r="D86" s="284">
        <f>[4]Marzo!J75</f>
        <v>1798</v>
      </c>
      <c r="E86" s="284">
        <f>[4]Abril!J74</f>
        <v>1057</v>
      </c>
      <c r="F86" s="284">
        <f>[4]Mayo!J75</f>
        <v>990</v>
      </c>
      <c r="G86" s="284">
        <f>[4]Junio!J75</f>
        <v>915</v>
      </c>
      <c r="H86" s="284">
        <f>[4]Julio!J75</f>
        <v>1022</v>
      </c>
      <c r="I86" s="284">
        <f>[4]Agosto!J75</f>
        <v>445</v>
      </c>
      <c r="J86" s="284">
        <f>[4]Septiembre!J75</f>
        <v>477</v>
      </c>
      <c r="K86" s="284">
        <f>[4]Octubre!J75</f>
        <v>438</v>
      </c>
      <c r="L86" s="284">
        <f>[4]Noviembre!J75</f>
        <v>814</v>
      </c>
      <c r="M86" s="284">
        <f>[4]Diciembre!J75</f>
        <v>959</v>
      </c>
      <c r="N86" s="285">
        <f t="shared" si="2"/>
        <v>11135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</row>
    <row r="87" spans="1:27" ht="33.75" customHeight="1" x14ac:dyDescent="0.35">
      <c r="A87" s="283" t="s">
        <v>194</v>
      </c>
      <c r="B87" s="284">
        <f>[4]Enero!J72</f>
        <v>875</v>
      </c>
      <c r="C87" s="284">
        <f>[4]Febrero!J76</f>
        <v>1703</v>
      </c>
      <c r="D87" s="284">
        <f>[4]Marzo!J76</f>
        <v>1139</v>
      </c>
      <c r="E87" s="284">
        <f>[4]Abril!J75</f>
        <v>1296</v>
      </c>
      <c r="F87" s="284">
        <f>[4]Mayo!J76</f>
        <v>821</v>
      </c>
      <c r="G87" s="284">
        <f>[4]Junio!J76</f>
        <v>839</v>
      </c>
      <c r="H87" s="284">
        <f>[4]Julio!J76</f>
        <v>1408</v>
      </c>
      <c r="I87" s="284">
        <f>[4]Agosto!J76</f>
        <v>753</v>
      </c>
      <c r="J87" s="284">
        <f>[4]Septiembre!J76</f>
        <v>961</v>
      </c>
      <c r="K87" s="284">
        <f>[4]Octubre!J76</f>
        <v>508</v>
      </c>
      <c r="L87" s="284">
        <f>[4]Noviembre!J76</f>
        <v>2345</v>
      </c>
      <c r="M87" s="284">
        <f>[4]Diciembre!J76</f>
        <v>1457</v>
      </c>
      <c r="N87" s="285">
        <f t="shared" si="2"/>
        <v>14105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</row>
    <row r="88" spans="1:27" ht="33.75" customHeight="1" x14ac:dyDescent="0.35">
      <c r="A88" s="283" t="s">
        <v>195</v>
      </c>
      <c r="B88" s="284">
        <f>[4]Enero!J73</f>
        <v>17232</v>
      </c>
      <c r="C88" s="284">
        <f>[4]Febrero!J77</f>
        <v>20396</v>
      </c>
      <c r="D88" s="284">
        <f>[4]Marzo!J77</f>
        <v>11958</v>
      </c>
      <c r="E88" s="284">
        <f>[4]Abril!J76</f>
        <v>11293</v>
      </c>
      <c r="F88" s="284">
        <f>[4]Mayo!J77</f>
        <v>10541</v>
      </c>
      <c r="G88" s="284">
        <f>[4]Junio!J77</f>
        <v>15078</v>
      </c>
      <c r="H88" s="284">
        <f>[4]Julio!J77</f>
        <v>6676</v>
      </c>
      <c r="I88" s="284">
        <f>[4]Agosto!J77</f>
        <v>6812</v>
      </c>
      <c r="J88" s="284">
        <f>[4]Septiembre!J77</f>
        <v>3213</v>
      </c>
      <c r="K88" s="284">
        <f>[4]Octubre!J77</f>
        <v>3622</v>
      </c>
      <c r="L88" s="284">
        <f>[4]Noviembre!J77</f>
        <v>10501</v>
      </c>
      <c r="M88" s="284">
        <f>[4]Diciembre!J77</f>
        <v>9898</v>
      </c>
      <c r="N88" s="285">
        <f t="shared" si="2"/>
        <v>127220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</row>
    <row r="89" spans="1:27" ht="33.75" customHeight="1" x14ac:dyDescent="0.35">
      <c r="A89" s="283" t="s">
        <v>196</v>
      </c>
      <c r="B89" s="284">
        <f>[4]Enero!J74</f>
        <v>1301</v>
      </c>
      <c r="C89" s="284">
        <f>[4]Febrero!J78</f>
        <v>1537</v>
      </c>
      <c r="D89" s="284">
        <f>[4]Marzo!J78</f>
        <v>2332</v>
      </c>
      <c r="E89" s="284">
        <f>[4]Abril!J77</f>
        <v>2981</v>
      </c>
      <c r="F89" s="284">
        <f>[4]Mayo!J78</f>
        <v>2660</v>
      </c>
      <c r="G89" s="284">
        <f>[4]Junio!J78</f>
        <v>2217</v>
      </c>
      <c r="H89" s="284">
        <f>[4]Julio!J78</f>
        <v>1010</v>
      </c>
      <c r="I89" s="284">
        <f>[4]Agosto!J78</f>
        <v>970</v>
      </c>
      <c r="J89" s="284">
        <f>[4]Septiembre!J78</f>
        <v>1277</v>
      </c>
      <c r="K89" s="284">
        <f>[4]Octubre!J78</f>
        <v>744</v>
      </c>
      <c r="L89" s="284">
        <f>[4]Noviembre!J78</f>
        <v>1321</v>
      </c>
      <c r="M89" s="284">
        <f>[4]Diciembre!J78</f>
        <v>1842</v>
      </c>
      <c r="N89" s="285">
        <f t="shared" si="2"/>
        <v>20192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</row>
    <row r="90" spans="1:27" ht="33.75" customHeight="1" x14ac:dyDescent="0.35">
      <c r="A90" s="283" t="s">
        <v>243</v>
      </c>
      <c r="B90" s="284">
        <f>[4]Enero!J75</f>
        <v>17100</v>
      </c>
      <c r="C90" s="284">
        <f>[4]Febrero!J79</f>
        <v>30400</v>
      </c>
      <c r="D90" s="284">
        <f>[4]Marzo!J79</f>
        <v>32300</v>
      </c>
      <c r="E90" s="284">
        <f>[4]Abril!J78</f>
        <v>15200</v>
      </c>
      <c r="F90" s="284">
        <f>[4]Mayo!J79</f>
        <v>0</v>
      </c>
      <c r="G90" s="284">
        <f>[4]Junio!J79</f>
        <v>0</v>
      </c>
      <c r="H90" s="284">
        <f>[4]Julio!J79</f>
        <v>0</v>
      </c>
      <c r="I90" s="284">
        <f>[4]Agosto!J79</f>
        <v>0</v>
      </c>
      <c r="J90" s="284">
        <f>[4]Septiembre!J79</f>
        <v>0</v>
      </c>
      <c r="K90" s="284">
        <f>[4]Octubre!J79</f>
        <v>0</v>
      </c>
      <c r="L90" s="284">
        <f>[4]Noviembre!J79</f>
        <v>0</v>
      </c>
      <c r="M90" s="284">
        <f>[4]Diciembre!J79</f>
        <v>0</v>
      </c>
      <c r="N90" s="285">
        <f t="shared" si="2"/>
        <v>95000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</row>
    <row r="91" spans="1:27" ht="33.75" customHeight="1" x14ac:dyDescent="0.35">
      <c r="A91" s="283" t="s">
        <v>198</v>
      </c>
      <c r="B91" s="284">
        <f>[4]Enero!J76</f>
        <v>1265</v>
      </c>
      <c r="C91" s="284">
        <f>[4]Febrero!J80</f>
        <v>1513</v>
      </c>
      <c r="D91" s="284">
        <f>[4]Marzo!J80</f>
        <v>2600</v>
      </c>
      <c r="E91" s="284">
        <f>[4]Abril!J79</f>
        <v>963</v>
      </c>
      <c r="F91" s="284">
        <f>[4]Mayo!J80</f>
        <v>20141</v>
      </c>
      <c r="G91" s="284">
        <f>[4]Junio!J80</f>
        <v>9102</v>
      </c>
      <c r="H91" s="284">
        <f>[4]Julio!J80</f>
        <v>1959</v>
      </c>
      <c r="I91" s="284">
        <f>[4]Agosto!J80</f>
        <v>946</v>
      </c>
      <c r="J91" s="284">
        <f>[4]Septiembre!J80</f>
        <v>1413</v>
      </c>
      <c r="K91" s="284">
        <f>[4]Octubre!J80</f>
        <v>926</v>
      </c>
      <c r="L91" s="284">
        <f>[4]Noviembre!J80</f>
        <v>1852</v>
      </c>
      <c r="M91" s="284">
        <f>[4]Diciembre!J80</f>
        <v>1494</v>
      </c>
      <c r="N91" s="285">
        <f t="shared" si="2"/>
        <v>44174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</row>
    <row r="92" spans="1:27" ht="33.75" customHeight="1" x14ac:dyDescent="0.35">
      <c r="A92" s="283" t="s">
        <v>199</v>
      </c>
      <c r="B92" s="284">
        <f>[4]Enero!J77</f>
        <v>75555</v>
      </c>
      <c r="C92" s="284">
        <f>[4]Febrero!J81</f>
        <v>81233</v>
      </c>
      <c r="D92" s="284">
        <f>[4]Marzo!J81</f>
        <v>54256</v>
      </c>
      <c r="E92" s="284">
        <f>[4]Abril!J80</f>
        <v>12969</v>
      </c>
      <c r="F92" s="284">
        <f>[4]Mayo!J81</f>
        <v>510</v>
      </c>
      <c r="G92" s="284">
        <f>[4]Junio!J81</f>
        <v>985</v>
      </c>
      <c r="H92" s="284">
        <f>[4]Julio!J81</f>
        <v>50511</v>
      </c>
      <c r="I92" s="284">
        <f>[4]Agosto!J81</f>
        <v>60789</v>
      </c>
      <c r="J92" s="284">
        <f>[4]Septiembre!J81</f>
        <v>75862</v>
      </c>
      <c r="K92" s="284">
        <f>[4]Octubre!J81</f>
        <v>41901</v>
      </c>
      <c r="L92" s="284">
        <f>[4]Noviembre!J81</f>
        <v>33448</v>
      </c>
      <c r="M92" s="284">
        <f>[4]Diciembre!J81</f>
        <v>45474</v>
      </c>
      <c r="N92" s="285">
        <f t="shared" si="2"/>
        <v>533493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</row>
    <row r="93" spans="1:27" ht="33.75" customHeight="1" x14ac:dyDescent="0.35">
      <c r="A93" s="283" t="s">
        <v>200</v>
      </c>
      <c r="B93" s="284">
        <f>[4]Enero!J78</f>
        <v>15630</v>
      </c>
      <c r="C93" s="284">
        <f>[4]Febrero!J82</f>
        <v>15378</v>
      </c>
      <c r="D93" s="284">
        <f>[4]Marzo!J82</f>
        <v>10954</v>
      </c>
      <c r="E93" s="284">
        <f>[4]Abril!J81</f>
        <v>10969</v>
      </c>
      <c r="F93" s="284">
        <f>[4]Mayo!J82</f>
        <v>14201</v>
      </c>
      <c r="G93" s="284">
        <f>[4]Junio!J82</f>
        <v>13335</v>
      </c>
      <c r="H93" s="284">
        <f>[4]Julio!J82</f>
        <v>13535</v>
      </c>
      <c r="I93" s="284">
        <f>[4]Agosto!J82</f>
        <v>15405</v>
      </c>
      <c r="J93" s="284">
        <f>[4]Septiembre!J82</f>
        <v>12321</v>
      </c>
      <c r="K93" s="284">
        <f>[4]Octubre!J82</f>
        <v>16858</v>
      </c>
      <c r="L93" s="284">
        <f>[4]Noviembre!J82</f>
        <v>17969</v>
      </c>
      <c r="M93" s="284">
        <f>[4]Diciembre!J82</f>
        <v>15882</v>
      </c>
      <c r="N93" s="285">
        <f t="shared" si="2"/>
        <v>172437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</row>
    <row r="94" spans="1:27" ht="33.75" customHeight="1" x14ac:dyDescent="0.35">
      <c r="A94" s="283" t="s">
        <v>201</v>
      </c>
      <c r="B94" s="284">
        <f>[4]Enero!J79</f>
        <v>9187</v>
      </c>
      <c r="C94" s="284">
        <f>[4]Febrero!J83</f>
        <v>11661</v>
      </c>
      <c r="D94" s="284">
        <f>[4]Marzo!J83</f>
        <v>9454</v>
      </c>
      <c r="E94" s="284">
        <f>[4]Abril!J82</f>
        <v>14933</v>
      </c>
      <c r="F94" s="284">
        <f>[4]Mayo!J83</f>
        <v>10590</v>
      </c>
      <c r="G94" s="284">
        <f>[4]Junio!J83</f>
        <v>7954</v>
      </c>
      <c r="H94" s="284">
        <f>[4]Julio!J83</f>
        <v>7097</v>
      </c>
      <c r="I94" s="284">
        <f>[4]Agosto!J83</f>
        <v>7747</v>
      </c>
      <c r="J94" s="284">
        <f>[4]Septiembre!J83</f>
        <v>7342</v>
      </c>
      <c r="K94" s="284">
        <f>[4]Octubre!J83</f>
        <v>8327</v>
      </c>
      <c r="L94" s="284">
        <f>[4]Noviembre!J83</f>
        <v>11999</v>
      </c>
      <c r="M94" s="284">
        <f>[4]Diciembre!J83</f>
        <v>12118</v>
      </c>
      <c r="N94" s="285">
        <f t="shared" si="2"/>
        <v>118409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</row>
    <row r="95" spans="1:27" ht="33.75" customHeight="1" x14ac:dyDescent="0.35">
      <c r="A95" s="283" t="s">
        <v>202</v>
      </c>
      <c r="B95" s="284">
        <f>[4]Enero!J80</f>
        <v>1001</v>
      </c>
      <c r="C95" s="284">
        <f>[4]Febrero!J84</f>
        <v>1391</v>
      </c>
      <c r="D95" s="284">
        <f>[4]Marzo!J84</f>
        <v>1400</v>
      </c>
      <c r="E95" s="284">
        <f>[4]Abril!J83</f>
        <v>935</v>
      </c>
      <c r="F95" s="284">
        <f>[4]Mayo!J84</f>
        <v>1102</v>
      </c>
      <c r="G95" s="284">
        <f>[4]Junio!J84</f>
        <v>1098</v>
      </c>
      <c r="H95" s="284">
        <f>[4]Julio!J84</f>
        <v>1426</v>
      </c>
      <c r="I95" s="284">
        <f>[4]Agosto!J84</f>
        <v>224</v>
      </c>
      <c r="J95" s="284">
        <f>[4]Septiembre!J84</f>
        <v>805</v>
      </c>
      <c r="K95" s="284">
        <f>[4]Octubre!J84</f>
        <v>342</v>
      </c>
      <c r="L95" s="284">
        <f>[4]Noviembre!J84</f>
        <v>521</v>
      </c>
      <c r="M95" s="284">
        <f>[4]Diciembre!J84</f>
        <v>1255</v>
      </c>
      <c r="N95" s="285">
        <f t="shared" si="2"/>
        <v>11500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</row>
    <row r="96" spans="1:27" ht="33.75" customHeight="1" x14ac:dyDescent="0.35">
      <c r="A96" s="283" t="s">
        <v>203</v>
      </c>
      <c r="B96" s="284">
        <f>[4]Enero!J81</f>
        <v>57388</v>
      </c>
      <c r="C96" s="284">
        <f>[4]Febrero!J85</f>
        <v>55683</v>
      </c>
      <c r="D96" s="284">
        <f>[4]Marzo!J85</f>
        <v>53725</v>
      </c>
      <c r="E96" s="284">
        <f>[4]Abril!J84</f>
        <v>50490</v>
      </c>
      <c r="F96" s="284">
        <f>[4]Mayo!J85</f>
        <v>42730</v>
      </c>
      <c r="G96" s="284">
        <f>[4]Junio!J85</f>
        <v>33487</v>
      </c>
      <c r="H96" s="284">
        <f>[4]Julio!J85</f>
        <v>16268</v>
      </c>
      <c r="I96" s="284">
        <f>[4]Agosto!J85</f>
        <v>15716</v>
      </c>
      <c r="J96" s="284">
        <f>[4]Septiembre!J85</f>
        <v>20912</v>
      </c>
      <c r="K96" s="284">
        <f>[4]Octubre!J85</f>
        <v>30176</v>
      </c>
      <c r="L96" s="284">
        <f>[4]Noviembre!J85</f>
        <v>34883</v>
      </c>
      <c r="M96" s="284">
        <f>[4]Diciembre!J85</f>
        <v>53247</v>
      </c>
      <c r="N96" s="285">
        <f t="shared" si="2"/>
        <v>464705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</row>
    <row r="97" spans="1:27" ht="33.75" customHeight="1" x14ac:dyDescent="0.35">
      <c r="A97" s="283" t="s">
        <v>204</v>
      </c>
      <c r="B97" s="284">
        <f>[4]Enero!J82</f>
        <v>12801</v>
      </c>
      <c r="C97" s="284">
        <f>[4]Febrero!J86</f>
        <v>12974</v>
      </c>
      <c r="D97" s="284">
        <f>[4]Marzo!J86</f>
        <v>14383</v>
      </c>
      <c r="E97" s="284">
        <f>[4]Abril!J85</f>
        <v>21077</v>
      </c>
      <c r="F97" s="284">
        <f>[4]Mayo!J86</f>
        <v>14319</v>
      </c>
      <c r="G97" s="284">
        <f>[4]Junio!J86</f>
        <v>16639</v>
      </c>
      <c r="H97" s="284">
        <f>[4]Julio!J86</f>
        <v>20009</v>
      </c>
      <c r="I97" s="284">
        <f>[4]Agosto!J86</f>
        <v>22407</v>
      </c>
      <c r="J97" s="284">
        <f>[4]Septiembre!J86</f>
        <v>14569</v>
      </c>
      <c r="K97" s="284">
        <f>[4]Octubre!J86</f>
        <v>19663</v>
      </c>
      <c r="L97" s="284">
        <f>[4]Noviembre!J86</f>
        <v>11500</v>
      </c>
      <c r="M97" s="284">
        <f>[4]Diciembre!J86</f>
        <v>10293</v>
      </c>
      <c r="N97" s="285">
        <f t="shared" si="2"/>
        <v>190634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</row>
    <row r="98" spans="1:27" ht="33.75" customHeight="1" x14ac:dyDescent="0.35">
      <c r="A98" s="283" t="s">
        <v>205</v>
      </c>
      <c r="B98" s="284">
        <f>[4]Enero!J83</f>
        <v>4727</v>
      </c>
      <c r="C98" s="284">
        <f>[4]Febrero!J87</f>
        <v>5493</v>
      </c>
      <c r="D98" s="284">
        <f>[4]Marzo!J87</f>
        <v>6025</v>
      </c>
      <c r="E98" s="284">
        <f>[4]Abril!J86</f>
        <v>2366</v>
      </c>
      <c r="F98" s="284">
        <f>[4]Mayo!J87</f>
        <v>590</v>
      </c>
      <c r="G98" s="284">
        <f>[4]Junio!J87</f>
        <v>430</v>
      </c>
      <c r="H98" s="284">
        <f>[4]Julio!J87</f>
        <v>200</v>
      </c>
      <c r="I98" s="284">
        <f>[4]Agosto!J87</f>
        <v>300</v>
      </c>
      <c r="J98" s="284">
        <f>[4]Septiembre!J87</f>
        <v>542</v>
      </c>
      <c r="K98" s="284">
        <f>[4]Octubre!J87</f>
        <v>1029</v>
      </c>
      <c r="L98" s="284">
        <f>[4]Noviembre!J87</f>
        <v>2926</v>
      </c>
      <c r="M98" s="284">
        <f>[4]Diciembre!J87</f>
        <v>3997</v>
      </c>
      <c r="N98" s="285">
        <f t="shared" si="2"/>
        <v>28625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</row>
    <row r="99" spans="1:27" ht="33.75" customHeight="1" x14ac:dyDescent="0.35">
      <c r="A99" s="283" t="s">
        <v>206</v>
      </c>
      <c r="B99" s="284">
        <f>[4]Enero!J84</f>
        <v>349480</v>
      </c>
      <c r="C99" s="284">
        <f>[4]Febrero!J88</f>
        <v>361724</v>
      </c>
      <c r="D99" s="284">
        <f>[4]Marzo!J88</f>
        <v>376388</v>
      </c>
      <c r="E99" s="284">
        <f>[4]Abril!J87</f>
        <v>370688</v>
      </c>
      <c r="F99" s="284">
        <f>[4]Mayo!J88</f>
        <v>364163</v>
      </c>
      <c r="G99" s="284">
        <f>[4]Junio!J88</f>
        <v>372114</v>
      </c>
      <c r="H99" s="284">
        <f>[4]Julio!J88</f>
        <v>376038</v>
      </c>
      <c r="I99" s="284">
        <f>[4]Agosto!J88</f>
        <v>381667</v>
      </c>
      <c r="J99" s="284">
        <f>[4]Septiembre!J88</f>
        <v>357415</v>
      </c>
      <c r="K99" s="284">
        <f>[4]Octubre!J88</f>
        <v>327884</v>
      </c>
      <c r="L99" s="284">
        <f>[4]Noviembre!J88</f>
        <v>357939</v>
      </c>
      <c r="M99" s="284">
        <f>[4]Diciembre!J88</f>
        <v>346957</v>
      </c>
      <c r="N99" s="285">
        <f>SUM(B99:M99)/12</f>
        <v>361871.41666666669</v>
      </c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</row>
    <row r="100" spans="1:27" ht="33.75" customHeight="1" x14ac:dyDescent="0.35">
      <c r="A100" s="283" t="s">
        <v>207</v>
      </c>
      <c r="B100" s="284">
        <f>[4]Enero!J85</f>
        <v>693877</v>
      </c>
      <c r="C100" s="284">
        <f>[4]Febrero!J89</f>
        <v>715357</v>
      </c>
      <c r="D100" s="284">
        <f>[4]Marzo!J89</f>
        <v>720124</v>
      </c>
      <c r="E100" s="284">
        <f>[4]Abril!J88</f>
        <v>722410</v>
      </c>
      <c r="F100" s="284">
        <f>[4]Mayo!J89</f>
        <v>717546</v>
      </c>
      <c r="G100" s="284">
        <f>[4]Junio!J89</f>
        <v>738508</v>
      </c>
      <c r="H100" s="284">
        <f>[4]Julio!J89</f>
        <v>755478</v>
      </c>
      <c r="I100" s="284">
        <f>[4]Agosto!J89</f>
        <v>765399</v>
      </c>
      <c r="J100" s="284">
        <f>[4]Septiembre!J89</f>
        <v>723294</v>
      </c>
      <c r="K100" s="284">
        <f>[4]Octubre!J89</f>
        <v>630117</v>
      </c>
      <c r="L100" s="284">
        <f>[4]Noviembre!J89</f>
        <v>737599</v>
      </c>
      <c r="M100" s="284">
        <f>[4]Diciembre!J89</f>
        <v>687151</v>
      </c>
      <c r="N100" s="285">
        <f>SUM(B100:M100)/12</f>
        <v>717238.33333333337</v>
      </c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</row>
    <row r="101" spans="1:27" ht="33.75" customHeight="1" thickBot="1" x14ac:dyDescent="0.4">
      <c r="A101" s="286" t="s">
        <v>14</v>
      </c>
      <c r="B101" s="125">
        <f t="shared" ref="B101:M101" si="3">SUM(B67:B100)</f>
        <v>1831461</v>
      </c>
      <c r="C101" s="125">
        <f t="shared" si="3"/>
        <v>2024948</v>
      </c>
      <c r="D101" s="125">
        <f t="shared" si="3"/>
        <v>1854076</v>
      </c>
      <c r="E101" s="125">
        <f t="shared" si="3"/>
        <v>1869965</v>
      </c>
      <c r="F101" s="125">
        <f t="shared" si="3"/>
        <v>2213972</v>
      </c>
      <c r="G101" s="125">
        <f t="shared" si="3"/>
        <v>1962695</v>
      </c>
      <c r="H101" s="125">
        <f t="shared" si="3"/>
        <v>1820360</v>
      </c>
      <c r="I101" s="125">
        <f t="shared" si="3"/>
        <v>1742454</v>
      </c>
      <c r="J101" s="125">
        <f t="shared" si="3"/>
        <v>1838274</v>
      </c>
      <c r="K101" s="125">
        <f t="shared" si="3"/>
        <v>1947261</v>
      </c>
      <c r="L101" s="125">
        <f t="shared" si="3"/>
        <v>2163644</v>
      </c>
      <c r="M101" s="125">
        <f t="shared" si="3"/>
        <v>1848604</v>
      </c>
      <c r="N101" s="126">
        <f>SUM(N67:N100)</f>
        <v>8618253.1500000004</v>
      </c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</row>
    <row r="102" spans="1:27" s="152" customFormat="1" ht="21" x14ac:dyDescent="0.35">
      <c r="A102" s="261" t="s">
        <v>235</v>
      </c>
      <c r="B102" s="291"/>
      <c r="C102" s="291"/>
      <c r="D102" s="291"/>
      <c r="E102" s="291"/>
      <c r="F102" s="291"/>
      <c r="G102" s="171"/>
      <c r="H102" s="291"/>
      <c r="I102" s="291"/>
      <c r="J102" s="291"/>
      <c r="K102" s="291"/>
      <c r="L102" s="291"/>
      <c r="M102" s="291"/>
      <c r="N102" s="29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</row>
    <row r="103" spans="1:27" s="152" customFormat="1" ht="21" x14ac:dyDescent="0.35">
      <c r="A103" s="261" t="s">
        <v>237</v>
      </c>
      <c r="B103" s="188"/>
      <c r="C103" s="188"/>
      <c r="D103" s="188"/>
      <c r="E103" s="188"/>
      <c r="F103" s="188"/>
      <c r="G103" s="188" t="s">
        <v>236</v>
      </c>
      <c r="H103" s="188"/>
      <c r="I103" s="188"/>
      <c r="J103" s="188"/>
      <c r="K103" s="188"/>
      <c r="L103" s="188"/>
      <c r="M103" s="188"/>
      <c r="N103" s="188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</row>
    <row r="104" spans="1:27" s="152" customFormat="1" ht="21" x14ac:dyDescent="0.35">
      <c r="A104" s="261" t="s">
        <v>240</v>
      </c>
      <c r="B104" s="234"/>
      <c r="C104" s="234"/>
      <c r="D104" s="234"/>
      <c r="E104" s="234"/>
      <c r="F104" s="234"/>
      <c r="G104" s="188" t="s">
        <v>238</v>
      </c>
      <c r="H104" s="234"/>
      <c r="I104" s="234"/>
      <c r="J104" s="234"/>
      <c r="K104" s="234"/>
      <c r="L104" s="234"/>
      <c r="M104" s="234"/>
      <c r="N104" s="234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</row>
    <row r="105" spans="1:27" s="152" customFormat="1" ht="21" x14ac:dyDescent="0.35">
      <c r="A105" s="261"/>
      <c r="B105" s="234"/>
      <c r="C105" s="234"/>
      <c r="D105" s="234"/>
      <c r="E105" s="234"/>
      <c r="F105" s="234"/>
      <c r="G105" s="188"/>
      <c r="H105" s="234"/>
      <c r="I105" s="234"/>
      <c r="J105" s="234"/>
      <c r="K105" s="234"/>
      <c r="L105" s="234"/>
      <c r="M105" s="234"/>
      <c r="N105" s="234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</row>
    <row r="106" spans="1:27" s="152" customFormat="1" ht="21" x14ac:dyDescent="0.35">
      <c r="A106" s="261"/>
      <c r="B106" s="234"/>
      <c r="C106" s="234"/>
      <c r="D106" s="234"/>
      <c r="E106" s="234"/>
      <c r="F106" s="234"/>
      <c r="G106" s="188"/>
      <c r="H106" s="234"/>
      <c r="I106" s="234"/>
      <c r="J106" s="234"/>
      <c r="K106" s="234"/>
      <c r="L106" s="234"/>
      <c r="M106" s="234"/>
      <c r="N106" s="234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</row>
    <row r="107" spans="1:27" s="152" customFormat="1" ht="21" x14ac:dyDescent="0.35">
      <c r="A107" s="261"/>
      <c r="B107" s="234"/>
      <c r="C107" s="234"/>
      <c r="D107" s="234"/>
      <c r="E107" s="234"/>
      <c r="F107" s="234"/>
      <c r="G107" s="188"/>
      <c r="H107" s="234"/>
      <c r="I107" s="234"/>
      <c r="J107" s="234"/>
      <c r="K107" s="234"/>
      <c r="L107" s="234"/>
      <c r="M107" s="234"/>
      <c r="N107" s="234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</row>
    <row r="108" spans="1:27" s="152" customFormat="1" ht="21" x14ac:dyDescent="0.35">
      <c r="A108" s="261"/>
      <c r="B108" s="234"/>
      <c r="C108" s="234"/>
      <c r="D108" s="234"/>
      <c r="E108" s="234"/>
      <c r="F108" s="234"/>
      <c r="G108" s="188"/>
      <c r="H108" s="234"/>
      <c r="I108" s="234"/>
      <c r="J108" s="234"/>
      <c r="K108" s="234"/>
      <c r="L108" s="234"/>
      <c r="M108" s="234"/>
      <c r="N108" s="234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</row>
    <row r="109" spans="1:27" s="152" customFormat="1" ht="21" x14ac:dyDescent="0.35">
      <c r="A109" s="261"/>
      <c r="B109" s="234"/>
      <c r="C109" s="234"/>
      <c r="D109" s="234"/>
      <c r="E109" s="234"/>
      <c r="F109" s="234"/>
      <c r="G109" s="188"/>
      <c r="H109" s="234"/>
      <c r="I109" s="234"/>
      <c r="J109" s="234"/>
      <c r="K109" s="234"/>
      <c r="L109" s="234"/>
      <c r="M109" s="234"/>
      <c r="N109" s="234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</row>
    <row r="110" spans="1:27" s="152" customFormat="1" ht="21" customHeight="1" x14ac:dyDescent="0.2">
      <c r="A110" s="462" t="s">
        <v>133</v>
      </c>
      <c r="B110" s="462"/>
      <c r="C110" s="462"/>
      <c r="D110" s="462"/>
      <c r="E110" s="462"/>
      <c r="F110" s="462"/>
      <c r="G110" s="462"/>
      <c r="H110" s="462"/>
      <c r="I110" s="462"/>
      <c r="J110" s="462"/>
      <c r="K110" s="462"/>
      <c r="L110" s="462"/>
      <c r="M110" s="462"/>
      <c r="N110" s="462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</row>
    <row r="111" spans="1:27" ht="26.25" x14ac:dyDescent="0.4">
      <c r="A111" s="462"/>
      <c r="B111" s="462"/>
      <c r="C111" s="462"/>
      <c r="D111" s="462"/>
      <c r="E111" s="462"/>
      <c r="F111" s="462"/>
      <c r="G111" s="462"/>
      <c r="H111" s="462"/>
      <c r="I111" s="462"/>
      <c r="J111" s="462"/>
      <c r="K111" s="462"/>
      <c r="L111" s="462"/>
      <c r="M111" s="462"/>
      <c r="N111" s="462"/>
      <c r="O111" s="203"/>
      <c r="P111" s="203"/>
      <c r="Q111" s="203"/>
      <c r="R111" s="203"/>
      <c r="S111" s="203"/>
      <c r="T111" s="175"/>
      <c r="U111" s="175"/>
      <c r="V111" s="175"/>
      <c r="W111" s="175"/>
      <c r="X111" s="175"/>
      <c r="Y111" s="175"/>
      <c r="Z111" s="175"/>
      <c r="AA111" s="175"/>
    </row>
    <row r="112" spans="1:27" ht="26.25" hidden="1" x14ac:dyDescent="0.4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</row>
    <row r="113" spans="1:27" s="152" customFormat="1" ht="26.25" x14ac:dyDescent="0.4">
      <c r="A113" s="463" t="s">
        <v>241</v>
      </c>
      <c r="B113" s="463"/>
      <c r="C113" s="463"/>
      <c r="D113" s="463"/>
      <c r="E113" s="463"/>
      <c r="F113" s="463"/>
      <c r="G113" s="463"/>
      <c r="H113" s="463"/>
      <c r="I113" s="463"/>
      <c r="J113" s="463"/>
      <c r="K113" s="463"/>
      <c r="L113" s="463"/>
      <c r="M113" s="463"/>
      <c r="N113" s="463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</row>
    <row r="114" spans="1:27" s="152" customFormat="1" ht="26.25" x14ac:dyDescent="0.4">
      <c r="A114" s="463" t="s">
        <v>90</v>
      </c>
      <c r="B114" s="463"/>
      <c r="C114" s="463"/>
      <c r="D114" s="463"/>
      <c r="E114" s="463"/>
      <c r="F114" s="463"/>
      <c r="G114" s="463"/>
      <c r="H114" s="463"/>
      <c r="I114" s="463"/>
      <c r="J114" s="463"/>
      <c r="K114" s="463"/>
      <c r="L114" s="463"/>
      <c r="M114" s="463"/>
      <c r="N114" s="463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</row>
    <row r="115" spans="1:27" ht="26.25" hidden="1" x14ac:dyDescent="0.4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</row>
    <row r="116" spans="1:27" ht="27" thickBot="1" x14ac:dyDescent="0.4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</row>
    <row r="117" spans="1:27" ht="34.5" customHeight="1" x14ac:dyDescent="0.25">
      <c r="A117" s="196" t="s">
        <v>1</v>
      </c>
      <c r="B117" s="197" t="s">
        <v>164</v>
      </c>
      <c r="C117" s="197" t="s">
        <v>165</v>
      </c>
      <c r="D117" s="197" t="s">
        <v>166</v>
      </c>
      <c r="E117" s="197" t="s">
        <v>167</v>
      </c>
      <c r="F117" s="197" t="s">
        <v>168</v>
      </c>
      <c r="G117" s="197" t="s">
        <v>169</v>
      </c>
      <c r="H117" s="197" t="s">
        <v>170</v>
      </c>
      <c r="I117" s="197" t="s">
        <v>171</v>
      </c>
      <c r="J117" s="197" t="s">
        <v>172</v>
      </c>
      <c r="K117" s="197" t="s">
        <v>173</v>
      </c>
      <c r="L117" s="197" t="s">
        <v>12</v>
      </c>
      <c r="M117" s="197" t="s">
        <v>13</v>
      </c>
      <c r="N117" s="198" t="s">
        <v>14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</row>
    <row r="118" spans="1:27" ht="34.5" customHeight="1" x14ac:dyDescent="0.35">
      <c r="A118" s="283" t="s">
        <v>242</v>
      </c>
      <c r="B118" s="284">
        <f>[4]Enero!J96</f>
        <v>75897</v>
      </c>
      <c r="C118" s="284">
        <f>[4]Febrero!J105</f>
        <v>2765</v>
      </c>
      <c r="D118" s="284">
        <f>[4]Marzo!J107</f>
        <v>91075</v>
      </c>
      <c r="E118" s="284">
        <f>[4]Abril!J104</f>
        <v>1336149</v>
      </c>
      <c r="F118" s="284">
        <f>[4]Mayo!J105</f>
        <v>2714505</v>
      </c>
      <c r="G118" s="284">
        <f>[4]Junio!J105</f>
        <v>1525215</v>
      </c>
      <c r="H118" s="284">
        <f>[4]Julio!J105</f>
        <v>360887</v>
      </c>
      <c r="I118" s="284">
        <f>[4]Agosto!J105</f>
        <v>141611</v>
      </c>
      <c r="J118" s="284">
        <f>[4]Septiembre!J105</f>
        <v>892819</v>
      </c>
      <c r="K118" s="284">
        <f>[4]Octubre!J105</f>
        <v>1924522</v>
      </c>
      <c r="L118" s="284">
        <f>[4]Noviembre!J105</f>
        <v>1513472</v>
      </c>
      <c r="M118" s="284">
        <f>[4]Diciembre!J105</f>
        <v>264146</v>
      </c>
      <c r="N118" s="285">
        <f t="shared" ref="N118:N151" si="4">SUM(B118:M118)</f>
        <v>10843063</v>
      </c>
      <c r="O118" s="290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</row>
    <row r="119" spans="1:27" ht="34.5" customHeight="1" x14ac:dyDescent="0.35">
      <c r="A119" s="283" t="s">
        <v>175</v>
      </c>
      <c r="B119" s="284">
        <f>[4]Enero!J97</f>
        <v>50136</v>
      </c>
      <c r="C119" s="284">
        <f>[4]Febrero!J106</f>
        <v>72604</v>
      </c>
      <c r="D119" s="284">
        <f>[4]Marzo!J108</f>
        <v>33747</v>
      </c>
      <c r="E119" s="284">
        <f>[4]Abril!J105</f>
        <v>84173</v>
      </c>
      <c r="F119" s="284">
        <f>[4]Mayo!J106</f>
        <v>74210</v>
      </c>
      <c r="G119" s="284">
        <f>[4]Junio!J106</f>
        <v>94367</v>
      </c>
      <c r="H119" s="284">
        <f>[4]Julio!J106</f>
        <v>96731</v>
      </c>
      <c r="I119" s="284">
        <f>[4]Agosto!J106</f>
        <v>81910</v>
      </c>
      <c r="J119" s="284">
        <f>[4]Septiembre!J106</f>
        <v>106172</v>
      </c>
      <c r="K119" s="284">
        <f>[4]Octubre!J106</f>
        <v>49747</v>
      </c>
      <c r="L119" s="284">
        <f>[4]Noviembre!J106</f>
        <v>64514</v>
      </c>
      <c r="M119" s="284">
        <f>[4]Diciembre!J106</f>
        <v>108609</v>
      </c>
      <c r="N119" s="285">
        <f t="shared" si="4"/>
        <v>916920</v>
      </c>
      <c r="O119" s="290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</row>
    <row r="120" spans="1:27" ht="34.5" customHeight="1" x14ac:dyDescent="0.35">
      <c r="A120" s="283" t="s">
        <v>176</v>
      </c>
      <c r="B120" s="284">
        <f>[4]Enero!J98</f>
        <v>16647</v>
      </c>
      <c r="C120" s="284">
        <f>[4]Febrero!J107</f>
        <v>13575</v>
      </c>
      <c r="D120" s="284">
        <f>[4]Marzo!J109</f>
        <v>3451</v>
      </c>
      <c r="E120" s="284">
        <f>[4]Abril!J106</f>
        <v>1720</v>
      </c>
      <c r="F120" s="284">
        <f>[4]Mayo!J107</f>
        <v>0</v>
      </c>
      <c r="G120" s="284">
        <f>[4]Junio!J107</f>
        <v>0</v>
      </c>
      <c r="H120" s="284">
        <f>[4]Julio!J107</f>
        <v>1225</v>
      </c>
      <c r="I120" s="284">
        <f>[4]Agosto!J107</f>
        <v>957</v>
      </c>
      <c r="J120" s="284">
        <f>[4]Septiembre!J107</f>
        <v>0</v>
      </c>
      <c r="K120" s="284">
        <f>[4]Octubre!J107</f>
        <v>0</v>
      </c>
      <c r="L120" s="284">
        <f>[4]Noviembre!J107</f>
        <v>0</v>
      </c>
      <c r="M120" s="284">
        <f>[4]Diciembre!J107</f>
        <v>6028</v>
      </c>
      <c r="N120" s="285">
        <f>SUM(B120:M120)</f>
        <v>43603</v>
      </c>
      <c r="O120" s="290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</row>
    <row r="121" spans="1:27" ht="34.5" customHeight="1" x14ac:dyDescent="0.35">
      <c r="A121" s="283" t="s">
        <v>212</v>
      </c>
      <c r="B121" s="284">
        <f>[4]Enero!J99</f>
        <v>18898</v>
      </c>
      <c r="C121" s="284">
        <f>[4]Febrero!J108</f>
        <v>18319</v>
      </c>
      <c r="D121" s="284">
        <f>[4]Marzo!J110</f>
        <v>16506</v>
      </c>
      <c r="E121" s="284">
        <f>[4]Abril!J107</f>
        <v>11132</v>
      </c>
      <c r="F121" s="284">
        <f>[4]Mayo!J108</f>
        <v>16467</v>
      </c>
      <c r="G121" s="284">
        <f>[4]Junio!J108</f>
        <v>18331</v>
      </c>
      <c r="H121" s="284">
        <f>[4]Julio!J108</f>
        <v>16314</v>
      </c>
      <c r="I121" s="284">
        <f>[4]Agosto!J108</f>
        <v>17871</v>
      </c>
      <c r="J121" s="284">
        <f>[4]Septiembre!J108</f>
        <v>19540</v>
      </c>
      <c r="K121" s="284">
        <f>[4]Octubre!J108</f>
        <v>26777</v>
      </c>
      <c r="L121" s="284">
        <f>[4]Noviembre!J108</f>
        <v>28490</v>
      </c>
      <c r="M121" s="284">
        <f>[4]Diciembre!J108</f>
        <v>27886</v>
      </c>
      <c r="N121" s="285">
        <f t="shared" si="4"/>
        <v>236531</v>
      </c>
      <c r="O121" s="290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</row>
    <row r="122" spans="1:27" ht="34.5" customHeight="1" x14ac:dyDescent="0.35">
      <c r="A122" s="283" t="s">
        <v>178</v>
      </c>
      <c r="B122" s="284">
        <f>[4]Enero!J100</f>
        <v>9965</v>
      </c>
      <c r="C122" s="284">
        <f>[4]Febrero!J109</f>
        <v>1978</v>
      </c>
      <c r="D122" s="284">
        <f>[4]Marzo!J111</f>
        <v>2603</v>
      </c>
      <c r="E122" s="284">
        <f>[4]Abril!J108</f>
        <v>9754</v>
      </c>
      <c r="F122" s="284">
        <f>[4]Mayo!J109</f>
        <v>4921</v>
      </c>
      <c r="G122" s="284">
        <f>[4]Junio!J109</f>
        <v>6331</v>
      </c>
      <c r="H122" s="284">
        <f>[4]Julio!J109</f>
        <v>16471</v>
      </c>
      <c r="I122" s="284">
        <f>[4]Agosto!J109</f>
        <v>3539</v>
      </c>
      <c r="J122" s="284">
        <f>[4]Septiembre!J109</f>
        <v>4921</v>
      </c>
      <c r="K122" s="284">
        <f>[4]Octubre!J109</f>
        <v>4161</v>
      </c>
      <c r="L122" s="284">
        <f>[4]Noviembre!J109</f>
        <v>10201</v>
      </c>
      <c r="M122" s="284">
        <f>[4]Diciembre!J109</f>
        <v>11120</v>
      </c>
      <c r="N122" s="285">
        <f t="shared" si="4"/>
        <v>85965</v>
      </c>
      <c r="O122" s="290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</row>
    <row r="123" spans="1:27" ht="34.5" customHeight="1" x14ac:dyDescent="0.35">
      <c r="A123" s="283" t="s">
        <v>179</v>
      </c>
      <c r="B123" s="284">
        <f>[4]Enero!J101</f>
        <v>10965</v>
      </c>
      <c r="C123" s="284">
        <f>[4]Febrero!J110</f>
        <v>237880</v>
      </c>
      <c r="D123" s="284">
        <f>[4]Marzo!J112</f>
        <v>71158</v>
      </c>
      <c r="E123" s="284">
        <f>[4]Abril!J109</f>
        <v>36115</v>
      </c>
      <c r="F123" s="284">
        <f>[4]Mayo!J110</f>
        <v>12041</v>
      </c>
      <c r="G123" s="284">
        <f>[4]Junio!J110</f>
        <v>4877</v>
      </c>
      <c r="H123" s="284">
        <f>[4]Julio!J110</f>
        <v>13137</v>
      </c>
      <c r="I123" s="284">
        <f>[4]Agosto!J110</f>
        <v>14217</v>
      </c>
      <c r="J123" s="284">
        <f>[4]Septiembre!J110</f>
        <v>680</v>
      </c>
      <c r="K123" s="284">
        <f>[4]Octubre!J110</f>
        <v>764</v>
      </c>
      <c r="L123" s="284">
        <f>[4]Noviembre!J110</f>
        <v>32510</v>
      </c>
      <c r="M123" s="284">
        <f>[4]Diciembre!J110</f>
        <v>23201</v>
      </c>
      <c r="N123" s="285">
        <f t="shared" si="4"/>
        <v>457545</v>
      </c>
      <c r="O123" s="290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</row>
    <row r="124" spans="1:27" ht="34.5" customHeight="1" x14ac:dyDescent="0.35">
      <c r="A124" s="283" t="s">
        <v>180</v>
      </c>
      <c r="B124" s="284">
        <f>[4]Enero!J102</f>
        <v>16953</v>
      </c>
      <c r="C124" s="284">
        <f>[4]Febrero!J111</f>
        <v>51419</v>
      </c>
      <c r="D124" s="284">
        <f>[4]Marzo!J113</f>
        <v>27919</v>
      </c>
      <c r="E124" s="284">
        <f>[4]Abril!J110</f>
        <v>22015</v>
      </c>
      <c r="F124" s="284">
        <f>[4]Mayo!J111</f>
        <v>4923</v>
      </c>
      <c r="G124" s="284">
        <f>[4]Junio!J111</f>
        <v>6111</v>
      </c>
      <c r="H124" s="284">
        <f>[4]Julio!J111</f>
        <v>32939</v>
      </c>
      <c r="I124" s="284">
        <f>[4]Agosto!J111</f>
        <v>13381</v>
      </c>
      <c r="J124" s="284">
        <f>[4]Septiembre!J111</f>
        <v>1301</v>
      </c>
      <c r="K124" s="284">
        <f>[4]Octubre!J111</f>
        <v>824</v>
      </c>
      <c r="L124" s="284">
        <f>[4]Noviembre!J111</f>
        <v>21047</v>
      </c>
      <c r="M124" s="284">
        <f>[4]Diciembre!J111</f>
        <v>48282</v>
      </c>
      <c r="N124" s="285">
        <f t="shared" si="4"/>
        <v>247114</v>
      </c>
      <c r="O124" s="290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</row>
    <row r="125" spans="1:27" ht="34.5" customHeight="1" x14ac:dyDescent="0.35">
      <c r="A125" s="283" t="s">
        <v>181</v>
      </c>
      <c r="B125" s="284">
        <f>[4]Enero!J103</f>
        <v>453</v>
      </c>
      <c r="C125" s="284">
        <f>[4]Febrero!J112</f>
        <v>1331</v>
      </c>
      <c r="D125" s="284">
        <f>[4]Marzo!J114</f>
        <v>786</v>
      </c>
      <c r="E125" s="284">
        <f>[4]Abril!J111</f>
        <v>1022</v>
      </c>
      <c r="F125" s="284">
        <f>[4]Mayo!J112</f>
        <v>327</v>
      </c>
      <c r="G125" s="284">
        <f>[4]Junio!J112</f>
        <v>300</v>
      </c>
      <c r="H125" s="284">
        <f>[4]Julio!J112</f>
        <v>588</v>
      </c>
      <c r="I125" s="284">
        <f>[4]Agosto!J112</f>
        <v>2885</v>
      </c>
      <c r="J125" s="284">
        <f>[4]Septiembre!J112</f>
        <v>524</v>
      </c>
      <c r="K125" s="284">
        <f>[4]Octubre!J112</f>
        <v>59</v>
      </c>
      <c r="L125" s="284">
        <f>[4]Noviembre!J112</f>
        <v>532</v>
      </c>
      <c r="M125" s="284">
        <f>[4]Diciembre!J112</f>
        <v>627</v>
      </c>
      <c r="N125" s="285">
        <f t="shared" si="4"/>
        <v>9434</v>
      </c>
      <c r="O125" s="290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</row>
    <row r="126" spans="1:27" ht="34.5" customHeight="1" x14ac:dyDescent="0.35">
      <c r="A126" s="283" t="s">
        <v>182</v>
      </c>
      <c r="B126" s="284">
        <f>[4]Enero!J104</f>
        <v>148016</v>
      </c>
      <c r="C126" s="284">
        <f>[4]Febrero!J113</f>
        <v>91717</v>
      </c>
      <c r="D126" s="284">
        <f>[4]Marzo!J115</f>
        <v>62951</v>
      </c>
      <c r="E126" s="284">
        <f>[4]Abril!J112</f>
        <v>53845</v>
      </c>
      <c r="F126" s="284">
        <f>[4]Mayo!J113</f>
        <v>32140</v>
      </c>
      <c r="G126" s="284">
        <f>[4]Junio!J113</f>
        <v>22793</v>
      </c>
      <c r="H126" s="284">
        <f>[4]Julio!J113</f>
        <v>24414</v>
      </c>
      <c r="I126" s="284">
        <f>[4]Agosto!J113</f>
        <v>17086</v>
      </c>
      <c r="J126" s="284">
        <f>[4]Septiembre!J113</f>
        <v>14466</v>
      </c>
      <c r="K126" s="284">
        <f>[4]Octubre!J113</f>
        <v>13350</v>
      </c>
      <c r="L126" s="284">
        <f>[4]Noviembre!J113</f>
        <v>46941</v>
      </c>
      <c r="M126" s="284">
        <f>[4]Diciembre!J113</f>
        <v>89520</v>
      </c>
      <c r="N126" s="285">
        <f t="shared" si="4"/>
        <v>617239</v>
      </c>
      <c r="O126" s="290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</row>
    <row r="127" spans="1:27" ht="34.5" customHeight="1" x14ac:dyDescent="0.35">
      <c r="A127" s="283" t="s">
        <v>183</v>
      </c>
      <c r="B127" s="284">
        <f>[4]Enero!J105</f>
        <v>109150</v>
      </c>
      <c r="C127" s="284">
        <f>[4]Febrero!J114</f>
        <v>98890</v>
      </c>
      <c r="D127" s="284">
        <f>[4]Marzo!J116</f>
        <v>107073</v>
      </c>
      <c r="E127" s="284">
        <f>[4]Abril!J113</f>
        <v>103914</v>
      </c>
      <c r="F127" s="284">
        <f>[4]Mayo!J114</f>
        <v>94102</v>
      </c>
      <c r="G127" s="284">
        <f>[4]Junio!J114</f>
        <v>98535</v>
      </c>
      <c r="H127" s="284">
        <f>[4]Julio!J114</f>
        <v>61464</v>
      </c>
      <c r="I127" s="284">
        <f>[4]Agosto!J114</f>
        <v>70695</v>
      </c>
      <c r="J127" s="284">
        <f>[4]Septiembre!J114</f>
        <v>41157</v>
      </c>
      <c r="K127" s="284">
        <f>[4]Octubre!J114</f>
        <v>27385</v>
      </c>
      <c r="L127" s="284">
        <f>[4]Noviembre!J114</f>
        <v>95874</v>
      </c>
      <c r="M127" s="284">
        <f>[4]Diciembre!J114</f>
        <v>72571</v>
      </c>
      <c r="N127" s="285">
        <f t="shared" si="4"/>
        <v>980810</v>
      </c>
      <c r="O127" s="290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</row>
    <row r="128" spans="1:27" ht="34.5" customHeight="1" x14ac:dyDescent="0.35">
      <c r="A128" s="283" t="s">
        <v>184</v>
      </c>
      <c r="B128" s="284">
        <f>[4]Enero!J106</f>
        <v>84694</v>
      </c>
      <c r="C128" s="284">
        <f>[4]Febrero!J115</f>
        <v>84784</v>
      </c>
      <c r="D128" s="284">
        <f>[4]Marzo!J117</f>
        <v>83882</v>
      </c>
      <c r="E128" s="284">
        <f>[4]Abril!J114</f>
        <v>53708</v>
      </c>
      <c r="F128" s="284">
        <f>[4]Mayo!J115</f>
        <v>66104</v>
      </c>
      <c r="G128" s="284">
        <f>[4]Junio!J115</f>
        <v>41268</v>
      </c>
      <c r="H128" s="284">
        <f>[4]Julio!J115</f>
        <v>25998</v>
      </c>
      <c r="I128" s="284">
        <f>[4]Agosto!J115</f>
        <v>24191</v>
      </c>
      <c r="J128" s="284">
        <f>[4]Septiembre!J115</f>
        <v>17728</v>
      </c>
      <c r="K128" s="284">
        <f>[4]Octubre!J115</f>
        <v>45345</v>
      </c>
      <c r="L128" s="284">
        <f>[4]Noviembre!J115</f>
        <v>46998</v>
      </c>
      <c r="M128" s="284">
        <f>[4]Diciembre!J115</f>
        <v>55471</v>
      </c>
      <c r="N128" s="285">
        <f t="shared" si="4"/>
        <v>630171</v>
      </c>
      <c r="O128" s="290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</row>
    <row r="129" spans="1:27" ht="34.5" customHeight="1" x14ac:dyDescent="0.35">
      <c r="A129" s="283" t="s">
        <v>185</v>
      </c>
      <c r="B129" s="284">
        <f>[4]Enero!J107</f>
        <v>128478</v>
      </c>
      <c r="C129" s="284">
        <f>[4]Febrero!J116</f>
        <v>140693</v>
      </c>
      <c r="D129" s="284">
        <f>[4]Marzo!J118</f>
        <v>94480</v>
      </c>
      <c r="E129" s="284">
        <f>[4]Abril!J115</f>
        <v>122698</v>
      </c>
      <c r="F129" s="284">
        <f>[4]Mayo!J116</f>
        <v>82147</v>
      </c>
      <c r="G129" s="284">
        <f>[4]Junio!J116</f>
        <v>83125</v>
      </c>
      <c r="H129" s="284">
        <f>[4]Julio!J116</f>
        <v>182810</v>
      </c>
      <c r="I129" s="284">
        <f>[4]Agosto!J116</f>
        <v>124210</v>
      </c>
      <c r="J129" s="284">
        <f>[4]Septiembre!J116</f>
        <v>81505</v>
      </c>
      <c r="K129" s="284">
        <f>[4]Octubre!J116</f>
        <v>97300</v>
      </c>
      <c r="L129" s="284">
        <f>[4]Noviembre!J116</f>
        <v>110444</v>
      </c>
      <c r="M129" s="284">
        <f>[4]Diciembre!J116</f>
        <v>88320</v>
      </c>
      <c r="N129" s="285">
        <f t="shared" si="4"/>
        <v>1336210</v>
      </c>
      <c r="O129" s="290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</row>
    <row r="130" spans="1:27" ht="34.5" customHeight="1" x14ac:dyDescent="0.35">
      <c r="A130" s="283" t="s">
        <v>186</v>
      </c>
      <c r="B130" s="284">
        <f>[4]Enero!J108</f>
        <v>56899</v>
      </c>
      <c r="C130" s="284">
        <f>[4]Febrero!J117</f>
        <v>61292</v>
      </c>
      <c r="D130" s="284">
        <f>[4]Marzo!J119</f>
        <v>69025</v>
      </c>
      <c r="E130" s="284">
        <f>[4]Abril!J116</f>
        <v>63299</v>
      </c>
      <c r="F130" s="284">
        <f>[4]Mayo!J117</f>
        <v>107985</v>
      </c>
      <c r="G130" s="284">
        <f>[4]Junio!J117</f>
        <v>61148</v>
      </c>
      <c r="H130" s="284">
        <f>[4]Julio!J117</f>
        <v>52366</v>
      </c>
      <c r="I130" s="284">
        <f>[4]Agosto!J117</f>
        <v>50416</v>
      </c>
      <c r="J130" s="284">
        <f>[4]Septiembre!J117</f>
        <v>26266</v>
      </c>
      <c r="K130" s="284">
        <f>[4]Octubre!J117</f>
        <v>28423</v>
      </c>
      <c r="L130" s="284">
        <f>[4]Noviembre!J117</f>
        <v>58321</v>
      </c>
      <c r="M130" s="284">
        <f>[4]Diciembre!J117</f>
        <v>83155</v>
      </c>
      <c r="N130" s="285">
        <f t="shared" si="4"/>
        <v>718595</v>
      </c>
      <c r="O130" s="290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</row>
    <row r="131" spans="1:27" ht="34.5" customHeight="1" x14ac:dyDescent="0.35">
      <c r="A131" s="283" t="s">
        <v>187</v>
      </c>
      <c r="B131" s="284">
        <f>[4]Enero!J109</f>
        <v>340454</v>
      </c>
      <c r="C131" s="284">
        <f>[4]Febrero!J118</f>
        <v>536512</v>
      </c>
      <c r="D131" s="284">
        <f>[4]Marzo!J120</f>
        <v>271014</v>
      </c>
      <c r="E131" s="284">
        <f>[4]Abril!J117</f>
        <v>265489</v>
      </c>
      <c r="F131" s="284">
        <f>[4]Mayo!J118</f>
        <v>354788</v>
      </c>
      <c r="G131" s="284">
        <f>[4]Junio!J118</f>
        <v>276221</v>
      </c>
      <c r="H131" s="284">
        <f>[4]Julio!J118</f>
        <v>223799</v>
      </c>
      <c r="I131" s="284">
        <f>[4]Agosto!J118</f>
        <v>312092</v>
      </c>
      <c r="J131" s="284">
        <f>[4]Septiembre!J118</f>
        <v>209595</v>
      </c>
      <c r="K131" s="284">
        <f>[4]Octubre!J118</f>
        <v>205357</v>
      </c>
      <c r="L131" s="284">
        <f>[4]Noviembre!J118</f>
        <v>416021</v>
      </c>
      <c r="M131" s="284">
        <f>[4]Diciembre!J118</f>
        <v>336547</v>
      </c>
      <c r="N131" s="285">
        <f t="shared" si="4"/>
        <v>3747889</v>
      </c>
      <c r="O131" s="290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</row>
    <row r="132" spans="1:27" ht="34.5" customHeight="1" x14ac:dyDescent="0.35">
      <c r="A132" s="283" t="s">
        <v>188</v>
      </c>
      <c r="B132" s="284">
        <f>[4]Enero!J110</f>
        <v>66014</v>
      </c>
      <c r="C132" s="284">
        <f>[4]Febrero!J119</f>
        <v>91065</v>
      </c>
      <c r="D132" s="284">
        <f>[4]Marzo!J121</f>
        <v>87372</v>
      </c>
      <c r="E132" s="284">
        <f>[4]Abril!J118</f>
        <v>87717</v>
      </c>
      <c r="F132" s="284">
        <f>[4]Mayo!J119</f>
        <v>84102</v>
      </c>
      <c r="G132" s="284">
        <f>[4]Junio!J119</f>
        <v>60450</v>
      </c>
      <c r="H132" s="284">
        <f>[4]Julio!J119</f>
        <v>58544</v>
      </c>
      <c r="I132" s="284">
        <f>[4]Agosto!J119</f>
        <v>44913</v>
      </c>
      <c r="J132" s="284">
        <f>[4]Septiembre!J119</f>
        <v>34952</v>
      </c>
      <c r="K132" s="284">
        <f>[4]Octubre!J119</f>
        <v>51117</v>
      </c>
      <c r="L132" s="284">
        <f>[4]Noviembre!J119</f>
        <v>50704</v>
      </c>
      <c r="M132" s="284">
        <f>[4]Diciembre!J119</f>
        <v>66987</v>
      </c>
      <c r="N132" s="285">
        <f t="shared" si="4"/>
        <v>783937</v>
      </c>
      <c r="O132" s="290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</row>
    <row r="133" spans="1:27" ht="34.5" customHeight="1" x14ac:dyDescent="0.35">
      <c r="A133" s="283" t="s">
        <v>189</v>
      </c>
      <c r="B133" s="284">
        <f>[4]Enero!J111</f>
        <v>0</v>
      </c>
      <c r="C133" s="284">
        <f>[4]Febrero!J120</f>
        <v>0</v>
      </c>
      <c r="D133" s="284">
        <f>[4]Marzo!J122</f>
        <v>3580</v>
      </c>
      <c r="E133" s="284">
        <f>[4]Abril!J119</f>
        <v>9232</v>
      </c>
      <c r="F133" s="284">
        <f>[4]Mayo!J120</f>
        <v>56014</v>
      </c>
      <c r="G133" s="284">
        <f>[4]Junio!J120</f>
        <v>26757</v>
      </c>
      <c r="H133" s="284">
        <f>[4]Julio!J120</f>
        <v>80</v>
      </c>
      <c r="I133" s="284">
        <f>[4]Agosto!J120</f>
        <v>0</v>
      </c>
      <c r="J133" s="284">
        <f>[4]Septiembre!J120</f>
        <v>0</v>
      </c>
      <c r="K133" s="284">
        <f>[4]Octubre!J120</f>
        <v>0</v>
      </c>
      <c r="L133" s="284">
        <f>[4]Noviembre!J120</f>
        <v>0</v>
      </c>
      <c r="M133" s="284">
        <f>[4]Diciembre!J120</f>
        <v>0</v>
      </c>
      <c r="N133" s="285">
        <f t="shared" si="4"/>
        <v>95663</v>
      </c>
      <c r="O133" s="290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</row>
    <row r="134" spans="1:27" ht="34.5" customHeight="1" x14ac:dyDescent="0.35">
      <c r="A134" s="283" t="s">
        <v>190</v>
      </c>
      <c r="B134" s="284">
        <f>[4]Enero!J112</f>
        <v>67395</v>
      </c>
      <c r="C134" s="284">
        <f>[4]Febrero!J121</f>
        <v>82658</v>
      </c>
      <c r="D134" s="284">
        <f>[4]Marzo!J123</f>
        <v>91720</v>
      </c>
      <c r="E134" s="284">
        <f>[4]Abril!J120</f>
        <v>73454</v>
      </c>
      <c r="F134" s="284">
        <f>[4]Mayo!J121</f>
        <v>89757</v>
      </c>
      <c r="G134" s="284">
        <f>[4]Junio!J121</f>
        <v>148906</v>
      </c>
      <c r="H134" s="284">
        <f>[4]Julio!J121</f>
        <v>55751</v>
      </c>
      <c r="I134" s="284">
        <f>[4]Agosto!J121</f>
        <v>66495</v>
      </c>
      <c r="J134" s="284">
        <f>[4]Septiembre!J121</f>
        <v>62948</v>
      </c>
      <c r="K134" s="284">
        <f>[4]Octubre!J121</f>
        <v>37767</v>
      </c>
      <c r="L134" s="284">
        <f>[4]Noviembre!J121</f>
        <v>63214</v>
      </c>
      <c r="M134" s="284">
        <f>[4]Diciembre!J121</f>
        <v>83547</v>
      </c>
      <c r="N134" s="285">
        <f t="shared" si="4"/>
        <v>923612</v>
      </c>
      <c r="O134" s="290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</row>
    <row r="135" spans="1:27" ht="34.5" customHeight="1" x14ac:dyDescent="0.35">
      <c r="A135" s="283" t="s">
        <v>191</v>
      </c>
      <c r="B135" s="284">
        <f>[4]Enero!J113</f>
        <v>41125</v>
      </c>
      <c r="C135" s="284">
        <f>[4]Febrero!J122</f>
        <v>41002</v>
      </c>
      <c r="D135" s="284">
        <f>[4]Marzo!J124</f>
        <v>44935</v>
      </c>
      <c r="E135" s="284">
        <f>[4]Abril!J121</f>
        <v>77444</v>
      </c>
      <c r="F135" s="284">
        <f>[4]Mayo!J122</f>
        <v>53741</v>
      </c>
      <c r="G135" s="284">
        <f>[4]Junio!J122</f>
        <v>35327</v>
      </c>
      <c r="H135" s="284">
        <f>[4]Julio!J122</f>
        <v>48198</v>
      </c>
      <c r="I135" s="284">
        <f>[4]Agosto!J122</f>
        <v>33227</v>
      </c>
      <c r="J135" s="284">
        <f>[4]Septiembre!J122</f>
        <v>38471</v>
      </c>
      <c r="K135" s="284">
        <f>[4]Octubre!J122</f>
        <v>25445</v>
      </c>
      <c r="L135" s="284">
        <f>[4]Noviembre!J122</f>
        <v>43651</v>
      </c>
      <c r="M135" s="284">
        <f>[4]Diciembre!J122</f>
        <v>43233</v>
      </c>
      <c r="N135" s="285">
        <f t="shared" si="4"/>
        <v>525799</v>
      </c>
      <c r="O135" s="290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</row>
    <row r="136" spans="1:27" ht="34.5" customHeight="1" x14ac:dyDescent="0.35">
      <c r="A136" s="283" t="s">
        <v>192</v>
      </c>
      <c r="B136" s="284">
        <f>[4]Enero!J114</f>
        <v>42587</v>
      </c>
      <c r="C136" s="284">
        <f>[4]Febrero!J123</f>
        <v>173988</v>
      </c>
      <c r="D136" s="284">
        <f>[4]Marzo!J125</f>
        <v>161458</v>
      </c>
      <c r="E136" s="284">
        <f>[4]Abril!J122</f>
        <v>212012</v>
      </c>
      <c r="F136" s="284">
        <f>[4]Mayo!J123</f>
        <v>198205</v>
      </c>
      <c r="G136" s="284">
        <f>[4]Junio!J123</f>
        <v>184960</v>
      </c>
      <c r="H136" s="284">
        <f>[4]Julio!J123</f>
        <v>56443</v>
      </c>
      <c r="I136" s="284">
        <f>[4]Agosto!J123</f>
        <v>11798</v>
      </c>
      <c r="J136" s="284">
        <f>[4]Septiembre!J123</f>
        <v>67790</v>
      </c>
      <c r="K136" s="284">
        <f>[4]Octubre!J123</f>
        <v>54520</v>
      </c>
      <c r="L136" s="284">
        <f>[4]Noviembre!J123</f>
        <v>29411</v>
      </c>
      <c r="M136" s="284">
        <f>[4]Diciembre!J123</f>
        <v>37477</v>
      </c>
      <c r="N136" s="285">
        <f t="shared" si="4"/>
        <v>1230649</v>
      </c>
      <c r="O136" s="290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</row>
    <row r="137" spans="1:27" ht="34.5" customHeight="1" x14ac:dyDescent="0.35">
      <c r="A137" s="283" t="s">
        <v>193</v>
      </c>
      <c r="B137" s="284">
        <f>[4]Enero!J115</f>
        <v>13166</v>
      </c>
      <c r="C137" s="284">
        <f>[4]Febrero!J124</f>
        <v>18231</v>
      </c>
      <c r="D137" s="284">
        <f>[4]Marzo!J126</f>
        <v>16458</v>
      </c>
      <c r="E137" s="284">
        <f>[4]Abril!J123</f>
        <v>14900</v>
      </c>
      <c r="F137" s="284">
        <f>[4]Mayo!J124</f>
        <v>16141</v>
      </c>
      <c r="G137" s="284">
        <f>[4]Junio!J124</f>
        <v>10470</v>
      </c>
      <c r="H137" s="284">
        <f>[4]Julio!J124</f>
        <v>13254</v>
      </c>
      <c r="I137" s="284">
        <f>[4]Agosto!J124</f>
        <v>7097</v>
      </c>
      <c r="J137" s="284">
        <f>[4]Septiembre!J124</f>
        <v>7636</v>
      </c>
      <c r="K137" s="284">
        <f>[4]Octubre!J124</f>
        <v>6794</v>
      </c>
      <c r="L137" s="284">
        <f>[4]Noviembre!J124</f>
        <v>10310</v>
      </c>
      <c r="M137" s="284">
        <f>[4]Diciembre!J124</f>
        <v>41020</v>
      </c>
      <c r="N137" s="285">
        <f t="shared" si="4"/>
        <v>175477</v>
      </c>
      <c r="O137" s="290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</row>
    <row r="138" spans="1:27" ht="34.5" customHeight="1" x14ac:dyDescent="0.35">
      <c r="A138" s="283" t="s">
        <v>213</v>
      </c>
      <c r="B138" s="284">
        <f>[4]Enero!J116</f>
        <v>2798</v>
      </c>
      <c r="C138" s="284">
        <f>[4]Febrero!J125</f>
        <v>3850</v>
      </c>
      <c r="D138" s="284">
        <f>[4]Marzo!J127</f>
        <v>2371</v>
      </c>
      <c r="E138" s="284">
        <f>[4]Abril!J124</f>
        <v>2779</v>
      </c>
      <c r="F138" s="284">
        <f>[4]Mayo!J125</f>
        <v>1981</v>
      </c>
      <c r="G138" s="284">
        <f>[4]Junio!J125</f>
        <v>2046</v>
      </c>
      <c r="H138" s="284">
        <f>[4]Julio!J125</f>
        <v>2809</v>
      </c>
      <c r="I138" s="284">
        <f>[4]Agosto!J125</f>
        <v>1505</v>
      </c>
      <c r="J138" s="284">
        <f>[4]Septiembre!J125</f>
        <v>1892</v>
      </c>
      <c r="K138" s="284">
        <f>[4]Octubre!J125</f>
        <v>1016</v>
      </c>
      <c r="L138" s="284">
        <f>[4]Noviembre!J125</f>
        <v>4619</v>
      </c>
      <c r="M138" s="284">
        <f>[4]Diciembre!J125</f>
        <v>2810</v>
      </c>
      <c r="N138" s="285">
        <f t="shared" si="4"/>
        <v>30476</v>
      </c>
      <c r="O138" s="290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</row>
    <row r="139" spans="1:27" ht="34.5" customHeight="1" x14ac:dyDescent="0.35">
      <c r="A139" s="283" t="s">
        <v>214</v>
      </c>
      <c r="B139" s="284">
        <f>[4]Enero!J117</f>
        <v>19814</v>
      </c>
      <c r="C139" s="284">
        <f>[4]Febrero!J126</f>
        <v>37429</v>
      </c>
      <c r="D139" s="284">
        <f>[4]Marzo!J128</f>
        <v>23188</v>
      </c>
      <c r="E139" s="284">
        <f>[4]Abril!J125</f>
        <v>36738</v>
      </c>
      <c r="F139" s="284">
        <f>[4]Mayo!J126</f>
        <v>30987</v>
      </c>
      <c r="G139" s="284">
        <f>[4]Junio!J126</f>
        <v>45587</v>
      </c>
      <c r="H139" s="284">
        <f>[4]Julio!J126</f>
        <v>10977</v>
      </c>
      <c r="I139" s="284">
        <f>[4]Agosto!J126</f>
        <v>12301</v>
      </c>
      <c r="J139" s="284">
        <f>[4]Septiembre!J126</f>
        <v>5378</v>
      </c>
      <c r="K139" s="284">
        <f>[4]Octubre!J126</f>
        <v>6313</v>
      </c>
      <c r="L139" s="284">
        <f>[4]Noviembre!J126</f>
        <v>15147</v>
      </c>
      <c r="M139" s="284">
        <f>[4]Diciembre!J126</f>
        <v>12141</v>
      </c>
      <c r="N139" s="285">
        <f t="shared" si="4"/>
        <v>256000</v>
      </c>
      <c r="O139" s="290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</row>
    <row r="140" spans="1:27" ht="34.5" customHeight="1" x14ac:dyDescent="0.35">
      <c r="A140" s="283" t="s">
        <v>196</v>
      </c>
      <c r="B140" s="284">
        <f>[4]Enero!J118</f>
        <v>28979</v>
      </c>
      <c r="C140" s="284">
        <f>[4]Febrero!J127</f>
        <v>36055</v>
      </c>
      <c r="D140" s="284">
        <f>[4]Marzo!J129</f>
        <v>38269</v>
      </c>
      <c r="E140" s="284">
        <f>[4]Abril!J126</f>
        <v>45987</v>
      </c>
      <c r="F140" s="284">
        <f>[4]Mayo!J127</f>
        <v>53870</v>
      </c>
      <c r="G140" s="284">
        <f>[4]Junio!J127</f>
        <v>37005</v>
      </c>
      <c r="H140" s="284">
        <f>[4]Julio!J127</f>
        <v>19558</v>
      </c>
      <c r="I140" s="284">
        <f>[4]Agosto!J127</f>
        <v>23425</v>
      </c>
      <c r="J140" s="284">
        <f>[4]Septiembre!J127</f>
        <v>34071</v>
      </c>
      <c r="K140" s="284">
        <f>[4]Octubre!J127</f>
        <v>22451</v>
      </c>
      <c r="L140" s="284">
        <f>[4]Noviembre!J127</f>
        <v>29541</v>
      </c>
      <c r="M140" s="284">
        <f>[4]Diciembre!J127</f>
        <v>36547</v>
      </c>
      <c r="N140" s="285">
        <f t="shared" si="4"/>
        <v>405758</v>
      </c>
      <c r="O140" s="290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</row>
    <row r="141" spans="1:27" ht="34.5" customHeight="1" x14ac:dyDescent="0.35">
      <c r="A141" s="283" t="s">
        <v>243</v>
      </c>
      <c r="B141" s="284">
        <f>[4]Enero!J119</f>
        <v>954000</v>
      </c>
      <c r="C141" s="284">
        <f>[4]Febrero!J128</f>
        <v>1696000</v>
      </c>
      <c r="D141" s="284">
        <f>[4]Marzo!J130</f>
        <v>1802000</v>
      </c>
      <c r="E141" s="284">
        <f>[4]Abril!J127</f>
        <v>848000</v>
      </c>
      <c r="F141" s="284">
        <f>[4]Mayo!J128</f>
        <v>0</v>
      </c>
      <c r="G141" s="284">
        <f>[4]Junio!J128</f>
        <v>0</v>
      </c>
      <c r="H141" s="284">
        <f>[4]Julio!J128</f>
        <v>0</v>
      </c>
      <c r="I141" s="284">
        <f>[4]Agosto!J128</f>
        <v>0</v>
      </c>
      <c r="J141" s="284">
        <f>[4]Septiembre!J128</f>
        <v>0</v>
      </c>
      <c r="K141" s="284">
        <f>[4]Octubre!J128</f>
        <v>0</v>
      </c>
      <c r="L141" s="284">
        <f>[4]Noviembre!J128</f>
        <v>0</v>
      </c>
      <c r="M141" s="284">
        <f>[4]Diciembre!J128</f>
        <v>0</v>
      </c>
      <c r="N141" s="285">
        <f t="shared" si="4"/>
        <v>5300000</v>
      </c>
      <c r="O141" s="290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</row>
    <row r="142" spans="1:27" ht="34.5" customHeight="1" x14ac:dyDescent="0.35">
      <c r="A142" s="283" t="s">
        <v>215</v>
      </c>
      <c r="B142" s="284">
        <f>[4]Enero!J120</f>
        <v>65924</v>
      </c>
      <c r="C142" s="284">
        <f>[4]Febrero!J129</f>
        <v>61297</v>
      </c>
      <c r="D142" s="284">
        <f>[4]Marzo!J131</f>
        <v>61755</v>
      </c>
      <c r="E142" s="284">
        <f>[4]Abril!J128</f>
        <v>46592</v>
      </c>
      <c r="F142" s="284">
        <f>[4]Mayo!J129</f>
        <v>142020</v>
      </c>
      <c r="G142" s="284">
        <f>[4]Junio!J129</f>
        <v>309478</v>
      </c>
      <c r="H142" s="284">
        <f>[4]Julio!J129</f>
        <v>111054</v>
      </c>
      <c r="I142" s="284">
        <f>[4]Agosto!J129</f>
        <v>52249</v>
      </c>
      <c r="J142" s="284">
        <f>[4]Septiembre!J129</f>
        <v>62600</v>
      </c>
      <c r="K142" s="284">
        <f>[4]Octubre!J129</f>
        <v>56270</v>
      </c>
      <c r="L142" s="284">
        <f>[4]Noviembre!J129</f>
        <v>27451</v>
      </c>
      <c r="M142" s="284">
        <f>[4]Diciembre!J129</f>
        <v>80553</v>
      </c>
      <c r="N142" s="285">
        <f t="shared" si="4"/>
        <v>1077243</v>
      </c>
      <c r="O142" s="290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</row>
    <row r="143" spans="1:27" ht="34.5" customHeight="1" x14ac:dyDescent="0.35">
      <c r="A143" s="283" t="s">
        <v>216</v>
      </c>
      <c r="B143" s="284">
        <f>[4]Enero!J121</f>
        <v>44800</v>
      </c>
      <c r="C143" s="284">
        <f>[4]Febrero!J130</f>
        <v>47041</v>
      </c>
      <c r="D143" s="284">
        <f>[4]Marzo!J132</f>
        <v>36854</v>
      </c>
      <c r="E143" s="284">
        <f>[4]Abril!J129</f>
        <v>6181</v>
      </c>
      <c r="F143" s="284">
        <f>[4]Mayo!J130</f>
        <v>1854</v>
      </c>
      <c r="G143" s="284">
        <f>[4]Junio!J130</f>
        <v>1801</v>
      </c>
      <c r="H143" s="284">
        <f>[4]Julio!J130</f>
        <v>79260</v>
      </c>
      <c r="I143" s="284">
        <f>[4]Agosto!J130</f>
        <v>165020</v>
      </c>
      <c r="J143" s="284">
        <f>[4]Septiembre!J130</f>
        <v>104000</v>
      </c>
      <c r="K143" s="284">
        <f>[4]Octubre!J130</f>
        <v>29713</v>
      </c>
      <c r="L143" s="284">
        <f>[4]Noviembre!J130</f>
        <v>53133</v>
      </c>
      <c r="M143" s="284">
        <f>[4]Diciembre!J130</f>
        <v>69702</v>
      </c>
      <c r="N143" s="285">
        <f t="shared" si="4"/>
        <v>639359</v>
      </c>
      <c r="O143" s="290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</row>
    <row r="144" spans="1:27" ht="34.5" customHeight="1" x14ac:dyDescent="0.35">
      <c r="A144" s="283" t="s">
        <v>217</v>
      </c>
      <c r="B144" s="284">
        <f>[4]Enero!J122</f>
        <v>28014</v>
      </c>
      <c r="C144" s="284">
        <f>[4]Febrero!J131</f>
        <v>23974</v>
      </c>
      <c r="D144" s="284">
        <f>[4]Marzo!J133</f>
        <v>18536</v>
      </c>
      <c r="E144" s="284">
        <f>[4]Abril!J130</f>
        <v>20440</v>
      </c>
      <c r="F144" s="284">
        <f>[4]Mayo!J131</f>
        <v>20608</v>
      </c>
      <c r="G144" s="284">
        <f>[4]Junio!J131</f>
        <v>16028</v>
      </c>
      <c r="H144" s="284">
        <f>[4]Julio!J131</f>
        <v>19991</v>
      </c>
      <c r="I144" s="284">
        <f>[4]Agosto!J131</f>
        <v>29339</v>
      </c>
      <c r="J144" s="284">
        <f>[4]Septiembre!J131</f>
        <v>18142</v>
      </c>
      <c r="K144" s="284">
        <f>[4]Octubre!J131</f>
        <v>29294</v>
      </c>
      <c r="L144" s="284">
        <f>[4]Noviembre!J131</f>
        <v>32354</v>
      </c>
      <c r="M144" s="284">
        <f>[4]Diciembre!J131</f>
        <v>42638</v>
      </c>
      <c r="N144" s="285">
        <f t="shared" si="4"/>
        <v>299358</v>
      </c>
      <c r="O144" s="290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</row>
    <row r="145" spans="1:27" ht="34.5" customHeight="1" x14ac:dyDescent="0.35">
      <c r="A145" s="283" t="s">
        <v>218</v>
      </c>
      <c r="B145" s="284">
        <f>[4]Enero!J123</f>
        <v>15384</v>
      </c>
      <c r="C145" s="284">
        <f>[4]Febrero!J132</f>
        <v>14582</v>
      </c>
      <c r="D145" s="284">
        <f>[4]Marzo!J134</f>
        <v>15764</v>
      </c>
      <c r="E145" s="284">
        <f>[4]Abril!J131</f>
        <v>21713</v>
      </c>
      <c r="F145" s="284">
        <f>[4]Mayo!J132</f>
        <v>14392</v>
      </c>
      <c r="G145" s="284">
        <f>[4]Junio!J132</f>
        <v>21996</v>
      </c>
      <c r="H145" s="284">
        <f>[4]Julio!J132</f>
        <v>17841</v>
      </c>
      <c r="I145" s="284">
        <f>[4]Agosto!J132</f>
        <v>13619</v>
      </c>
      <c r="J145" s="284">
        <f>[4]Septiembre!J132</f>
        <v>13395</v>
      </c>
      <c r="K145" s="284">
        <f>[4]Octubre!J132</f>
        <v>10758</v>
      </c>
      <c r="L145" s="284">
        <f>[4]Noviembre!J132</f>
        <v>14251</v>
      </c>
      <c r="M145" s="284">
        <f>[4]Diciembre!J132</f>
        <v>17675</v>
      </c>
      <c r="N145" s="285">
        <f>SUM(B145:M145)</f>
        <v>191370</v>
      </c>
      <c r="O145" s="290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</row>
    <row r="146" spans="1:27" ht="34.5" customHeight="1" x14ac:dyDescent="0.35">
      <c r="A146" s="283" t="s">
        <v>219</v>
      </c>
      <c r="B146" s="284">
        <f>[4]Enero!J124</f>
        <v>710</v>
      </c>
      <c r="C146" s="284">
        <f>[4]Febrero!J133</f>
        <v>1808</v>
      </c>
      <c r="D146" s="284">
        <f>[4]Marzo!J135</f>
        <v>1595</v>
      </c>
      <c r="E146" s="284">
        <f>[4]Abril!J132</f>
        <v>3783</v>
      </c>
      <c r="F146" s="284">
        <f>[4]Mayo!J133</f>
        <v>2301</v>
      </c>
      <c r="G146" s="284">
        <f>[4]Junio!J133</f>
        <v>744</v>
      </c>
      <c r="H146" s="284">
        <f>[4]Julio!J133</f>
        <v>1559</v>
      </c>
      <c r="I146" s="284">
        <f>[4]Agosto!J133</f>
        <v>1328</v>
      </c>
      <c r="J146" s="284">
        <f>[4]Septiembre!J133</f>
        <v>623</v>
      </c>
      <c r="K146" s="284">
        <f>[4]Octubre!J133</f>
        <v>320</v>
      </c>
      <c r="L146" s="284">
        <f>[4]Noviembre!J133</f>
        <v>946</v>
      </c>
      <c r="M146" s="284">
        <f>[4]Diciembre!J133</f>
        <v>1519</v>
      </c>
      <c r="N146" s="285">
        <f t="shared" si="4"/>
        <v>17236</v>
      </c>
      <c r="O146" s="290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</row>
    <row r="147" spans="1:27" ht="34.5" customHeight="1" x14ac:dyDescent="0.35">
      <c r="A147" s="283" t="s">
        <v>220</v>
      </c>
      <c r="B147" s="284">
        <f>[4]Enero!J125</f>
        <v>122254</v>
      </c>
      <c r="C147" s="284">
        <f>[4]Febrero!J134</f>
        <v>90843</v>
      </c>
      <c r="D147" s="284">
        <f>[4]Marzo!J136</f>
        <v>78056</v>
      </c>
      <c r="E147" s="284">
        <f>[4]Abril!J133</f>
        <v>80777</v>
      </c>
      <c r="F147" s="284">
        <f>[4]Mayo!J134</f>
        <v>72794</v>
      </c>
      <c r="G147" s="284">
        <f>[4]Junio!J134</f>
        <v>56479</v>
      </c>
      <c r="H147" s="284">
        <f>[4]Julio!J134</f>
        <v>24062</v>
      </c>
      <c r="I147" s="284">
        <f>[4]Agosto!J134</f>
        <v>30202</v>
      </c>
      <c r="J147" s="284">
        <f>[4]Septiembre!J134</f>
        <v>34452</v>
      </c>
      <c r="K147" s="284">
        <f>[4]Octubre!J134</f>
        <v>41138</v>
      </c>
      <c r="L147" s="284">
        <f>[4]Noviembre!J134</f>
        <v>44111</v>
      </c>
      <c r="M147" s="284">
        <f>[4]Diciembre!J134</f>
        <v>78470</v>
      </c>
      <c r="N147" s="285">
        <f t="shared" si="4"/>
        <v>753638</v>
      </c>
      <c r="O147" s="290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</row>
    <row r="148" spans="1:27" ht="34.5" customHeight="1" x14ac:dyDescent="0.35">
      <c r="A148" s="283" t="s">
        <v>221</v>
      </c>
      <c r="B148" s="284">
        <f>[4]Enero!J126</f>
        <v>8193</v>
      </c>
      <c r="C148" s="284">
        <f>[4]Febrero!J135</f>
        <v>12469</v>
      </c>
      <c r="D148" s="284">
        <f>[4]Marzo!J137</f>
        <v>14865</v>
      </c>
      <c r="E148" s="284">
        <f>[4]Abril!J134</f>
        <v>8932</v>
      </c>
      <c r="F148" s="284">
        <f>[4]Mayo!J135</f>
        <v>12647</v>
      </c>
      <c r="G148" s="284">
        <f>[4]Junio!J135</f>
        <v>18714</v>
      </c>
      <c r="H148" s="284">
        <f>[4]Julio!J135</f>
        <v>27845</v>
      </c>
      <c r="I148" s="284">
        <f>[4]Agosto!J135</f>
        <v>34049</v>
      </c>
      <c r="J148" s="284">
        <f>[4]Septiembre!J135</f>
        <v>12639</v>
      </c>
      <c r="K148" s="284">
        <f>[4]Octubre!J135</f>
        <v>30264</v>
      </c>
      <c r="L148" s="284">
        <f>[4]Noviembre!J135</f>
        <v>10678</v>
      </c>
      <c r="M148" s="284">
        <f>[4]Diciembre!J135</f>
        <v>5987</v>
      </c>
      <c r="N148" s="285">
        <f t="shared" si="4"/>
        <v>197282</v>
      </c>
      <c r="O148" s="290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</row>
    <row r="149" spans="1:27" ht="34.5" customHeight="1" x14ac:dyDescent="0.35">
      <c r="A149" s="283" t="s">
        <v>222</v>
      </c>
      <c r="B149" s="284">
        <f>[4]Enero!J127</f>
        <v>7012</v>
      </c>
      <c r="C149" s="284">
        <f>[4]Febrero!J136</f>
        <v>4951</v>
      </c>
      <c r="D149" s="284">
        <f>[4]Marzo!J138</f>
        <v>5236</v>
      </c>
      <c r="E149" s="284">
        <f>[4]Abril!J135</f>
        <v>2386</v>
      </c>
      <c r="F149" s="284">
        <f>[4]Mayo!J136</f>
        <v>350</v>
      </c>
      <c r="G149" s="284">
        <f>[4]Junio!J136</f>
        <v>429</v>
      </c>
      <c r="H149" s="284">
        <f>[4]Julio!J136</f>
        <v>240</v>
      </c>
      <c r="I149" s="284">
        <f>[4]Agosto!J136</f>
        <v>360</v>
      </c>
      <c r="J149" s="284">
        <f>[4]Septiembre!J136</f>
        <v>683</v>
      </c>
      <c r="K149" s="284">
        <f>[4]Octubre!J136</f>
        <v>1903</v>
      </c>
      <c r="L149" s="284">
        <f>[4]Noviembre!J136</f>
        <v>2310</v>
      </c>
      <c r="M149" s="284">
        <f>[4]Diciembre!J136</f>
        <v>4707</v>
      </c>
      <c r="N149" s="285">
        <f t="shared" si="4"/>
        <v>30567</v>
      </c>
      <c r="O149" s="290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</row>
    <row r="150" spans="1:27" ht="34.5" customHeight="1" x14ac:dyDescent="0.35">
      <c r="A150" s="283" t="s">
        <v>223</v>
      </c>
      <c r="B150" s="284">
        <f>[4]Enero!J128</f>
        <v>2516320</v>
      </c>
      <c r="C150" s="284">
        <f>[4]Febrero!J137</f>
        <v>2621788</v>
      </c>
      <c r="D150" s="284">
        <f>[4]Marzo!J139</f>
        <v>2915134</v>
      </c>
      <c r="E150" s="284">
        <f>[4]Abril!J136</f>
        <v>3201777</v>
      </c>
      <c r="F150" s="284">
        <f>[4]Mayo!J137</f>
        <v>3201444</v>
      </c>
      <c r="G150" s="284">
        <f>[4]Junio!J137</f>
        <v>3392063</v>
      </c>
      <c r="H150" s="284">
        <f>[4]Julio!J137</f>
        <v>3269802</v>
      </c>
      <c r="I150" s="284">
        <f>[4]Agosto!J137</f>
        <v>3262404</v>
      </c>
      <c r="J150" s="284">
        <f>[4]Septiembre!J137</f>
        <v>3133117</v>
      </c>
      <c r="K150" s="284">
        <f>[4]Octubre!J137</f>
        <v>2785456</v>
      </c>
      <c r="L150" s="284">
        <f>[4]Noviembre!J137</f>
        <v>2890144</v>
      </c>
      <c r="M150" s="284">
        <f>[4]Diciembre!J137</f>
        <v>2398414</v>
      </c>
      <c r="N150" s="285">
        <f t="shared" si="4"/>
        <v>35587863</v>
      </c>
      <c r="O150" s="290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</row>
    <row r="151" spans="1:27" ht="34.5" customHeight="1" thickBot="1" x14ac:dyDescent="0.4">
      <c r="A151" s="287" t="s">
        <v>224</v>
      </c>
      <c r="B151" s="288">
        <f>[4]Enero!J129</f>
        <v>127965</v>
      </c>
      <c r="C151" s="288">
        <f>[4]Febrero!J138</f>
        <v>144868</v>
      </c>
      <c r="D151" s="288">
        <f>[4]Marzo!J140</f>
        <v>143747</v>
      </c>
      <c r="E151" s="288">
        <f>[4]Abril!J137</f>
        <v>185808</v>
      </c>
      <c r="F151" s="288">
        <f>[4]Mayo!J138</f>
        <v>144741</v>
      </c>
      <c r="G151" s="288">
        <f>[4]Junio!J138</f>
        <v>173731</v>
      </c>
      <c r="H151" s="288">
        <f>[4]Julio!J138</f>
        <v>178779</v>
      </c>
      <c r="I151" s="288">
        <f>[4]Agosto!J138</f>
        <v>218755</v>
      </c>
      <c r="J151" s="288">
        <f>[4]Septiembre!J138</f>
        <v>178324</v>
      </c>
      <c r="K151" s="288">
        <f>[4]Octubre!J138</f>
        <v>157706</v>
      </c>
      <c r="L151" s="288">
        <f>[4]Noviembre!J138</f>
        <v>127178</v>
      </c>
      <c r="M151" s="288">
        <f>[4]Diciembre!J138</f>
        <v>249100</v>
      </c>
      <c r="N151" s="289">
        <f t="shared" si="4"/>
        <v>2030702</v>
      </c>
      <c r="O151" s="290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</row>
    <row r="152" spans="1:27" ht="20.25" x14ac:dyDescent="0.3">
      <c r="A152" s="228" t="s">
        <v>225</v>
      </c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68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</row>
    <row r="153" spans="1:27" ht="20.25" x14ac:dyDescent="0.3">
      <c r="A153" s="228" t="s">
        <v>226</v>
      </c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</row>
    <row r="154" spans="1:27" s="152" customFormat="1" ht="21" x14ac:dyDescent="0.35">
      <c r="A154" s="261" t="s">
        <v>235</v>
      </c>
      <c r="B154" s="291"/>
      <c r="C154" s="291"/>
      <c r="D154" s="291"/>
      <c r="E154" s="291"/>
      <c r="F154" s="291"/>
      <c r="G154" s="188" t="s">
        <v>236</v>
      </c>
      <c r="H154" s="291"/>
      <c r="I154" s="291"/>
      <c r="J154" s="291"/>
      <c r="K154" s="291"/>
      <c r="L154" s="291"/>
      <c r="M154" s="291"/>
      <c r="N154" s="29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</row>
    <row r="155" spans="1:27" s="152" customFormat="1" ht="21" x14ac:dyDescent="0.35">
      <c r="A155" s="261" t="s">
        <v>237</v>
      </c>
      <c r="B155" s="188"/>
      <c r="C155" s="188"/>
      <c r="D155" s="188"/>
      <c r="E155" s="188"/>
      <c r="F155" s="188"/>
      <c r="G155" s="188" t="s">
        <v>238</v>
      </c>
      <c r="H155" s="188"/>
      <c r="I155" s="188"/>
      <c r="J155" s="188"/>
      <c r="K155" s="188"/>
      <c r="L155" s="188"/>
      <c r="M155" s="188"/>
      <c r="N155" s="176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</row>
    <row r="156" spans="1:27" ht="20.25" x14ac:dyDescent="0.3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</row>
    <row r="157" spans="1:2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</row>
    <row r="158" spans="1:2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</row>
    <row r="159" spans="1:2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</row>
    <row r="160" spans="1:2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</row>
    <row r="161" spans="1:2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</row>
    <row r="162" spans="1:2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</row>
    <row r="163" spans="1:2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</row>
    <row r="164" spans="1:2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</row>
    <row r="165" spans="1:2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</row>
    <row r="166" spans="1:2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</row>
    <row r="167" spans="1:2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</row>
    <row r="168" spans="1:2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</row>
    <row r="169" spans="1:2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</row>
    <row r="170" spans="1:2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</row>
    <row r="171" spans="1:2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</row>
    <row r="172" spans="1:2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</row>
    <row r="173" spans="1:2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</row>
    <row r="174" spans="1:2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</row>
    <row r="175" spans="1:2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</row>
    <row r="176" spans="1:2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</row>
    <row r="177" spans="1:25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</row>
    <row r="178" spans="1:25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</row>
    <row r="179" spans="1:25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</row>
    <row r="180" spans="1:25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</row>
    <row r="181" spans="1:25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</row>
    <row r="182" spans="1:25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</row>
    <row r="183" spans="1:25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</row>
    <row r="184" spans="1:25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</row>
    <row r="185" spans="1:25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</row>
    <row r="186" spans="1:25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</row>
    <row r="190" spans="1:25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</row>
    <row r="197" spans="1:25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</row>
    <row r="198" spans="1:25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</row>
    <row r="199" spans="1:25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</row>
    <row r="200" spans="1:25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</row>
    <row r="201" spans="1:25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</row>
    <row r="203" spans="1:25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</row>
    <row r="204" spans="1:25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</row>
    <row r="205" spans="1:25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</row>
    <row r="206" spans="1:25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</row>
    <row r="207" spans="1:25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</row>
    <row r="208" spans="1:25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</row>
    <row r="209" spans="1:25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</row>
    <row r="210" spans="1:25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</row>
    <row r="211" spans="1:25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</row>
    <row r="212" spans="1:25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</row>
    <row r="213" spans="1:25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</row>
    <row r="214" spans="1:25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</row>
    <row r="215" spans="1:25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</row>
    <row r="216" spans="1:25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</row>
    <row r="217" spans="1:25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</row>
    <row r="218" spans="1:25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</row>
    <row r="219" spans="1:25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</row>
    <row r="220" spans="1:25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</row>
    <row r="221" spans="1:25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</row>
    <row r="222" spans="1:25" x14ac:dyDescent="0.2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</row>
    <row r="223" spans="1:25" x14ac:dyDescent="0.2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</row>
    <row r="224" spans="1:25" x14ac:dyDescent="0.2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</row>
    <row r="225" spans="1:15" x14ac:dyDescent="0.2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</row>
    <row r="226" spans="1:15" x14ac:dyDescent="0.2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</row>
    <row r="227" spans="1:15" x14ac:dyDescent="0.2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</row>
    <row r="228" spans="1:15" x14ac:dyDescent="0.2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</row>
    <row r="229" spans="1:15" x14ac:dyDescent="0.2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</row>
    <row r="230" spans="1:15" x14ac:dyDescent="0.2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</row>
    <row r="231" spans="1:15" x14ac:dyDescent="0.2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</row>
    <row r="232" spans="1:15" x14ac:dyDescent="0.2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</row>
    <row r="233" spans="1:15" x14ac:dyDescent="0.2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</row>
    <row r="234" spans="1:15" x14ac:dyDescent="0.2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</row>
    <row r="235" spans="1:15" x14ac:dyDescent="0.2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</row>
    <row r="236" spans="1:15" x14ac:dyDescent="0.2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</row>
    <row r="237" spans="1:15" x14ac:dyDescent="0.2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</row>
    <row r="238" spans="1:15" x14ac:dyDescent="0.2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</row>
    <row r="239" spans="1:15" x14ac:dyDescent="0.25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</row>
    <row r="240" spans="1:15" x14ac:dyDescent="0.25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</row>
    <row r="241" spans="1:15" x14ac:dyDescent="0.25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</row>
    <row r="242" spans="1:15" x14ac:dyDescent="0.25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</row>
    <row r="243" spans="1:15" x14ac:dyDescent="0.25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</row>
    <row r="244" spans="1:15" x14ac:dyDescent="0.25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</row>
    <row r="245" spans="1:15" x14ac:dyDescent="0.25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</row>
    <row r="246" spans="1:15" x14ac:dyDescent="0.25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</row>
    <row r="247" spans="1:15" x14ac:dyDescent="0.25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</row>
    <row r="248" spans="1:15" x14ac:dyDescent="0.25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</row>
    <row r="249" spans="1:15" x14ac:dyDescent="0.25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</row>
    <row r="250" spans="1:15" x14ac:dyDescent="0.25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</row>
    <row r="251" spans="1:15" x14ac:dyDescent="0.25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</row>
    <row r="252" spans="1:15" x14ac:dyDescent="0.25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</row>
    <row r="253" spans="1:15" x14ac:dyDescent="0.25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</row>
    <row r="254" spans="1:15" x14ac:dyDescent="0.25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</row>
    <row r="255" spans="1:15" x14ac:dyDescent="0.25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</row>
    <row r="256" spans="1:15" x14ac:dyDescent="0.25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</row>
    <row r="257" spans="1:15" x14ac:dyDescent="0.25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</row>
    <row r="258" spans="1:15" x14ac:dyDescent="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</row>
    <row r="259" spans="1:15" x14ac:dyDescent="0.25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</row>
    <row r="260" spans="1:15" x14ac:dyDescent="0.25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</row>
    <row r="261" spans="1:15" x14ac:dyDescent="0.25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</row>
    <row r="262" spans="1:15" x14ac:dyDescent="0.25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</row>
    <row r="263" spans="1:15" x14ac:dyDescent="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</row>
    <row r="264" spans="1:15" x14ac:dyDescent="0.25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</row>
    <row r="265" spans="1:15" x14ac:dyDescent="0.25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</row>
    <row r="266" spans="1:15" x14ac:dyDescent="0.25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</row>
    <row r="267" spans="1:15" x14ac:dyDescent="0.25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</row>
    <row r="268" spans="1:15" x14ac:dyDescent="0.25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</row>
    <row r="269" spans="1:15" x14ac:dyDescent="0.25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</row>
    <row r="270" spans="1:15" x14ac:dyDescent="0.25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</row>
    <row r="271" spans="1:15" x14ac:dyDescent="0.25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</row>
    <row r="272" spans="1:15" x14ac:dyDescent="0.25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</row>
    <row r="273" spans="1:15" x14ac:dyDescent="0.25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</row>
    <row r="274" spans="1:15" x14ac:dyDescent="0.25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</row>
    <row r="275" spans="1:15" x14ac:dyDescent="0.25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</row>
    <row r="276" spans="1:15" x14ac:dyDescent="0.25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</row>
    <row r="277" spans="1:15" x14ac:dyDescent="0.25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</row>
    <row r="278" spans="1:15" x14ac:dyDescent="0.25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</row>
    <row r="279" spans="1:15" x14ac:dyDescent="0.25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</row>
    <row r="280" spans="1:15" x14ac:dyDescent="0.25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</row>
    <row r="281" spans="1:15" x14ac:dyDescent="0.25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</row>
    <row r="282" spans="1:15" x14ac:dyDescent="0.25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</row>
    <row r="283" spans="1:15" x14ac:dyDescent="0.25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</row>
    <row r="284" spans="1:15" x14ac:dyDescent="0.25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</row>
    <row r="285" spans="1:15" x14ac:dyDescent="0.25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</row>
    <row r="286" spans="1:15" x14ac:dyDescent="0.25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</row>
    <row r="287" spans="1:15" x14ac:dyDescent="0.25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</row>
    <row r="288" spans="1:15" x14ac:dyDescent="0.25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</row>
    <row r="289" spans="1:15" x14ac:dyDescent="0.25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</row>
    <row r="290" spans="1:15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</row>
    <row r="291" spans="1:15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</row>
    <row r="292" spans="1:15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</row>
    <row r="293" spans="1:15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</row>
    <row r="294" spans="1:15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</row>
    <row r="295" spans="1:15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</row>
    <row r="296" spans="1:15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</row>
    <row r="297" spans="1:15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</row>
    <row r="298" spans="1:15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</row>
    <row r="299" spans="1:15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</row>
    <row r="300" spans="1:15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</row>
    <row r="301" spans="1:15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</row>
    <row r="302" spans="1:15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</row>
    <row r="303" spans="1:15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</row>
    <row r="304" spans="1:15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</row>
    <row r="305" spans="1:15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</row>
    <row r="306" spans="1:15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</row>
    <row r="307" spans="1:15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</row>
    <row r="308" spans="1:15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</row>
    <row r="309" spans="1:15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</row>
    <row r="310" spans="1:15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</row>
    <row r="311" spans="1:15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</row>
    <row r="312" spans="1:15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</row>
    <row r="313" spans="1:15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</row>
    <row r="314" spans="1:15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</row>
    <row r="315" spans="1:15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</row>
    <row r="316" spans="1:15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</row>
    <row r="317" spans="1:15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</row>
    <row r="318" spans="1:15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</row>
    <row r="319" spans="1:15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</row>
    <row r="320" spans="1:15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</row>
    <row r="321" spans="1:15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</row>
  </sheetData>
  <mergeCells count="9">
    <mergeCell ref="A113:N113"/>
    <mergeCell ref="A114:N114"/>
    <mergeCell ref="A9:N10"/>
    <mergeCell ref="A60:N60"/>
    <mergeCell ref="A110:N111"/>
    <mergeCell ref="A11:N11"/>
    <mergeCell ref="A12:N12"/>
    <mergeCell ref="A62:N62"/>
    <mergeCell ref="A63:N6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0AEAE-C1D7-465C-8787-11F1311BB565}">
  <dimension ref="A1:AF316"/>
  <sheetViews>
    <sheetView topLeftCell="A31" zoomScale="50" zoomScaleNormal="50" workbookViewId="0">
      <selection activeCell="K22" sqref="K22"/>
    </sheetView>
  </sheetViews>
  <sheetFormatPr baseColWidth="10" defaultRowHeight="23.25" x14ac:dyDescent="0.35"/>
  <cols>
    <col min="1" max="1" width="21.7109375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8.42578125" customWidth="1"/>
    <col min="12" max="12" width="17.7109375" customWidth="1"/>
    <col min="13" max="13" width="18" customWidth="1"/>
    <col min="14" max="14" width="21" customWidth="1"/>
    <col min="16" max="16" width="15.28515625" bestFit="1" customWidth="1"/>
    <col min="17" max="17" width="11.42578125" style="166"/>
  </cols>
  <sheetData>
    <row r="1" spans="1:32" ht="17.100000000000001" customHeight="1" x14ac:dyDescent="0.3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85"/>
      <c r="R1" s="175"/>
      <c r="S1" s="175"/>
      <c r="T1" s="175"/>
      <c r="U1" s="175"/>
      <c r="V1" s="175"/>
      <c r="W1" s="175"/>
      <c r="X1" s="175"/>
      <c r="Y1" s="175"/>
      <c r="Z1" s="175"/>
    </row>
    <row r="2" spans="1:32" ht="17.100000000000001" customHeight="1" x14ac:dyDescent="0.3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85"/>
      <c r="R2" s="175"/>
      <c r="S2" s="175"/>
      <c r="T2" s="175"/>
      <c r="U2" s="175"/>
      <c r="V2" s="175"/>
      <c r="W2" s="175"/>
      <c r="X2" s="175"/>
      <c r="Y2" s="175"/>
      <c r="Z2" s="175"/>
    </row>
    <row r="3" spans="1:32" ht="17.100000000000001" customHeight="1" x14ac:dyDescent="0.3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85"/>
      <c r="R3" s="175"/>
      <c r="S3" s="175"/>
      <c r="T3" s="175"/>
      <c r="U3" s="175"/>
      <c r="V3" s="175"/>
      <c r="W3" s="175"/>
      <c r="X3" s="175"/>
      <c r="Y3" s="175"/>
      <c r="Z3" s="175"/>
    </row>
    <row r="4" spans="1:32" ht="17.100000000000001" customHeight="1" x14ac:dyDescent="0.3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85"/>
      <c r="R4" s="175"/>
      <c r="S4" s="175"/>
      <c r="T4" s="175"/>
      <c r="U4" s="175"/>
      <c r="V4" s="175"/>
      <c r="W4" s="175"/>
      <c r="X4" s="175"/>
      <c r="Y4" s="175"/>
      <c r="Z4" s="175"/>
    </row>
    <row r="5" spans="1:32" ht="17.100000000000001" customHeight="1" x14ac:dyDescent="0.3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85"/>
      <c r="R5" s="175"/>
      <c r="S5" s="175"/>
      <c r="T5" s="175"/>
      <c r="U5" s="175"/>
      <c r="V5" s="175"/>
      <c r="W5" s="175"/>
      <c r="X5" s="175"/>
      <c r="Y5" s="175"/>
      <c r="Z5" s="175"/>
    </row>
    <row r="6" spans="1:32" ht="22.5" customHeight="1" x14ac:dyDescent="0.3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85"/>
      <c r="R6" s="175"/>
      <c r="S6" s="175"/>
      <c r="T6" s="175"/>
      <c r="U6" s="175"/>
      <c r="V6" s="175"/>
      <c r="W6" s="175"/>
      <c r="X6" s="175"/>
      <c r="Y6" s="175"/>
      <c r="Z6" s="175"/>
    </row>
    <row r="7" spans="1:32" ht="27" customHeight="1" x14ac:dyDescent="0.4">
      <c r="A7" s="462" t="s">
        <v>133</v>
      </c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203"/>
      <c r="P7" s="203"/>
      <c r="Q7" s="203"/>
      <c r="R7" s="203"/>
      <c r="S7" s="175"/>
      <c r="T7" s="175"/>
      <c r="U7" s="175"/>
      <c r="V7" s="175"/>
      <c r="W7" s="175"/>
      <c r="X7" s="175"/>
      <c r="Y7" s="175"/>
      <c r="Z7" s="175"/>
    </row>
    <row r="8" spans="1:32" ht="6" customHeight="1" x14ac:dyDescent="0.4">
      <c r="A8" s="296"/>
      <c r="B8" s="297"/>
      <c r="C8" s="297"/>
      <c r="D8" s="297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75"/>
      <c r="T8" s="175"/>
      <c r="U8" s="175"/>
      <c r="V8" s="175"/>
      <c r="W8" s="175"/>
      <c r="X8" s="175"/>
      <c r="Y8" s="175"/>
      <c r="Z8" s="175"/>
    </row>
    <row r="9" spans="1:32" ht="4.5" hidden="1" customHeight="1" x14ac:dyDescent="0.35">
      <c r="A9" s="296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175"/>
      <c r="P9" s="175"/>
      <c r="Q9" s="18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</row>
    <row r="10" spans="1:32" s="280" customFormat="1" ht="28.5" x14ac:dyDescent="0.45">
      <c r="A10" s="469" t="s">
        <v>244</v>
      </c>
      <c r="B10" s="469"/>
      <c r="C10" s="469"/>
      <c r="D10" s="469"/>
      <c r="E10" s="469"/>
      <c r="F10" s="469"/>
      <c r="G10" s="469"/>
      <c r="H10" s="469"/>
      <c r="I10" s="469"/>
      <c r="J10" s="469"/>
      <c r="K10" s="469"/>
      <c r="L10" s="469"/>
      <c r="M10" s="469"/>
      <c r="N10" s="469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</row>
    <row r="11" spans="1:32" s="280" customFormat="1" ht="28.5" x14ac:dyDescent="0.45">
      <c r="A11" s="470" t="s">
        <v>86</v>
      </c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</row>
    <row r="12" spans="1:32" ht="26.25" hidden="1" x14ac:dyDescent="0.4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75"/>
      <c r="P12" s="175"/>
      <c r="Q12" s="18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</row>
    <row r="13" spans="1:32" ht="10.5" customHeight="1" thickBot="1" x14ac:dyDescent="0.4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75"/>
      <c r="P13" s="175"/>
      <c r="Q13" s="18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</row>
    <row r="14" spans="1:32" s="211" customFormat="1" ht="33.75" customHeight="1" thickBot="1" x14ac:dyDescent="0.4">
      <c r="A14" s="236" t="s">
        <v>1</v>
      </c>
      <c r="B14" s="237" t="s">
        <v>164</v>
      </c>
      <c r="C14" s="237" t="s">
        <v>165</v>
      </c>
      <c r="D14" s="237" t="s">
        <v>166</v>
      </c>
      <c r="E14" s="237" t="s">
        <v>167</v>
      </c>
      <c r="F14" s="237" t="s">
        <v>168</v>
      </c>
      <c r="G14" s="237" t="s">
        <v>169</v>
      </c>
      <c r="H14" s="237" t="s">
        <v>170</v>
      </c>
      <c r="I14" s="237" t="s">
        <v>171</v>
      </c>
      <c r="J14" s="237" t="s">
        <v>172</v>
      </c>
      <c r="K14" s="237" t="s">
        <v>173</v>
      </c>
      <c r="L14" s="237" t="s">
        <v>12</v>
      </c>
      <c r="M14" s="237" t="s">
        <v>13</v>
      </c>
      <c r="N14" s="238" t="s">
        <v>14</v>
      </c>
      <c r="O14" s="228"/>
      <c r="P14" s="228"/>
      <c r="Q14" s="185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</row>
    <row r="15" spans="1:32" s="211" customFormat="1" ht="33.75" customHeight="1" x14ac:dyDescent="0.35">
      <c r="A15" s="293" t="s">
        <v>242</v>
      </c>
      <c r="B15" s="258">
        <f>[5]Enero!J8</f>
        <v>608520</v>
      </c>
      <c r="C15" s="258">
        <f>[5]Febrero!J8</f>
        <v>338551</v>
      </c>
      <c r="D15" s="258">
        <f>[5]Marzo!J8</f>
        <v>37360</v>
      </c>
      <c r="E15" s="258">
        <f>[5]Abril!J8</f>
        <v>16411</v>
      </c>
      <c r="F15" s="258">
        <f>[5]Mayo!J8</f>
        <v>72171</v>
      </c>
      <c r="G15" s="258">
        <f>[5]Junio!J8</f>
        <v>535541</v>
      </c>
      <c r="H15" s="258">
        <f>[5]Julio!J8</f>
        <v>594531</v>
      </c>
      <c r="I15" s="258">
        <f>[5]Agosto!J8</f>
        <v>55753</v>
      </c>
      <c r="J15" s="258">
        <f>[5]Septiembre!J8</f>
        <v>10818</v>
      </c>
      <c r="K15" s="258">
        <f>[5]Octubre!J8</f>
        <v>12639</v>
      </c>
      <c r="L15" s="258">
        <f>+[5]Noviembre!J8</f>
        <v>48427</v>
      </c>
      <c r="M15" s="258">
        <f>[5]Diciembre!J8</f>
        <v>436542</v>
      </c>
      <c r="N15" s="294">
        <f>SUM(B15:M15)</f>
        <v>2767264</v>
      </c>
      <c r="O15" s="228"/>
      <c r="P15" s="228"/>
      <c r="Q15" s="185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</row>
    <row r="16" spans="1:32" s="211" customFormat="1" ht="33.75" customHeight="1" x14ac:dyDescent="0.35">
      <c r="A16" s="283" t="s">
        <v>175</v>
      </c>
      <c r="B16" s="5">
        <f>[5]Enero!J9</f>
        <v>31829</v>
      </c>
      <c r="C16" s="5">
        <f>[5]Febrero!J9</f>
        <v>23613</v>
      </c>
      <c r="D16" s="5">
        <f>[5]Marzo!J9</f>
        <v>20453</v>
      </c>
      <c r="E16" s="5">
        <f>[5]Abril!J9</f>
        <v>62987</v>
      </c>
      <c r="F16" s="5">
        <f>[5]Mayo!J9</f>
        <v>76926</v>
      </c>
      <c r="G16" s="5">
        <f>[5]Junio!J9</f>
        <v>54360</v>
      </c>
      <c r="H16" s="5">
        <f>[5]Julio!J9</f>
        <v>24957</v>
      </c>
      <c r="I16" s="5">
        <f>[5]Agosto!J9</f>
        <v>23887</v>
      </c>
      <c r="J16" s="5">
        <f>[5]Septiembre!J9</f>
        <v>50359</v>
      </c>
      <c r="K16" s="5">
        <f>[5]Octubre!J9</f>
        <v>28751</v>
      </c>
      <c r="L16" s="5">
        <f>+[5]Noviembre!J9</f>
        <v>25119</v>
      </c>
      <c r="M16" s="5">
        <f>[5]Diciembre!J9</f>
        <v>35482</v>
      </c>
      <c r="N16" s="6">
        <f t="shared" ref="N16:N48" si="0">SUM(B16:M16)</f>
        <v>458723</v>
      </c>
      <c r="O16" s="228"/>
      <c r="P16" s="228"/>
      <c r="Q16" s="185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</row>
    <row r="17" spans="1:32" s="211" customFormat="1" ht="33.75" customHeight="1" x14ac:dyDescent="0.35">
      <c r="A17" s="283" t="s">
        <v>176</v>
      </c>
      <c r="B17" s="5">
        <f>[5]Enero!J10</f>
        <v>6</v>
      </c>
      <c r="C17" s="5">
        <f>[5]Febrero!J10</f>
        <v>1</v>
      </c>
      <c r="D17" s="5">
        <f>[5]Marzo!J10</f>
        <v>173</v>
      </c>
      <c r="E17" s="5">
        <f>[5]Abril!J10</f>
        <v>1993</v>
      </c>
      <c r="F17" s="5">
        <f>[5]Mayo!J10</f>
        <v>4876</v>
      </c>
      <c r="G17" s="5">
        <f>[5]Junio!J10</f>
        <v>6378</v>
      </c>
      <c r="H17" s="5">
        <f>[5]Julio!J10</f>
        <v>1520</v>
      </c>
      <c r="I17" s="5">
        <f>[5]Agosto!J10</f>
        <v>2630</v>
      </c>
      <c r="J17" s="5">
        <f>[5]Septiembre!J10</f>
        <v>9020</v>
      </c>
      <c r="K17" s="5">
        <f>[5]Octubre!J10</f>
        <v>8741</v>
      </c>
      <c r="L17" s="5">
        <f>+[5]Noviembre!J10</f>
        <v>3190</v>
      </c>
      <c r="M17" s="5">
        <f>[5]Diciembre!J10</f>
        <v>105</v>
      </c>
      <c r="N17" s="6">
        <f t="shared" si="0"/>
        <v>38633</v>
      </c>
      <c r="O17" s="228"/>
      <c r="P17" s="228"/>
      <c r="Q17" s="185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</row>
    <row r="18" spans="1:32" s="211" customFormat="1" ht="33.75" customHeight="1" x14ac:dyDescent="0.35">
      <c r="A18" s="283" t="s">
        <v>177</v>
      </c>
      <c r="B18" s="5">
        <f>[5]Enero!J11</f>
        <v>44</v>
      </c>
      <c r="C18" s="5">
        <f>[5]Febrero!J11</f>
        <v>144</v>
      </c>
      <c r="D18" s="5">
        <f>[5]Marzo!J11</f>
        <v>50</v>
      </c>
      <c r="E18" s="5">
        <f>[5]Abril!J11</f>
        <v>190</v>
      </c>
      <c r="F18" s="5">
        <f>[5]Mayo!J11</f>
        <v>40</v>
      </c>
      <c r="G18" s="5">
        <f>[5]Junio!J11</f>
        <v>259</v>
      </c>
      <c r="H18" s="5">
        <f>[5]Julio!J11</f>
        <v>71</v>
      </c>
      <c r="I18" s="5">
        <f>[5]Agosto!J11</f>
        <v>115</v>
      </c>
      <c r="J18" s="5">
        <f>[5]Septiembre!J11</f>
        <v>308</v>
      </c>
      <c r="K18" s="5">
        <f>[5]Octubre!J11</f>
        <v>81</v>
      </c>
      <c r="L18" s="5">
        <f>+[5]Noviembre!J11</f>
        <v>149</v>
      </c>
      <c r="M18" s="5">
        <f>[5]Diciembre!J11</f>
        <v>83</v>
      </c>
      <c r="N18" s="6">
        <f t="shared" si="0"/>
        <v>1534</v>
      </c>
      <c r="O18" s="228"/>
      <c r="P18" s="228"/>
      <c r="Q18" s="185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</row>
    <row r="19" spans="1:32" s="211" customFormat="1" ht="33.75" customHeight="1" x14ac:dyDescent="0.35">
      <c r="A19" s="283" t="s">
        <v>178</v>
      </c>
      <c r="B19" s="5">
        <f>[5]Enero!J12</f>
        <v>3309</v>
      </c>
      <c r="C19" s="5">
        <f>[5]Febrero!J12</f>
        <v>2278</v>
      </c>
      <c r="D19" s="5">
        <f>[5]Marzo!J12</f>
        <v>2560</v>
      </c>
      <c r="E19" s="5">
        <f>[5]Abril!J12</f>
        <v>6391</v>
      </c>
      <c r="F19" s="5">
        <f>[5]Mayo!J12</f>
        <v>13152</v>
      </c>
      <c r="G19" s="5">
        <f>[5]Junio!J12</f>
        <v>5071</v>
      </c>
      <c r="H19" s="5">
        <f>[5]Julio!J12</f>
        <v>3082</v>
      </c>
      <c r="I19" s="5">
        <f>[5]Agosto!J12</f>
        <v>5979</v>
      </c>
      <c r="J19" s="5">
        <f>[5]Septiembre!J12</f>
        <v>13625</v>
      </c>
      <c r="K19" s="5">
        <f>[5]Octubre!J12</f>
        <v>2768</v>
      </c>
      <c r="L19" s="5">
        <f>+[5]Noviembre!J12</f>
        <v>679</v>
      </c>
      <c r="M19" s="5">
        <f>[5]Diciembre!J12</f>
        <v>2532</v>
      </c>
      <c r="N19" s="6">
        <f t="shared" si="0"/>
        <v>61426</v>
      </c>
      <c r="O19" s="228"/>
      <c r="P19" s="228"/>
      <c r="Q19" s="185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</row>
    <row r="20" spans="1:32" s="211" customFormat="1" ht="33.75" customHeight="1" x14ac:dyDescent="0.35">
      <c r="A20" s="283" t="s">
        <v>179</v>
      </c>
      <c r="B20" s="5">
        <f>[5]Enero!J13</f>
        <v>32147</v>
      </c>
      <c r="C20" s="5">
        <f>[5]Febrero!J13</f>
        <v>7810</v>
      </c>
      <c r="D20" s="5">
        <f>[5]Marzo!J13</f>
        <v>1110</v>
      </c>
      <c r="E20" s="5">
        <f>[5]Abril!J13</f>
        <v>19874</v>
      </c>
      <c r="F20" s="5">
        <f>[5]Mayo!J13</f>
        <v>29520</v>
      </c>
      <c r="G20" s="5">
        <f>[5]Junio!J13</f>
        <v>4377</v>
      </c>
      <c r="H20" s="5">
        <f>[5]Julio!J13</f>
        <v>749</v>
      </c>
      <c r="I20" s="5">
        <f>[5]Agosto!J13</f>
        <v>11017</v>
      </c>
      <c r="J20" s="5">
        <f>[5]Septiembre!J13</f>
        <v>23250</v>
      </c>
      <c r="K20" s="5">
        <f>[5]Octubre!J13</f>
        <v>9222</v>
      </c>
      <c r="L20" s="5">
        <f>+[5]Noviembre!J13</f>
        <v>115999</v>
      </c>
      <c r="M20" s="5">
        <f>[5]Diciembre!J13</f>
        <v>124243</v>
      </c>
      <c r="N20" s="6">
        <f t="shared" si="0"/>
        <v>379318</v>
      </c>
      <c r="O20" s="228"/>
      <c r="P20" s="228"/>
      <c r="Q20" s="185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</row>
    <row r="21" spans="1:32" s="211" customFormat="1" ht="33.75" customHeight="1" x14ac:dyDescent="0.35">
      <c r="A21" s="283" t="s">
        <v>180</v>
      </c>
      <c r="B21" s="5">
        <f>[5]Enero!J14</f>
        <v>16201</v>
      </c>
      <c r="C21" s="5">
        <f>[5]Febrero!J14</f>
        <v>7841</v>
      </c>
      <c r="D21" s="5">
        <f>[5]Marzo!J14</f>
        <v>882</v>
      </c>
      <c r="E21" s="5">
        <f>[5]Abril!J14</f>
        <v>39068</v>
      </c>
      <c r="F21" s="5">
        <f>[5]Mayo!J14</f>
        <v>53285</v>
      </c>
      <c r="G21" s="5">
        <f>[5]Junio!J14</f>
        <v>9177</v>
      </c>
      <c r="H21" s="5">
        <f>[5]Julio!J14</f>
        <v>2180</v>
      </c>
      <c r="I21" s="5">
        <f>[5]Agosto!J14</f>
        <v>12105</v>
      </c>
      <c r="J21" s="5">
        <f>[5]Septiembre!J14</f>
        <v>62255</v>
      </c>
      <c r="K21" s="5">
        <f>[5]Octubre!J14</f>
        <v>31444</v>
      </c>
      <c r="L21" s="5">
        <f>+[5]Noviembre!J14</f>
        <v>33692</v>
      </c>
      <c r="M21" s="5">
        <f>[5]Diciembre!J14</f>
        <v>60485</v>
      </c>
      <c r="N21" s="6">
        <f t="shared" si="0"/>
        <v>328615</v>
      </c>
      <c r="O21" s="228"/>
      <c r="P21" s="228"/>
      <c r="Q21" s="185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</row>
    <row r="22" spans="1:32" s="211" customFormat="1" ht="33.75" customHeight="1" x14ac:dyDescent="0.35">
      <c r="A22" s="283" t="s">
        <v>181</v>
      </c>
      <c r="B22" s="5">
        <f>[5]Enero!J15</f>
        <v>1762</v>
      </c>
      <c r="C22" s="5">
        <f>[5]Febrero!J15</f>
        <v>458</v>
      </c>
      <c r="D22" s="5">
        <f>[5]Marzo!J15</f>
        <v>15</v>
      </c>
      <c r="E22" s="5">
        <f>[5]Abril!J15</f>
        <v>2425</v>
      </c>
      <c r="F22" s="5">
        <f>[5]Mayo!J15</f>
        <v>1022</v>
      </c>
      <c r="G22" s="5">
        <f>[5]Junio!J15</f>
        <v>145</v>
      </c>
      <c r="H22" s="5">
        <f>[5]Julio!J15</f>
        <v>253</v>
      </c>
      <c r="I22" s="5">
        <f>[5]Agosto!J15</f>
        <v>75</v>
      </c>
      <c r="J22" s="5">
        <f>[5]Septiembre!J15</f>
        <v>1556</v>
      </c>
      <c r="K22" s="5">
        <f>[5]Octubre!J15</f>
        <v>670</v>
      </c>
      <c r="L22" s="5">
        <f>+[5]Noviembre!J15</f>
        <v>678</v>
      </c>
      <c r="M22" s="5">
        <f>[5]Diciembre!J15</f>
        <v>870</v>
      </c>
      <c r="N22" s="6">
        <f t="shared" si="0"/>
        <v>9929</v>
      </c>
      <c r="O22" s="228"/>
      <c r="P22" s="228"/>
      <c r="Q22" s="185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</row>
    <row r="23" spans="1:32" s="211" customFormat="1" ht="33.75" customHeight="1" x14ac:dyDescent="0.35">
      <c r="A23" s="283" t="s">
        <v>182</v>
      </c>
      <c r="B23" s="5">
        <f>[5]Enero!J16</f>
        <v>9379</v>
      </c>
      <c r="C23" s="5">
        <f>[5]Febrero!J16</f>
        <v>10251</v>
      </c>
      <c r="D23" s="5">
        <f>[5]Marzo!J16</f>
        <v>6575</v>
      </c>
      <c r="E23" s="5">
        <f>[5]Abril!J16</f>
        <v>42553</v>
      </c>
      <c r="F23" s="5">
        <f>[5]Mayo!J16</f>
        <v>75809</v>
      </c>
      <c r="G23" s="5">
        <f>[5]Junio!J16</f>
        <v>52250</v>
      </c>
      <c r="H23" s="5">
        <f>[5]Julio!J16</f>
        <v>20489</v>
      </c>
      <c r="I23" s="5">
        <f>[5]Agosto!J16</f>
        <v>9897</v>
      </c>
      <c r="J23" s="5">
        <f>[5]Septiembre!J16</f>
        <v>9085</v>
      </c>
      <c r="K23" s="5">
        <f>[5]Octubre!J16</f>
        <v>4549</v>
      </c>
      <c r="L23" s="5">
        <f>+[5]Noviembre!J16</f>
        <v>9243</v>
      </c>
      <c r="M23" s="5">
        <f>[5]Diciembre!J16</f>
        <v>5804</v>
      </c>
      <c r="N23" s="6">
        <f t="shared" si="0"/>
        <v>255884</v>
      </c>
      <c r="O23" s="228"/>
      <c r="P23" s="228"/>
      <c r="Q23" s="185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</row>
    <row r="24" spans="1:32" s="211" customFormat="1" ht="33.75" customHeight="1" x14ac:dyDescent="0.35">
      <c r="A24" s="283" t="s">
        <v>183</v>
      </c>
      <c r="B24" s="5">
        <f>[5]Enero!J17</f>
        <v>6862</v>
      </c>
      <c r="C24" s="5">
        <f>[5]Febrero!J17</f>
        <v>9014</v>
      </c>
      <c r="D24" s="5">
        <f>[5]Marzo!J17</f>
        <v>3480</v>
      </c>
      <c r="E24" s="5">
        <f>[5]Abril!J17</f>
        <v>6577</v>
      </c>
      <c r="F24" s="5">
        <f>[5]Mayo!J17</f>
        <v>8050</v>
      </c>
      <c r="G24" s="5">
        <f>[5]Junio!J17</f>
        <v>10800</v>
      </c>
      <c r="H24" s="5">
        <f>[5]Julio!J17</f>
        <v>18389</v>
      </c>
      <c r="I24" s="5">
        <f>[5]Agosto!J17</f>
        <v>4907</v>
      </c>
      <c r="J24" s="5">
        <f>[5]Septiembre!J17</f>
        <v>7680</v>
      </c>
      <c r="K24" s="5">
        <f>[5]Octubre!J17</f>
        <v>6658</v>
      </c>
      <c r="L24" s="5">
        <f>+[5]Noviembre!J17</f>
        <v>9211</v>
      </c>
      <c r="M24" s="5">
        <f>[5]Diciembre!J17</f>
        <v>9546</v>
      </c>
      <c r="N24" s="6">
        <f t="shared" si="0"/>
        <v>101174</v>
      </c>
      <c r="O24" s="228"/>
      <c r="P24" s="228"/>
      <c r="Q24" s="185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</row>
    <row r="25" spans="1:32" s="211" customFormat="1" ht="33.75" customHeight="1" x14ac:dyDescent="0.35">
      <c r="A25" s="283" t="s">
        <v>184</v>
      </c>
      <c r="B25" s="5">
        <f>[5]Enero!J18</f>
        <v>7388</v>
      </c>
      <c r="C25" s="5">
        <f>[5]Febrero!J18</f>
        <v>7621</v>
      </c>
      <c r="D25" s="5">
        <f>[5]Marzo!J18</f>
        <v>3709</v>
      </c>
      <c r="E25" s="5">
        <f>[5]Abril!J18</f>
        <v>8044</v>
      </c>
      <c r="F25" s="5">
        <f>[5]Mayo!J18</f>
        <v>4642</v>
      </c>
      <c r="G25" s="5">
        <f>[5]Junio!J18</f>
        <v>3876</v>
      </c>
      <c r="H25" s="5">
        <f>[5]Julio!J18</f>
        <v>2688</v>
      </c>
      <c r="I25" s="5">
        <f>[5]Agosto!J18</f>
        <v>2087</v>
      </c>
      <c r="J25" s="5">
        <f>[5]Septiembre!J18</f>
        <v>3351</v>
      </c>
      <c r="K25" s="5">
        <f>[5]Octubre!J18</f>
        <v>2697</v>
      </c>
      <c r="L25" s="5">
        <f>+[5]Noviembre!J18</f>
        <v>3048</v>
      </c>
      <c r="M25" s="5">
        <f>[5]Diciembre!J18</f>
        <v>4829</v>
      </c>
      <c r="N25" s="6">
        <f t="shared" si="0"/>
        <v>53980</v>
      </c>
      <c r="O25" s="228"/>
      <c r="P25" s="228"/>
      <c r="Q25" s="185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</row>
    <row r="26" spans="1:32" s="211" customFormat="1" ht="33.75" customHeight="1" x14ac:dyDescent="0.35">
      <c r="A26" s="283" t="s">
        <v>185</v>
      </c>
      <c r="B26" s="5">
        <f>[5]Enero!J19</f>
        <v>3214</v>
      </c>
      <c r="C26" s="5">
        <f>[5]Febrero!J19</f>
        <v>4004</v>
      </c>
      <c r="D26" s="5">
        <f>[5]Marzo!J19</f>
        <v>2373</v>
      </c>
      <c r="E26" s="5">
        <f>[5]Abril!J19</f>
        <v>2958</v>
      </c>
      <c r="F26" s="5">
        <f>[5]Mayo!J19</f>
        <v>1853</v>
      </c>
      <c r="G26" s="5">
        <f>[5]Junio!J19</f>
        <v>2866</v>
      </c>
      <c r="H26" s="5">
        <f>[5]Julio!J19</f>
        <v>5001</v>
      </c>
      <c r="I26" s="5">
        <f>[5]Agosto!J19</f>
        <v>2614</v>
      </c>
      <c r="J26" s="5">
        <f>[5]Septiembre!J19</f>
        <v>3232</v>
      </c>
      <c r="K26" s="5">
        <f>[5]Octubre!J19</f>
        <v>3205</v>
      </c>
      <c r="L26" s="5">
        <f>+[5]Noviembre!J19</f>
        <v>4153</v>
      </c>
      <c r="M26" s="5">
        <f>[5]Diciembre!J19</f>
        <v>3761</v>
      </c>
      <c r="N26" s="6">
        <f t="shared" si="0"/>
        <v>39234</v>
      </c>
      <c r="O26" s="228"/>
      <c r="P26" s="228"/>
      <c r="Q26" s="185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</row>
    <row r="27" spans="1:32" s="211" customFormat="1" ht="33.75" customHeight="1" x14ac:dyDescent="0.35">
      <c r="A27" s="283" t="s">
        <v>186</v>
      </c>
      <c r="B27" s="5">
        <f>[5]Enero!J20</f>
        <v>6254</v>
      </c>
      <c r="C27" s="5">
        <f>[5]Febrero!J20</f>
        <v>5874</v>
      </c>
      <c r="D27" s="5">
        <f>[5]Marzo!J20</f>
        <v>5505</v>
      </c>
      <c r="E27" s="5">
        <f>[5]Abril!J20</f>
        <v>7331</v>
      </c>
      <c r="F27" s="5">
        <f>[5]Mayo!J20</f>
        <v>7188</v>
      </c>
      <c r="G27" s="5">
        <f>[5]Junio!J20</f>
        <v>9974</v>
      </c>
      <c r="H27" s="5">
        <f>[5]Julio!J20</f>
        <v>4636</v>
      </c>
      <c r="I27" s="5">
        <f>[5]Agosto!J20</f>
        <v>5301</v>
      </c>
      <c r="J27" s="5">
        <f>[5]Septiembre!J20</f>
        <v>4795</v>
      </c>
      <c r="K27" s="5">
        <f>[5]Octubre!J20</f>
        <v>6193</v>
      </c>
      <c r="L27" s="5">
        <f>+[5]Noviembre!J20</f>
        <v>3514</v>
      </c>
      <c r="M27" s="5">
        <f>[5]Diciembre!J20</f>
        <v>5838</v>
      </c>
      <c r="N27" s="6">
        <f t="shared" si="0"/>
        <v>72403</v>
      </c>
      <c r="O27" s="228"/>
      <c r="P27" s="228"/>
      <c r="Q27" s="185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</row>
    <row r="28" spans="1:32" s="211" customFormat="1" ht="33.75" customHeight="1" x14ac:dyDescent="0.35">
      <c r="A28" s="283" t="s">
        <v>187</v>
      </c>
      <c r="B28" s="5">
        <f>[5]Enero!J21</f>
        <v>18910</v>
      </c>
      <c r="C28" s="5">
        <f>[5]Febrero!J21</f>
        <v>23547</v>
      </c>
      <c r="D28" s="5">
        <f>[5]Marzo!J21</f>
        <v>14774</v>
      </c>
      <c r="E28" s="5">
        <f>[5]Abril!J21</f>
        <v>32261</v>
      </c>
      <c r="F28" s="5">
        <f>[5]Mayo!J21</f>
        <v>33690</v>
      </c>
      <c r="G28" s="5">
        <f>[5]Junio!J21</f>
        <v>44536</v>
      </c>
      <c r="H28" s="5">
        <f>[5]Julio!J21</f>
        <v>25059</v>
      </c>
      <c r="I28" s="5">
        <f>[5]Agosto!J21</f>
        <v>22539</v>
      </c>
      <c r="J28" s="5">
        <f>[5]Septiembre!J21</f>
        <v>26922</v>
      </c>
      <c r="K28" s="5">
        <f>[5]Octubre!J21</f>
        <v>22534</v>
      </c>
      <c r="L28" s="5">
        <f>+[5]Noviembre!J21</f>
        <v>25012</v>
      </c>
      <c r="M28" s="5">
        <f>[5]Diciembre!J21</f>
        <v>20507</v>
      </c>
      <c r="N28" s="6">
        <f t="shared" si="0"/>
        <v>310291</v>
      </c>
      <c r="O28" s="228"/>
      <c r="P28" s="228"/>
      <c r="Q28" s="185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</row>
    <row r="29" spans="1:32" s="211" customFormat="1" ht="33.75" customHeight="1" x14ac:dyDescent="0.35">
      <c r="A29" s="283" t="s">
        <v>188</v>
      </c>
      <c r="B29" s="5">
        <f>[5]Enero!J22</f>
        <v>7347</v>
      </c>
      <c r="C29" s="5">
        <f>[5]Febrero!J22</f>
        <v>3897</v>
      </c>
      <c r="D29" s="5">
        <f>[5]Marzo!J22</f>
        <v>2692</v>
      </c>
      <c r="E29" s="5">
        <f>[5]Abril!J22</f>
        <v>3319</v>
      </c>
      <c r="F29" s="5">
        <f>[5]Mayo!J22</f>
        <v>2698</v>
      </c>
      <c r="G29" s="5">
        <f>[5]Junio!J22</f>
        <v>2235</v>
      </c>
      <c r="H29" s="5">
        <f>[5]Julio!J22</f>
        <v>1871</v>
      </c>
      <c r="I29" s="5">
        <f>[5]Agosto!J22</f>
        <v>2438</v>
      </c>
      <c r="J29" s="5">
        <f>[5]Septiembre!J22</f>
        <v>3641</v>
      </c>
      <c r="K29" s="5">
        <f>[5]Octubre!J22</f>
        <v>4976</v>
      </c>
      <c r="L29" s="5">
        <f>+[5]Noviembre!J22</f>
        <v>6827</v>
      </c>
      <c r="M29" s="5">
        <f>[5]Diciembre!J22</f>
        <v>4176</v>
      </c>
      <c r="N29" s="6">
        <f t="shared" si="0"/>
        <v>46117</v>
      </c>
      <c r="O29" s="228"/>
      <c r="P29" s="228"/>
      <c r="Q29" s="185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</row>
    <row r="30" spans="1:32" s="211" customFormat="1" ht="33.75" customHeight="1" x14ac:dyDescent="0.35">
      <c r="A30" s="283" t="s">
        <v>189</v>
      </c>
      <c r="B30" s="5">
        <f>[5]Enero!J23</f>
        <v>1831</v>
      </c>
      <c r="C30" s="5">
        <f>[5]Febrero!J23</f>
        <v>549</v>
      </c>
      <c r="D30" s="5">
        <f>[5]Marzo!J23</f>
        <v>0</v>
      </c>
      <c r="E30" s="5">
        <f>[5]Abril!J23</f>
        <v>5</v>
      </c>
      <c r="F30" s="5">
        <f>[5]Mayo!J23</f>
        <v>0</v>
      </c>
      <c r="G30" s="5">
        <f>[5]Junio!J23</f>
        <v>0</v>
      </c>
      <c r="H30" s="5">
        <f>[5]Julio!J23</f>
        <v>0</v>
      </c>
      <c r="I30" s="5">
        <f>[5]Agosto!J23</f>
        <v>10</v>
      </c>
      <c r="J30" s="5">
        <f>[5]Septiembre!J23</f>
        <v>10</v>
      </c>
      <c r="K30" s="5">
        <f>[5]Octubre!J23</f>
        <v>34</v>
      </c>
      <c r="L30" s="5">
        <f>+[5]Noviembre!J23</f>
        <v>4358</v>
      </c>
      <c r="M30" s="5">
        <f>[5]Diciembre!J23</f>
        <v>2643</v>
      </c>
      <c r="N30" s="6">
        <f t="shared" si="0"/>
        <v>9440</v>
      </c>
      <c r="O30" s="228"/>
      <c r="P30" s="228"/>
      <c r="Q30" s="185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</row>
    <row r="31" spans="1:32" s="211" customFormat="1" ht="33.75" customHeight="1" x14ac:dyDescent="0.35">
      <c r="A31" s="283" t="s">
        <v>190</v>
      </c>
      <c r="B31" s="5">
        <f>[5]Enero!J24</f>
        <v>7187</v>
      </c>
      <c r="C31" s="5">
        <f>[5]Febrero!J24</f>
        <v>6601</v>
      </c>
      <c r="D31" s="5">
        <f>[5]Marzo!J24</f>
        <v>4103</v>
      </c>
      <c r="E31" s="5">
        <f>[5]Abril!J24</f>
        <v>12238</v>
      </c>
      <c r="F31" s="5">
        <f>[5]Mayo!J24</f>
        <v>13202</v>
      </c>
      <c r="G31" s="5">
        <f>[5]Junio!J24</f>
        <v>12460</v>
      </c>
      <c r="H31" s="5">
        <f>[5]Julio!J24</f>
        <v>3834</v>
      </c>
      <c r="I31" s="5">
        <f>[5]Agosto!J24</f>
        <v>7615</v>
      </c>
      <c r="J31" s="5">
        <f>[5]Septiembre!J24</f>
        <v>11945</v>
      </c>
      <c r="K31" s="5">
        <f>[5]Octubre!J24</f>
        <v>5721</v>
      </c>
      <c r="L31" s="5">
        <f>+[5]Noviembre!J24</f>
        <v>8449</v>
      </c>
      <c r="M31" s="5">
        <f>[5]Diciembre!J24</f>
        <v>6242</v>
      </c>
      <c r="N31" s="6">
        <f t="shared" si="0"/>
        <v>99597</v>
      </c>
      <c r="O31" s="228"/>
      <c r="P31" s="228"/>
      <c r="Q31" s="185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</row>
    <row r="32" spans="1:32" s="211" customFormat="1" ht="33.75" customHeight="1" x14ac:dyDescent="0.35">
      <c r="A32" s="283" t="s">
        <v>191</v>
      </c>
      <c r="B32" s="5">
        <f>[5]Enero!J25</f>
        <v>2334</v>
      </c>
      <c r="C32" s="5">
        <f>[5]Febrero!J25</f>
        <v>1814</v>
      </c>
      <c r="D32" s="5">
        <f>[5]Marzo!J25</f>
        <v>1716</v>
      </c>
      <c r="E32" s="5">
        <f>[5]Abril!J25</f>
        <v>1877</v>
      </c>
      <c r="F32" s="5">
        <f>[5]Mayo!J25</f>
        <v>1862</v>
      </c>
      <c r="G32" s="5">
        <f>[5]Junio!J25</f>
        <v>1617</v>
      </c>
      <c r="H32" s="5">
        <f>[5]Julio!J25</f>
        <v>1376</v>
      </c>
      <c r="I32" s="5">
        <f>[5]Agosto!J25</f>
        <v>896</v>
      </c>
      <c r="J32" s="5">
        <f>[5]Septiembre!J25</f>
        <v>1605</v>
      </c>
      <c r="K32" s="5">
        <f>[5]Octubre!J25</f>
        <v>1460</v>
      </c>
      <c r="L32" s="5">
        <f>+[5]Noviembre!J25</f>
        <v>2117</v>
      </c>
      <c r="M32" s="5">
        <f>[5]Diciembre!J25</f>
        <v>2064</v>
      </c>
      <c r="N32" s="6">
        <f t="shared" si="0"/>
        <v>20738</v>
      </c>
      <c r="O32" s="228"/>
      <c r="P32" s="228"/>
      <c r="Q32" s="185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</row>
    <row r="33" spans="1:32" s="211" customFormat="1" ht="33.75" customHeight="1" x14ac:dyDescent="0.35">
      <c r="A33" s="283" t="s">
        <v>192</v>
      </c>
      <c r="B33" s="5">
        <f>[5]Enero!J26</f>
        <v>10244</v>
      </c>
      <c r="C33" s="5">
        <f>[5]Febrero!J26</f>
        <v>4255</v>
      </c>
      <c r="D33" s="5">
        <f>[5]Marzo!J26</f>
        <v>1947</v>
      </c>
      <c r="E33" s="5">
        <f>[5]Abril!J26</f>
        <v>5148</v>
      </c>
      <c r="F33" s="5">
        <f>[5]Mayo!J26</f>
        <v>2136</v>
      </c>
      <c r="G33" s="5">
        <f>[5]Junio!J26</f>
        <v>1355</v>
      </c>
      <c r="H33" s="5">
        <f>[5]Julio!J26</f>
        <v>2851</v>
      </c>
      <c r="I33" s="5">
        <f>[5]Agosto!J26</f>
        <v>2145</v>
      </c>
      <c r="J33" s="5">
        <f>[5]Septiembre!J26</f>
        <v>4776</v>
      </c>
      <c r="K33" s="5">
        <f>[5]Octubre!J26</f>
        <v>4350</v>
      </c>
      <c r="L33" s="5">
        <f>+[5]Noviembre!J26</f>
        <v>1882</v>
      </c>
      <c r="M33" s="5">
        <f>[5]Diciembre!J26</f>
        <v>10072</v>
      </c>
      <c r="N33" s="6">
        <f t="shared" si="0"/>
        <v>51161</v>
      </c>
      <c r="O33" s="228"/>
      <c r="P33" s="228"/>
      <c r="Q33" s="185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</row>
    <row r="34" spans="1:32" s="211" customFormat="1" ht="33.75" customHeight="1" x14ac:dyDescent="0.35">
      <c r="A34" s="283" t="s">
        <v>193</v>
      </c>
      <c r="B34" s="5">
        <f>[5]Enero!J27</f>
        <v>784</v>
      </c>
      <c r="C34" s="5">
        <f>[5]Febrero!J27</f>
        <v>920</v>
      </c>
      <c r="D34" s="5">
        <f>[5]Marzo!J27</f>
        <v>420</v>
      </c>
      <c r="E34" s="5">
        <f>[5]Abril!J27</f>
        <v>942</v>
      </c>
      <c r="F34" s="5">
        <f>[5]Mayo!J27</f>
        <v>544</v>
      </c>
      <c r="G34" s="5">
        <f>[5]Junio!J27</f>
        <v>567</v>
      </c>
      <c r="H34" s="5">
        <f>[5]Julio!J27</f>
        <v>491</v>
      </c>
      <c r="I34" s="5">
        <f>[5]Agosto!J27</f>
        <v>507</v>
      </c>
      <c r="J34" s="5">
        <f>[5]Septiembre!J27</f>
        <v>554</v>
      </c>
      <c r="K34" s="5">
        <f>[5]Octubre!J27</f>
        <v>552</v>
      </c>
      <c r="L34" s="5">
        <f>+[5]Noviembre!J27</f>
        <v>911</v>
      </c>
      <c r="M34" s="5">
        <f>[5]Diciembre!J27</f>
        <v>1033</v>
      </c>
      <c r="N34" s="6">
        <f t="shared" si="0"/>
        <v>8225</v>
      </c>
      <c r="O34" s="228"/>
      <c r="P34" s="228"/>
      <c r="Q34" s="185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</row>
    <row r="35" spans="1:32" s="211" customFormat="1" ht="33.75" customHeight="1" x14ac:dyDescent="0.35">
      <c r="A35" s="283" t="s">
        <v>194</v>
      </c>
      <c r="B35" s="5">
        <f>[5]Enero!J28</f>
        <v>823</v>
      </c>
      <c r="C35" s="5">
        <f>[5]Febrero!J28</f>
        <v>1471</v>
      </c>
      <c r="D35" s="5">
        <f>[5]Marzo!J28</f>
        <v>651</v>
      </c>
      <c r="E35" s="5">
        <f>[5]Abril!J28</f>
        <v>946</v>
      </c>
      <c r="F35" s="5">
        <f>[5]Mayo!J28</f>
        <v>1002</v>
      </c>
      <c r="G35" s="5">
        <f>[5]Junio!J28</f>
        <v>1083</v>
      </c>
      <c r="H35" s="5">
        <f>[5]Julio!J28</f>
        <v>733</v>
      </c>
      <c r="I35" s="5">
        <f>[5]Agosto!J28</f>
        <v>770</v>
      </c>
      <c r="J35" s="5">
        <f>[5]Septiembre!J28</f>
        <v>1059</v>
      </c>
      <c r="K35" s="5">
        <f>[5]Octubre!J28</f>
        <v>624</v>
      </c>
      <c r="L35" s="5">
        <f>+[5]Noviembre!J28</f>
        <v>1234</v>
      </c>
      <c r="M35" s="5">
        <f>[5]Diciembre!J28</f>
        <v>808</v>
      </c>
      <c r="N35" s="6">
        <f t="shared" si="0"/>
        <v>11204</v>
      </c>
      <c r="O35" s="228"/>
      <c r="P35" s="228"/>
      <c r="Q35" s="185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</row>
    <row r="36" spans="1:32" s="211" customFormat="1" ht="33.75" customHeight="1" x14ac:dyDescent="0.35">
      <c r="A36" s="283" t="s">
        <v>195</v>
      </c>
      <c r="B36" s="5">
        <f>[5]Enero!J29</f>
        <v>0</v>
      </c>
      <c r="C36" s="5">
        <f>[5]Febrero!J29</f>
        <v>290</v>
      </c>
      <c r="D36" s="5">
        <f>[5]Marzo!J29</f>
        <v>50</v>
      </c>
      <c r="E36" s="5">
        <f>[5]Abril!J29</f>
        <v>80</v>
      </c>
      <c r="F36" s="5">
        <f>[5]Mayo!J29</f>
        <v>56</v>
      </c>
      <c r="G36" s="5">
        <f>[5]Junio!J29</f>
        <v>92</v>
      </c>
      <c r="H36" s="5">
        <f>[5]Julio!J29</f>
        <v>450</v>
      </c>
      <c r="I36" s="5">
        <f>[5]Agosto!J29</f>
        <v>54</v>
      </c>
      <c r="J36" s="5">
        <f>[5]Septiembre!J29</f>
        <v>5</v>
      </c>
      <c r="K36" s="5">
        <f>[5]Octubre!J29</f>
        <v>151</v>
      </c>
      <c r="L36" s="5">
        <f>+[5]Noviembre!J29</f>
        <v>2014</v>
      </c>
      <c r="M36" s="5">
        <f>[5]Diciembre!J29</f>
        <v>78</v>
      </c>
      <c r="N36" s="6">
        <f t="shared" si="0"/>
        <v>3320</v>
      </c>
      <c r="O36" s="228"/>
      <c r="P36" s="228"/>
      <c r="Q36" s="185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</row>
    <row r="37" spans="1:32" s="211" customFormat="1" ht="33.75" customHeight="1" x14ac:dyDescent="0.35">
      <c r="A37" s="283" t="s">
        <v>196</v>
      </c>
      <c r="B37" s="5">
        <f>[5]Enero!J30</f>
        <v>629</v>
      </c>
      <c r="C37" s="5">
        <f>[5]Febrero!J30</f>
        <v>1204</v>
      </c>
      <c r="D37" s="5">
        <f>[5]Marzo!J30</f>
        <v>933</v>
      </c>
      <c r="E37" s="5">
        <f>[5]Abril!J30</f>
        <v>1259</v>
      </c>
      <c r="F37" s="5">
        <f>[5]Mayo!J30</f>
        <v>759</v>
      </c>
      <c r="G37" s="5">
        <f>[5]Junio!J30</f>
        <v>1455</v>
      </c>
      <c r="H37" s="5">
        <f>[5]Julio!J30</f>
        <v>1362</v>
      </c>
      <c r="I37" s="5">
        <f>[5]Agosto!J30</f>
        <v>1161</v>
      </c>
      <c r="J37" s="5">
        <f>[5]Septiembre!J30</f>
        <v>1176</v>
      </c>
      <c r="K37" s="5">
        <f>[5]Octubre!J30</f>
        <v>1207</v>
      </c>
      <c r="L37" s="5">
        <f>+[5]Noviembre!J30</f>
        <v>1524</v>
      </c>
      <c r="M37" s="5">
        <f>[5]Diciembre!J30</f>
        <v>1462</v>
      </c>
      <c r="N37" s="6">
        <f>SUM(B37:M37)</f>
        <v>14131</v>
      </c>
      <c r="O37" s="228"/>
      <c r="P37" s="228"/>
      <c r="Q37" s="185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</row>
    <row r="38" spans="1:32" s="211" customFormat="1" ht="33.75" customHeight="1" x14ac:dyDescent="0.35">
      <c r="A38" s="283" t="s">
        <v>243</v>
      </c>
      <c r="B38" s="5">
        <f>[5]Enero!J31</f>
        <v>0</v>
      </c>
      <c r="C38" s="5">
        <f>[5]Febrero!J31</f>
        <v>0</v>
      </c>
      <c r="D38" s="5">
        <f>[5]Marzo!J31</f>
        <v>0</v>
      </c>
      <c r="E38" s="5">
        <f>[5]Abril!J31</f>
        <v>0</v>
      </c>
      <c r="F38" s="5">
        <f>[5]Mayo!J31</f>
        <v>0</v>
      </c>
      <c r="G38" s="5">
        <f>[5]Junio!J31</f>
        <v>0</v>
      </c>
      <c r="H38" s="5">
        <f>[5]Julio!J31</f>
        <v>0</v>
      </c>
      <c r="I38" s="5">
        <f>[5]Agosto!J31</f>
        <v>0</v>
      </c>
      <c r="J38" s="5">
        <f>[5]Septiembre!J31</f>
        <v>9812.34</v>
      </c>
      <c r="K38" s="5">
        <f>[5]Octubre!J31</f>
        <v>17444.16</v>
      </c>
      <c r="L38" s="5">
        <f>+[5]Noviembre!J31</f>
        <v>18534.419999999998</v>
      </c>
      <c r="M38" s="5">
        <f>[5]Diciembre!J31</f>
        <v>8722.08</v>
      </c>
      <c r="N38" s="6">
        <f t="shared" si="0"/>
        <v>54513</v>
      </c>
      <c r="O38" s="228"/>
      <c r="P38" s="228"/>
      <c r="Q38" s="185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</row>
    <row r="39" spans="1:32" s="211" customFormat="1" ht="33.75" customHeight="1" x14ac:dyDescent="0.35">
      <c r="A39" s="283" t="s">
        <v>198</v>
      </c>
      <c r="B39" s="5">
        <f>[5]Enero!J32</f>
        <v>1045</v>
      </c>
      <c r="C39" s="5">
        <f>[5]Febrero!J32</f>
        <v>1501</v>
      </c>
      <c r="D39" s="5">
        <f>[5]Marzo!J32</f>
        <v>1299</v>
      </c>
      <c r="E39" s="5">
        <f>[5]Abril!J32</f>
        <v>2234</v>
      </c>
      <c r="F39" s="5">
        <f>[5]Mayo!J32</f>
        <v>1883</v>
      </c>
      <c r="G39" s="5">
        <f>[5]Junio!J32</f>
        <v>1465</v>
      </c>
      <c r="H39" s="5">
        <f>[5]Julio!J32</f>
        <v>895</v>
      </c>
      <c r="I39" s="5">
        <f>[5]Agosto!J32</f>
        <v>1260</v>
      </c>
      <c r="J39" s="5">
        <f>[5]Septiembre!J32</f>
        <v>1929</v>
      </c>
      <c r="K39" s="5">
        <f>[5]Octubre!J32</f>
        <v>1358</v>
      </c>
      <c r="L39" s="5">
        <f>+[5]Noviembre!J32</f>
        <v>1501</v>
      </c>
      <c r="M39" s="5">
        <f>[5]Diciembre!J32</f>
        <v>1316</v>
      </c>
      <c r="N39" s="6">
        <f t="shared" si="0"/>
        <v>17686</v>
      </c>
      <c r="O39" s="228"/>
      <c r="P39" s="228"/>
      <c r="Q39" s="185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</row>
    <row r="40" spans="1:32" s="211" customFormat="1" ht="33.75" customHeight="1" x14ac:dyDescent="0.35">
      <c r="A40" s="283" t="s">
        <v>199</v>
      </c>
      <c r="B40" s="5">
        <f>[5]Enero!J33</f>
        <v>865</v>
      </c>
      <c r="C40" s="5">
        <f>[5]Febrero!J33</f>
        <v>1654</v>
      </c>
      <c r="D40" s="5">
        <f>[5]Marzo!J33</f>
        <v>902</v>
      </c>
      <c r="E40" s="5">
        <f>[5]Abril!J33</f>
        <v>131</v>
      </c>
      <c r="F40" s="5">
        <f>[5]Mayo!J33</f>
        <v>1696</v>
      </c>
      <c r="G40" s="5">
        <f>[5]Junio!J33</f>
        <v>875</v>
      </c>
      <c r="H40" s="5">
        <f>[5]Julio!J33</f>
        <v>1137</v>
      </c>
      <c r="I40" s="5">
        <f>[5]Agosto!J33</f>
        <v>2400</v>
      </c>
      <c r="J40" s="5">
        <f>[5]Septiembre!J33</f>
        <v>4022</v>
      </c>
      <c r="K40" s="5">
        <f>[5]Octubre!J33</f>
        <v>670</v>
      </c>
      <c r="L40" s="5">
        <f>+[5]Noviembre!J33</f>
        <v>9234</v>
      </c>
      <c r="M40" s="5">
        <f>[5]Diciembre!J33</f>
        <v>175</v>
      </c>
      <c r="N40" s="6">
        <f t="shared" si="0"/>
        <v>23761</v>
      </c>
      <c r="O40" s="228"/>
      <c r="P40" s="228"/>
      <c r="Q40" s="185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</row>
    <row r="41" spans="1:32" s="211" customFormat="1" ht="33.75" customHeight="1" x14ac:dyDescent="0.35">
      <c r="A41" s="283" t="s">
        <v>200</v>
      </c>
      <c r="B41" s="5">
        <f>[5]Enero!J34</f>
        <v>958</v>
      </c>
      <c r="C41" s="5">
        <f>[5]Febrero!J34</f>
        <v>500</v>
      </c>
      <c r="D41" s="5">
        <f>[5]Marzo!J34</f>
        <v>595</v>
      </c>
      <c r="E41" s="5">
        <f>[5]Abril!J34</f>
        <v>658</v>
      </c>
      <c r="F41" s="5">
        <f>[5]Mayo!J34</f>
        <v>2463</v>
      </c>
      <c r="G41" s="5">
        <f>[5]Junio!J34</f>
        <v>1185</v>
      </c>
      <c r="H41" s="5">
        <f>[5]Julio!J34</f>
        <v>2446</v>
      </c>
      <c r="I41" s="5">
        <f>[5]Agosto!J34</f>
        <v>1688</v>
      </c>
      <c r="J41" s="5">
        <f>[5]Septiembre!J34</f>
        <v>1344</v>
      </c>
      <c r="K41" s="5">
        <f>[5]Octubre!J34</f>
        <v>2838</v>
      </c>
      <c r="L41" s="5">
        <f>+[5]Noviembre!J34</f>
        <v>1999</v>
      </c>
      <c r="M41" s="5">
        <f>[5]Diciembre!J34</f>
        <v>1855</v>
      </c>
      <c r="N41" s="6">
        <f t="shared" si="0"/>
        <v>18529</v>
      </c>
      <c r="O41" s="228"/>
      <c r="P41" s="228"/>
      <c r="Q41" s="185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</row>
    <row r="42" spans="1:32" s="211" customFormat="1" ht="33.75" customHeight="1" x14ac:dyDescent="0.35">
      <c r="A42" s="283" t="s">
        <v>201</v>
      </c>
      <c r="B42" s="5">
        <f>[5]Enero!J35</f>
        <v>978</v>
      </c>
      <c r="C42" s="5">
        <f>[5]Febrero!J35</f>
        <v>1987</v>
      </c>
      <c r="D42" s="5">
        <f>[5]Marzo!J35</f>
        <v>731</v>
      </c>
      <c r="E42" s="5">
        <f>[5]Abril!J35</f>
        <v>1568</v>
      </c>
      <c r="F42" s="5">
        <f>[5]Mayo!J35</f>
        <v>1657</v>
      </c>
      <c r="G42" s="5">
        <f>[5]Junio!J35</f>
        <v>2094</v>
      </c>
      <c r="H42" s="5">
        <f>[5]Julio!J35</f>
        <v>1529</v>
      </c>
      <c r="I42" s="5">
        <f>[5]Agosto!J35</f>
        <v>1877</v>
      </c>
      <c r="J42" s="5">
        <f>[5]Septiembre!J35</f>
        <v>8813</v>
      </c>
      <c r="K42" s="5">
        <f>[5]Octubre!J35</f>
        <v>2229</v>
      </c>
      <c r="L42" s="5">
        <f>+[5]Noviembre!J35</f>
        <v>1325</v>
      </c>
      <c r="M42" s="5">
        <f>[5]Diciembre!J35</f>
        <v>1671</v>
      </c>
      <c r="N42" s="6">
        <f t="shared" si="0"/>
        <v>26459</v>
      </c>
      <c r="O42" s="228"/>
      <c r="P42" s="228"/>
      <c r="Q42" s="185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</row>
    <row r="43" spans="1:32" s="211" customFormat="1" ht="33.75" customHeight="1" x14ac:dyDescent="0.35">
      <c r="A43" s="283" t="s">
        <v>202</v>
      </c>
      <c r="B43" s="5">
        <f>[5]Enero!J36</f>
        <v>849</v>
      </c>
      <c r="C43" s="5">
        <f>[5]Febrero!J36</f>
        <v>796</v>
      </c>
      <c r="D43" s="5">
        <f>[5]Marzo!J36</f>
        <v>1074</v>
      </c>
      <c r="E43" s="5">
        <f>[5]Abril!J36</f>
        <v>1372</v>
      </c>
      <c r="F43" s="5">
        <f>[5]Mayo!J36</f>
        <v>958</v>
      </c>
      <c r="G43" s="5">
        <f>[5]Junio!J36</f>
        <v>913</v>
      </c>
      <c r="H43" s="5">
        <f>[5]Julio!J36</f>
        <v>233</v>
      </c>
      <c r="I43" s="5">
        <f>[5]Agosto!J36</f>
        <v>228</v>
      </c>
      <c r="J43" s="5">
        <f>[5]Septiembre!J36</f>
        <v>505</v>
      </c>
      <c r="K43" s="5">
        <f>[5]Octubre!J36</f>
        <v>540</v>
      </c>
      <c r="L43" s="5">
        <f>+[5]Noviembre!J36</f>
        <v>879</v>
      </c>
      <c r="M43" s="5">
        <f>[5]Diciembre!J36</f>
        <v>782</v>
      </c>
      <c r="N43" s="6">
        <f t="shared" si="0"/>
        <v>9129</v>
      </c>
      <c r="O43" s="228"/>
      <c r="P43" s="228"/>
      <c r="Q43" s="185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</row>
    <row r="44" spans="1:32" s="211" customFormat="1" ht="33.75" customHeight="1" x14ac:dyDescent="0.35">
      <c r="A44" s="283" t="s">
        <v>203</v>
      </c>
      <c r="B44" s="5">
        <f>[5]Enero!J37</f>
        <v>628</v>
      </c>
      <c r="C44" s="5">
        <f>[5]Febrero!J37</f>
        <v>587</v>
      </c>
      <c r="D44" s="5">
        <f>[5]Marzo!J37</f>
        <v>160</v>
      </c>
      <c r="E44" s="5">
        <f>[5]Abril!J37</f>
        <v>1373</v>
      </c>
      <c r="F44" s="5">
        <f>[5]Mayo!J37</f>
        <v>162</v>
      </c>
      <c r="G44" s="5">
        <f>[5]Junio!J37</f>
        <v>147</v>
      </c>
      <c r="H44" s="5">
        <f>[5]Julio!J37</f>
        <v>140</v>
      </c>
      <c r="I44" s="5">
        <f>[5]Agosto!J37</f>
        <v>0</v>
      </c>
      <c r="J44" s="5">
        <f>[5]Septiembre!J37</f>
        <v>112</v>
      </c>
      <c r="K44" s="5">
        <f>[5]Octubre!J37</f>
        <v>0</v>
      </c>
      <c r="L44" s="5">
        <f>+[5]Noviembre!J37</f>
        <v>0</v>
      </c>
      <c r="M44" s="5">
        <f>[5]Diciembre!J37</f>
        <v>0</v>
      </c>
      <c r="N44" s="6">
        <f t="shared" si="0"/>
        <v>3309</v>
      </c>
      <c r="O44" s="228"/>
      <c r="P44" s="228"/>
      <c r="Q44" s="185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</row>
    <row r="45" spans="1:32" s="211" customFormat="1" ht="33.75" customHeight="1" x14ac:dyDescent="0.35">
      <c r="A45" s="283" t="s">
        <v>204</v>
      </c>
      <c r="B45" s="5">
        <f>[5]Enero!J38</f>
        <v>5210</v>
      </c>
      <c r="C45" s="5">
        <f>[5]Febrero!J38</f>
        <v>4015</v>
      </c>
      <c r="D45" s="5">
        <f>[5]Marzo!J38</f>
        <v>3438</v>
      </c>
      <c r="E45" s="5">
        <f>[5]Abril!J38</f>
        <v>3840</v>
      </c>
      <c r="F45" s="5">
        <f>[5]Mayo!J38</f>
        <v>6945</v>
      </c>
      <c r="G45" s="5">
        <f>[5]Junio!J38</f>
        <v>8614</v>
      </c>
      <c r="H45" s="5">
        <f>[5]Julio!J38</f>
        <v>11218</v>
      </c>
      <c r="I45" s="5">
        <f>[5]Agosto!J38</f>
        <v>17646</v>
      </c>
      <c r="J45" s="5">
        <f>[5]Septiembre!J38</f>
        <v>7152</v>
      </c>
      <c r="K45" s="5">
        <f>[5]Octubre!J38</f>
        <v>6436</v>
      </c>
      <c r="L45" s="5">
        <f>+[5]Noviembre!J38</f>
        <v>4985</v>
      </c>
      <c r="M45" s="5">
        <f>[5]Diciembre!J38</f>
        <v>6439</v>
      </c>
      <c r="N45" s="6">
        <f t="shared" si="0"/>
        <v>85938</v>
      </c>
      <c r="O45" s="228"/>
      <c r="P45" s="228"/>
      <c r="Q45" s="185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</row>
    <row r="46" spans="1:32" s="211" customFormat="1" ht="33.75" customHeight="1" x14ac:dyDescent="0.35">
      <c r="A46" s="283" t="s">
        <v>205</v>
      </c>
      <c r="B46" s="5">
        <f>[5]Enero!J39</f>
        <v>20</v>
      </c>
      <c r="C46" s="5">
        <f>[5]Febrero!J39</f>
        <v>7320</v>
      </c>
      <c r="D46" s="5">
        <f>[5]Marzo!J39</f>
        <v>17</v>
      </c>
      <c r="E46" s="5">
        <f>[5]Abril!J39</f>
        <v>0</v>
      </c>
      <c r="F46" s="5">
        <f>[5]Mayo!J39</f>
        <v>0</v>
      </c>
      <c r="G46" s="5">
        <f>[5]Junio!J39</f>
        <v>0</v>
      </c>
      <c r="H46" s="5">
        <f>[5]Julio!J39</f>
        <v>0</v>
      </c>
      <c r="I46" s="5">
        <f>[5]Agosto!J39</f>
        <v>0</v>
      </c>
      <c r="J46" s="5">
        <f>[5]Septiembre!J39</f>
        <v>0</v>
      </c>
      <c r="K46" s="5">
        <f>[5]Octubre!J39</f>
        <v>0</v>
      </c>
      <c r="L46" s="5">
        <f>+[5]Noviembre!J39</f>
        <v>0</v>
      </c>
      <c r="M46" s="5">
        <f>[5]Diciembre!J39</f>
        <v>0</v>
      </c>
      <c r="N46" s="6">
        <f t="shared" si="0"/>
        <v>7357</v>
      </c>
      <c r="O46" s="228"/>
      <c r="P46" s="228"/>
      <c r="Q46" s="185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</row>
    <row r="47" spans="1:32" s="211" customFormat="1" ht="33.75" customHeight="1" x14ac:dyDescent="0.35">
      <c r="A47" s="283" t="s">
        <v>206</v>
      </c>
      <c r="B47" s="5">
        <f>[5]Enero!J40</f>
        <v>6014</v>
      </c>
      <c r="C47" s="5">
        <f>[5]Febrero!J40</f>
        <v>6329</v>
      </c>
      <c r="D47" s="5">
        <f>[5]Marzo!J40</f>
        <v>2889</v>
      </c>
      <c r="E47" s="5">
        <f>[5]Abril!J40</f>
        <v>6057</v>
      </c>
      <c r="F47" s="5">
        <f>[5]Mayo!J40</f>
        <v>5919</v>
      </c>
      <c r="G47" s="5">
        <f>[5]Junio!J40</f>
        <v>7640</v>
      </c>
      <c r="H47" s="5">
        <f>[5]Julio!J40</f>
        <v>8127</v>
      </c>
      <c r="I47" s="5">
        <f>[5]Agosto!J40</f>
        <v>2965</v>
      </c>
      <c r="J47" s="5">
        <f>[5]Septiembre!J40</f>
        <v>7285</v>
      </c>
      <c r="K47" s="5">
        <f>[5]Octubre!J40</f>
        <v>4242</v>
      </c>
      <c r="L47" s="5">
        <f>+[5]Noviembre!J40</f>
        <v>6339</v>
      </c>
      <c r="M47" s="5">
        <f>[5]Diciembre!J40</f>
        <v>6562</v>
      </c>
      <c r="N47" s="6">
        <f t="shared" si="0"/>
        <v>70368</v>
      </c>
      <c r="O47" s="228"/>
      <c r="P47" s="228"/>
      <c r="Q47" s="185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</row>
    <row r="48" spans="1:32" s="211" customFormat="1" ht="33.75" customHeight="1" x14ac:dyDescent="0.35">
      <c r="A48" s="283" t="s">
        <v>207</v>
      </c>
      <c r="B48" s="5">
        <f>[5]Enero!J41</f>
        <v>18430</v>
      </c>
      <c r="C48" s="5">
        <f>[5]Febrero!J41</f>
        <v>20834</v>
      </c>
      <c r="D48" s="5">
        <f>[5]Marzo!J41</f>
        <v>10725</v>
      </c>
      <c r="E48" s="5">
        <f>[5]Abril!J41</f>
        <v>15092</v>
      </c>
      <c r="F48" s="5">
        <f>[5]Mayo!J41</f>
        <v>19902</v>
      </c>
      <c r="G48" s="5">
        <f>[5]Junio!J41</f>
        <v>17650</v>
      </c>
      <c r="H48" s="5">
        <f>[5]Julio!J41</f>
        <v>16684</v>
      </c>
      <c r="I48" s="5">
        <f>[5]Agosto!J41</f>
        <v>11862</v>
      </c>
      <c r="J48" s="5">
        <f>[5]Septiembre!J41</f>
        <v>37706</v>
      </c>
      <c r="K48" s="5">
        <f>[5]Octubre!J41</f>
        <v>14692</v>
      </c>
      <c r="L48" s="5">
        <f>+[5]Noviembre!J41</f>
        <v>39369</v>
      </c>
      <c r="M48" s="5">
        <f>[5]Diciembre!J41</f>
        <v>26547</v>
      </c>
      <c r="N48" s="6">
        <f t="shared" si="0"/>
        <v>249493</v>
      </c>
      <c r="O48" s="228"/>
      <c r="P48" s="228"/>
      <c r="Q48" s="185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</row>
    <row r="49" spans="1:32" s="211" customFormat="1" ht="35.25" customHeight="1" thickBot="1" x14ac:dyDescent="0.4">
      <c r="A49" s="286" t="s">
        <v>14</v>
      </c>
      <c r="B49" s="125">
        <f t="shared" ref="B49:L49" si="1">SUM(B15:B48)</f>
        <v>812001</v>
      </c>
      <c r="C49" s="125">
        <f t="shared" si="1"/>
        <v>507531</v>
      </c>
      <c r="D49" s="125">
        <f t="shared" si="1"/>
        <v>133361</v>
      </c>
      <c r="E49" s="125">
        <f t="shared" si="1"/>
        <v>307202</v>
      </c>
      <c r="F49" s="125">
        <f t="shared" si="1"/>
        <v>446068</v>
      </c>
      <c r="G49" s="125">
        <f>SUM(G15:G48)</f>
        <v>801057</v>
      </c>
      <c r="H49" s="125">
        <f t="shared" si="1"/>
        <v>758982</v>
      </c>
      <c r="I49" s="125">
        <f t="shared" si="1"/>
        <v>214428</v>
      </c>
      <c r="J49" s="125">
        <f t="shared" si="1"/>
        <v>329707.33999999997</v>
      </c>
      <c r="K49" s="125">
        <f t="shared" si="1"/>
        <v>209676.16</v>
      </c>
      <c r="L49" s="125">
        <f t="shared" si="1"/>
        <v>395595.42</v>
      </c>
      <c r="M49" s="125">
        <f>SUM(M15:M48)</f>
        <v>793274.08</v>
      </c>
      <c r="N49" s="126">
        <f>SUM(N15:N48)</f>
        <v>5708883</v>
      </c>
      <c r="O49" s="228"/>
      <c r="P49" s="228"/>
      <c r="Q49" s="185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</row>
    <row r="50" spans="1:32" s="152" customFormat="1" ht="21" x14ac:dyDescent="0.35">
      <c r="A50" s="281" t="s">
        <v>235</v>
      </c>
      <c r="B50" s="263"/>
      <c r="C50" s="263"/>
      <c r="D50" s="263"/>
      <c r="E50" s="263"/>
      <c r="F50" s="263"/>
      <c r="G50" s="158" t="s">
        <v>236</v>
      </c>
      <c r="H50" s="263"/>
      <c r="I50" s="263"/>
      <c r="J50" s="263"/>
      <c r="K50" s="263"/>
      <c r="L50" s="263"/>
      <c r="M50" s="263"/>
      <c r="N50" s="263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</row>
    <row r="51" spans="1:32" s="152" customFormat="1" ht="21" x14ac:dyDescent="0.35">
      <c r="A51" s="261" t="s">
        <v>237</v>
      </c>
      <c r="B51" s="188"/>
      <c r="C51" s="188"/>
      <c r="D51" s="188"/>
      <c r="E51" s="188"/>
      <c r="F51" s="188"/>
      <c r="G51" s="188" t="s">
        <v>238</v>
      </c>
      <c r="H51" s="188"/>
      <c r="I51" s="188"/>
      <c r="J51" s="188"/>
      <c r="K51" s="188"/>
      <c r="L51" s="188"/>
      <c r="M51" s="188"/>
      <c r="N51" s="188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</row>
    <row r="52" spans="1:32" s="152" customFormat="1" ht="21" x14ac:dyDescent="0.35">
      <c r="A52" s="261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</row>
    <row r="53" spans="1:32" s="152" customFormat="1" ht="21" x14ac:dyDescent="0.35">
      <c r="A53" s="261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</row>
    <row r="54" spans="1:32" s="152" customFormat="1" ht="21" x14ac:dyDescent="0.35">
      <c r="A54" s="261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</row>
    <row r="55" spans="1:32" s="152" customFormat="1" ht="21" x14ac:dyDescent="0.35">
      <c r="A55" s="261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</row>
    <row r="56" spans="1:32" ht="17.100000000000001" customHeight="1" x14ac:dyDescent="0.3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19"/>
      <c r="N56" s="219"/>
      <c r="O56" s="175"/>
      <c r="P56" s="175"/>
      <c r="Q56" s="18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</row>
    <row r="57" spans="1:32" ht="17.100000000000001" customHeight="1" x14ac:dyDescent="0.35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19"/>
      <c r="N57" s="219"/>
      <c r="O57" s="175"/>
      <c r="P57" s="175"/>
      <c r="Q57" s="18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</row>
    <row r="58" spans="1:32" ht="17.100000000000001" customHeight="1" x14ac:dyDescent="0.35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175"/>
      <c r="P58" s="175"/>
      <c r="Q58" s="18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</row>
    <row r="59" spans="1:32" ht="25.5" customHeight="1" x14ac:dyDescent="0.4">
      <c r="A59" s="462" t="s">
        <v>133</v>
      </c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  <c r="N59" s="462"/>
      <c r="O59" s="175"/>
      <c r="P59" s="175"/>
      <c r="Q59" s="18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</row>
    <row r="60" spans="1:32" s="280" customFormat="1" ht="28.5" x14ac:dyDescent="0.45">
      <c r="A60" s="468" t="s">
        <v>245</v>
      </c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</row>
    <row r="61" spans="1:32" s="280" customFormat="1" ht="28.5" x14ac:dyDescent="0.45">
      <c r="A61" s="468" t="s">
        <v>86</v>
      </c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</row>
    <row r="62" spans="1:32" ht="7.5" customHeight="1" thickBot="1" x14ac:dyDescent="0.45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75"/>
      <c r="P62" s="175"/>
      <c r="Q62" s="18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</row>
    <row r="63" spans="1:32" ht="33.75" customHeight="1" thickBot="1" x14ac:dyDescent="0.4">
      <c r="A63" s="236" t="s">
        <v>1</v>
      </c>
      <c r="B63" s="237" t="s">
        <v>164</v>
      </c>
      <c r="C63" s="237" t="s">
        <v>165</v>
      </c>
      <c r="D63" s="237" t="s">
        <v>166</v>
      </c>
      <c r="E63" s="237" t="s">
        <v>167</v>
      </c>
      <c r="F63" s="237" t="s">
        <v>168</v>
      </c>
      <c r="G63" s="237" t="s">
        <v>169</v>
      </c>
      <c r="H63" s="237" t="s">
        <v>170</v>
      </c>
      <c r="I63" s="237" t="s">
        <v>171</v>
      </c>
      <c r="J63" s="237" t="s">
        <v>172</v>
      </c>
      <c r="K63" s="237" t="s">
        <v>173</v>
      </c>
      <c r="L63" s="237" t="s">
        <v>12</v>
      </c>
      <c r="M63" s="237" t="s">
        <v>13</v>
      </c>
      <c r="N63" s="238" t="s">
        <v>14</v>
      </c>
      <c r="O63" s="175"/>
      <c r="P63" s="175"/>
      <c r="Q63" s="18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</row>
    <row r="64" spans="1:32" ht="33.75" customHeight="1" x14ac:dyDescent="0.35">
      <c r="A64" s="293" t="s">
        <v>242</v>
      </c>
      <c r="B64" s="242">
        <f>[5]Enero!J52</f>
        <v>8051</v>
      </c>
      <c r="C64" s="242">
        <f>[5]Febrero!J56</f>
        <v>7418</v>
      </c>
      <c r="D64" s="242">
        <f>[5]Marzo!J56</f>
        <v>20079</v>
      </c>
      <c r="E64" s="242">
        <f>[5]Abril!J55</f>
        <v>368764</v>
      </c>
      <c r="F64" s="242">
        <f>[5]Mayo!J56</f>
        <v>544968.99999999988</v>
      </c>
      <c r="G64" s="242">
        <f>[5]Junio!J56</f>
        <v>222691</v>
      </c>
      <c r="H64" s="242">
        <f>[5]Julio!J56</f>
        <v>87491</v>
      </c>
      <c r="I64" s="242">
        <f>[5]Agosto!J56</f>
        <v>37378</v>
      </c>
      <c r="J64" s="242">
        <f>[5]Septiembre!J56</f>
        <v>168161</v>
      </c>
      <c r="K64" s="242">
        <f>[5]Octubre!J56</f>
        <v>603633</v>
      </c>
      <c r="L64" s="242">
        <f>+[5]Noviembre!J56</f>
        <v>383186</v>
      </c>
      <c r="M64" s="242">
        <f>[5]Diciembre!J56</f>
        <v>98067</v>
      </c>
      <c r="N64" s="273">
        <f>SUM(B64:M64)</f>
        <v>2549888</v>
      </c>
      <c r="O64" s="175"/>
      <c r="P64" s="175"/>
      <c r="Q64" s="18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</row>
    <row r="65" spans="1:32" ht="33.75" customHeight="1" x14ac:dyDescent="0.35">
      <c r="A65" s="283" t="s">
        <v>175</v>
      </c>
      <c r="B65" s="8">
        <f>[5]Enero!J53</f>
        <v>31021</v>
      </c>
      <c r="C65" s="8">
        <f>[5]Febrero!J57</f>
        <v>30120</v>
      </c>
      <c r="D65" s="8">
        <f>[5]Marzo!J57</f>
        <v>17905</v>
      </c>
      <c r="E65" s="8">
        <f>[5]Abril!J56</f>
        <v>32783</v>
      </c>
      <c r="F65" s="8">
        <f>[5]Mayo!J57</f>
        <v>37475</v>
      </c>
      <c r="G65" s="8">
        <f>[5]Junio!J57</f>
        <v>35420</v>
      </c>
      <c r="H65" s="8">
        <f>[5]Julio!J57</f>
        <v>34574</v>
      </c>
      <c r="I65" s="8">
        <f>[5]Agosto!J57</f>
        <v>43738</v>
      </c>
      <c r="J65" s="8">
        <f>[5]Septiembre!J57</f>
        <v>55653</v>
      </c>
      <c r="K65" s="8">
        <f>[5]Octubre!J57</f>
        <v>47962</v>
      </c>
      <c r="L65" s="8">
        <f>+[5]Noviembre!J57</f>
        <v>33979</v>
      </c>
      <c r="M65" s="8">
        <f>[5]Diciembre!J57</f>
        <v>57443</v>
      </c>
      <c r="N65" s="9">
        <f t="shared" ref="N65:N94" si="2">SUM(B65:M65)</f>
        <v>458073</v>
      </c>
      <c r="O65" s="175"/>
      <c r="P65" s="175"/>
      <c r="Q65" s="18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</row>
    <row r="66" spans="1:32" ht="33.75" customHeight="1" x14ac:dyDescent="0.35">
      <c r="A66" s="283" t="s">
        <v>176</v>
      </c>
      <c r="B66" s="8">
        <f>[5]Enero!J54</f>
        <v>10200</v>
      </c>
      <c r="C66" s="8">
        <f>[5]Febrero!J58</f>
        <v>12225</v>
      </c>
      <c r="D66" s="8">
        <f>[5]Marzo!J58</f>
        <v>417</v>
      </c>
      <c r="E66" s="8">
        <f>[5]Abril!J57</f>
        <v>0</v>
      </c>
      <c r="F66" s="8">
        <f>[5]Mayo!J58</f>
        <v>22</v>
      </c>
      <c r="G66" s="8">
        <f>[5]Junio!J58</f>
        <v>6</v>
      </c>
      <c r="H66" s="8">
        <f>[5]Julio!J58</f>
        <v>300</v>
      </c>
      <c r="I66" s="8">
        <f>[5]Agosto!J58</f>
        <v>750</v>
      </c>
      <c r="J66" s="8">
        <f>[5]Septiembre!J58</f>
        <v>5617</v>
      </c>
      <c r="K66" s="8">
        <f>[5]Octubre!J58</f>
        <v>6139</v>
      </c>
      <c r="L66" s="8">
        <f>+[5]Noviembre!J58</f>
        <v>2807</v>
      </c>
      <c r="M66" s="8">
        <f>[5]Diciembre!J58</f>
        <v>2014</v>
      </c>
      <c r="N66" s="9">
        <f t="shared" si="2"/>
        <v>40497</v>
      </c>
      <c r="O66" s="175"/>
      <c r="P66" s="175"/>
      <c r="Q66" s="18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</row>
    <row r="67" spans="1:32" ht="33.75" customHeight="1" x14ac:dyDescent="0.35">
      <c r="A67" s="283" t="s">
        <v>177</v>
      </c>
      <c r="B67" s="8">
        <f>[5]Enero!J55</f>
        <v>292785</v>
      </c>
      <c r="C67" s="8">
        <f>[5]Febrero!J59</f>
        <v>292750</v>
      </c>
      <c r="D67" s="8">
        <f>[5]Marzo!J59</f>
        <v>381138</v>
      </c>
      <c r="E67" s="8">
        <f>[5]Abril!J58</f>
        <v>366660</v>
      </c>
      <c r="F67" s="8">
        <f>[5]Mayo!J59</f>
        <v>367993</v>
      </c>
      <c r="G67" s="8">
        <f>[5]Junio!J59</f>
        <v>366999</v>
      </c>
      <c r="H67" s="8">
        <f>[5]Julio!J59</f>
        <v>366199</v>
      </c>
      <c r="I67" s="8">
        <f>[5]Agosto!J59</f>
        <v>367006</v>
      </c>
      <c r="J67" s="8">
        <f>[5]Septiembre!J59</f>
        <v>366025</v>
      </c>
      <c r="K67" s="8">
        <f>[5]Octubre!J59</f>
        <v>365580</v>
      </c>
      <c r="L67" s="8">
        <f>+[5]Noviembre!J59</f>
        <v>365881</v>
      </c>
      <c r="M67" s="8">
        <f>[5]Diciembre!J59</f>
        <v>379900</v>
      </c>
      <c r="N67" s="9">
        <f>SUM(B67:M67)/5.62</f>
        <v>761372.95373665483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</row>
    <row r="68" spans="1:32" ht="33.75" customHeight="1" x14ac:dyDescent="0.35">
      <c r="A68" s="283" t="s">
        <v>178</v>
      </c>
      <c r="B68" s="8">
        <f>[5]Enero!J56</f>
        <v>4012</v>
      </c>
      <c r="C68" s="8">
        <f>[5]Febrero!J60</f>
        <v>1209</v>
      </c>
      <c r="D68" s="8">
        <f>[5]Marzo!J60</f>
        <v>2234</v>
      </c>
      <c r="E68" s="8">
        <f>[5]Abril!J59</f>
        <v>4246</v>
      </c>
      <c r="F68" s="8">
        <f>[5]Mayo!J60</f>
        <v>2100</v>
      </c>
      <c r="G68" s="8">
        <f>[5]Junio!J60</f>
        <v>2835</v>
      </c>
      <c r="H68" s="8">
        <f>[5]Julio!J60</f>
        <v>8700</v>
      </c>
      <c r="I68" s="8">
        <f>[5]Agosto!J60</f>
        <v>9288</v>
      </c>
      <c r="J68" s="8">
        <f>[5]Septiembre!J60</f>
        <v>4067</v>
      </c>
      <c r="K68" s="8">
        <f>[5]Octubre!J60</f>
        <v>1559</v>
      </c>
      <c r="L68" s="8">
        <f>+[5]Noviembre!J60</f>
        <v>11899</v>
      </c>
      <c r="M68" s="8">
        <f>[5]Diciembre!J60</f>
        <v>12778</v>
      </c>
      <c r="N68" s="9">
        <f t="shared" si="2"/>
        <v>64927</v>
      </c>
      <c r="O68" s="175"/>
      <c r="P68" s="175"/>
      <c r="Q68" s="18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</row>
    <row r="69" spans="1:32" ht="33.75" customHeight="1" x14ac:dyDescent="0.35">
      <c r="A69" s="283" t="s">
        <v>179</v>
      </c>
      <c r="B69" s="8">
        <f>[5]Enero!J57</f>
        <v>8654</v>
      </c>
      <c r="C69" s="8">
        <f>[5]Febrero!J61</f>
        <v>128214</v>
      </c>
      <c r="D69" s="8">
        <f>[5]Marzo!J61</f>
        <v>53039</v>
      </c>
      <c r="E69" s="8">
        <f>[5]Abril!J60</f>
        <v>31670</v>
      </c>
      <c r="F69" s="8">
        <f>[5]Mayo!J61</f>
        <v>9312</v>
      </c>
      <c r="G69" s="8">
        <f>[5]Junio!J61</f>
        <v>5607</v>
      </c>
      <c r="H69" s="8">
        <f>[5]Julio!J61</f>
        <v>21136</v>
      </c>
      <c r="I69" s="8">
        <f>[5]Agosto!J61</f>
        <v>19083</v>
      </c>
      <c r="J69" s="8">
        <f>[5]Septiembre!J61</f>
        <v>2540</v>
      </c>
      <c r="K69" s="8">
        <f>[5]Octubre!J61</f>
        <v>3182</v>
      </c>
      <c r="L69" s="8">
        <f>+[5]Noviembre!J61</f>
        <v>17491</v>
      </c>
      <c r="M69" s="8">
        <f>[5]Diciembre!J61</f>
        <v>24480</v>
      </c>
      <c r="N69" s="9">
        <f t="shared" si="2"/>
        <v>324408</v>
      </c>
      <c r="O69" s="175"/>
      <c r="P69" s="175"/>
      <c r="Q69" s="18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</row>
    <row r="70" spans="1:32" ht="33.75" customHeight="1" x14ac:dyDescent="0.35">
      <c r="A70" s="283" t="s">
        <v>180</v>
      </c>
      <c r="B70" s="8">
        <f>[5]Enero!J58</f>
        <v>17561</v>
      </c>
      <c r="C70" s="8">
        <f>[5]Febrero!J62</f>
        <v>31471</v>
      </c>
      <c r="D70" s="8">
        <f>[5]Marzo!J62</f>
        <v>38866</v>
      </c>
      <c r="E70" s="8">
        <f>[5]Abril!J61</f>
        <v>11763</v>
      </c>
      <c r="F70" s="8">
        <f>[5]Mayo!J62</f>
        <v>4920</v>
      </c>
      <c r="G70" s="8">
        <f>[5]Junio!J62</f>
        <v>3045</v>
      </c>
      <c r="H70" s="8">
        <f>[5]Julio!J62</f>
        <v>55136</v>
      </c>
      <c r="I70" s="8">
        <f>[5]Agosto!J62</f>
        <v>38287</v>
      </c>
      <c r="J70" s="8">
        <f>[5]Septiembre!J62</f>
        <v>7831</v>
      </c>
      <c r="K70" s="8">
        <f>[5]Octubre!J62</f>
        <v>2094</v>
      </c>
      <c r="L70" s="8">
        <f>+[5]Noviembre!J62</f>
        <v>19672</v>
      </c>
      <c r="M70" s="8">
        <f>[5]Diciembre!J62</f>
        <v>61115</v>
      </c>
      <c r="N70" s="9">
        <f t="shared" si="2"/>
        <v>291761</v>
      </c>
      <c r="O70" s="175"/>
      <c r="P70" s="175"/>
      <c r="Q70" s="18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</row>
    <row r="71" spans="1:32" ht="33.75" customHeight="1" x14ac:dyDescent="0.35">
      <c r="A71" s="283" t="s">
        <v>181</v>
      </c>
      <c r="B71" s="8">
        <f>[5]Enero!J59</f>
        <v>500</v>
      </c>
      <c r="C71" s="8">
        <f>[5]Febrero!J63</f>
        <v>420</v>
      </c>
      <c r="D71" s="8">
        <f>[5]Marzo!J63</f>
        <v>951</v>
      </c>
      <c r="E71" s="8">
        <f>[5]Abril!J62</f>
        <v>1160</v>
      </c>
      <c r="F71" s="8">
        <f>[5]Mayo!J63</f>
        <v>293</v>
      </c>
      <c r="G71" s="8">
        <f>[5]Junio!J63</f>
        <v>196</v>
      </c>
      <c r="H71" s="8">
        <f>[5]Julio!J63</f>
        <v>1022</v>
      </c>
      <c r="I71" s="8">
        <f>[5]Agosto!J63</f>
        <v>1859</v>
      </c>
      <c r="J71" s="8">
        <f>[5]Septiembre!J63</f>
        <v>598</v>
      </c>
      <c r="K71" s="8">
        <f>[5]Octubre!J63</f>
        <v>80</v>
      </c>
      <c r="L71" s="8">
        <f>+[5]Noviembre!J63</f>
        <v>1017</v>
      </c>
      <c r="M71" s="8">
        <f>[5]Diciembre!J63</f>
        <v>927</v>
      </c>
      <c r="N71" s="9">
        <f t="shared" si="2"/>
        <v>9023</v>
      </c>
      <c r="O71" s="175"/>
      <c r="P71" s="175"/>
      <c r="Q71" s="18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</row>
    <row r="72" spans="1:32" ht="33.75" customHeight="1" x14ac:dyDescent="0.35">
      <c r="A72" s="283" t="s">
        <v>182</v>
      </c>
      <c r="B72" s="8">
        <f>[5]Enero!J60</f>
        <v>95471</v>
      </c>
      <c r="C72" s="8">
        <f>[5]Febrero!J64</f>
        <v>74710</v>
      </c>
      <c r="D72" s="8">
        <f>[5]Marzo!J64</f>
        <v>32327</v>
      </c>
      <c r="E72" s="8">
        <f>[5]Abril!J63</f>
        <v>25279</v>
      </c>
      <c r="F72" s="8">
        <f>[5]Mayo!J64</f>
        <v>12021</v>
      </c>
      <c r="G72" s="8">
        <f>[5]Junio!J64</f>
        <v>9744</v>
      </c>
      <c r="H72" s="8">
        <f>[5]Julio!J64</f>
        <v>11458</v>
      </c>
      <c r="I72" s="8">
        <f>[5]Agosto!J64</f>
        <v>10633</v>
      </c>
      <c r="J72" s="8">
        <f>[5]Septiembre!J64</f>
        <v>7844</v>
      </c>
      <c r="K72" s="8">
        <f>[5]Octubre!J64</f>
        <v>8194</v>
      </c>
      <c r="L72" s="8">
        <f>+[5]Noviembre!J64</f>
        <v>26427</v>
      </c>
      <c r="M72" s="8">
        <f>[5]Diciembre!J64</f>
        <v>69133</v>
      </c>
      <c r="N72" s="9">
        <f t="shared" si="2"/>
        <v>383241</v>
      </c>
      <c r="O72" s="175"/>
      <c r="P72" s="175"/>
      <c r="Q72" s="18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</row>
    <row r="73" spans="1:32" ht="33.75" customHeight="1" x14ac:dyDescent="0.35">
      <c r="A73" s="283" t="s">
        <v>183</v>
      </c>
      <c r="B73" s="8">
        <f>[5]Enero!J61</f>
        <v>9520</v>
      </c>
      <c r="C73" s="8">
        <f>[5]Febrero!J65</f>
        <v>8902</v>
      </c>
      <c r="D73" s="8">
        <f>[5]Marzo!J65</f>
        <v>8286</v>
      </c>
      <c r="E73" s="8">
        <f>[5]Abril!J64</f>
        <v>11082</v>
      </c>
      <c r="F73" s="8">
        <f>[5]Mayo!J65</f>
        <v>9564</v>
      </c>
      <c r="G73" s="8">
        <f>[5]Junio!J65</f>
        <v>8951</v>
      </c>
      <c r="H73" s="8">
        <f>[5]Julio!J65</f>
        <v>5586</v>
      </c>
      <c r="I73" s="8">
        <f>[5]Agosto!J65</f>
        <v>5716</v>
      </c>
      <c r="J73" s="8">
        <f>[5]Septiembre!J65</f>
        <v>6597</v>
      </c>
      <c r="K73" s="8">
        <f>[5]Octubre!J65</f>
        <v>7511</v>
      </c>
      <c r="L73" s="8">
        <f>+[5]Noviembre!J65</f>
        <v>9092</v>
      </c>
      <c r="M73" s="8">
        <f>[5]Diciembre!J65</f>
        <v>7535</v>
      </c>
      <c r="N73" s="9">
        <f t="shared" si="2"/>
        <v>98342</v>
      </c>
      <c r="O73" s="175"/>
      <c r="P73" s="175"/>
      <c r="Q73" s="18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</row>
    <row r="74" spans="1:32" ht="33.75" customHeight="1" x14ac:dyDescent="0.35">
      <c r="A74" s="283" t="s">
        <v>184</v>
      </c>
      <c r="B74" s="8">
        <f>[5]Enero!J62</f>
        <v>8214</v>
      </c>
      <c r="C74" s="8">
        <f>[5]Febrero!J66</f>
        <v>10710</v>
      </c>
      <c r="D74" s="8">
        <f>[5]Marzo!J66</f>
        <v>5029</v>
      </c>
      <c r="E74" s="8">
        <f>[5]Abril!J65</f>
        <v>3852</v>
      </c>
      <c r="F74" s="8">
        <f>[5]Mayo!J66</f>
        <v>5487</v>
      </c>
      <c r="G74" s="8">
        <f>[5]Junio!J66</f>
        <v>5221</v>
      </c>
      <c r="H74" s="8">
        <f>[5]Julio!J66</f>
        <v>3113</v>
      </c>
      <c r="I74" s="8">
        <f>[5]Agosto!J66</f>
        <v>4681</v>
      </c>
      <c r="J74" s="8">
        <f>[5]Septiembre!J66</f>
        <v>4068</v>
      </c>
      <c r="K74" s="8">
        <f>[5]Octubre!J66</f>
        <v>2717</v>
      </c>
      <c r="L74" s="8">
        <f>+[5]Noviembre!J66</f>
        <v>6850</v>
      </c>
      <c r="M74" s="8">
        <f>[5]Diciembre!J66</f>
        <v>7071</v>
      </c>
      <c r="N74" s="9">
        <f t="shared" si="2"/>
        <v>67013</v>
      </c>
      <c r="O74" s="175"/>
      <c r="P74" s="175"/>
      <c r="Q74" s="18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</row>
    <row r="75" spans="1:32" ht="33.75" customHeight="1" x14ac:dyDescent="0.35">
      <c r="A75" s="283" t="s">
        <v>185</v>
      </c>
      <c r="B75" s="8">
        <f>[5]Enero!J63</f>
        <v>3124</v>
      </c>
      <c r="C75" s="8">
        <f>[5]Febrero!J67</f>
        <v>3769</v>
      </c>
      <c r="D75" s="8">
        <f>[5]Marzo!J67</f>
        <v>1911</v>
      </c>
      <c r="E75" s="8">
        <f>[5]Abril!J66</f>
        <v>3861</v>
      </c>
      <c r="F75" s="8">
        <f>[5]Mayo!J67</f>
        <v>3636</v>
      </c>
      <c r="G75" s="8">
        <f>[5]Junio!J67</f>
        <v>3068</v>
      </c>
      <c r="H75" s="8">
        <f>[5]Julio!J67</f>
        <v>4841</v>
      </c>
      <c r="I75" s="8">
        <f>[5]Agosto!J67</f>
        <v>3578</v>
      </c>
      <c r="J75" s="8">
        <f>[5]Septiembre!J67</f>
        <v>3024</v>
      </c>
      <c r="K75" s="8">
        <f>[5]Octubre!J67</f>
        <v>3016</v>
      </c>
      <c r="L75" s="8">
        <f>+[5]Noviembre!J67</f>
        <v>3574</v>
      </c>
      <c r="M75" s="8">
        <f>[5]Diciembre!J67</f>
        <v>2698</v>
      </c>
      <c r="N75" s="9">
        <f t="shared" si="2"/>
        <v>40100</v>
      </c>
      <c r="O75" s="175"/>
      <c r="P75" s="175"/>
      <c r="Q75" s="18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</row>
    <row r="76" spans="1:32" ht="33.75" customHeight="1" x14ac:dyDescent="0.35">
      <c r="A76" s="283" t="s">
        <v>186</v>
      </c>
      <c r="B76" s="8">
        <f>[5]Enero!J64</f>
        <v>9740</v>
      </c>
      <c r="C76" s="8">
        <f>[5]Febrero!J68</f>
        <v>8120</v>
      </c>
      <c r="D76" s="8">
        <f>[5]Marzo!J68</f>
        <v>5427</v>
      </c>
      <c r="E76" s="8">
        <f>[5]Abril!J67</f>
        <v>7715</v>
      </c>
      <c r="F76" s="8">
        <f>[5]Mayo!J68</f>
        <v>4734</v>
      </c>
      <c r="G76" s="8">
        <f>[5]Junio!J68</f>
        <v>7865</v>
      </c>
      <c r="H76" s="8">
        <f>[5]Julio!J68</f>
        <v>5771</v>
      </c>
      <c r="I76" s="8">
        <f>[5]Agosto!J68</f>
        <v>4392</v>
      </c>
      <c r="J76" s="8">
        <f>[5]Septiembre!J68</f>
        <v>5255</v>
      </c>
      <c r="K76" s="8">
        <f>[5]Octubre!J68</f>
        <v>5029</v>
      </c>
      <c r="L76" s="8">
        <f>+[5]Noviembre!J68</f>
        <v>6102</v>
      </c>
      <c r="M76" s="8">
        <f>[5]Diciembre!J68</f>
        <v>8179</v>
      </c>
      <c r="N76" s="9">
        <f t="shared" si="2"/>
        <v>78329</v>
      </c>
      <c r="O76" s="175"/>
      <c r="P76" s="175"/>
      <c r="Q76" s="18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</row>
    <row r="77" spans="1:32" ht="33.75" customHeight="1" x14ac:dyDescent="0.35">
      <c r="A77" s="283" t="s">
        <v>187</v>
      </c>
      <c r="B77" s="8">
        <f>[5]Enero!J65</f>
        <v>37584</v>
      </c>
      <c r="C77" s="8">
        <f>[5]Febrero!J69</f>
        <v>70102</v>
      </c>
      <c r="D77" s="8">
        <f>[5]Marzo!J69</f>
        <v>17203</v>
      </c>
      <c r="E77" s="8">
        <f>[5]Abril!J68</f>
        <v>23879</v>
      </c>
      <c r="F77" s="8">
        <f>[5]Mayo!J69</f>
        <v>22014</v>
      </c>
      <c r="G77" s="8">
        <f>[5]Junio!J69</f>
        <v>26483</v>
      </c>
      <c r="H77" s="8">
        <f>[5]Julio!J69</f>
        <v>21822</v>
      </c>
      <c r="I77" s="8">
        <f>[5]Agosto!J69</f>
        <v>29111</v>
      </c>
      <c r="J77" s="8">
        <f>[5]Septiembre!J69</f>
        <v>26856</v>
      </c>
      <c r="K77" s="8">
        <f>[5]Octubre!J69</f>
        <v>25318</v>
      </c>
      <c r="L77" s="8">
        <f>+[5]Noviembre!J69</f>
        <v>45315</v>
      </c>
      <c r="M77" s="8">
        <f>[5]Diciembre!J69</f>
        <v>28598</v>
      </c>
      <c r="N77" s="9">
        <f t="shared" si="2"/>
        <v>374285</v>
      </c>
      <c r="O77" s="175"/>
      <c r="P77" s="175"/>
      <c r="Q77" s="18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</row>
    <row r="78" spans="1:32" ht="33.75" customHeight="1" x14ac:dyDescent="0.35">
      <c r="A78" s="283" t="s">
        <v>188</v>
      </c>
      <c r="B78" s="8">
        <f>[5]Enero!J66</f>
        <v>10210</v>
      </c>
      <c r="C78" s="8">
        <f>[5]Febrero!J70</f>
        <v>14201</v>
      </c>
      <c r="D78" s="8">
        <f>[5]Marzo!J70</f>
        <v>15255</v>
      </c>
      <c r="E78" s="8">
        <f>[5]Abril!J69</f>
        <v>12103</v>
      </c>
      <c r="F78" s="8">
        <f>[5]Mayo!J70</f>
        <v>12472</v>
      </c>
      <c r="G78" s="8">
        <f>[5]Junio!J70</f>
        <v>16873</v>
      </c>
      <c r="H78" s="8">
        <f>[5]Julio!J70</f>
        <v>8605</v>
      </c>
      <c r="I78" s="8">
        <f>[5]Agosto!J70</f>
        <v>6032</v>
      </c>
      <c r="J78" s="8">
        <f>[5]Septiembre!J70</f>
        <v>5043</v>
      </c>
      <c r="K78" s="8">
        <f>[5]Octubre!J70</f>
        <v>4728</v>
      </c>
      <c r="L78" s="8">
        <f>+[5]Noviembre!J70</f>
        <v>9564</v>
      </c>
      <c r="M78" s="8">
        <f>[5]Diciembre!J70</f>
        <v>8355</v>
      </c>
      <c r="N78" s="9">
        <f t="shared" si="2"/>
        <v>123441</v>
      </c>
      <c r="O78" s="175"/>
      <c r="P78" s="175"/>
      <c r="Q78" s="18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</row>
    <row r="79" spans="1:32" ht="33.75" customHeight="1" x14ac:dyDescent="0.35">
      <c r="A79" s="283" t="s">
        <v>189</v>
      </c>
      <c r="B79" s="8">
        <f>[5]Enero!J67</f>
        <v>0</v>
      </c>
      <c r="C79" s="8">
        <f>[5]Febrero!J71</f>
        <v>2</v>
      </c>
      <c r="D79" s="8">
        <f>[5]Marzo!J71</f>
        <v>34</v>
      </c>
      <c r="E79" s="8">
        <f>[5]Abril!J70</f>
        <v>1254</v>
      </c>
      <c r="F79" s="8">
        <f>[5]Mayo!J71</f>
        <v>3321</v>
      </c>
      <c r="G79" s="8">
        <f>[5]Junio!J71</f>
        <v>3341</v>
      </c>
      <c r="H79" s="8">
        <f>[5]Julio!J71</f>
        <v>0</v>
      </c>
      <c r="I79" s="8">
        <f>[5]Agosto!J71</f>
        <v>0</v>
      </c>
      <c r="J79" s="8">
        <f>[5]Septiembre!J71</f>
        <v>0</v>
      </c>
      <c r="K79" s="8">
        <f>[5]Octubre!J71</f>
        <v>0</v>
      </c>
      <c r="L79" s="8">
        <f>+[5]Noviembre!J71</f>
        <v>0</v>
      </c>
      <c r="M79" s="8">
        <f>[5]Diciembre!J71</f>
        <v>3</v>
      </c>
      <c r="N79" s="9">
        <f t="shared" si="2"/>
        <v>7955</v>
      </c>
      <c r="O79" s="175"/>
      <c r="P79" s="175"/>
      <c r="Q79" s="18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</row>
    <row r="80" spans="1:32" ht="33.75" customHeight="1" x14ac:dyDescent="0.35">
      <c r="A80" s="283" t="s">
        <v>190</v>
      </c>
      <c r="B80" s="8">
        <f>[5]Enero!J68</f>
        <v>16646</v>
      </c>
      <c r="C80" s="8">
        <f>[5]Febrero!J72</f>
        <v>12131</v>
      </c>
      <c r="D80" s="8">
        <f>[5]Marzo!J72</f>
        <v>12677</v>
      </c>
      <c r="E80" s="8">
        <f>[5]Abril!J71</f>
        <v>12718</v>
      </c>
      <c r="F80" s="8">
        <f>[5]Mayo!J72</f>
        <v>12999</v>
      </c>
      <c r="G80" s="8">
        <f>[5]Junio!J72</f>
        <v>18030</v>
      </c>
      <c r="H80" s="8">
        <f>[5]Julio!J72</f>
        <v>8258</v>
      </c>
      <c r="I80" s="8">
        <f>[5]Agosto!J72</f>
        <v>10329</v>
      </c>
      <c r="J80" s="8">
        <f>[5]Septiembre!J72</f>
        <v>9587</v>
      </c>
      <c r="K80" s="8">
        <f>[5]Octubre!J72</f>
        <v>10602</v>
      </c>
      <c r="L80" s="8">
        <f>+[5]Noviembre!J72</f>
        <v>12052</v>
      </c>
      <c r="M80" s="8">
        <f>[5]Diciembre!J72</f>
        <v>14707</v>
      </c>
      <c r="N80" s="9">
        <f t="shared" si="2"/>
        <v>150736</v>
      </c>
      <c r="O80" s="175"/>
      <c r="P80" s="175"/>
      <c r="Q80" s="18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</row>
    <row r="81" spans="1:32" ht="33.75" customHeight="1" x14ac:dyDescent="0.35">
      <c r="A81" s="283" t="s">
        <v>191</v>
      </c>
      <c r="B81" s="8">
        <f>[5]Enero!J69</f>
        <v>6440</v>
      </c>
      <c r="C81" s="8">
        <f>[5]Febrero!J73</f>
        <v>6310</v>
      </c>
      <c r="D81" s="8">
        <f>[5]Marzo!J73</f>
        <v>4407</v>
      </c>
      <c r="E81" s="8">
        <f>[5]Abril!J72</f>
        <v>7677</v>
      </c>
      <c r="F81" s="8">
        <f>[5]Mayo!J73</f>
        <v>7291</v>
      </c>
      <c r="G81" s="8">
        <f>[5]Junio!J73</f>
        <v>7158</v>
      </c>
      <c r="H81" s="8">
        <f>[5]Julio!J73</f>
        <v>5668</v>
      </c>
      <c r="I81" s="8">
        <f>[5]Agosto!J73</f>
        <v>4954</v>
      </c>
      <c r="J81" s="8">
        <f>[5]Septiembre!J73</f>
        <v>3675</v>
      </c>
      <c r="K81" s="8">
        <f>[5]Octubre!J73</f>
        <v>2545</v>
      </c>
      <c r="L81" s="8">
        <f>+[5]Noviembre!J73</f>
        <v>8275</v>
      </c>
      <c r="M81" s="8">
        <f>[5]Diciembre!J73</f>
        <v>7556</v>
      </c>
      <c r="N81" s="9">
        <f t="shared" si="2"/>
        <v>71956</v>
      </c>
      <c r="O81" s="175"/>
      <c r="P81" s="175"/>
      <c r="Q81" s="18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</row>
    <row r="82" spans="1:32" ht="33.75" customHeight="1" x14ac:dyDescent="0.35">
      <c r="A82" s="283" t="s">
        <v>192</v>
      </c>
      <c r="B82" s="8">
        <f>[5]Enero!J70</f>
        <v>2720</v>
      </c>
      <c r="C82" s="8">
        <f>[5]Febrero!J74</f>
        <v>2753</v>
      </c>
      <c r="D82" s="8">
        <f>[5]Marzo!J74</f>
        <v>6874</v>
      </c>
      <c r="E82" s="8">
        <f>[5]Abril!J73</f>
        <v>10745</v>
      </c>
      <c r="F82" s="8">
        <f>[5]Mayo!J74</f>
        <v>9012</v>
      </c>
      <c r="G82" s="8">
        <f>[5]Junio!J74</f>
        <v>8929</v>
      </c>
      <c r="H82" s="8">
        <f>[5]Julio!J74</f>
        <v>3629</v>
      </c>
      <c r="I82" s="8">
        <f>[5]Agosto!J74</f>
        <v>2602</v>
      </c>
      <c r="J82" s="8">
        <f>[5]Septiembre!J74</f>
        <v>2948</v>
      </c>
      <c r="K82" s="8">
        <f>[5]Octubre!J74</f>
        <v>1202</v>
      </c>
      <c r="L82" s="8">
        <f>+[5]Noviembre!J74</f>
        <v>2814</v>
      </c>
      <c r="M82" s="8">
        <f>[5]Diciembre!J74</f>
        <v>1943</v>
      </c>
      <c r="N82" s="9">
        <f t="shared" si="2"/>
        <v>56171</v>
      </c>
      <c r="O82" s="175"/>
      <c r="P82" s="175"/>
      <c r="Q82" s="18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</row>
    <row r="83" spans="1:32" ht="33.75" customHeight="1" x14ac:dyDescent="0.35">
      <c r="A83" s="283" t="s">
        <v>193</v>
      </c>
      <c r="B83" s="8">
        <f>[5]Enero!J71</f>
        <v>921</v>
      </c>
      <c r="C83" s="8">
        <f>[5]Febrero!J75</f>
        <v>1658</v>
      </c>
      <c r="D83" s="8">
        <f>[5]Marzo!J75</f>
        <v>939</v>
      </c>
      <c r="E83" s="8">
        <f>[5]Abril!J74</f>
        <v>1090</v>
      </c>
      <c r="F83" s="8">
        <f>[5]Mayo!J75</f>
        <v>1098</v>
      </c>
      <c r="G83" s="8">
        <f>[5]Junio!J75</f>
        <v>920</v>
      </c>
      <c r="H83" s="8">
        <f>[5]Julio!J75</f>
        <v>1270</v>
      </c>
      <c r="I83" s="8">
        <f>[5]Agosto!J75</f>
        <v>590</v>
      </c>
      <c r="J83" s="8">
        <f>[5]Septiembre!J75</f>
        <v>629</v>
      </c>
      <c r="K83" s="8">
        <f>[5]Octubre!J75</f>
        <v>604</v>
      </c>
      <c r="L83" s="8">
        <f>+[5]Noviembre!J75</f>
        <v>815</v>
      </c>
      <c r="M83" s="8">
        <f>[5]Diciembre!J75</f>
        <v>966</v>
      </c>
      <c r="N83" s="9">
        <f t="shared" si="2"/>
        <v>11500</v>
      </c>
      <c r="O83" s="175"/>
      <c r="P83" s="175"/>
      <c r="Q83" s="18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</row>
    <row r="84" spans="1:32" ht="33.75" customHeight="1" x14ac:dyDescent="0.35">
      <c r="A84" s="283" t="s">
        <v>194</v>
      </c>
      <c r="B84" s="8">
        <f>[5]Enero!J72</f>
        <v>880</v>
      </c>
      <c r="C84" s="8">
        <f>[5]Febrero!J76</f>
        <v>1814</v>
      </c>
      <c r="D84" s="8">
        <f>[5]Marzo!J76</f>
        <v>1243</v>
      </c>
      <c r="E84" s="8">
        <f>[5]Abril!J75</f>
        <v>1311</v>
      </c>
      <c r="F84" s="8">
        <f>[5]Mayo!J76</f>
        <v>902</v>
      </c>
      <c r="G84" s="8">
        <f>[5]Junio!J76</f>
        <v>854</v>
      </c>
      <c r="H84" s="8">
        <f>[5]Julio!J76</f>
        <v>1550</v>
      </c>
      <c r="I84" s="8">
        <f>[5]Agosto!J76</f>
        <v>760</v>
      </c>
      <c r="J84" s="8">
        <f>[5]Septiembre!J76</f>
        <v>1029</v>
      </c>
      <c r="K84" s="8">
        <f>[5]Octubre!J76</f>
        <v>659</v>
      </c>
      <c r="L84" s="8">
        <f>+[5]Noviembre!J76</f>
        <v>1117</v>
      </c>
      <c r="M84" s="8">
        <f>[5]Diciembre!J76</f>
        <v>1476</v>
      </c>
      <c r="N84" s="9">
        <f t="shared" si="2"/>
        <v>13595</v>
      </c>
      <c r="O84" s="175"/>
      <c r="P84" s="175"/>
      <c r="Q84" s="18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</row>
    <row r="85" spans="1:32" ht="33.75" customHeight="1" x14ac:dyDescent="0.35">
      <c r="A85" s="283" t="s">
        <v>195</v>
      </c>
      <c r="B85" s="8">
        <f>[5]Enero!J73</f>
        <v>17541</v>
      </c>
      <c r="C85" s="8">
        <f>[5]Febrero!J77</f>
        <v>20147</v>
      </c>
      <c r="D85" s="8">
        <f>[5]Marzo!J77</f>
        <v>11485</v>
      </c>
      <c r="E85" s="8">
        <f>[5]Abril!J76</f>
        <v>11595</v>
      </c>
      <c r="F85" s="8">
        <f>[5]Mayo!J77</f>
        <v>10654</v>
      </c>
      <c r="G85" s="8">
        <f>[5]Junio!J77</f>
        <v>16198</v>
      </c>
      <c r="H85" s="8">
        <f>[5]Julio!J77</f>
        <v>6871</v>
      </c>
      <c r="I85" s="8">
        <f>[5]Agosto!J77</f>
        <v>9064</v>
      </c>
      <c r="J85" s="8">
        <f>[5]Septiembre!J77</f>
        <v>6906</v>
      </c>
      <c r="K85" s="8">
        <f>[5]Octubre!J77</f>
        <v>3378</v>
      </c>
      <c r="L85" s="8">
        <f>+[5]Noviembre!J77</f>
        <v>6922</v>
      </c>
      <c r="M85" s="8">
        <f>[5]Diciembre!J77</f>
        <v>9019</v>
      </c>
      <c r="N85" s="9">
        <f t="shared" si="2"/>
        <v>129780</v>
      </c>
      <c r="O85" s="175"/>
      <c r="P85" s="175"/>
      <c r="Q85" s="18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</row>
    <row r="86" spans="1:32" ht="33.75" customHeight="1" x14ac:dyDescent="0.35">
      <c r="A86" s="283" t="s">
        <v>196</v>
      </c>
      <c r="B86" s="8">
        <f>[5]Enero!J74</f>
        <v>1400</v>
      </c>
      <c r="C86" s="8">
        <f>[5]Febrero!J78</f>
        <v>1614</v>
      </c>
      <c r="D86" s="8">
        <f>[5]Marzo!J78</f>
        <v>2527</v>
      </c>
      <c r="E86" s="8">
        <f>[5]Abril!J77</f>
        <v>3021</v>
      </c>
      <c r="F86" s="8">
        <f>[5]Mayo!J78</f>
        <v>2960</v>
      </c>
      <c r="G86" s="8">
        <f>[5]Junio!J78</f>
        <v>2229</v>
      </c>
      <c r="H86" s="8">
        <f>[5]Julio!J78</f>
        <v>1078</v>
      </c>
      <c r="I86" s="8">
        <f>[5]Agosto!J78</f>
        <v>1197</v>
      </c>
      <c r="J86" s="8">
        <f>[5]Septiembre!J78</f>
        <v>1334</v>
      </c>
      <c r="K86" s="8">
        <f>[5]Octubre!J78</f>
        <v>1402</v>
      </c>
      <c r="L86" s="8">
        <f>+[5]Noviembre!J78</f>
        <v>1465</v>
      </c>
      <c r="M86" s="8">
        <f>[5]Diciembre!J78</f>
        <v>1863</v>
      </c>
      <c r="N86" s="9">
        <f t="shared" si="2"/>
        <v>22090</v>
      </c>
      <c r="O86" s="175"/>
      <c r="P86" s="175"/>
      <c r="Q86" s="18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</row>
    <row r="87" spans="1:32" s="214" customFormat="1" ht="33.75" customHeight="1" x14ac:dyDescent="0.35">
      <c r="A87" s="283" t="s">
        <v>243</v>
      </c>
      <c r="B87" s="8">
        <f>[5]Enero!J75</f>
        <v>12741.201999999999</v>
      </c>
      <c r="C87" s="8">
        <f>[5]Febrero!J79</f>
        <v>21873.248</v>
      </c>
      <c r="D87" s="8">
        <f>[5]Marzo!J79</f>
        <v>22610.926000000007</v>
      </c>
      <c r="E87" s="8">
        <f>[5]Abril!J78</f>
        <v>11436.624</v>
      </c>
      <c r="F87" s="8">
        <f>[5]Mayo!J79</f>
        <v>0</v>
      </c>
      <c r="G87" s="8">
        <f>[5]Junio!J79</f>
        <v>0</v>
      </c>
      <c r="H87" s="8">
        <f>[5]Julio!J79</f>
        <v>0</v>
      </c>
      <c r="I87" s="8">
        <f>[5]Agosto!J79</f>
        <v>0</v>
      </c>
      <c r="J87" s="8">
        <f>[5]Septiembre!J79</f>
        <v>0</v>
      </c>
      <c r="K87" s="8">
        <f>[5]Octubre!J79</f>
        <v>0</v>
      </c>
      <c r="L87" s="8">
        <f>+[5]Noviembre!J79</f>
        <v>0</v>
      </c>
      <c r="M87" s="8">
        <f>[5]Diciembre!J79</f>
        <v>0</v>
      </c>
      <c r="N87" s="9">
        <f t="shared" si="2"/>
        <v>68662</v>
      </c>
      <c r="O87" s="220"/>
      <c r="P87" s="220"/>
      <c r="Q87" s="185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</row>
    <row r="88" spans="1:32" ht="33.75" customHeight="1" x14ac:dyDescent="0.35">
      <c r="A88" s="283" t="s">
        <v>198</v>
      </c>
      <c r="B88" s="8">
        <f>[5]Enero!J76</f>
        <v>1987</v>
      </c>
      <c r="C88" s="8">
        <f>[5]Febrero!J80</f>
        <v>1820</v>
      </c>
      <c r="D88" s="8">
        <f>[5]Marzo!J80</f>
        <v>2713</v>
      </c>
      <c r="E88" s="8">
        <f>[5]Abril!J79</f>
        <v>1093</v>
      </c>
      <c r="F88" s="8">
        <f>[5]Mayo!J80</f>
        <v>20154</v>
      </c>
      <c r="G88" s="8">
        <f>[5]Junio!J80</f>
        <v>13900</v>
      </c>
      <c r="H88" s="8">
        <f>[5]Julio!J80</f>
        <v>2001</v>
      </c>
      <c r="I88" s="8">
        <f>[5]Agosto!J80</f>
        <v>1090</v>
      </c>
      <c r="J88" s="8">
        <f>[5]Septiembre!J80</f>
        <v>1443</v>
      </c>
      <c r="K88" s="8">
        <f>[5]Octubre!J80</f>
        <v>935</v>
      </c>
      <c r="L88" s="8">
        <f>+[5]Noviembre!J80</f>
        <v>1885</v>
      </c>
      <c r="M88" s="8">
        <f>[5]Diciembre!J80</f>
        <v>805</v>
      </c>
      <c r="N88" s="9">
        <f t="shared" si="2"/>
        <v>49826</v>
      </c>
      <c r="O88" s="175"/>
      <c r="P88" s="175"/>
      <c r="Q88" s="18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</row>
    <row r="89" spans="1:32" ht="33.75" customHeight="1" x14ac:dyDescent="0.35">
      <c r="A89" s="283" t="s">
        <v>199</v>
      </c>
      <c r="B89" s="8">
        <f>[5]Enero!J77</f>
        <v>85478</v>
      </c>
      <c r="C89" s="8">
        <f>[5]Febrero!J81</f>
        <v>84100</v>
      </c>
      <c r="D89" s="8">
        <f>[5]Marzo!J81</f>
        <v>54277</v>
      </c>
      <c r="E89" s="8">
        <f>[5]Abril!J80</f>
        <v>9519</v>
      </c>
      <c r="F89" s="8">
        <f>[5]Mayo!J81</f>
        <v>4559</v>
      </c>
      <c r="G89" s="8">
        <f>[5]Junio!J81</f>
        <v>4329</v>
      </c>
      <c r="H89" s="8">
        <f>[5]Julio!J81</f>
        <v>57184</v>
      </c>
      <c r="I89" s="8">
        <f>[5]Agosto!J81</f>
        <v>70345</v>
      </c>
      <c r="J89" s="8">
        <f>[5]Septiembre!J81</f>
        <v>76310</v>
      </c>
      <c r="K89" s="8">
        <f>[5]Octubre!J81</f>
        <v>66909</v>
      </c>
      <c r="L89" s="8">
        <f>+[5]Noviembre!J81</f>
        <v>52546</v>
      </c>
      <c r="M89" s="8">
        <f>[5]Diciembre!J81</f>
        <v>50839</v>
      </c>
      <c r="N89" s="9">
        <f t="shared" si="2"/>
        <v>616395</v>
      </c>
      <c r="O89" s="175"/>
      <c r="P89" s="175"/>
      <c r="Q89" s="18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</row>
    <row r="90" spans="1:32" ht="33.75" customHeight="1" x14ac:dyDescent="0.35">
      <c r="A90" s="283" t="s">
        <v>200</v>
      </c>
      <c r="B90" s="8">
        <f>[5]Enero!J78</f>
        <v>20934</v>
      </c>
      <c r="C90" s="8">
        <f>[5]Febrero!J82</f>
        <v>15401</v>
      </c>
      <c r="D90" s="8">
        <f>[5]Marzo!J82</f>
        <v>8472</v>
      </c>
      <c r="E90" s="8">
        <f>[5]Abril!J81</f>
        <v>6457</v>
      </c>
      <c r="F90" s="8">
        <f>[5]Mayo!J82</f>
        <v>15054</v>
      </c>
      <c r="G90" s="8">
        <f>[5]Junio!J82</f>
        <v>17483</v>
      </c>
      <c r="H90" s="8">
        <f>[5]Julio!J82</f>
        <v>18841</v>
      </c>
      <c r="I90" s="8">
        <f>[5]Agosto!J82</f>
        <v>16945</v>
      </c>
      <c r="J90" s="8">
        <f>[5]Septiembre!J82</f>
        <v>19665</v>
      </c>
      <c r="K90" s="8">
        <f>[5]Octubre!J82</f>
        <v>18793</v>
      </c>
      <c r="L90" s="8">
        <f>+[5]Noviembre!J82</f>
        <v>18114</v>
      </c>
      <c r="M90" s="8">
        <f>[5]Diciembre!J82</f>
        <v>20637</v>
      </c>
      <c r="N90" s="9">
        <f t="shared" si="2"/>
        <v>196796</v>
      </c>
      <c r="O90" s="175"/>
      <c r="P90" s="175"/>
      <c r="Q90" s="18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</row>
    <row r="91" spans="1:32" ht="33.75" customHeight="1" x14ac:dyDescent="0.35">
      <c r="A91" s="283" t="s">
        <v>201</v>
      </c>
      <c r="B91" s="8">
        <f>[5]Enero!J79</f>
        <v>6810</v>
      </c>
      <c r="C91" s="8">
        <f>[5]Febrero!J83</f>
        <v>9603</v>
      </c>
      <c r="D91" s="8">
        <f>[5]Marzo!J83</f>
        <v>9319</v>
      </c>
      <c r="E91" s="8">
        <f>[5]Abril!J82</f>
        <v>9095</v>
      </c>
      <c r="F91" s="8">
        <f>[5]Mayo!J83</f>
        <v>6182</v>
      </c>
      <c r="G91" s="8">
        <f>[5]Junio!J83</f>
        <v>6784</v>
      </c>
      <c r="H91" s="8">
        <f>[5]Julio!J83</f>
        <v>11032</v>
      </c>
      <c r="I91" s="8">
        <f>[5]Agosto!J83</f>
        <v>8689</v>
      </c>
      <c r="J91" s="8">
        <f>[5]Septiembre!J83</f>
        <v>13479</v>
      </c>
      <c r="K91" s="8">
        <f>[5]Octubre!J83</f>
        <v>7863</v>
      </c>
      <c r="L91" s="8">
        <f>+[5]Noviembre!J83</f>
        <v>18064</v>
      </c>
      <c r="M91" s="8">
        <f>[5]Diciembre!J83</f>
        <v>10919</v>
      </c>
      <c r="N91" s="9">
        <f t="shared" si="2"/>
        <v>117839</v>
      </c>
      <c r="O91" s="175"/>
      <c r="P91" s="175"/>
      <c r="Q91" s="18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</row>
    <row r="92" spans="1:32" ht="33.75" customHeight="1" x14ac:dyDescent="0.35">
      <c r="A92" s="283" t="s">
        <v>202</v>
      </c>
      <c r="B92" s="8">
        <f>[5]Enero!J80</f>
        <v>1102</v>
      </c>
      <c r="C92" s="8">
        <f>[5]Febrero!J84</f>
        <v>1397</v>
      </c>
      <c r="D92" s="8">
        <f>[5]Marzo!J84</f>
        <v>950</v>
      </c>
      <c r="E92" s="8">
        <f>[5]Abril!J83</f>
        <v>578</v>
      </c>
      <c r="F92" s="8">
        <f>[5]Mayo!J84</f>
        <v>1396</v>
      </c>
      <c r="G92" s="8">
        <f>[5]Junio!J84</f>
        <v>1130</v>
      </c>
      <c r="H92" s="8">
        <f>[5]Julio!J84</f>
        <v>1492</v>
      </c>
      <c r="I92" s="8">
        <f>[5]Agosto!J84</f>
        <v>645</v>
      </c>
      <c r="J92" s="8">
        <f>[5]Septiembre!J84</f>
        <v>605</v>
      </c>
      <c r="K92" s="8">
        <f>[5]Octubre!J84</f>
        <v>321</v>
      </c>
      <c r="L92" s="8">
        <f>+[5]Noviembre!J84</f>
        <v>11071</v>
      </c>
      <c r="M92" s="8">
        <f>[5]Diciembre!J84</f>
        <v>476</v>
      </c>
      <c r="N92" s="9">
        <f t="shared" si="2"/>
        <v>21163</v>
      </c>
      <c r="O92" s="175"/>
      <c r="P92" s="175"/>
      <c r="Q92" s="18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</row>
    <row r="93" spans="1:32" ht="33.75" customHeight="1" x14ac:dyDescent="0.35">
      <c r="A93" s="283" t="s">
        <v>203</v>
      </c>
      <c r="B93" s="8">
        <f>[5]Enero!J81</f>
        <v>57401</v>
      </c>
      <c r="C93" s="8">
        <f>[5]Febrero!J85</f>
        <v>71632</v>
      </c>
      <c r="D93" s="8">
        <f>[5]Marzo!J85</f>
        <v>14957</v>
      </c>
      <c r="E93" s="8">
        <f>[5]Abril!J84</f>
        <v>36708</v>
      </c>
      <c r="F93" s="8">
        <f>[5]Mayo!J85</f>
        <v>28486</v>
      </c>
      <c r="G93" s="8">
        <f>[5]Junio!J85</f>
        <v>34339</v>
      </c>
      <c r="H93" s="8">
        <f>[5]Julio!J85</f>
        <v>21682</v>
      </c>
      <c r="I93" s="8">
        <f>[5]Agosto!J85</f>
        <v>14523</v>
      </c>
      <c r="J93" s="8">
        <f>[5]Septiembre!J85</f>
        <v>18442</v>
      </c>
      <c r="K93" s="8">
        <f>[5]Octubre!J85</f>
        <v>14469</v>
      </c>
      <c r="L93" s="8">
        <f>+[5]Noviembre!J85</f>
        <v>42736</v>
      </c>
      <c r="M93" s="8">
        <f>[5]Diciembre!J85</f>
        <v>53788</v>
      </c>
      <c r="N93" s="9">
        <f t="shared" si="2"/>
        <v>409163</v>
      </c>
      <c r="O93" s="175"/>
      <c r="P93" s="175"/>
      <c r="Q93" s="18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</row>
    <row r="94" spans="1:32" ht="33.75" customHeight="1" x14ac:dyDescent="0.35">
      <c r="A94" s="283" t="s">
        <v>204</v>
      </c>
      <c r="B94" s="8">
        <f>[5]Enero!J82</f>
        <v>13021</v>
      </c>
      <c r="C94" s="8">
        <f>[5]Febrero!J86</f>
        <v>13547</v>
      </c>
      <c r="D94" s="8">
        <f>[5]Marzo!J86</f>
        <v>7607</v>
      </c>
      <c r="E94" s="8">
        <f>[5]Abril!J85</f>
        <v>21470</v>
      </c>
      <c r="F94" s="8">
        <f>[5]Mayo!J86</f>
        <v>14630</v>
      </c>
      <c r="G94" s="8">
        <f>[5]Junio!J86</f>
        <v>16682</v>
      </c>
      <c r="H94" s="8">
        <f>[5]Julio!J86</f>
        <v>12932</v>
      </c>
      <c r="I94" s="8">
        <f>[5]Agosto!J86</f>
        <v>21460</v>
      </c>
      <c r="J94" s="8">
        <f>[5]Septiembre!J86</f>
        <v>14601</v>
      </c>
      <c r="K94" s="8">
        <f>[5]Octubre!J86</f>
        <v>4160</v>
      </c>
      <c r="L94" s="8">
        <f>+[5]Noviembre!J86</f>
        <v>11741</v>
      </c>
      <c r="M94" s="8">
        <f>[5]Diciembre!J86</f>
        <v>10372</v>
      </c>
      <c r="N94" s="9">
        <f t="shared" si="2"/>
        <v>162223</v>
      </c>
      <c r="O94" s="175"/>
      <c r="P94" s="175"/>
      <c r="Q94" s="18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</row>
    <row r="95" spans="1:32" ht="33.75" customHeight="1" x14ac:dyDescent="0.35">
      <c r="A95" s="283" t="s">
        <v>205</v>
      </c>
      <c r="B95" s="8">
        <f>[5]Enero!J83</f>
        <v>4120</v>
      </c>
      <c r="C95" s="8">
        <f>[5]Febrero!J87</f>
        <v>5410</v>
      </c>
      <c r="D95" s="8">
        <f>[5]Marzo!J87</f>
        <v>1363</v>
      </c>
      <c r="E95" s="8">
        <f>[5]Abril!J86</f>
        <v>1160</v>
      </c>
      <c r="F95" s="8">
        <f>[5]Mayo!J87</f>
        <v>1013</v>
      </c>
      <c r="G95" s="8">
        <f>[5]Junio!J87</f>
        <v>1645</v>
      </c>
      <c r="H95" s="8">
        <f>[5]Julio!J87</f>
        <v>210</v>
      </c>
      <c r="I95" s="8">
        <f>[5]Agosto!J87</f>
        <v>301</v>
      </c>
      <c r="J95" s="8">
        <f>[5]Septiembre!J87</f>
        <v>304</v>
      </c>
      <c r="K95" s="8">
        <f>[5]Octubre!J87</f>
        <v>48</v>
      </c>
      <c r="L95" s="8">
        <f>+[5]Noviembre!J87</f>
        <v>2931</v>
      </c>
      <c r="M95" s="8">
        <f>[5]Diciembre!J87</f>
        <v>5124</v>
      </c>
      <c r="N95" s="9">
        <f>SUM(B95:M95)</f>
        <v>23629</v>
      </c>
      <c r="O95" s="175"/>
      <c r="P95" s="175"/>
      <c r="Q95" s="18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</row>
    <row r="96" spans="1:32" ht="33.75" customHeight="1" x14ac:dyDescent="0.35">
      <c r="A96" s="283" t="s">
        <v>206</v>
      </c>
      <c r="B96" s="8">
        <f>[5]Enero!J84</f>
        <v>349987</v>
      </c>
      <c r="C96" s="8">
        <f>[5]Febrero!J88</f>
        <v>373687</v>
      </c>
      <c r="D96" s="8">
        <f>[5]Marzo!J88</f>
        <v>376742</v>
      </c>
      <c r="E96" s="8">
        <f>[5]Abril!J87</f>
        <v>371631</v>
      </c>
      <c r="F96" s="8">
        <f>[5]Mayo!J88</f>
        <v>369870</v>
      </c>
      <c r="G96" s="8">
        <f>[5]Junio!J88</f>
        <v>375334</v>
      </c>
      <c r="H96" s="8">
        <f>[5]Julio!J88</f>
        <v>376872</v>
      </c>
      <c r="I96" s="8">
        <f>[5]Agosto!J88</f>
        <v>397890</v>
      </c>
      <c r="J96" s="8">
        <f>[5]Septiembre!J88</f>
        <v>388284</v>
      </c>
      <c r="K96" s="8">
        <f>[5]Octubre!J88</f>
        <v>381977</v>
      </c>
      <c r="L96" s="8">
        <f>+[5]Noviembre!J88</f>
        <v>399641</v>
      </c>
      <c r="M96" s="8">
        <f>[5]Diciembre!J88</f>
        <v>352474</v>
      </c>
      <c r="N96" s="9">
        <f>SUM(B96:M96)/12</f>
        <v>376199.08333333331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</row>
    <row r="97" spans="1:32" ht="33.75" customHeight="1" x14ac:dyDescent="0.35">
      <c r="A97" s="283" t="s">
        <v>207</v>
      </c>
      <c r="B97" s="8">
        <f>[5]Enero!J85</f>
        <v>694120</v>
      </c>
      <c r="C97" s="8">
        <f>[5]Febrero!J89</f>
        <v>721041</v>
      </c>
      <c r="D97" s="8">
        <f>[5]Marzo!J89</f>
        <v>710732</v>
      </c>
      <c r="E97" s="8">
        <f>[5]Abril!J88</f>
        <v>722902</v>
      </c>
      <c r="F97" s="8">
        <f>[5]Mayo!J89</f>
        <v>725984</v>
      </c>
      <c r="G97" s="8">
        <f>[5]Junio!J89</f>
        <v>743075</v>
      </c>
      <c r="H97" s="8">
        <f>[5]Julio!J89</f>
        <v>755524</v>
      </c>
      <c r="I97" s="8">
        <f>[5]Agosto!J89</f>
        <v>775538</v>
      </c>
      <c r="J97" s="8">
        <f>[5]Septiembre!J89</f>
        <v>724032</v>
      </c>
      <c r="K97" s="8">
        <f>[5]Octubre!J89</f>
        <v>652483</v>
      </c>
      <c r="L97" s="8">
        <f>+[5]Noviembre!J89</f>
        <v>743356</v>
      </c>
      <c r="M97" s="8">
        <f>[5]Diciembre!J89</f>
        <v>696448</v>
      </c>
      <c r="N97" s="9">
        <f>SUM(B97:M97)/12</f>
        <v>722102.91666666663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</row>
    <row r="98" spans="1:32" ht="33.75" customHeight="1" thickBot="1" x14ac:dyDescent="0.4">
      <c r="A98" s="286" t="s">
        <v>14</v>
      </c>
      <c r="B98" s="125">
        <f t="shared" ref="B98:M98" si="3">SUM(B64:B97)</f>
        <v>1840896.202</v>
      </c>
      <c r="C98" s="125">
        <f t="shared" si="3"/>
        <v>2060281.2480000001</v>
      </c>
      <c r="D98" s="125">
        <f t="shared" si="3"/>
        <v>1849995.926</v>
      </c>
      <c r="E98" s="125">
        <f t="shared" si="3"/>
        <v>2146277.6239999998</v>
      </c>
      <c r="F98" s="125">
        <f t="shared" si="3"/>
        <v>2272577</v>
      </c>
      <c r="G98" s="125">
        <f t="shared" si="3"/>
        <v>1987364</v>
      </c>
      <c r="H98" s="125">
        <f t="shared" si="3"/>
        <v>1921848</v>
      </c>
      <c r="I98" s="125">
        <f t="shared" si="3"/>
        <v>1918454</v>
      </c>
      <c r="J98" s="125">
        <f t="shared" si="3"/>
        <v>1952452</v>
      </c>
      <c r="K98" s="125">
        <f t="shared" si="3"/>
        <v>2255092</v>
      </c>
      <c r="L98" s="125">
        <f>SUM(L64:L97)</f>
        <v>2278401</v>
      </c>
      <c r="M98" s="125">
        <f t="shared" si="3"/>
        <v>2007708</v>
      </c>
      <c r="N98" s="126">
        <f>SUM(N64:N97)</f>
        <v>8892481.9537366554</v>
      </c>
      <c r="O98" s="175"/>
      <c r="P98" s="175"/>
      <c r="Q98" s="18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</row>
    <row r="99" spans="1:32" s="152" customFormat="1" ht="21" x14ac:dyDescent="0.35">
      <c r="A99" s="261" t="s">
        <v>235</v>
      </c>
      <c r="B99" s="291"/>
      <c r="C99" s="291"/>
      <c r="D99" s="291"/>
      <c r="E99" s="291"/>
      <c r="F99" s="291"/>
      <c r="G99" s="171"/>
      <c r="H99" s="291"/>
      <c r="I99" s="291"/>
      <c r="J99" s="291"/>
      <c r="K99" s="291"/>
      <c r="L99" s="291"/>
      <c r="M99" s="291"/>
      <c r="N99" s="29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</row>
    <row r="100" spans="1:32" s="152" customFormat="1" ht="21" x14ac:dyDescent="0.35">
      <c r="A100" s="261" t="s">
        <v>237</v>
      </c>
      <c r="B100" s="188"/>
      <c r="C100" s="188"/>
      <c r="D100" s="188"/>
      <c r="E100" s="188"/>
      <c r="F100" s="188"/>
      <c r="G100" s="188" t="s">
        <v>236</v>
      </c>
      <c r="H100" s="188"/>
      <c r="I100" s="188"/>
      <c r="J100" s="188"/>
      <c r="K100" s="188"/>
      <c r="L100" s="188"/>
      <c r="M100" s="188"/>
      <c r="N100" s="188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</row>
    <row r="101" spans="1:32" s="152" customFormat="1" ht="21" x14ac:dyDescent="0.35">
      <c r="A101" s="261" t="s">
        <v>240</v>
      </c>
      <c r="B101" s="234"/>
      <c r="C101" s="234"/>
      <c r="D101" s="234"/>
      <c r="E101" s="234"/>
      <c r="F101" s="234"/>
      <c r="G101" s="188" t="s">
        <v>238</v>
      </c>
      <c r="H101" s="234"/>
      <c r="I101" s="234"/>
      <c r="J101" s="234"/>
      <c r="K101" s="234"/>
      <c r="L101" s="234"/>
      <c r="M101" s="234"/>
      <c r="N101" s="234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</row>
    <row r="102" spans="1:32" s="152" customFormat="1" ht="21" x14ac:dyDescent="0.35">
      <c r="A102" s="261"/>
      <c r="B102" s="234"/>
      <c r="C102" s="234"/>
      <c r="D102" s="234"/>
      <c r="E102" s="234"/>
      <c r="F102" s="234"/>
      <c r="G102" s="188"/>
      <c r="H102" s="234"/>
      <c r="I102" s="234"/>
      <c r="J102" s="234"/>
      <c r="K102" s="234"/>
      <c r="L102" s="234"/>
      <c r="M102" s="234"/>
      <c r="N102" s="234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</row>
    <row r="103" spans="1:32" s="152" customFormat="1" ht="21" x14ac:dyDescent="0.35">
      <c r="A103" s="261"/>
      <c r="B103" s="234"/>
      <c r="C103" s="234"/>
      <c r="D103" s="234"/>
      <c r="E103" s="234"/>
      <c r="F103" s="234"/>
      <c r="G103" s="188"/>
      <c r="H103" s="234"/>
      <c r="I103" s="234"/>
      <c r="J103" s="234"/>
      <c r="K103" s="234"/>
      <c r="L103" s="234"/>
      <c r="M103" s="234"/>
      <c r="N103" s="234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</row>
    <row r="104" spans="1:32" s="152" customFormat="1" ht="21" x14ac:dyDescent="0.35">
      <c r="A104" s="261"/>
      <c r="B104" s="234"/>
      <c r="C104" s="234"/>
      <c r="D104" s="234"/>
      <c r="E104" s="234"/>
      <c r="F104" s="234"/>
      <c r="G104" s="188"/>
      <c r="H104" s="234"/>
      <c r="I104" s="234"/>
      <c r="J104" s="234"/>
      <c r="K104" s="234"/>
      <c r="L104" s="234"/>
      <c r="M104" s="234"/>
      <c r="N104" s="234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</row>
    <row r="105" spans="1:32" s="152" customFormat="1" ht="21" x14ac:dyDescent="0.35">
      <c r="A105" s="261"/>
      <c r="B105" s="234"/>
      <c r="C105" s="234"/>
      <c r="D105" s="234"/>
      <c r="E105" s="234"/>
      <c r="F105" s="234"/>
      <c r="G105" s="188"/>
      <c r="H105" s="234"/>
      <c r="I105" s="234"/>
      <c r="J105" s="234"/>
      <c r="K105" s="234"/>
      <c r="L105" s="234"/>
      <c r="M105" s="234"/>
      <c r="N105" s="234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</row>
    <row r="106" spans="1:32" s="152" customFormat="1" ht="21" x14ac:dyDescent="0.35">
      <c r="A106" s="261"/>
      <c r="B106" s="234"/>
      <c r="C106" s="234"/>
      <c r="D106" s="234"/>
      <c r="E106" s="234"/>
      <c r="F106" s="234"/>
      <c r="G106" s="188"/>
      <c r="H106" s="234"/>
      <c r="I106" s="234"/>
      <c r="J106" s="234"/>
      <c r="K106" s="234"/>
      <c r="L106" s="234"/>
      <c r="M106" s="234"/>
      <c r="N106" s="234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</row>
    <row r="107" spans="1:32" x14ac:dyDescent="0.35">
      <c r="A107" s="462" t="s">
        <v>133</v>
      </c>
      <c r="B107" s="462"/>
      <c r="C107" s="462"/>
      <c r="D107" s="462"/>
      <c r="E107" s="462"/>
      <c r="F107" s="462"/>
      <c r="G107" s="462"/>
      <c r="H107" s="462"/>
      <c r="I107" s="462"/>
      <c r="J107" s="462"/>
      <c r="K107" s="462"/>
      <c r="L107" s="462"/>
      <c r="M107" s="462"/>
      <c r="N107" s="462"/>
      <c r="O107" s="175"/>
      <c r="P107" s="175"/>
      <c r="Q107" s="18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</row>
    <row r="108" spans="1:32" ht="26.25" x14ac:dyDescent="0.4">
      <c r="A108" s="462"/>
      <c r="B108" s="462"/>
      <c r="C108" s="462"/>
      <c r="D108" s="462"/>
      <c r="E108" s="462"/>
      <c r="F108" s="462"/>
      <c r="G108" s="462"/>
      <c r="H108" s="462"/>
      <c r="I108" s="462"/>
      <c r="J108" s="462"/>
      <c r="K108" s="462"/>
      <c r="L108" s="462"/>
      <c r="M108" s="462"/>
      <c r="N108" s="462"/>
      <c r="O108" s="203"/>
      <c r="P108" s="203"/>
      <c r="Q108" s="203"/>
      <c r="R108" s="203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</row>
    <row r="109" spans="1:32" s="280" customFormat="1" ht="28.5" x14ac:dyDescent="0.45">
      <c r="A109" s="468" t="s">
        <v>246</v>
      </c>
      <c r="B109" s="468"/>
      <c r="C109" s="468"/>
      <c r="D109" s="468"/>
      <c r="E109" s="468"/>
      <c r="F109" s="468"/>
      <c r="G109" s="468"/>
      <c r="H109" s="468"/>
      <c r="I109" s="468"/>
      <c r="J109" s="468"/>
      <c r="K109" s="468"/>
      <c r="L109" s="468"/>
      <c r="M109" s="468"/>
      <c r="N109" s="468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</row>
    <row r="110" spans="1:32" s="280" customFormat="1" ht="28.5" x14ac:dyDescent="0.45">
      <c r="A110" s="468" t="s">
        <v>90</v>
      </c>
      <c r="B110" s="468"/>
      <c r="C110" s="468"/>
      <c r="D110" s="468"/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</row>
    <row r="111" spans="1:32" ht="10.5" customHeight="1" thickBot="1" x14ac:dyDescent="0.4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5"/>
      <c r="P111" s="175"/>
      <c r="Q111" s="18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</row>
    <row r="112" spans="1:32" hidden="1" x14ac:dyDescent="0.35">
      <c r="A112" s="215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175"/>
      <c r="P112" s="175"/>
      <c r="Q112" s="18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</row>
    <row r="113" spans="1:32" ht="34.5" customHeight="1" thickBot="1" x14ac:dyDescent="0.4">
      <c r="A113" s="236" t="s">
        <v>1</v>
      </c>
      <c r="B113" s="237" t="s">
        <v>164</v>
      </c>
      <c r="C113" s="237" t="s">
        <v>165</v>
      </c>
      <c r="D113" s="237" t="s">
        <v>166</v>
      </c>
      <c r="E113" s="237" t="s">
        <v>167</v>
      </c>
      <c r="F113" s="237" t="s">
        <v>168</v>
      </c>
      <c r="G113" s="237" t="s">
        <v>169</v>
      </c>
      <c r="H113" s="237" t="s">
        <v>170</v>
      </c>
      <c r="I113" s="237" t="s">
        <v>171</v>
      </c>
      <c r="J113" s="237" t="s">
        <v>172</v>
      </c>
      <c r="K113" s="237" t="s">
        <v>173</v>
      </c>
      <c r="L113" s="237" t="s">
        <v>12</v>
      </c>
      <c r="M113" s="237" t="s">
        <v>13</v>
      </c>
      <c r="N113" s="238" t="s">
        <v>14</v>
      </c>
      <c r="O113" s="175"/>
      <c r="P113" s="175"/>
      <c r="Q113" s="18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</row>
    <row r="114" spans="1:32" ht="34.5" customHeight="1" x14ac:dyDescent="0.35">
      <c r="A114" s="293" t="s">
        <v>242</v>
      </c>
      <c r="B114" s="242">
        <f>[5]Enero!J96</f>
        <v>21905</v>
      </c>
      <c r="C114" s="242">
        <f>[5]Febrero!J105</f>
        <v>23694</v>
      </c>
      <c r="D114" s="242">
        <f>[5]Marzo!J107</f>
        <v>88051</v>
      </c>
      <c r="E114" s="242">
        <f>[5]Abril!J104</f>
        <v>1785543</v>
      </c>
      <c r="F114" s="242">
        <f>[5]Mayo!J105</f>
        <v>2737124</v>
      </c>
      <c r="G114" s="242">
        <f>[5]Junio!J105</f>
        <v>1097561</v>
      </c>
      <c r="H114" s="242">
        <f>[5]Julio!J105</f>
        <v>385104</v>
      </c>
      <c r="I114" s="242">
        <f>[5]Agosto!J105</f>
        <v>146833</v>
      </c>
      <c r="J114" s="242">
        <f>[5]Septiembre!J105</f>
        <v>737298</v>
      </c>
      <c r="K114" s="242">
        <f>[5]Octubre!J105</f>
        <v>2825583</v>
      </c>
      <c r="L114" s="242">
        <f>[5]Noviembre!J105</f>
        <v>1604849</v>
      </c>
      <c r="M114" s="242">
        <f>[5]Diciembre!J105</f>
        <v>363714</v>
      </c>
      <c r="N114" s="273">
        <f t="shared" ref="N114:N147" si="4">SUM(B114:M114)</f>
        <v>11817259</v>
      </c>
      <c r="O114" s="290"/>
      <c r="P114" s="175"/>
      <c r="Q114" s="18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</row>
    <row r="115" spans="1:32" ht="34.5" customHeight="1" x14ac:dyDescent="0.35">
      <c r="A115" s="283" t="s">
        <v>175</v>
      </c>
      <c r="B115" s="8">
        <f>[5]Enero!J97</f>
        <v>51002</v>
      </c>
      <c r="C115" s="8">
        <f>[5]Febrero!J106</f>
        <v>72642</v>
      </c>
      <c r="D115" s="8">
        <f>[5]Marzo!J108</f>
        <v>33848</v>
      </c>
      <c r="E115" s="8">
        <f>[5]Abril!J105</f>
        <v>84868</v>
      </c>
      <c r="F115" s="8">
        <f>[5]Mayo!J106</f>
        <v>94428</v>
      </c>
      <c r="G115" s="8">
        <f>[5]Junio!J106</f>
        <v>94439</v>
      </c>
      <c r="H115" s="8">
        <f>[5]Julio!J106</f>
        <v>87477</v>
      </c>
      <c r="I115" s="8">
        <f>[5]Agosto!J106</f>
        <v>87537</v>
      </c>
      <c r="J115" s="8">
        <f>[5]Septiembre!J106</f>
        <v>106427</v>
      </c>
      <c r="K115" s="8">
        <f>[5]Octubre!J106</f>
        <v>107844</v>
      </c>
      <c r="L115" s="8">
        <f>[5]Noviembre!J106</f>
        <v>71671</v>
      </c>
      <c r="M115" s="8">
        <f>[5]Diciembre!J106</f>
        <v>109051</v>
      </c>
      <c r="N115" s="9">
        <f t="shared" si="4"/>
        <v>1001234</v>
      </c>
      <c r="O115" s="290"/>
      <c r="P115" s="175"/>
      <c r="Q115" s="18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</row>
    <row r="116" spans="1:32" ht="34.5" customHeight="1" x14ac:dyDescent="0.35">
      <c r="A116" s="283" t="s">
        <v>176</v>
      </c>
      <c r="B116" s="8">
        <f>[5]Enero!J98</f>
        <v>15647</v>
      </c>
      <c r="C116" s="8">
        <f>[5]Febrero!J107</f>
        <v>27930</v>
      </c>
      <c r="D116" s="8">
        <f>[5]Marzo!J109</f>
        <v>745</v>
      </c>
      <c r="E116" s="8">
        <f>[5]Abril!J106</f>
        <v>0</v>
      </c>
      <c r="F116" s="8">
        <f>[5]Mayo!J107</f>
        <v>66</v>
      </c>
      <c r="G116" s="8">
        <f>[5]Junio!J107</f>
        <v>6</v>
      </c>
      <c r="H116" s="8">
        <f>[5]Julio!J107</f>
        <v>1325</v>
      </c>
      <c r="I116" s="8">
        <f>[5]Agosto!J107</f>
        <v>974</v>
      </c>
      <c r="J116" s="8">
        <f>[5]Septiembre!J107</f>
        <v>15827</v>
      </c>
      <c r="K116" s="8">
        <f>[5]Octubre!J107</f>
        <v>15425</v>
      </c>
      <c r="L116" s="8">
        <f>[5]Noviembre!J107</f>
        <v>3728</v>
      </c>
      <c r="M116" s="8">
        <f>[5]Diciembre!J107</f>
        <v>4255</v>
      </c>
      <c r="N116" s="9">
        <f>SUM(B116:M116)</f>
        <v>85928</v>
      </c>
      <c r="O116" s="290"/>
      <c r="P116" s="175"/>
      <c r="Q116" s="18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</row>
    <row r="117" spans="1:32" ht="34.5" customHeight="1" x14ac:dyDescent="0.35">
      <c r="A117" s="283" t="s">
        <v>212</v>
      </c>
      <c r="B117" s="8">
        <f>[5]Enero!J99</f>
        <v>27897</v>
      </c>
      <c r="C117" s="8">
        <f>[5]Febrero!J108</f>
        <v>27881</v>
      </c>
      <c r="D117" s="8">
        <f>[5]Marzo!J110</f>
        <v>28913</v>
      </c>
      <c r="E117" s="8">
        <f>[5]Abril!J107</f>
        <v>37600</v>
      </c>
      <c r="F117" s="8">
        <f>[5]Mayo!J108</f>
        <v>37738</v>
      </c>
      <c r="G117" s="8">
        <f>[5]Junio!J108</f>
        <v>37745</v>
      </c>
      <c r="H117" s="8">
        <f>[5]Julio!J108</f>
        <v>37684</v>
      </c>
      <c r="I117" s="8">
        <f>[5]Agosto!J108</f>
        <v>35732</v>
      </c>
      <c r="J117" s="8">
        <f>[5]Septiembre!J108</f>
        <v>37696</v>
      </c>
      <c r="K117" s="8">
        <f>[5]Octubre!J108</f>
        <v>37074</v>
      </c>
      <c r="L117" s="8">
        <f>[5]Noviembre!J108</f>
        <v>37691</v>
      </c>
      <c r="M117" s="8">
        <f>[5]Diciembre!J108</f>
        <v>38065</v>
      </c>
      <c r="N117" s="9">
        <f t="shared" si="4"/>
        <v>421716</v>
      </c>
      <c r="O117" s="290"/>
      <c r="P117" s="175"/>
      <c r="Q117" s="18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</row>
    <row r="118" spans="1:32" ht="34.5" customHeight="1" x14ac:dyDescent="0.35">
      <c r="A118" s="283" t="s">
        <v>178</v>
      </c>
      <c r="B118" s="8">
        <f>[5]Enero!J100</f>
        <v>9541</v>
      </c>
      <c r="C118" s="8">
        <f>[5]Febrero!J109</f>
        <v>2104</v>
      </c>
      <c r="D118" s="8">
        <f>[5]Marzo!J111</f>
        <v>3900</v>
      </c>
      <c r="E118" s="8">
        <f>[5]Abril!J108</f>
        <v>10018</v>
      </c>
      <c r="F118" s="8">
        <f>[5]Mayo!J109</f>
        <v>5201</v>
      </c>
      <c r="G118" s="8">
        <f>[5]Junio!J109</f>
        <v>6552</v>
      </c>
      <c r="H118" s="8">
        <f>[5]Julio!J109</f>
        <v>16479</v>
      </c>
      <c r="I118" s="8">
        <f>[5]Agosto!J109</f>
        <v>16335</v>
      </c>
      <c r="J118" s="8">
        <f>[5]Septiembre!J109</f>
        <v>7024</v>
      </c>
      <c r="K118" s="8">
        <f>[5]Octubre!J109</f>
        <v>2938</v>
      </c>
      <c r="L118" s="8">
        <f>[5]Noviembre!J109</f>
        <v>19242</v>
      </c>
      <c r="M118" s="8">
        <f>[5]Diciembre!J109</f>
        <v>17053</v>
      </c>
      <c r="N118" s="9">
        <f t="shared" si="4"/>
        <v>116387</v>
      </c>
      <c r="O118" s="290"/>
      <c r="P118" s="175"/>
      <c r="Q118" s="18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</row>
    <row r="119" spans="1:32" ht="34.5" customHeight="1" x14ac:dyDescent="0.35">
      <c r="A119" s="283" t="s">
        <v>179</v>
      </c>
      <c r="B119" s="8">
        <f>[5]Enero!J101</f>
        <v>11002</v>
      </c>
      <c r="C119" s="8">
        <f>[5]Febrero!J110</f>
        <v>231044</v>
      </c>
      <c r="D119" s="8">
        <f>[5]Marzo!J112</f>
        <v>81227</v>
      </c>
      <c r="E119" s="8">
        <f>[5]Abril!J109</f>
        <v>34633</v>
      </c>
      <c r="F119" s="8">
        <f>[5]Mayo!J110</f>
        <v>13545</v>
      </c>
      <c r="G119" s="8">
        <f>[5]Junio!J110</f>
        <v>5700</v>
      </c>
      <c r="H119" s="8">
        <f>[5]Julio!J110</f>
        <v>19974</v>
      </c>
      <c r="I119" s="8">
        <f>[5]Agosto!J110</f>
        <v>21254</v>
      </c>
      <c r="J119" s="8">
        <f>[5]Septiembre!J110</f>
        <v>4031</v>
      </c>
      <c r="K119" s="8">
        <f>[5]Octubre!J110</f>
        <v>4914</v>
      </c>
      <c r="L119" s="8">
        <f>[5]Noviembre!J110</f>
        <v>23802</v>
      </c>
      <c r="M119" s="8">
        <f>[5]Diciembre!J110</f>
        <v>24782</v>
      </c>
      <c r="N119" s="9">
        <f t="shared" si="4"/>
        <v>475908</v>
      </c>
      <c r="O119" s="290"/>
      <c r="P119" s="175"/>
      <c r="Q119" s="18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</row>
    <row r="120" spans="1:32" ht="34.5" customHeight="1" x14ac:dyDescent="0.35">
      <c r="A120" s="283" t="s">
        <v>180</v>
      </c>
      <c r="B120" s="8">
        <f>[5]Enero!J102</f>
        <v>17201</v>
      </c>
      <c r="C120" s="8">
        <f>[5]Febrero!J111</f>
        <v>46587</v>
      </c>
      <c r="D120" s="8">
        <f>[5]Marzo!J113</f>
        <v>48953</v>
      </c>
      <c r="E120" s="8">
        <f>[5]Abril!J110</f>
        <v>14433</v>
      </c>
      <c r="F120" s="8">
        <f>[5]Mayo!J111</f>
        <v>5100</v>
      </c>
      <c r="G120" s="8">
        <f>[5]Junio!J111</f>
        <v>3194</v>
      </c>
      <c r="H120" s="8">
        <f>[5]Julio!J111</f>
        <v>134139</v>
      </c>
      <c r="I120" s="8">
        <f>[5]Agosto!J111</f>
        <v>36370</v>
      </c>
      <c r="J120" s="8">
        <f>[5]Septiembre!J111</f>
        <v>8940</v>
      </c>
      <c r="K120" s="8">
        <f>[5]Octubre!J111</f>
        <v>2361</v>
      </c>
      <c r="L120" s="8">
        <f>[5]Noviembre!J111</f>
        <v>21813</v>
      </c>
      <c r="M120" s="8">
        <f>[5]Diciembre!J111</f>
        <v>64720</v>
      </c>
      <c r="N120" s="9">
        <f t="shared" si="4"/>
        <v>403811</v>
      </c>
      <c r="O120" s="290"/>
      <c r="P120" s="175"/>
      <c r="Q120" s="18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</row>
    <row r="121" spans="1:32" ht="34.5" customHeight="1" x14ac:dyDescent="0.35">
      <c r="A121" s="283" t="s">
        <v>181</v>
      </c>
      <c r="B121" s="8">
        <f>[5]Enero!J103</f>
        <v>488</v>
      </c>
      <c r="C121" s="8">
        <f>[5]Febrero!J112</f>
        <v>854</v>
      </c>
      <c r="D121" s="8">
        <f>[5]Marzo!J114</f>
        <v>984</v>
      </c>
      <c r="E121" s="8">
        <f>[5]Abril!J111</f>
        <v>1276</v>
      </c>
      <c r="F121" s="8">
        <f>[5]Mayo!J112</f>
        <v>337</v>
      </c>
      <c r="G121" s="8">
        <f>[5]Junio!J112</f>
        <v>310</v>
      </c>
      <c r="H121" s="8">
        <f>[5]Julio!J112</f>
        <v>735</v>
      </c>
      <c r="I121" s="8">
        <f>[5]Agosto!J112</f>
        <v>2107</v>
      </c>
      <c r="J121" s="8">
        <f>[5]Septiembre!J112</f>
        <v>552</v>
      </c>
      <c r="K121" s="8">
        <f>[5]Octubre!J112</f>
        <v>143</v>
      </c>
      <c r="L121" s="8">
        <f>[5]Noviembre!J112</f>
        <v>1952</v>
      </c>
      <c r="M121" s="8">
        <f>[5]Diciembre!J112</f>
        <v>927</v>
      </c>
      <c r="N121" s="9">
        <f t="shared" si="4"/>
        <v>10665</v>
      </c>
      <c r="O121" s="290"/>
      <c r="P121" s="175"/>
      <c r="Q121" s="18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</row>
    <row r="122" spans="1:32" ht="34.5" customHeight="1" x14ac:dyDescent="0.35">
      <c r="A122" s="283" t="s">
        <v>182</v>
      </c>
      <c r="B122" s="8">
        <f>[5]Enero!J104</f>
        <v>148100</v>
      </c>
      <c r="C122" s="8">
        <f>[5]Febrero!J113</f>
        <v>91841</v>
      </c>
      <c r="D122" s="8">
        <f>[5]Marzo!J115</f>
        <v>40385</v>
      </c>
      <c r="E122" s="8">
        <f>[5]Abril!J112</f>
        <v>41176</v>
      </c>
      <c r="F122" s="8">
        <f>[5]Mayo!J113</f>
        <v>33201</v>
      </c>
      <c r="G122" s="8">
        <f>[5]Junio!J113</f>
        <v>23155</v>
      </c>
      <c r="H122" s="8">
        <f>[5]Julio!J113</f>
        <v>24695</v>
      </c>
      <c r="I122" s="8">
        <f>[5]Agosto!J113</f>
        <v>24651</v>
      </c>
      <c r="J122" s="8">
        <f>[5]Septiembre!J113</f>
        <v>16882</v>
      </c>
      <c r="K122" s="8">
        <f>[5]Octubre!J113</f>
        <v>20628</v>
      </c>
      <c r="L122" s="8">
        <f>[5]Noviembre!J113</f>
        <v>19257</v>
      </c>
      <c r="M122" s="8">
        <f>[5]Diciembre!J113</f>
        <v>108077</v>
      </c>
      <c r="N122" s="9">
        <f t="shared" si="4"/>
        <v>592048</v>
      </c>
      <c r="O122" s="290"/>
      <c r="P122" s="175"/>
      <c r="Q122" s="18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</row>
    <row r="123" spans="1:32" ht="34.5" customHeight="1" x14ac:dyDescent="0.35">
      <c r="A123" s="283" t="s">
        <v>183</v>
      </c>
      <c r="B123" s="8">
        <f>[5]Enero!J105</f>
        <v>109971</v>
      </c>
      <c r="C123" s="8">
        <f>[5]Febrero!J114</f>
        <v>99010</v>
      </c>
      <c r="D123" s="8">
        <f>[5]Marzo!J116</f>
        <v>90803</v>
      </c>
      <c r="E123" s="8">
        <f>[5]Abril!J113</f>
        <v>120544</v>
      </c>
      <c r="F123" s="8">
        <f>[5]Mayo!J114</f>
        <v>95421</v>
      </c>
      <c r="G123" s="8">
        <f>[5]Junio!J114</f>
        <v>98801</v>
      </c>
      <c r="H123" s="8">
        <f>[5]Julio!J114</f>
        <v>61945</v>
      </c>
      <c r="I123" s="8">
        <f>[5]Agosto!J114</f>
        <v>70708</v>
      </c>
      <c r="J123" s="8">
        <f>[5]Septiembre!J114</f>
        <v>72103</v>
      </c>
      <c r="K123" s="8">
        <f>[5]Octubre!J114</f>
        <v>75394</v>
      </c>
      <c r="L123" s="8">
        <f>[5]Noviembre!J114</f>
        <v>106896</v>
      </c>
      <c r="M123" s="8">
        <f>[5]Diciembre!J114</f>
        <v>86684</v>
      </c>
      <c r="N123" s="9">
        <f t="shared" si="4"/>
        <v>1088280</v>
      </c>
      <c r="O123" s="290"/>
      <c r="P123" s="175"/>
      <c r="Q123" s="18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</row>
    <row r="124" spans="1:32" ht="34.5" customHeight="1" x14ac:dyDescent="0.35">
      <c r="A124" s="283" t="s">
        <v>184</v>
      </c>
      <c r="B124" s="8">
        <f>[5]Enero!J106</f>
        <v>82410</v>
      </c>
      <c r="C124" s="8">
        <f>[5]Febrero!J115</f>
        <v>84810</v>
      </c>
      <c r="D124" s="8">
        <f>[5]Marzo!J117</f>
        <v>47026</v>
      </c>
      <c r="E124" s="8">
        <f>[5]Abril!J114</f>
        <v>35126</v>
      </c>
      <c r="F124" s="8">
        <f>[5]Mayo!J115</f>
        <v>50214</v>
      </c>
      <c r="G124" s="8">
        <f>[5]Junio!J115</f>
        <v>41331</v>
      </c>
      <c r="H124" s="8">
        <f>[5]Julio!J115</f>
        <v>28403</v>
      </c>
      <c r="I124" s="8">
        <f>[5]Agosto!J115</f>
        <v>37636</v>
      </c>
      <c r="J124" s="8">
        <f>[5]Septiembre!J115</f>
        <v>35797</v>
      </c>
      <c r="K124" s="8">
        <f>[5]Octubre!J115</f>
        <v>22981</v>
      </c>
      <c r="L124" s="8">
        <f>[5]Noviembre!J115</f>
        <v>58724</v>
      </c>
      <c r="M124" s="8">
        <f>[5]Diciembre!J115</f>
        <v>64928</v>
      </c>
      <c r="N124" s="9">
        <f t="shared" si="4"/>
        <v>589386</v>
      </c>
      <c r="O124" s="290"/>
      <c r="P124" s="175"/>
      <c r="Q124" s="18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</row>
    <row r="125" spans="1:32" ht="34.5" customHeight="1" x14ac:dyDescent="0.35">
      <c r="A125" s="283" t="s">
        <v>185</v>
      </c>
      <c r="B125" s="8">
        <f>[5]Enero!J107</f>
        <v>127420</v>
      </c>
      <c r="C125" s="8">
        <f>[5]Febrero!J116</f>
        <v>132785</v>
      </c>
      <c r="D125" s="8">
        <f>[5]Marzo!J118</f>
        <v>66565</v>
      </c>
      <c r="E125" s="8">
        <f>[5]Abril!J115</f>
        <v>95804</v>
      </c>
      <c r="F125" s="8">
        <f>[5]Mayo!J116</f>
        <v>139565</v>
      </c>
      <c r="G125" s="8">
        <f>[5]Junio!J116</f>
        <v>114770</v>
      </c>
      <c r="H125" s="8">
        <f>[5]Julio!J116</f>
        <v>187685</v>
      </c>
      <c r="I125" s="8">
        <f>[5]Agosto!J116</f>
        <v>134472</v>
      </c>
      <c r="J125" s="8">
        <f>[5]Septiembre!J116</f>
        <v>104935</v>
      </c>
      <c r="K125" s="8">
        <f>[5]Octubre!J116</f>
        <v>120989</v>
      </c>
      <c r="L125" s="8">
        <f>[5]Noviembre!J116</f>
        <v>110702</v>
      </c>
      <c r="M125" s="8">
        <f>[5]Diciembre!J116</f>
        <v>91028</v>
      </c>
      <c r="N125" s="9">
        <f t="shared" si="4"/>
        <v>1426720</v>
      </c>
      <c r="O125" s="290"/>
      <c r="P125" s="175"/>
      <c r="Q125" s="18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</row>
    <row r="126" spans="1:32" ht="34.5" customHeight="1" x14ac:dyDescent="0.35">
      <c r="A126" s="283" t="s">
        <v>186</v>
      </c>
      <c r="B126" s="8">
        <f>[5]Enero!J108</f>
        <v>85684</v>
      </c>
      <c r="C126" s="8">
        <f>[5]Febrero!J117</f>
        <v>62310</v>
      </c>
      <c r="D126" s="8">
        <f>[5]Marzo!J119</f>
        <v>44806</v>
      </c>
      <c r="E126" s="8">
        <f>[5]Abril!J116</f>
        <v>64225</v>
      </c>
      <c r="F126" s="8">
        <f>[5]Mayo!J117</f>
        <v>40024</v>
      </c>
      <c r="G126" s="8">
        <f>[5]Junio!J117</f>
        <v>61328</v>
      </c>
      <c r="H126" s="8">
        <f>[5]Julio!J117</f>
        <v>46142</v>
      </c>
      <c r="I126" s="8">
        <f>[5]Agosto!J117</f>
        <v>50468</v>
      </c>
      <c r="J126" s="8">
        <f>[5]Septiembre!J117</f>
        <v>44451</v>
      </c>
      <c r="K126" s="8">
        <f>[5]Octubre!J117</f>
        <v>34236</v>
      </c>
      <c r="L126" s="8">
        <f>[5]Noviembre!J117</f>
        <v>48824</v>
      </c>
      <c r="M126" s="8">
        <f>[5]Diciembre!J117</f>
        <v>59125</v>
      </c>
      <c r="N126" s="9">
        <f t="shared" si="4"/>
        <v>641623</v>
      </c>
      <c r="O126" s="290"/>
      <c r="P126" s="175"/>
      <c r="Q126" s="18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</row>
    <row r="127" spans="1:32" ht="34.5" customHeight="1" x14ac:dyDescent="0.35">
      <c r="A127" s="283" t="s">
        <v>187</v>
      </c>
      <c r="B127" s="8">
        <f>[5]Enero!J109</f>
        <v>341004</v>
      </c>
      <c r="C127" s="8">
        <f>[5]Febrero!J118</f>
        <v>537410</v>
      </c>
      <c r="D127" s="8">
        <f>[5]Marzo!J120</f>
        <v>183796</v>
      </c>
      <c r="E127" s="8">
        <f>[5]Abril!J117</f>
        <v>266648</v>
      </c>
      <c r="F127" s="8">
        <f>[5]Mayo!J118</f>
        <v>356100</v>
      </c>
      <c r="G127" s="8">
        <f>[5]Junio!J118</f>
        <v>277289</v>
      </c>
      <c r="H127" s="8">
        <f>[5]Julio!J118</f>
        <v>224379</v>
      </c>
      <c r="I127" s="8">
        <f>[5]Agosto!J118</f>
        <v>322849</v>
      </c>
      <c r="J127" s="8">
        <f>[5]Septiembre!J118</f>
        <v>315416</v>
      </c>
      <c r="K127" s="8">
        <f>[5]Octubre!J118</f>
        <v>288680</v>
      </c>
      <c r="L127" s="8">
        <f>[5]Noviembre!J118</f>
        <v>416050</v>
      </c>
      <c r="M127" s="8">
        <f>[5]Diciembre!J118</f>
        <v>341072</v>
      </c>
      <c r="N127" s="9">
        <f t="shared" si="4"/>
        <v>3870693</v>
      </c>
      <c r="O127" s="290"/>
      <c r="P127" s="175"/>
      <c r="Q127" s="18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</row>
    <row r="128" spans="1:32" ht="34.5" customHeight="1" x14ac:dyDescent="0.35">
      <c r="A128" s="283" t="s">
        <v>188</v>
      </c>
      <c r="B128" s="8">
        <f>[5]Enero!J110</f>
        <v>73242</v>
      </c>
      <c r="C128" s="8">
        <f>[5]Febrero!J119</f>
        <v>93281</v>
      </c>
      <c r="D128" s="8">
        <f>[5]Marzo!J121</f>
        <v>87518</v>
      </c>
      <c r="E128" s="8">
        <f>[5]Abril!J118</f>
        <v>87898</v>
      </c>
      <c r="F128" s="8">
        <f>[5]Mayo!J119</f>
        <v>109675</v>
      </c>
      <c r="G128" s="8">
        <f>[5]Junio!J119</f>
        <v>88509</v>
      </c>
      <c r="H128" s="8">
        <f>[5]Julio!J119</f>
        <v>64700</v>
      </c>
      <c r="I128" s="8">
        <f>[5]Agosto!J119</f>
        <v>63164</v>
      </c>
      <c r="J128" s="8">
        <f>[5]Septiembre!J119</f>
        <v>43059</v>
      </c>
      <c r="K128" s="8">
        <f>[5]Octubre!J119</f>
        <v>51065</v>
      </c>
      <c r="L128" s="8">
        <f>[5]Noviembre!J119</f>
        <v>51654</v>
      </c>
      <c r="M128" s="8">
        <f>[5]Diciembre!J119</f>
        <v>67429</v>
      </c>
      <c r="N128" s="9">
        <f t="shared" si="4"/>
        <v>881194</v>
      </c>
      <c r="O128" s="290"/>
      <c r="P128" s="175"/>
      <c r="Q128" s="18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</row>
    <row r="129" spans="1:32" ht="34.5" customHeight="1" x14ac:dyDescent="0.35">
      <c r="A129" s="283" t="s">
        <v>189</v>
      </c>
      <c r="B129" s="8">
        <f>[5]Enero!J111</f>
        <v>0</v>
      </c>
      <c r="C129" s="8">
        <f>[5]Febrero!J120</f>
        <v>16</v>
      </c>
      <c r="D129" s="8">
        <f>[5]Marzo!J122</f>
        <v>272</v>
      </c>
      <c r="E129" s="8">
        <f>[5]Abril!J119</f>
        <v>6901</v>
      </c>
      <c r="F129" s="8">
        <f>[5]Mayo!J120</f>
        <v>26568</v>
      </c>
      <c r="G129" s="8">
        <f>[5]Junio!J120</f>
        <v>26801</v>
      </c>
      <c r="H129" s="8">
        <f>[5]Julio!J120</f>
        <v>0</v>
      </c>
      <c r="I129" s="8">
        <f>[5]Agosto!J120</f>
        <v>0</v>
      </c>
      <c r="J129" s="8">
        <f>[5]Septiembre!J120</f>
        <v>0</v>
      </c>
      <c r="K129" s="8">
        <f>[5]Octubre!J120</f>
        <v>0</v>
      </c>
      <c r="L129" s="8">
        <f>[5]Noviembre!J120</f>
        <v>0</v>
      </c>
      <c r="M129" s="8">
        <f>[5]Diciembre!J120</f>
        <v>12</v>
      </c>
      <c r="N129" s="9">
        <f t="shared" si="4"/>
        <v>60570</v>
      </c>
      <c r="O129" s="290"/>
      <c r="P129" s="175"/>
      <c r="Q129" s="18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</row>
    <row r="130" spans="1:32" ht="34.5" customHeight="1" x14ac:dyDescent="0.35">
      <c r="A130" s="283" t="s">
        <v>190</v>
      </c>
      <c r="B130" s="8">
        <f>[5]Enero!J112</f>
        <v>93844</v>
      </c>
      <c r="C130" s="8">
        <f>[5]Febrero!J121</f>
        <v>82668</v>
      </c>
      <c r="D130" s="8">
        <f>[5]Marzo!J123</f>
        <v>65703</v>
      </c>
      <c r="E130" s="8">
        <f>[5]Abril!J120</f>
        <v>73611</v>
      </c>
      <c r="F130" s="8">
        <f>[5]Mayo!J121</f>
        <v>89812</v>
      </c>
      <c r="G130" s="8">
        <f>[5]Junio!J121</f>
        <v>149438</v>
      </c>
      <c r="H130" s="8">
        <f>[5]Julio!J121</f>
        <v>56151</v>
      </c>
      <c r="I130" s="8">
        <f>[5]Agosto!J121</f>
        <v>66535</v>
      </c>
      <c r="J130" s="8">
        <f>[5]Septiembre!J121</f>
        <v>63408</v>
      </c>
      <c r="K130" s="8">
        <f>[5]Octubre!J121</f>
        <v>64514</v>
      </c>
      <c r="L130" s="8">
        <f>[5]Noviembre!J121</f>
        <v>63891</v>
      </c>
      <c r="M130" s="8">
        <f>[5]Diciembre!J121</f>
        <v>84298</v>
      </c>
      <c r="N130" s="9">
        <f t="shared" si="4"/>
        <v>953873</v>
      </c>
      <c r="O130" s="290"/>
      <c r="P130" s="175"/>
      <c r="Q130" s="18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</row>
    <row r="131" spans="1:32" ht="34.5" customHeight="1" x14ac:dyDescent="0.35">
      <c r="A131" s="283" t="s">
        <v>191</v>
      </c>
      <c r="B131" s="8">
        <f>[5]Enero!J113</f>
        <v>41201</v>
      </c>
      <c r="C131" s="8">
        <f>[5]Febrero!J122</f>
        <v>42010</v>
      </c>
      <c r="D131" s="8">
        <f>[5]Marzo!J124</f>
        <v>50377</v>
      </c>
      <c r="E131" s="8">
        <f>[5]Abril!J121</f>
        <v>77621</v>
      </c>
      <c r="F131" s="8">
        <f>[5]Mayo!J122</f>
        <v>54210</v>
      </c>
      <c r="G131" s="8">
        <f>[5]Junio!J122</f>
        <v>38839</v>
      </c>
      <c r="H131" s="8">
        <f>[5]Julio!J122</f>
        <v>49417</v>
      </c>
      <c r="I131" s="8">
        <f>[5]Agosto!J122</f>
        <v>44324</v>
      </c>
      <c r="J131" s="8">
        <f>[5]Septiembre!J122</f>
        <v>38761</v>
      </c>
      <c r="K131" s="8">
        <f>[5]Octubre!J122</f>
        <v>27176</v>
      </c>
      <c r="L131" s="8">
        <f>[5]Noviembre!J122</f>
        <v>27695</v>
      </c>
      <c r="M131" s="8">
        <f>[5]Diciembre!J122</f>
        <v>43712</v>
      </c>
      <c r="N131" s="9">
        <f t="shared" si="4"/>
        <v>535343</v>
      </c>
      <c r="O131" s="290"/>
      <c r="P131" s="175"/>
      <c r="Q131" s="18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</row>
    <row r="132" spans="1:32" ht="34.5" customHeight="1" x14ac:dyDescent="0.35">
      <c r="A132" s="283" t="s">
        <v>192</v>
      </c>
      <c r="B132" s="8">
        <f>[5]Enero!J114</f>
        <v>43021</v>
      </c>
      <c r="C132" s="8">
        <f>[5]Febrero!J123</f>
        <v>65739</v>
      </c>
      <c r="D132" s="8">
        <f>[5]Marzo!J125</f>
        <v>104819</v>
      </c>
      <c r="E132" s="8">
        <f>[5]Abril!J122</f>
        <v>191859</v>
      </c>
      <c r="F132" s="8">
        <f>[5]Mayo!J123</f>
        <v>225751</v>
      </c>
      <c r="G132" s="8">
        <f>[5]Junio!J123</f>
        <v>91887</v>
      </c>
      <c r="H132" s="8">
        <f>[5]Julio!J123</f>
        <v>68348</v>
      </c>
      <c r="I132" s="8">
        <f>[5]Agosto!J123</f>
        <v>45066</v>
      </c>
      <c r="J132" s="8">
        <f>[5]Septiembre!J123</f>
        <v>103703</v>
      </c>
      <c r="K132" s="8">
        <f>[5]Octubre!J123</f>
        <v>35174</v>
      </c>
      <c r="L132" s="8">
        <f>[5]Noviembre!J123</f>
        <v>79237</v>
      </c>
      <c r="M132" s="8">
        <f>[5]Diciembre!J123</f>
        <v>37490</v>
      </c>
      <c r="N132" s="9">
        <f t="shared" si="4"/>
        <v>1092094</v>
      </c>
      <c r="O132" s="290"/>
      <c r="P132" s="175"/>
      <c r="Q132" s="18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</row>
    <row r="133" spans="1:32" ht="34.5" customHeight="1" x14ac:dyDescent="0.35">
      <c r="A133" s="283" t="s">
        <v>193</v>
      </c>
      <c r="B133" s="8">
        <f>[5]Enero!J115</f>
        <v>13210</v>
      </c>
      <c r="C133" s="8">
        <f>[5]Febrero!J124</f>
        <v>33963</v>
      </c>
      <c r="D133" s="8">
        <f>[5]Marzo!J126</f>
        <v>26411</v>
      </c>
      <c r="E133" s="8">
        <f>[5]Abril!J123</f>
        <v>20846</v>
      </c>
      <c r="F133" s="8">
        <f>[5]Mayo!J124</f>
        <v>23614</v>
      </c>
      <c r="G133" s="8">
        <f>[5]Junio!J124</f>
        <v>12487</v>
      </c>
      <c r="H133" s="8">
        <f>[5]Julio!J124</f>
        <v>17195</v>
      </c>
      <c r="I133" s="8">
        <f>[5]Agosto!J124</f>
        <v>16115</v>
      </c>
      <c r="J133" s="8">
        <f>[5]Septiembre!J124</f>
        <v>21600</v>
      </c>
      <c r="K133" s="8">
        <f>[5]Octubre!J124</f>
        <v>20587</v>
      </c>
      <c r="L133" s="8">
        <f>[5]Noviembre!J124</f>
        <v>19208</v>
      </c>
      <c r="M133" s="8">
        <f>[5]Diciembre!J124</f>
        <v>41056</v>
      </c>
      <c r="N133" s="9">
        <f t="shared" si="4"/>
        <v>266292</v>
      </c>
      <c r="O133" s="290"/>
      <c r="P133" s="175"/>
      <c r="Q133" s="18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</row>
    <row r="134" spans="1:32" ht="34.5" customHeight="1" x14ac:dyDescent="0.35">
      <c r="A134" s="283" t="s">
        <v>213</v>
      </c>
      <c r="B134" s="8">
        <f>[5]Enero!J116</f>
        <v>2801</v>
      </c>
      <c r="C134" s="8">
        <f>[5]Febrero!J125</f>
        <v>3941</v>
      </c>
      <c r="D134" s="8">
        <f>[5]Marzo!J127</f>
        <v>2384</v>
      </c>
      <c r="E134" s="8">
        <f>[5]Abril!J124</f>
        <v>2838</v>
      </c>
      <c r="F134" s="8">
        <f>[5]Mayo!J125</f>
        <v>2012</v>
      </c>
      <c r="G134" s="8">
        <f>[5]Junio!J125</f>
        <v>2140</v>
      </c>
      <c r="H134" s="8">
        <f>[5]Julio!J125</f>
        <v>2929</v>
      </c>
      <c r="I134" s="8">
        <f>[5]Agosto!J125</f>
        <v>1525</v>
      </c>
      <c r="J134" s="8">
        <f>[5]Septiembre!J125</f>
        <v>1993</v>
      </c>
      <c r="K134" s="8">
        <f>[5]Octubre!J125</f>
        <v>1312</v>
      </c>
      <c r="L134" s="8">
        <f>[5]Noviembre!J125</f>
        <v>2230</v>
      </c>
      <c r="M134" s="8">
        <f>[5]Diciembre!J125</f>
        <v>2962</v>
      </c>
      <c r="N134" s="9">
        <f t="shared" si="4"/>
        <v>29067</v>
      </c>
      <c r="O134" s="290"/>
      <c r="P134" s="175"/>
      <c r="Q134" s="18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</row>
    <row r="135" spans="1:32" ht="34.5" customHeight="1" x14ac:dyDescent="0.35">
      <c r="A135" s="283" t="s">
        <v>214</v>
      </c>
      <c r="B135" s="8">
        <f>[5]Enero!J117</f>
        <v>20140</v>
      </c>
      <c r="C135" s="8">
        <f>[5]Febrero!J126</f>
        <v>37214</v>
      </c>
      <c r="D135" s="8">
        <f>[5]Marzo!J128</f>
        <v>20380</v>
      </c>
      <c r="E135" s="8">
        <f>[5]Abril!J125</f>
        <v>36776</v>
      </c>
      <c r="F135" s="8">
        <f>[5]Mayo!J126</f>
        <v>31024</v>
      </c>
      <c r="G135" s="8">
        <f>[5]Junio!J126</f>
        <v>90003</v>
      </c>
      <c r="H135" s="8">
        <f>[5]Julio!J126</f>
        <v>11083</v>
      </c>
      <c r="I135" s="8">
        <f>[5]Agosto!J126</f>
        <v>13302</v>
      </c>
      <c r="J135" s="8">
        <f>[5]Septiembre!J126</f>
        <v>9788</v>
      </c>
      <c r="K135" s="8">
        <f>[5]Octubre!J126</f>
        <v>5431</v>
      </c>
      <c r="L135" s="8">
        <f>[5]Noviembre!J126</f>
        <v>11024</v>
      </c>
      <c r="M135" s="8">
        <f>[5]Diciembre!J126</f>
        <v>6998</v>
      </c>
      <c r="N135" s="9">
        <f t="shared" si="4"/>
        <v>293163</v>
      </c>
      <c r="O135" s="290"/>
      <c r="P135" s="175"/>
      <c r="Q135" s="18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</row>
    <row r="136" spans="1:32" ht="34.5" customHeight="1" x14ac:dyDescent="0.35">
      <c r="A136" s="283" t="s">
        <v>196</v>
      </c>
      <c r="B136" s="8">
        <f>[5]Enero!J118</f>
        <v>44564</v>
      </c>
      <c r="C136" s="8">
        <f>[5]Febrero!J127</f>
        <v>43871</v>
      </c>
      <c r="D136" s="8">
        <f>[5]Marzo!J129</f>
        <v>43682</v>
      </c>
      <c r="E136" s="8">
        <f>[5]Abril!J126</f>
        <v>46425</v>
      </c>
      <c r="F136" s="8">
        <f>[5]Mayo!J127</f>
        <v>53962</v>
      </c>
      <c r="G136" s="8">
        <f>[5]Junio!J127</f>
        <v>37122</v>
      </c>
      <c r="H136" s="8">
        <f>[5]Julio!J127</f>
        <v>43412</v>
      </c>
      <c r="I136" s="8">
        <f>[5]Agosto!J127</f>
        <v>46657</v>
      </c>
      <c r="J136" s="8">
        <f>[5]Septiembre!J127</f>
        <v>45576</v>
      </c>
      <c r="K136" s="8">
        <f>[5]Octubre!J127</f>
        <v>55290</v>
      </c>
      <c r="L136" s="8">
        <f>[5]Noviembre!J127</f>
        <v>53840</v>
      </c>
      <c r="M136" s="8">
        <f>[5]Diciembre!J127</f>
        <v>59663</v>
      </c>
      <c r="N136" s="9">
        <f t="shared" si="4"/>
        <v>574064</v>
      </c>
      <c r="O136" s="290"/>
      <c r="P136" s="175"/>
      <c r="Q136" s="18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</row>
    <row r="137" spans="1:32" s="214" customFormat="1" ht="34.5" customHeight="1" x14ac:dyDescent="0.35">
      <c r="A137" s="283" t="s">
        <v>243</v>
      </c>
      <c r="B137" s="8">
        <f>[5]Enero!J119</f>
        <v>777748.68</v>
      </c>
      <c r="C137" s="8">
        <f>[5]Febrero!J128</f>
        <v>1382664.32</v>
      </c>
      <c r="D137" s="8">
        <f>[5]Marzo!J130</f>
        <v>1469080.84</v>
      </c>
      <c r="E137" s="8">
        <f>[5]Abril!J127</f>
        <v>691332.16</v>
      </c>
      <c r="F137" s="8">
        <f>[5]Mayo!J128</f>
        <v>0</v>
      </c>
      <c r="G137" s="8">
        <f>[5]Junio!J128</f>
        <v>0</v>
      </c>
      <c r="H137" s="8">
        <f>[5]Julio!J128</f>
        <v>0</v>
      </c>
      <c r="I137" s="8">
        <f>[5]Agosto!J128</f>
        <v>0</v>
      </c>
      <c r="J137" s="8">
        <f>[5]Septiembre!J128</f>
        <v>0</v>
      </c>
      <c r="K137" s="8">
        <f>[5]Octubre!J128</f>
        <v>0</v>
      </c>
      <c r="L137" s="8">
        <f>[5]Noviembre!J128</f>
        <v>0</v>
      </c>
      <c r="M137" s="8">
        <f>[5]Diciembre!J128</f>
        <v>0</v>
      </c>
      <c r="N137" s="9">
        <f t="shared" si="4"/>
        <v>4320826</v>
      </c>
      <c r="O137" s="292"/>
      <c r="P137" s="220"/>
      <c r="Q137" s="185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</row>
    <row r="138" spans="1:32" ht="34.5" customHeight="1" x14ac:dyDescent="0.35">
      <c r="A138" s="283" t="s">
        <v>215</v>
      </c>
      <c r="B138" s="8">
        <f>[5]Enero!J120</f>
        <v>68600</v>
      </c>
      <c r="C138" s="8">
        <f>[5]Febrero!J129</f>
        <v>72790</v>
      </c>
      <c r="D138" s="8">
        <f>[5]Marzo!J131</f>
        <v>80244</v>
      </c>
      <c r="E138" s="8">
        <f>[5]Abril!J128</f>
        <v>46856</v>
      </c>
      <c r="F138" s="8">
        <f>[5]Mayo!J129</f>
        <v>143021</v>
      </c>
      <c r="G138" s="8">
        <f>[5]Junio!J129</f>
        <v>195955</v>
      </c>
      <c r="H138" s="8">
        <f>[5]Julio!J129</f>
        <v>112805</v>
      </c>
      <c r="I138" s="8">
        <f>[5]Agosto!J129</f>
        <v>64606</v>
      </c>
      <c r="J138" s="8">
        <f>[5]Septiembre!J129</f>
        <v>63107</v>
      </c>
      <c r="K138" s="8">
        <f>[5]Octubre!J129</f>
        <v>49889</v>
      </c>
      <c r="L138" s="8">
        <f>[5]Noviembre!J129</f>
        <v>60097</v>
      </c>
      <c r="M138" s="8">
        <f>[5]Diciembre!J129</f>
        <v>22572</v>
      </c>
      <c r="N138" s="9">
        <f t="shared" si="4"/>
        <v>980542</v>
      </c>
      <c r="O138" s="290"/>
      <c r="P138" s="175"/>
      <c r="Q138" s="18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</row>
    <row r="139" spans="1:32" ht="34.5" customHeight="1" x14ac:dyDescent="0.35">
      <c r="A139" s="283" t="s">
        <v>216</v>
      </c>
      <c r="B139" s="8">
        <f>[5]Enero!J121</f>
        <v>92182</v>
      </c>
      <c r="C139" s="8">
        <f>[5]Febrero!J130</f>
        <v>94079</v>
      </c>
      <c r="D139" s="8">
        <f>[5]Marzo!J132</f>
        <v>54078</v>
      </c>
      <c r="E139" s="8">
        <f>[5]Abril!J129</f>
        <v>11037</v>
      </c>
      <c r="F139" s="8">
        <f>[5]Mayo!J130</f>
        <v>7005</v>
      </c>
      <c r="G139" s="8">
        <f>[5]Junio!J130</f>
        <v>8508</v>
      </c>
      <c r="H139" s="8">
        <f>[5]Julio!J130</f>
        <v>70330</v>
      </c>
      <c r="I139" s="8">
        <f>[5]Agosto!J130</f>
        <v>165120</v>
      </c>
      <c r="J139" s="8">
        <f>[5]Septiembre!J130</f>
        <v>121272</v>
      </c>
      <c r="K139" s="8">
        <f>[5]Octubre!J130</f>
        <v>91932</v>
      </c>
      <c r="L139" s="8">
        <f>[5]Noviembre!J130</f>
        <v>53210</v>
      </c>
      <c r="M139" s="8">
        <f>[5]Diciembre!J130</f>
        <v>85631</v>
      </c>
      <c r="N139" s="9">
        <f t="shared" si="4"/>
        <v>854384</v>
      </c>
      <c r="O139" s="290"/>
      <c r="P139" s="175"/>
      <c r="Q139" s="18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</row>
    <row r="140" spans="1:32" ht="34.5" customHeight="1" x14ac:dyDescent="0.35">
      <c r="A140" s="283" t="s">
        <v>217</v>
      </c>
      <c r="B140" s="8">
        <f>[5]Enero!J122</f>
        <v>35680</v>
      </c>
      <c r="C140" s="8">
        <f>[5]Febrero!J131</f>
        <v>30049</v>
      </c>
      <c r="D140" s="8">
        <f>[5]Marzo!J133</f>
        <v>18683</v>
      </c>
      <c r="E140" s="8">
        <f>[5]Abril!J130</f>
        <v>7374</v>
      </c>
      <c r="F140" s="8">
        <f>[5]Mayo!J131</f>
        <v>20752</v>
      </c>
      <c r="G140" s="8">
        <f>[5]Junio!J131</f>
        <v>22303</v>
      </c>
      <c r="H140" s="8">
        <f>[5]Julio!J131</f>
        <v>28289</v>
      </c>
      <c r="I140" s="8">
        <f>[5]Agosto!J131</f>
        <v>29342</v>
      </c>
      <c r="J140" s="8">
        <f>[5]Septiembre!J131</f>
        <v>27790</v>
      </c>
      <c r="K140" s="8">
        <f>[5]Octubre!J131</f>
        <v>24955</v>
      </c>
      <c r="L140" s="8">
        <f>[5]Noviembre!J131</f>
        <v>32379</v>
      </c>
      <c r="M140" s="8">
        <f>[5]Diciembre!J131</f>
        <v>25082</v>
      </c>
      <c r="N140" s="9">
        <f t="shared" si="4"/>
        <v>302678</v>
      </c>
      <c r="O140" s="290"/>
      <c r="P140" s="175"/>
      <c r="Q140" s="18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</row>
    <row r="141" spans="1:32" ht="34.5" customHeight="1" x14ac:dyDescent="0.35">
      <c r="A141" s="283" t="s">
        <v>218</v>
      </c>
      <c r="B141" s="8">
        <f>[5]Enero!J123</f>
        <v>12982</v>
      </c>
      <c r="C141" s="8">
        <f>[5]Febrero!J132</f>
        <v>14148</v>
      </c>
      <c r="D141" s="8">
        <f>[5]Marzo!J134</f>
        <v>15135</v>
      </c>
      <c r="E141" s="8">
        <f>[5]Abril!J131</f>
        <v>16860</v>
      </c>
      <c r="F141" s="8">
        <f>[5]Mayo!J132</f>
        <v>18823</v>
      </c>
      <c r="G141" s="8">
        <f>[5]Junio!J132</f>
        <v>12679</v>
      </c>
      <c r="H141" s="8">
        <f>[5]Julio!J132</f>
        <v>11071</v>
      </c>
      <c r="I141" s="8">
        <f>[5]Agosto!J132</f>
        <v>12982</v>
      </c>
      <c r="J141" s="8">
        <f>[5]Septiembre!J132</f>
        <v>18797</v>
      </c>
      <c r="K141" s="8">
        <f>[5]Octubre!J132</f>
        <v>16375</v>
      </c>
      <c r="L141" s="8">
        <f>[5]Noviembre!J132</f>
        <v>26301</v>
      </c>
      <c r="M141" s="8">
        <f>[5]Diciembre!J132</f>
        <v>19175</v>
      </c>
      <c r="N141" s="9">
        <f t="shared" si="4"/>
        <v>195328</v>
      </c>
      <c r="O141" s="290"/>
      <c r="P141" s="175"/>
      <c r="Q141" s="18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</row>
    <row r="142" spans="1:32" ht="34.5" customHeight="1" x14ac:dyDescent="0.35">
      <c r="A142" s="283" t="s">
        <v>219</v>
      </c>
      <c r="B142" s="8">
        <f>[5]Enero!J124</f>
        <v>766</v>
      </c>
      <c r="C142" s="8">
        <f>[5]Febrero!J133</f>
        <v>1841</v>
      </c>
      <c r="D142" s="8">
        <f>[5]Marzo!J135</f>
        <v>612</v>
      </c>
      <c r="E142" s="8">
        <f>[5]Abril!J132</f>
        <v>420</v>
      </c>
      <c r="F142" s="8">
        <f>[5]Mayo!J133</f>
        <v>1351</v>
      </c>
      <c r="G142" s="8">
        <f>[5]Junio!J133</f>
        <v>612</v>
      </c>
      <c r="H142" s="8">
        <f>[5]Julio!J133</f>
        <v>1607</v>
      </c>
      <c r="I142" s="8">
        <f>[5]Agosto!J133</f>
        <v>1339</v>
      </c>
      <c r="J142" s="8">
        <f>[5]Septiembre!J133</f>
        <v>721</v>
      </c>
      <c r="K142" s="8">
        <f>[5]Octubre!J133</f>
        <v>316</v>
      </c>
      <c r="L142" s="8">
        <f>[5]Noviembre!J133</f>
        <v>11094</v>
      </c>
      <c r="M142" s="8">
        <f>[5]Diciembre!J133</f>
        <v>682</v>
      </c>
      <c r="N142" s="9">
        <f t="shared" si="4"/>
        <v>21361</v>
      </c>
      <c r="O142" s="290"/>
      <c r="P142" s="175"/>
      <c r="Q142" s="18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</row>
    <row r="143" spans="1:32" ht="34.5" customHeight="1" x14ac:dyDescent="0.35">
      <c r="A143" s="283" t="s">
        <v>220</v>
      </c>
      <c r="B143" s="8">
        <f>[5]Enero!J125</f>
        <v>123001</v>
      </c>
      <c r="C143" s="8">
        <f>[5]Febrero!J134</f>
        <v>115245</v>
      </c>
      <c r="D143" s="8">
        <f>[5]Marzo!J136</f>
        <v>28006</v>
      </c>
      <c r="E143" s="8">
        <f>[5]Abril!J133</f>
        <v>71897</v>
      </c>
      <c r="F143" s="8">
        <f>[5]Mayo!J134</f>
        <v>51962</v>
      </c>
      <c r="G143" s="8">
        <f>[5]Junio!J134</f>
        <v>54039</v>
      </c>
      <c r="H143" s="8">
        <f>[5]Julio!J134</f>
        <v>34515</v>
      </c>
      <c r="I143" s="8">
        <f>[5]Agosto!J134</f>
        <v>26719</v>
      </c>
      <c r="J143" s="8">
        <f>[5]Septiembre!J134</f>
        <v>25119</v>
      </c>
      <c r="K143" s="8">
        <f>[5]Octubre!J134</f>
        <v>20235</v>
      </c>
      <c r="L143" s="8">
        <f>[5]Noviembre!J134</f>
        <v>58802</v>
      </c>
      <c r="M143" s="8">
        <f>[5]Diciembre!J134</f>
        <v>86589</v>
      </c>
      <c r="N143" s="9">
        <f t="shared" si="4"/>
        <v>696129</v>
      </c>
      <c r="O143" s="290"/>
      <c r="P143" s="175"/>
      <c r="Q143" s="18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</row>
    <row r="144" spans="1:32" ht="34.5" customHeight="1" x14ac:dyDescent="0.35">
      <c r="A144" s="283" t="s">
        <v>221</v>
      </c>
      <c r="B144" s="8">
        <f>[5]Enero!J126</f>
        <v>24998</v>
      </c>
      <c r="C144" s="8">
        <f>[5]Febrero!J135</f>
        <v>26821</v>
      </c>
      <c r="D144" s="8">
        <f>[5]Marzo!J137</f>
        <v>20114</v>
      </c>
      <c r="E144" s="8">
        <f>[5]Abril!J134</f>
        <v>8987</v>
      </c>
      <c r="F144" s="8">
        <f>[5]Mayo!J135</f>
        <v>12930</v>
      </c>
      <c r="G144" s="8">
        <f>[5]Junio!J135</f>
        <v>18913</v>
      </c>
      <c r="H144" s="8">
        <f>[5]Julio!J135</f>
        <v>15911</v>
      </c>
      <c r="I144" s="8">
        <f>[5]Agosto!J135</f>
        <v>32549</v>
      </c>
      <c r="J144" s="8">
        <f>[5]Septiembre!J135</f>
        <v>13254</v>
      </c>
      <c r="K144" s="8">
        <f>[5]Octubre!J135</f>
        <v>11116</v>
      </c>
      <c r="L144" s="8">
        <f>[5]Noviembre!J135</f>
        <v>10860</v>
      </c>
      <c r="M144" s="8">
        <f>[5]Diciembre!J135</f>
        <v>17718</v>
      </c>
      <c r="N144" s="9">
        <f t="shared" si="4"/>
        <v>214171</v>
      </c>
      <c r="O144" s="290"/>
      <c r="P144" s="175"/>
      <c r="Q144" s="18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</row>
    <row r="145" spans="1:32" ht="34.5" customHeight="1" x14ac:dyDescent="0.35">
      <c r="A145" s="283" t="s">
        <v>222</v>
      </c>
      <c r="B145" s="8">
        <f>[5]Enero!J127</f>
        <v>6547</v>
      </c>
      <c r="C145" s="8">
        <f>[5]Febrero!J136</f>
        <v>4120</v>
      </c>
      <c r="D145" s="8">
        <f>[5]Marzo!J138</f>
        <v>427</v>
      </c>
      <c r="E145" s="8">
        <f>[5]Abril!J135</f>
        <v>1281</v>
      </c>
      <c r="F145" s="8">
        <f>[5]Mayo!J136</f>
        <v>367</v>
      </c>
      <c r="G145" s="8">
        <f>[5]Junio!J136</f>
        <v>1658</v>
      </c>
      <c r="H145" s="8">
        <f>[5]Julio!J136</f>
        <v>245</v>
      </c>
      <c r="I145" s="8">
        <f>[5]Agosto!J136</f>
        <v>361</v>
      </c>
      <c r="J145" s="8">
        <f>[5]Septiembre!J136</f>
        <v>355</v>
      </c>
      <c r="K145" s="8">
        <f>[5]Octubre!J136</f>
        <v>110</v>
      </c>
      <c r="L145" s="8">
        <f>[5]Noviembre!J136</f>
        <v>3519</v>
      </c>
      <c r="M145" s="8">
        <f>[5]Diciembre!J136</f>
        <v>6271</v>
      </c>
      <c r="N145" s="9">
        <f t="shared" si="4"/>
        <v>25261</v>
      </c>
      <c r="O145" s="290"/>
      <c r="P145" s="175"/>
      <c r="Q145" s="18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</row>
    <row r="146" spans="1:32" ht="34.5" customHeight="1" x14ac:dyDescent="0.35">
      <c r="A146" s="283" t="s">
        <v>223</v>
      </c>
      <c r="B146" s="8">
        <f>[5]Enero!J128</f>
        <v>2645349</v>
      </c>
      <c r="C146" s="8">
        <f>[5]Febrero!J137</f>
        <v>2634477</v>
      </c>
      <c r="D146" s="8">
        <f>[5]Marzo!J139</f>
        <v>2960511</v>
      </c>
      <c r="E146" s="8">
        <f>[5]Abril!J136</f>
        <v>3006548</v>
      </c>
      <c r="F146" s="8">
        <f>[5]Mayo!J137</f>
        <v>3312016</v>
      </c>
      <c r="G146" s="8">
        <f>[5]Junio!J137</f>
        <v>3515433</v>
      </c>
      <c r="H146" s="8">
        <f>[5]Julio!J137</f>
        <v>3493838</v>
      </c>
      <c r="I146" s="8">
        <f>[5]Agosto!J137</f>
        <v>3356233</v>
      </c>
      <c r="J146" s="8">
        <f>[5]Septiembre!J137</f>
        <v>3501715</v>
      </c>
      <c r="K146" s="8">
        <f>[5]Octubre!J137</f>
        <v>3978941</v>
      </c>
      <c r="L146" s="8">
        <f>[5]Noviembre!J137</f>
        <v>3468960</v>
      </c>
      <c r="M146" s="8">
        <f>[5]Diciembre!J137</f>
        <v>3811025</v>
      </c>
      <c r="N146" s="9">
        <f t="shared" si="4"/>
        <v>39685046</v>
      </c>
      <c r="O146" s="290"/>
      <c r="P146" s="175"/>
      <c r="Q146" s="18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</row>
    <row r="147" spans="1:32" ht="34.5" customHeight="1" thickBot="1" x14ac:dyDescent="0.4">
      <c r="A147" s="287" t="s">
        <v>224</v>
      </c>
      <c r="B147" s="249">
        <f>[5]Enero!J129</f>
        <v>125567</v>
      </c>
      <c r="C147" s="249">
        <f>[5]Febrero!J138</f>
        <v>144874</v>
      </c>
      <c r="D147" s="249">
        <f>[5]Marzo!J140</f>
        <v>144329</v>
      </c>
      <c r="E147" s="249">
        <f>[5]Abril!J137</f>
        <v>307366</v>
      </c>
      <c r="F147" s="249">
        <f>[5]Mayo!J138</f>
        <v>155508</v>
      </c>
      <c r="G147" s="249">
        <f>[5]Junio!J138</f>
        <v>174229</v>
      </c>
      <c r="H147" s="249">
        <f>[5]Julio!J138</f>
        <v>198219</v>
      </c>
      <c r="I147" s="249">
        <f>[5]Agosto!J138</f>
        <v>235605</v>
      </c>
      <c r="J147" s="249">
        <f>[5]Septiembre!J138</f>
        <v>186407</v>
      </c>
      <c r="K147" s="249">
        <f>[5]Octubre!J138</f>
        <v>164569</v>
      </c>
      <c r="L147" s="249">
        <f>[5]Noviembre!J138</f>
        <v>133718</v>
      </c>
      <c r="M147" s="249">
        <f>[5]Diciembre!J138</f>
        <v>253874</v>
      </c>
      <c r="N147" s="39">
        <f t="shared" si="4"/>
        <v>2224265</v>
      </c>
      <c r="O147" s="290"/>
      <c r="P147" s="175"/>
      <c r="Q147" s="18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</row>
    <row r="148" spans="1:32" ht="21" x14ac:dyDescent="0.35">
      <c r="A148" s="188" t="s">
        <v>225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228"/>
      <c r="N148" s="268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</row>
    <row r="149" spans="1:32" ht="21" x14ac:dyDescent="0.35">
      <c r="A149" s="188" t="s">
        <v>226</v>
      </c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228"/>
      <c r="N149" s="228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</row>
    <row r="150" spans="1:32" s="152" customFormat="1" ht="21" x14ac:dyDescent="0.35">
      <c r="A150" s="261" t="s">
        <v>235</v>
      </c>
      <c r="B150" s="291"/>
      <c r="C150" s="291"/>
      <c r="D150" s="291"/>
      <c r="E150" s="291"/>
      <c r="F150" s="291"/>
      <c r="G150" s="188" t="s">
        <v>236</v>
      </c>
      <c r="H150" s="291"/>
      <c r="I150" s="291"/>
      <c r="J150" s="291"/>
      <c r="K150" s="291"/>
      <c r="L150" s="291"/>
      <c r="M150" s="291"/>
      <c r="N150" s="29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</row>
    <row r="151" spans="1:32" s="152" customFormat="1" ht="21" x14ac:dyDescent="0.35">
      <c r="A151" s="261" t="s">
        <v>237</v>
      </c>
      <c r="B151" s="188"/>
      <c r="C151" s="188"/>
      <c r="D151" s="188"/>
      <c r="E151" s="188"/>
      <c r="F151" s="188"/>
      <c r="G151" s="188" t="s">
        <v>238</v>
      </c>
      <c r="H151" s="188"/>
      <c r="I151" s="188"/>
      <c r="J151" s="188"/>
      <c r="K151" s="188"/>
      <c r="L151" s="188"/>
      <c r="M151" s="188"/>
      <c r="N151" s="176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</row>
    <row r="152" spans="1:32" x14ac:dyDescent="0.35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228"/>
      <c r="N152" s="228"/>
      <c r="O152" s="175"/>
      <c r="P152" s="175"/>
      <c r="Q152" s="18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</row>
    <row r="153" spans="1:32" x14ac:dyDescent="0.3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8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</row>
    <row r="154" spans="1:32" x14ac:dyDescent="0.3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8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</row>
    <row r="155" spans="1:32" x14ac:dyDescent="0.3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8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</row>
    <row r="156" spans="1:32" x14ac:dyDescent="0.3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8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</row>
    <row r="157" spans="1:32" x14ac:dyDescent="0.3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8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</row>
    <row r="158" spans="1:32" x14ac:dyDescent="0.3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8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</row>
    <row r="159" spans="1:32" x14ac:dyDescent="0.3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8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</row>
    <row r="160" spans="1:32" x14ac:dyDescent="0.3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8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</row>
    <row r="161" spans="1:32" x14ac:dyDescent="0.3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8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</row>
    <row r="162" spans="1:32" x14ac:dyDescent="0.3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8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</row>
    <row r="163" spans="1:32" x14ac:dyDescent="0.3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8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</row>
    <row r="164" spans="1:32" x14ac:dyDescent="0.3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8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</row>
    <row r="165" spans="1:32" x14ac:dyDescent="0.3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8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</row>
    <row r="166" spans="1:32" x14ac:dyDescent="0.3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8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</row>
    <row r="167" spans="1:32" x14ac:dyDescent="0.3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8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</row>
    <row r="168" spans="1:32" x14ac:dyDescent="0.3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8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</row>
    <row r="169" spans="1:32" x14ac:dyDescent="0.3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8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</row>
    <row r="170" spans="1:32" x14ac:dyDescent="0.3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8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</row>
    <row r="171" spans="1:32" x14ac:dyDescent="0.3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8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</row>
    <row r="172" spans="1:32" x14ac:dyDescent="0.3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8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</row>
    <row r="173" spans="1:32" x14ac:dyDescent="0.3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8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</row>
    <row r="174" spans="1:32" x14ac:dyDescent="0.3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8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</row>
    <row r="175" spans="1:32" x14ac:dyDescent="0.3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8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</row>
    <row r="176" spans="1:32" x14ac:dyDescent="0.3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8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</row>
    <row r="177" spans="1:32" x14ac:dyDescent="0.3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8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</row>
    <row r="178" spans="1:32" x14ac:dyDescent="0.3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8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</row>
    <row r="179" spans="1:32" x14ac:dyDescent="0.3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8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</row>
    <row r="180" spans="1:32" x14ac:dyDescent="0.3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8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</row>
    <row r="181" spans="1:32" x14ac:dyDescent="0.3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8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</row>
    <row r="182" spans="1:32" x14ac:dyDescent="0.3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8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</row>
    <row r="183" spans="1:32" x14ac:dyDescent="0.3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8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</row>
    <row r="184" spans="1:32" x14ac:dyDescent="0.3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8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</row>
    <row r="185" spans="1:32" x14ac:dyDescent="0.3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8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</row>
    <row r="186" spans="1:32" x14ac:dyDescent="0.3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8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</row>
    <row r="187" spans="1:32" x14ac:dyDescent="0.3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8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</row>
    <row r="188" spans="1:32" x14ac:dyDescent="0.3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8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</row>
    <row r="189" spans="1:32" x14ac:dyDescent="0.3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8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</row>
    <row r="190" spans="1:32" x14ac:dyDescent="0.3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8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</row>
    <row r="191" spans="1:32" x14ac:dyDescent="0.3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8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</row>
    <row r="192" spans="1:32" x14ac:dyDescent="0.3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8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</row>
    <row r="193" spans="1:32" x14ac:dyDescent="0.3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8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</row>
    <row r="194" spans="1:32" x14ac:dyDescent="0.3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8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</row>
    <row r="195" spans="1:32" x14ac:dyDescent="0.3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8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</row>
    <row r="196" spans="1:32" x14ac:dyDescent="0.3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8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</row>
    <row r="197" spans="1:32" x14ac:dyDescent="0.3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8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</row>
    <row r="198" spans="1:32" x14ac:dyDescent="0.3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8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</row>
    <row r="199" spans="1:32" x14ac:dyDescent="0.3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8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</row>
    <row r="200" spans="1:32" x14ac:dyDescent="0.3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8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</row>
    <row r="201" spans="1:32" x14ac:dyDescent="0.3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8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</row>
    <row r="202" spans="1:32" x14ac:dyDescent="0.3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8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</row>
    <row r="203" spans="1:32" x14ac:dyDescent="0.3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8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</row>
    <row r="204" spans="1:32" x14ac:dyDescent="0.3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8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</row>
    <row r="205" spans="1:32" x14ac:dyDescent="0.3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8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</row>
    <row r="206" spans="1:32" x14ac:dyDescent="0.3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8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</row>
    <row r="207" spans="1:32" x14ac:dyDescent="0.3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8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</row>
    <row r="208" spans="1:32" x14ac:dyDescent="0.3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8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</row>
    <row r="209" spans="1:32" x14ac:dyDescent="0.3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8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</row>
    <row r="210" spans="1:32" x14ac:dyDescent="0.3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8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</row>
    <row r="211" spans="1:32" x14ac:dyDescent="0.3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8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</row>
    <row r="212" spans="1:32" x14ac:dyDescent="0.3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8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</row>
    <row r="213" spans="1:32" x14ac:dyDescent="0.3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8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</row>
    <row r="214" spans="1:32" x14ac:dyDescent="0.3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8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</row>
    <row r="215" spans="1:32" x14ac:dyDescent="0.3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8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</row>
    <row r="216" spans="1:32" x14ac:dyDescent="0.3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8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</row>
    <row r="217" spans="1:32" x14ac:dyDescent="0.3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8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</row>
    <row r="218" spans="1:32" x14ac:dyDescent="0.3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8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</row>
    <row r="219" spans="1:32" x14ac:dyDescent="0.3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8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</row>
    <row r="220" spans="1:32" x14ac:dyDescent="0.3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8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</row>
    <row r="221" spans="1:32" x14ac:dyDescent="0.3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8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</row>
    <row r="222" spans="1:32" x14ac:dyDescent="0.3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8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</row>
    <row r="223" spans="1:32" x14ac:dyDescent="0.3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8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</row>
    <row r="224" spans="1:32" x14ac:dyDescent="0.3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8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</row>
    <row r="225" spans="1:32" x14ac:dyDescent="0.3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8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</row>
    <row r="226" spans="1:32" x14ac:dyDescent="0.3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8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</row>
    <row r="227" spans="1:32" x14ac:dyDescent="0.3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8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</row>
    <row r="228" spans="1:32" x14ac:dyDescent="0.3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8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</row>
    <row r="229" spans="1:32" x14ac:dyDescent="0.3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8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</row>
    <row r="230" spans="1:32" x14ac:dyDescent="0.3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8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</row>
    <row r="231" spans="1:32" x14ac:dyDescent="0.3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8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</row>
    <row r="232" spans="1:32" x14ac:dyDescent="0.3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8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</row>
    <row r="233" spans="1:32" x14ac:dyDescent="0.3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8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</row>
    <row r="234" spans="1:32" x14ac:dyDescent="0.3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8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</row>
    <row r="235" spans="1:32" x14ac:dyDescent="0.3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8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</row>
    <row r="236" spans="1:32" x14ac:dyDescent="0.3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8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</row>
    <row r="237" spans="1:32" x14ac:dyDescent="0.3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8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</row>
    <row r="238" spans="1:32" x14ac:dyDescent="0.3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8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</row>
    <row r="239" spans="1:32" x14ac:dyDescent="0.35">
      <c r="O239" s="175"/>
      <c r="P239" s="175"/>
      <c r="Q239" s="18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</row>
    <row r="240" spans="1:32" x14ac:dyDescent="0.35">
      <c r="O240" s="175"/>
      <c r="P240" s="175"/>
      <c r="Q240" s="18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</row>
    <row r="241" spans="15:32" x14ac:dyDescent="0.35">
      <c r="O241" s="175"/>
      <c r="P241" s="175"/>
      <c r="Q241" s="18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</row>
    <row r="242" spans="15:32" x14ac:dyDescent="0.35">
      <c r="O242" s="175"/>
      <c r="P242" s="175"/>
      <c r="Q242" s="18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</row>
    <row r="243" spans="15:32" x14ac:dyDescent="0.35">
      <c r="O243" s="175"/>
      <c r="P243" s="175"/>
      <c r="Q243" s="18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</row>
    <row r="244" spans="15:32" x14ac:dyDescent="0.35">
      <c r="O244" s="175"/>
      <c r="P244" s="175"/>
      <c r="Q244" s="18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</row>
    <row r="245" spans="15:32" x14ac:dyDescent="0.35">
      <c r="O245" s="175"/>
      <c r="P245" s="175"/>
      <c r="Q245" s="18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</row>
    <row r="246" spans="15:32" x14ac:dyDescent="0.35">
      <c r="O246" s="175"/>
      <c r="P246" s="175"/>
      <c r="Q246" s="18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</row>
    <row r="247" spans="15:32" x14ac:dyDescent="0.35">
      <c r="O247" s="175"/>
      <c r="P247" s="175"/>
      <c r="Q247" s="18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</row>
    <row r="248" spans="15:32" x14ac:dyDescent="0.35">
      <c r="O248" s="175"/>
      <c r="P248" s="175"/>
      <c r="Q248" s="18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</row>
    <row r="249" spans="15:32" x14ac:dyDescent="0.35">
      <c r="O249" s="175"/>
      <c r="P249" s="175"/>
      <c r="Q249" s="18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</row>
    <row r="250" spans="15:32" x14ac:dyDescent="0.35">
      <c r="O250" s="175"/>
      <c r="P250" s="175"/>
      <c r="Q250" s="18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</row>
    <row r="251" spans="15:32" x14ac:dyDescent="0.35">
      <c r="O251" s="175"/>
      <c r="P251" s="175"/>
      <c r="Q251" s="18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</row>
    <row r="252" spans="15:32" x14ac:dyDescent="0.35">
      <c r="O252" s="175"/>
      <c r="P252" s="175"/>
      <c r="Q252" s="18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</row>
    <row r="253" spans="15:32" x14ac:dyDescent="0.35">
      <c r="O253" s="175"/>
      <c r="P253" s="175"/>
      <c r="Q253" s="18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</row>
    <row r="254" spans="15:32" x14ac:dyDescent="0.35">
      <c r="O254" s="175"/>
      <c r="P254" s="175"/>
      <c r="Q254" s="18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</row>
    <row r="255" spans="15:32" x14ac:dyDescent="0.35">
      <c r="O255" s="175"/>
      <c r="P255" s="175"/>
      <c r="Q255" s="18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</row>
    <row r="256" spans="15:32" x14ac:dyDescent="0.35">
      <c r="O256" s="175"/>
      <c r="P256" s="175"/>
      <c r="Q256" s="18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</row>
    <row r="257" spans="15:32" x14ac:dyDescent="0.35">
      <c r="O257" s="175"/>
      <c r="P257" s="175"/>
      <c r="Q257" s="18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</row>
    <row r="258" spans="15:32" x14ac:dyDescent="0.35">
      <c r="O258" s="175"/>
      <c r="P258" s="175"/>
      <c r="Q258" s="18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</row>
    <row r="259" spans="15:32" x14ac:dyDescent="0.35">
      <c r="O259" s="175"/>
      <c r="P259" s="175"/>
      <c r="Q259" s="18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</row>
    <row r="260" spans="15:32" x14ac:dyDescent="0.35">
      <c r="O260" s="175"/>
      <c r="P260" s="175"/>
      <c r="Q260" s="18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</row>
    <row r="261" spans="15:32" x14ac:dyDescent="0.35">
      <c r="O261" s="175"/>
      <c r="P261" s="175"/>
      <c r="Q261" s="18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</row>
    <row r="262" spans="15:32" x14ac:dyDescent="0.35">
      <c r="O262" s="175"/>
      <c r="P262" s="175"/>
      <c r="Q262" s="18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</row>
    <row r="263" spans="15:32" x14ac:dyDescent="0.35">
      <c r="O263" s="175"/>
      <c r="P263" s="175"/>
      <c r="Q263" s="18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</row>
    <row r="264" spans="15:32" x14ac:dyDescent="0.35">
      <c r="O264" s="175"/>
      <c r="P264" s="175"/>
      <c r="Q264" s="18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</row>
    <row r="265" spans="15:32" x14ac:dyDescent="0.35">
      <c r="O265" s="175"/>
      <c r="P265" s="175"/>
      <c r="Q265" s="18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</row>
    <row r="266" spans="15:32" x14ac:dyDescent="0.35">
      <c r="O266" s="175"/>
      <c r="P266" s="175"/>
      <c r="Q266" s="18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</row>
    <row r="267" spans="15:32" x14ac:dyDescent="0.35">
      <c r="O267" s="175"/>
      <c r="P267" s="175"/>
      <c r="Q267" s="18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</row>
    <row r="268" spans="15:32" x14ac:dyDescent="0.35">
      <c r="O268" s="175"/>
      <c r="P268" s="175"/>
      <c r="Q268" s="18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</row>
    <row r="269" spans="15:32" x14ac:dyDescent="0.35">
      <c r="O269" s="175"/>
      <c r="P269" s="175"/>
      <c r="Q269" s="18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</row>
    <row r="270" spans="15:32" x14ac:dyDescent="0.35">
      <c r="O270" s="175"/>
      <c r="P270" s="175"/>
      <c r="Q270" s="18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</row>
    <row r="271" spans="15:32" x14ac:dyDescent="0.35">
      <c r="O271" s="175"/>
      <c r="P271" s="175"/>
      <c r="Q271" s="18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</row>
    <row r="272" spans="15:32" x14ac:dyDescent="0.35">
      <c r="O272" s="175"/>
      <c r="P272" s="175"/>
      <c r="Q272" s="18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</row>
    <row r="273" spans="15:32" x14ac:dyDescent="0.35">
      <c r="O273" s="175"/>
      <c r="P273" s="175"/>
      <c r="Q273" s="18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</row>
    <row r="274" spans="15:32" x14ac:dyDescent="0.35">
      <c r="O274" s="175"/>
      <c r="P274" s="175"/>
      <c r="Q274" s="18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</row>
    <row r="275" spans="15:32" x14ac:dyDescent="0.35">
      <c r="O275" s="175"/>
      <c r="P275" s="175"/>
      <c r="Q275" s="18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</row>
    <row r="276" spans="15:32" x14ac:dyDescent="0.35">
      <c r="O276" s="175"/>
      <c r="P276" s="175"/>
      <c r="Q276" s="18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</row>
    <row r="277" spans="15:32" x14ac:dyDescent="0.35">
      <c r="O277" s="175"/>
      <c r="P277" s="175"/>
      <c r="Q277" s="18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</row>
    <row r="278" spans="15:32" x14ac:dyDescent="0.35">
      <c r="O278" s="175"/>
      <c r="P278" s="175"/>
      <c r="Q278" s="18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</row>
    <row r="279" spans="15:32" x14ac:dyDescent="0.35">
      <c r="O279" s="175"/>
      <c r="P279" s="175"/>
      <c r="Q279" s="18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</row>
    <row r="280" spans="15:32" x14ac:dyDescent="0.35">
      <c r="O280" s="175"/>
      <c r="P280" s="175"/>
      <c r="Q280" s="18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</row>
    <row r="281" spans="15:32" x14ac:dyDescent="0.35">
      <c r="O281" s="175"/>
      <c r="P281" s="175"/>
      <c r="Q281" s="18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</row>
    <row r="282" spans="15:32" x14ac:dyDescent="0.35">
      <c r="O282" s="175"/>
      <c r="P282" s="175"/>
      <c r="Q282" s="18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</row>
    <row r="283" spans="15:32" x14ac:dyDescent="0.35">
      <c r="O283" s="175"/>
      <c r="P283" s="175"/>
      <c r="Q283" s="18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</row>
    <row r="284" spans="15:32" x14ac:dyDescent="0.35">
      <c r="O284" s="175"/>
      <c r="P284" s="175"/>
      <c r="Q284" s="18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</row>
    <row r="285" spans="15:32" x14ac:dyDescent="0.35">
      <c r="O285" s="175"/>
      <c r="P285" s="175"/>
      <c r="Q285" s="18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</row>
    <row r="286" spans="15:32" x14ac:dyDescent="0.35">
      <c r="O286" s="175"/>
      <c r="P286" s="175"/>
      <c r="Q286" s="18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</row>
    <row r="287" spans="15:32" x14ac:dyDescent="0.35">
      <c r="O287" s="175"/>
      <c r="P287" s="175"/>
      <c r="Q287" s="18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</row>
    <row r="288" spans="15:32" x14ac:dyDescent="0.35">
      <c r="O288" s="175"/>
      <c r="P288" s="175"/>
      <c r="Q288" s="18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</row>
    <row r="289" spans="15:32" x14ac:dyDescent="0.35">
      <c r="O289" s="175"/>
      <c r="P289" s="175"/>
      <c r="Q289" s="18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</row>
    <row r="290" spans="15:32" x14ac:dyDescent="0.35">
      <c r="O290" s="175"/>
      <c r="P290" s="175"/>
      <c r="Q290" s="18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</row>
    <row r="291" spans="15:32" x14ac:dyDescent="0.35">
      <c r="O291" s="175"/>
      <c r="P291" s="175"/>
      <c r="Q291" s="18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</row>
    <row r="292" spans="15:32" x14ac:dyDescent="0.35">
      <c r="O292" s="175"/>
      <c r="P292" s="175"/>
      <c r="Q292" s="18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</row>
    <row r="293" spans="15:32" x14ac:dyDescent="0.35">
      <c r="O293" s="175"/>
      <c r="P293" s="175"/>
      <c r="Q293" s="18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</row>
    <row r="294" spans="15:32" x14ac:dyDescent="0.35">
      <c r="O294" s="175"/>
      <c r="P294" s="175"/>
      <c r="Q294" s="18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</row>
    <row r="295" spans="15:32" x14ac:dyDescent="0.35">
      <c r="O295" s="175"/>
      <c r="P295" s="175"/>
      <c r="Q295" s="18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</row>
    <row r="296" spans="15:32" x14ac:dyDescent="0.35">
      <c r="O296" s="175"/>
      <c r="P296" s="175"/>
      <c r="Q296" s="18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</row>
    <row r="297" spans="15:32" x14ac:dyDescent="0.35">
      <c r="O297" s="175"/>
      <c r="P297" s="175"/>
      <c r="Q297" s="18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</row>
    <row r="298" spans="15:32" x14ac:dyDescent="0.35">
      <c r="O298" s="175"/>
      <c r="P298" s="175"/>
      <c r="Q298" s="18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</row>
    <row r="299" spans="15:32" x14ac:dyDescent="0.35">
      <c r="O299" s="175"/>
      <c r="P299" s="175"/>
      <c r="Q299" s="18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</row>
    <row r="300" spans="15:32" x14ac:dyDescent="0.35">
      <c r="O300" s="175"/>
      <c r="P300" s="175"/>
      <c r="Q300" s="18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</row>
    <row r="301" spans="15:32" x14ac:dyDescent="0.35">
      <c r="O301" s="175"/>
      <c r="P301" s="175"/>
      <c r="Q301" s="18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</row>
    <row r="302" spans="15:32" x14ac:dyDescent="0.35">
      <c r="O302" s="175"/>
      <c r="P302" s="175"/>
      <c r="Q302" s="18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</row>
    <row r="303" spans="15:32" x14ac:dyDescent="0.35">
      <c r="O303" s="175"/>
      <c r="P303" s="175"/>
      <c r="Q303" s="18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</row>
    <row r="304" spans="15:32" x14ac:dyDescent="0.35">
      <c r="O304" s="175"/>
      <c r="P304" s="175"/>
      <c r="Q304" s="18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</row>
    <row r="305" spans="15:32" x14ac:dyDescent="0.35">
      <c r="O305" s="175"/>
      <c r="P305" s="175"/>
      <c r="Q305" s="18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</row>
    <row r="306" spans="15:32" x14ac:dyDescent="0.35">
      <c r="O306" s="175"/>
      <c r="P306" s="175"/>
      <c r="Q306" s="18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</row>
    <row r="307" spans="15:32" x14ac:dyDescent="0.35">
      <c r="O307" s="175"/>
      <c r="P307" s="175"/>
      <c r="Q307" s="18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</row>
    <row r="308" spans="15:32" x14ac:dyDescent="0.35">
      <c r="O308" s="175"/>
      <c r="P308" s="175"/>
      <c r="Q308" s="18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</row>
    <row r="309" spans="15:32" x14ac:dyDescent="0.35">
      <c r="O309" s="175"/>
      <c r="P309" s="175"/>
      <c r="Q309" s="18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</row>
    <row r="310" spans="15:32" x14ac:dyDescent="0.35">
      <c r="O310" s="175"/>
      <c r="P310" s="175"/>
      <c r="Q310" s="18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</row>
    <row r="311" spans="15:32" x14ac:dyDescent="0.35">
      <c r="O311" s="175"/>
      <c r="P311" s="175"/>
      <c r="Q311" s="18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</row>
    <row r="312" spans="15:32" x14ac:dyDescent="0.35">
      <c r="O312" s="175"/>
      <c r="P312" s="175"/>
      <c r="Q312" s="18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</row>
    <row r="313" spans="15:32" x14ac:dyDescent="0.35">
      <c r="O313" s="175"/>
      <c r="P313" s="175"/>
      <c r="Q313" s="18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</row>
    <row r="314" spans="15:32" x14ac:dyDescent="0.35">
      <c r="O314" s="175"/>
      <c r="P314" s="175"/>
      <c r="Q314" s="18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</row>
    <row r="315" spans="15:32" x14ac:dyDescent="0.35">
      <c r="O315" s="175"/>
      <c r="P315" s="175"/>
      <c r="Q315" s="18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</row>
    <row r="316" spans="15:32" x14ac:dyDescent="0.35">
      <c r="O316" s="175"/>
      <c r="P316" s="175"/>
      <c r="Q316" s="18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</row>
  </sheetData>
  <mergeCells count="9">
    <mergeCell ref="A110:N110"/>
    <mergeCell ref="A7:N7"/>
    <mergeCell ref="A107:N108"/>
    <mergeCell ref="A10:N10"/>
    <mergeCell ref="A11:N11"/>
    <mergeCell ref="A59:N59"/>
    <mergeCell ref="A60:N60"/>
    <mergeCell ref="A61:N61"/>
    <mergeCell ref="A109:N10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0D90-20EA-465C-9F3F-E16E0A8BB5A4}">
  <dimension ref="A1:AT273"/>
  <sheetViews>
    <sheetView topLeftCell="A136" zoomScale="46" zoomScaleNormal="46" workbookViewId="0">
      <selection activeCell="N19" sqref="N19"/>
    </sheetView>
  </sheetViews>
  <sheetFormatPr baseColWidth="10" defaultRowHeight="20.25" x14ac:dyDescent="0.3"/>
  <cols>
    <col min="1" max="1" width="25.28515625" customWidth="1"/>
    <col min="2" max="2" width="22.7109375" customWidth="1"/>
    <col min="3" max="3" width="22" customWidth="1"/>
    <col min="4" max="4" width="22.140625" customWidth="1"/>
    <col min="5" max="5" width="22.7109375" customWidth="1"/>
    <col min="6" max="6" width="22.42578125" customWidth="1"/>
    <col min="7" max="7" width="21.42578125" customWidth="1"/>
    <col min="8" max="8" width="20.85546875" customWidth="1"/>
    <col min="9" max="11" width="22.7109375" bestFit="1" customWidth="1"/>
    <col min="12" max="12" width="22.42578125" customWidth="1"/>
    <col min="13" max="13" width="25.85546875" customWidth="1"/>
    <col min="14" max="14" width="24.28515625" customWidth="1"/>
    <col min="15" max="15" width="24.42578125" style="201" bestFit="1" customWidth="1"/>
    <col min="16" max="16" width="21" customWidth="1"/>
    <col min="17" max="19" width="11.85546875" customWidth="1"/>
    <col min="20" max="27" width="11.5703125" customWidth="1"/>
    <col min="28" max="28" width="24.42578125" style="201" bestFit="1" customWidth="1"/>
    <col min="29" max="29" width="20.5703125" style="149" bestFit="1" customWidth="1"/>
    <col min="30" max="30" width="20.85546875" style="149" bestFit="1" customWidth="1"/>
    <col min="31" max="40" width="11.5703125" bestFit="1" customWidth="1"/>
  </cols>
  <sheetData>
    <row r="1" spans="1:30" x14ac:dyDescent="0.3"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76"/>
      <c r="P1" s="175"/>
      <c r="Q1" s="175"/>
      <c r="R1" s="175"/>
      <c r="S1" s="175"/>
      <c r="T1" s="175"/>
      <c r="U1" s="175"/>
      <c r="V1" s="175"/>
      <c r="W1" s="175"/>
      <c r="X1" s="175"/>
    </row>
    <row r="2" spans="1:30" ht="17.100000000000001" customHeight="1" x14ac:dyDescent="0.3">
      <c r="A2" s="206"/>
      <c r="B2" s="207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76"/>
      <c r="P2" s="175"/>
      <c r="Q2" s="175"/>
      <c r="R2" s="175"/>
      <c r="S2" s="175"/>
      <c r="T2" s="175"/>
      <c r="U2" s="175"/>
      <c r="V2" s="175"/>
      <c r="W2" s="175"/>
      <c r="X2" s="175"/>
    </row>
    <row r="3" spans="1:30" ht="17.100000000000001" customHeight="1" x14ac:dyDescent="0.3">
      <c r="A3" s="206"/>
      <c r="B3" s="207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76"/>
      <c r="P3" s="175"/>
      <c r="Q3" s="175"/>
      <c r="R3" s="175"/>
      <c r="S3" s="175"/>
      <c r="T3" s="175"/>
      <c r="U3" s="175"/>
      <c r="V3" s="175"/>
      <c r="W3" s="175"/>
      <c r="X3" s="175"/>
    </row>
    <row r="4" spans="1:30" ht="17.100000000000001" customHeight="1" x14ac:dyDescent="0.3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76"/>
      <c r="P4" s="175"/>
      <c r="Q4" s="175"/>
      <c r="R4" s="175"/>
      <c r="S4" s="175"/>
      <c r="T4" s="175"/>
      <c r="U4" s="175"/>
      <c r="V4" s="175"/>
      <c r="W4" s="175"/>
    </row>
    <row r="5" spans="1:30" ht="16.5" customHeight="1" x14ac:dyDescent="0.3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76"/>
      <c r="P5" s="175"/>
      <c r="Q5" s="175"/>
      <c r="R5" s="175"/>
      <c r="S5" s="175"/>
      <c r="T5" s="175"/>
      <c r="U5" s="175"/>
      <c r="V5" s="175"/>
      <c r="W5" s="175"/>
    </row>
    <row r="6" spans="1:30" ht="16.5" customHeight="1" x14ac:dyDescent="0.3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76"/>
      <c r="P6" s="175"/>
      <c r="Q6" s="175"/>
      <c r="R6" s="175"/>
      <c r="S6" s="175"/>
      <c r="T6" s="175"/>
      <c r="U6" s="175"/>
      <c r="V6" s="175"/>
      <c r="W6" s="175"/>
    </row>
    <row r="7" spans="1:30" ht="21.75" customHeight="1" x14ac:dyDescent="0.3">
      <c r="A7" s="206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76"/>
      <c r="P7" s="175"/>
      <c r="Q7" s="175"/>
      <c r="R7" s="175"/>
      <c r="S7" s="175"/>
      <c r="T7" s="175"/>
      <c r="U7" s="175"/>
      <c r="V7" s="175"/>
      <c r="W7" s="175"/>
    </row>
    <row r="8" spans="1:30" ht="27.75" customHeight="1" x14ac:dyDescent="0.4">
      <c r="A8" s="194"/>
      <c r="B8" s="381"/>
      <c r="C8" s="381"/>
      <c r="D8" s="381"/>
      <c r="E8" s="381"/>
      <c r="F8" s="300" t="s">
        <v>133</v>
      </c>
      <c r="G8" s="300"/>
      <c r="H8" s="300"/>
      <c r="I8" s="300"/>
      <c r="J8" s="300"/>
      <c r="K8" s="300"/>
      <c r="L8" s="300"/>
      <c r="M8" s="300"/>
      <c r="N8" s="300"/>
      <c r="O8" s="203"/>
      <c r="P8" s="203"/>
      <c r="Q8" s="203"/>
      <c r="R8" s="203"/>
      <c r="S8" s="203"/>
      <c r="T8" s="175"/>
      <c r="U8" s="175"/>
      <c r="V8" s="175"/>
      <c r="W8" s="175"/>
      <c r="X8" s="175"/>
      <c r="Y8" s="76"/>
      <c r="Z8" s="175"/>
      <c r="AA8" s="175"/>
      <c r="AB8" s="175"/>
      <c r="AC8" s="175"/>
      <c r="AD8" s="175"/>
    </row>
    <row r="9" spans="1:30" ht="8.25" customHeight="1" x14ac:dyDescent="0.4">
      <c r="A9" s="194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76"/>
      <c r="P9" s="175"/>
      <c r="Q9" s="175"/>
      <c r="R9" s="175"/>
      <c r="S9" s="175"/>
      <c r="T9" s="175"/>
      <c r="U9" s="175"/>
      <c r="V9" s="175"/>
      <c r="W9" s="175"/>
      <c r="X9" s="175"/>
      <c r="Y9" s="76"/>
      <c r="Z9" s="175"/>
      <c r="AA9" s="175"/>
      <c r="AB9" s="175"/>
      <c r="AC9" s="175"/>
      <c r="AD9" s="175"/>
    </row>
    <row r="10" spans="1:30" ht="26.25" x14ac:dyDescent="0.4">
      <c r="A10" s="465" t="s">
        <v>247</v>
      </c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76"/>
      <c r="P10" s="175"/>
      <c r="Q10" s="175"/>
      <c r="R10" s="175"/>
      <c r="S10" s="175"/>
      <c r="T10" s="175"/>
      <c r="U10" s="175"/>
      <c r="V10" s="175"/>
      <c r="W10" s="175"/>
      <c r="X10" s="175"/>
      <c r="Y10" s="76"/>
      <c r="Z10" s="175"/>
      <c r="AA10" s="175"/>
      <c r="AB10" s="175"/>
      <c r="AC10" s="175"/>
      <c r="AD10" s="175"/>
    </row>
    <row r="11" spans="1:30" ht="26.25" x14ac:dyDescent="0.4">
      <c r="A11" s="467" t="s">
        <v>86</v>
      </c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76"/>
      <c r="P11" s="175"/>
      <c r="Q11" s="175"/>
      <c r="R11" s="175"/>
      <c r="S11" s="175"/>
      <c r="T11" s="175"/>
      <c r="U11" s="175"/>
      <c r="V11" s="175"/>
      <c r="W11" s="175"/>
      <c r="X11" s="175"/>
      <c r="Y11" s="76"/>
      <c r="Z11" s="175"/>
      <c r="AA11" s="175"/>
      <c r="AB11" s="175"/>
      <c r="AC11" s="175"/>
      <c r="AD11" s="175"/>
    </row>
    <row r="12" spans="1:30" ht="12" customHeight="1" thickBot="1" x14ac:dyDescent="0.45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76"/>
      <c r="P12" s="175"/>
      <c r="Q12" s="175"/>
      <c r="R12" s="175"/>
      <c r="S12" s="175"/>
      <c r="T12" s="175"/>
      <c r="U12" s="175"/>
      <c r="V12" s="175"/>
      <c r="W12" s="175"/>
      <c r="X12" s="175"/>
      <c r="Y12" s="76"/>
      <c r="Z12" s="175"/>
      <c r="AA12" s="175"/>
      <c r="AB12" s="175"/>
      <c r="AC12" s="175"/>
      <c r="AD12" s="175"/>
    </row>
    <row r="13" spans="1:30" ht="18.75" hidden="1" thickBot="1" x14ac:dyDescent="0.3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76"/>
      <c r="P13" s="175"/>
      <c r="Q13" s="175"/>
      <c r="R13" s="175"/>
      <c r="S13" s="175"/>
      <c r="T13" s="175"/>
      <c r="U13" s="175"/>
      <c r="V13" s="175"/>
      <c r="W13" s="175"/>
      <c r="X13" s="175"/>
      <c r="Y13" s="76"/>
      <c r="Z13" s="175"/>
      <c r="AA13" s="175"/>
      <c r="AB13" s="175"/>
      <c r="AC13" s="175"/>
      <c r="AD13" s="175"/>
    </row>
    <row r="14" spans="1:30" s="211" customFormat="1" ht="33.75" customHeight="1" thickBot="1" x14ac:dyDescent="0.35">
      <c r="A14" s="367" t="s">
        <v>1</v>
      </c>
      <c r="B14" s="368" t="s">
        <v>2</v>
      </c>
      <c r="C14" s="368" t="s">
        <v>3</v>
      </c>
      <c r="D14" s="368" t="s">
        <v>4</v>
      </c>
      <c r="E14" s="368" t="s">
        <v>5</v>
      </c>
      <c r="F14" s="368" t="s">
        <v>6</v>
      </c>
      <c r="G14" s="368" t="s">
        <v>7</v>
      </c>
      <c r="H14" s="368" t="s">
        <v>8</v>
      </c>
      <c r="I14" s="368" t="s">
        <v>9</v>
      </c>
      <c r="J14" s="368" t="s">
        <v>10</v>
      </c>
      <c r="K14" s="368" t="s">
        <v>11</v>
      </c>
      <c r="L14" s="368" t="s">
        <v>12</v>
      </c>
      <c r="M14" s="368" t="s">
        <v>13</v>
      </c>
      <c r="N14" s="369" t="s">
        <v>14</v>
      </c>
      <c r="O14" s="77"/>
      <c r="P14" s="228"/>
      <c r="Q14" s="228"/>
      <c r="R14" s="228"/>
      <c r="S14" s="228"/>
      <c r="T14" s="228"/>
      <c r="U14" s="228"/>
      <c r="V14" s="228"/>
      <c r="W14" s="228"/>
      <c r="X14" s="228"/>
      <c r="Y14" s="77"/>
      <c r="Z14" s="228"/>
      <c r="AA14" s="228"/>
      <c r="AB14" s="228"/>
      <c r="AC14" s="228"/>
      <c r="AD14" s="228"/>
    </row>
    <row r="15" spans="1:30" s="211" customFormat="1" ht="33.75" customHeight="1" x14ac:dyDescent="0.4">
      <c r="A15" s="370" t="s">
        <v>174</v>
      </c>
      <c r="B15" s="371">
        <f>[6]Enero!J8</f>
        <v>542836</v>
      </c>
      <c r="C15" s="371">
        <f>[6]Febrero!J8</f>
        <v>208998</v>
      </c>
      <c r="D15" s="371">
        <f>[6]Marzo!J8</f>
        <v>49128</v>
      </c>
      <c r="E15" s="371">
        <f>[6]Abril!J8</f>
        <v>45426</v>
      </c>
      <c r="F15" s="371">
        <f>[6]Mayo!J8</f>
        <v>204879</v>
      </c>
      <c r="G15" s="371">
        <f>[6]junio!J8</f>
        <v>737353</v>
      </c>
      <c r="H15" s="371">
        <f>[6]Julio!J8</f>
        <v>262148</v>
      </c>
      <c r="I15" s="371">
        <f>[6]Agosto!J8</f>
        <v>97553</v>
      </c>
      <c r="J15" s="371">
        <f>[6]Septiembre!J8</f>
        <v>21897</v>
      </c>
      <c r="K15" s="371">
        <f>[6]Octubre!J8</f>
        <v>4929</v>
      </c>
      <c r="L15" s="371">
        <f>+[6]Noviembre!J8</f>
        <v>0</v>
      </c>
      <c r="M15" s="371">
        <f>[6]Diciembre!J8</f>
        <v>441302</v>
      </c>
      <c r="N15" s="372">
        <f>SUM(B15:M15)</f>
        <v>2616449</v>
      </c>
      <c r="O15" s="77"/>
      <c r="P15" s="268"/>
      <c r="Q15" s="228"/>
      <c r="R15" s="228"/>
      <c r="S15" s="228"/>
      <c r="T15" s="228"/>
      <c r="U15" s="228"/>
      <c r="V15" s="228"/>
      <c r="W15" s="228"/>
      <c r="X15" s="228"/>
      <c r="Y15" s="77"/>
      <c r="Z15" s="268"/>
      <c r="AA15" s="228"/>
      <c r="AB15" s="228"/>
      <c r="AC15" s="228"/>
      <c r="AD15" s="228"/>
    </row>
    <row r="16" spans="1:30" s="211" customFormat="1" ht="33.75" customHeight="1" x14ac:dyDescent="0.4">
      <c r="A16" s="373" t="s">
        <v>175</v>
      </c>
      <c r="B16" s="56">
        <f>[6]Enero!J9</f>
        <v>31266</v>
      </c>
      <c r="C16" s="56">
        <f>[6]Febrero!J9</f>
        <v>23644</v>
      </c>
      <c r="D16" s="56">
        <f>[6]Marzo!J9</f>
        <v>34111</v>
      </c>
      <c r="E16" s="56">
        <f>[6]Abril!J9</f>
        <v>57237</v>
      </c>
      <c r="F16" s="56">
        <f>[6]Mayo!J9</f>
        <v>66917</v>
      </c>
      <c r="G16" s="56">
        <f>[6]junio!J9</f>
        <v>41278</v>
      </c>
      <c r="H16" s="56">
        <f>[6]Julio!J9</f>
        <v>25723</v>
      </c>
      <c r="I16" s="56">
        <f>[6]Agosto!J9</f>
        <v>24193</v>
      </c>
      <c r="J16" s="56">
        <f>[6]Septiembre!J9</f>
        <v>50410</v>
      </c>
      <c r="K16" s="56">
        <f>[6]Octubre!J9</f>
        <v>28821</v>
      </c>
      <c r="L16" s="56">
        <f>+[6]Noviembre!J9</f>
        <v>24587</v>
      </c>
      <c r="M16" s="56">
        <f>[6]Diciembre!J9</f>
        <v>40699</v>
      </c>
      <c r="N16" s="57">
        <f t="shared" ref="N16:N48" si="0">SUM(B16:M16)</f>
        <v>448886</v>
      </c>
      <c r="O16" s="77"/>
      <c r="P16" s="268"/>
      <c r="Q16" s="228"/>
      <c r="R16" s="228"/>
      <c r="S16" s="228"/>
      <c r="T16" s="228"/>
      <c r="U16" s="228"/>
      <c r="V16" s="228"/>
      <c r="W16" s="228"/>
      <c r="X16" s="228"/>
      <c r="Y16" s="77"/>
      <c r="Z16" s="268"/>
      <c r="AA16" s="228"/>
      <c r="AB16" s="228"/>
      <c r="AC16" s="228"/>
      <c r="AD16" s="228"/>
    </row>
    <row r="17" spans="1:30" s="211" customFormat="1" ht="33.75" customHeight="1" x14ac:dyDescent="0.4">
      <c r="A17" s="373" t="s">
        <v>176</v>
      </c>
      <c r="B17" s="56">
        <f>[6]Enero!J10</f>
        <v>9</v>
      </c>
      <c r="C17" s="56">
        <f>[6]Febrero!J10</f>
        <v>12</v>
      </c>
      <c r="D17" s="56">
        <f>[6]Marzo!J10</f>
        <v>180</v>
      </c>
      <c r="E17" s="56">
        <f>[6]Abril!J10</f>
        <v>1204</v>
      </c>
      <c r="F17" s="56">
        <f>[6]Mayo!J10</f>
        <v>908</v>
      </c>
      <c r="G17" s="56">
        <f>[6]junio!J10</f>
        <v>0</v>
      </c>
      <c r="H17" s="56">
        <f>[6]Julio!J10</f>
        <v>30</v>
      </c>
      <c r="I17" s="56">
        <f>[6]Agosto!J10</f>
        <v>200</v>
      </c>
      <c r="J17" s="56">
        <f>[6]Septiembre!J10</f>
        <v>5685</v>
      </c>
      <c r="K17" s="56">
        <f>[6]Octubre!J10</f>
        <v>6697</v>
      </c>
      <c r="L17" s="56">
        <f>+[6]Noviembre!J10</f>
        <v>3214</v>
      </c>
      <c r="M17" s="56">
        <f>[6]Diciembre!J10</f>
        <v>110</v>
      </c>
      <c r="N17" s="57">
        <f t="shared" si="0"/>
        <v>18249</v>
      </c>
      <c r="O17" s="77"/>
      <c r="P17" s="268"/>
      <c r="Q17" s="228"/>
      <c r="R17" s="228"/>
      <c r="S17" s="228"/>
      <c r="T17" s="228"/>
      <c r="U17" s="228"/>
      <c r="V17" s="228"/>
      <c r="W17" s="228"/>
      <c r="X17" s="228"/>
      <c r="Y17" s="77"/>
      <c r="Z17" s="268"/>
      <c r="AA17" s="228"/>
      <c r="AB17" s="228"/>
      <c r="AC17" s="228"/>
      <c r="AD17" s="228"/>
    </row>
    <row r="18" spans="1:30" s="211" customFormat="1" ht="33.75" customHeight="1" x14ac:dyDescent="0.4">
      <c r="A18" s="373" t="s">
        <v>177</v>
      </c>
      <c r="B18" s="56">
        <f>[6]Enero!J11</f>
        <v>51</v>
      </c>
      <c r="C18" s="56">
        <f>[6]Febrero!J11</f>
        <v>147</v>
      </c>
      <c r="D18" s="56">
        <f>[6]Marzo!J11</f>
        <v>54</v>
      </c>
      <c r="E18" s="56">
        <f>[6]Abril!J11</f>
        <v>79</v>
      </c>
      <c r="F18" s="56">
        <f>[6]Mayo!J11</f>
        <v>84</v>
      </c>
      <c r="G18" s="56">
        <f>[6]junio!J11</f>
        <v>44</v>
      </c>
      <c r="H18" s="56">
        <f>[6]Julio!J11</f>
        <v>75</v>
      </c>
      <c r="I18" s="56">
        <f>[6]Agosto!J11</f>
        <v>250</v>
      </c>
      <c r="J18" s="56">
        <f>[6]Septiembre!J11</f>
        <v>310</v>
      </c>
      <c r="K18" s="56">
        <f>[6]Octubre!J11</f>
        <v>715</v>
      </c>
      <c r="L18" s="56">
        <f>+[6]Noviembre!J11</f>
        <v>153</v>
      </c>
      <c r="M18" s="56">
        <f>[6]Diciembre!J11</f>
        <v>300</v>
      </c>
      <c r="N18" s="57">
        <f t="shared" si="0"/>
        <v>2262</v>
      </c>
      <c r="O18" s="77"/>
      <c r="P18" s="268"/>
      <c r="Q18" s="228"/>
      <c r="R18" s="228"/>
      <c r="S18" s="228"/>
      <c r="T18" s="228"/>
      <c r="U18" s="228"/>
      <c r="V18" s="228"/>
      <c r="W18" s="228"/>
      <c r="X18" s="228"/>
      <c r="Y18" s="77"/>
      <c r="Z18" s="268"/>
      <c r="AA18" s="228"/>
      <c r="AB18" s="228"/>
      <c r="AC18" s="228"/>
      <c r="AD18" s="228"/>
    </row>
    <row r="19" spans="1:30" s="211" customFormat="1" ht="33.75" customHeight="1" x14ac:dyDescent="0.4">
      <c r="A19" s="373" t="s">
        <v>178</v>
      </c>
      <c r="B19" s="56">
        <f>[6]Enero!J12</f>
        <v>3373</v>
      </c>
      <c r="C19" s="56">
        <f>[6]Febrero!J12</f>
        <v>2306</v>
      </c>
      <c r="D19" s="56">
        <f>[6]Marzo!J12</f>
        <v>4260</v>
      </c>
      <c r="E19" s="56">
        <f>[6]Abril!J12</f>
        <v>6695</v>
      </c>
      <c r="F19" s="56">
        <f>[6]Mayo!J12</f>
        <v>9974</v>
      </c>
      <c r="G19" s="56">
        <f>[6]junio!J12</f>
        <v>4938</v>
      </c>
      <c r="H19" s="56">
        <f>[6]Julio!J12</f>
        <v>3249</v>
      </c>
      <c r="I19" s="56">
        <f>[6]Agosto!J12</f>
        <v>7428</v>
      </c>
      <c r="J19" s="56">
        <f>[6]Septiembre!J12</f>
        <v>13736</v>
      </c>
      <c r="K19" s="56">
        <f>[6]Octubre!J12</f>
        <v>3351</v>
      </c>
      <c r="L19" s="56">
        <f>+[6]Noviembre!J12</f>
        <v>654</v>
      </c>
      <c r="M19" s="56">
        <f>[6]Diciembre!J12</f>
        <v>1612</v>
      </c>
      <c r="N19" s="57">
        <f t="shared" si="0"/>
        <v>61576</v>
      </c>
      <c r="O19" s="77"/>
      <c r="P19" s="268"/>
      <c r="Q19" s="228"/>
      <c r="R19" s="228"/>
      <c r="S19" s="228"/>
      <c r="T19" s="228"/>
      <c r="U19" s="228"/>
      <c r="V19" s="228"/>
      <c r="W19" s="228"/>
      <c r="X19" s="228"/>
      <c r="Y19" s="77"/>
      <c r="Z19" s="268"/>
      <c r="AA19" s="228"/>
      <c r="AB19" s="228"/>
      <c r="AC19" s="228"/>
      <c r="AD19" s="228"/>
    </row>
    <row r="20" spans="1:30" s="211" customFormat="1" ht="33.75" customHeight="1" x14ac:dyDescent="0.4">
      <c r="A20" s="373" t="s">
        <v>179</v>
      </c>
      <c r="B20" s="56">
        <f>[6]Enero!J13</f>
        <v>23865</v>
      </c>
      <c r="C20" s="56">
        <f>[6]Febrero!J13</f>
        <v>5751</v>
      </c>
      <c r="D20" s="56">
        <f>[6]Marzo!J13</f>
        <v>2306</v>
      </c>
      <c r="E20" s="56">
        <f>[6]Abril!J13</f>
        <v>22155</v>
      </c>
      <c r="F20" s="56">
        <f>[6]Mayo!J13</f>
        <v>28662</v>
      </c>
      <c r="G20" s="56">
        <f>[6]junio!J13</f>
        <v>5805</v>
      </c>
      <c r="H20" s="56">
        <f>[6]Julio!J13</f>
        <v>774</v>
      </c>
      <c r="I20" s="56">
        <f>[6]Agosto!J13</f>
        <v>2570</v>
      </c>
      <c r="J20" s="56">
        <f>[6]Septiembre!J13</f>
        <v>42981</v>
      </c>
      <c r="K20" s="56">
        <f>[6]Octubre!J13</f>
        <v>9232</v>
      </c>
      <c r="L20" s="56">
        <f>+[6]Noviembre!J13</f>
        <v>89521</v>
      </c>
      <c r="M20" s="56">
        <f>[6]Diciembre!J13</f>
        <v>98121</v>
      </c>
      <c r="N20" s="57">
        <f t="shared" si="0"/>
        <v>331743</v>
      </c>
      <c r="O20" s="77"/>
      <c r="P20" s="268"/>
      <c r="Q20" s="228"/>
      <c r="R20" s="228"/>
      <c r="S20" s="228"/>
      <c r="T20" s="228"/>
      <c r="U20" s="228"/>
      <c r="V20" s="228"/>
      <c r="W20" s="228"/>
      <c r="X20" s="228"/>
      <c r="Y20" s="77"/>
      <c r="Z20" s="268"/>
      <c r="AA20" s="228"/>
      <c r="AB20" s="228"/>
      <c r="AC20" s="228"/>
      <c r="AD20" s="228"/>
    </row>
    <row r="21" spans="1:30" s="211" customFormat="1" ht="33.75" customHeight="1" x14ac:dyDescent="0.4">
      <c r="A21" s="373" t="s">
        <v>180</v>
      </c>
      <c r="B21" s="56">
        <f>[6]Enero!J14</f>
        <v>21634</v>
      </c>
      <c r="C21" s="56">
        <f>[6]Febrero!J14</f>
        <v>4026</v>
      </c>
      <c r="D21" s="56">
        <f>[6]Marzo!J14</f>
        <v>2566</v>
      </c>
      <c r="E21" s="56">
        <f>[6]Abril!J14</f>
        <v>30234</v>
      </c>
      <c r="F21" s="56">
        <f>[6]Mayo!J14</f>
        <v>52273</v>
      </c>
      <c r="G21" s="56">
        <f>[6]junio!J14</f>
        <v>10532</v>
      </c>
      <c r="H21" s="56">
        <f>[6]Julio!J14</f>
        <v>1643</v>
      </c>
      <c r="I21" s="56">
        <f>[6]Agosto!J14</f>
        <v>3163</v>
      </c>
      <c r="J21" s="56">
        <f>[6]Septiembre!J14</f>
        <v>62865</v>
      </c>
      <c r="K21" s="56">
        <f>[6]Octubre!J14</f>
        <v>20499</v>
      </c>
      <c r="L21" s="56">
        <f>+[6]Noviembre!J14</f>
        <v>25894</v>
      </c>
      <c r="M21" s="56">
        <f>[6]Diciembre!J14</f>
        <v>42110</v>
      </c>
      <c r="N21" s="57">
        <f t="shared" si="0"/>
        <v>277439</v>
      </c>
      <c r="O21" s="77"/>
      <c r="P21" s="268"/>
      <c r="Q21" s="228"/>
      <c r="R21" s="228"/>
      <c r="S21" s="228"/>
      <c r="T21" s="228"/>
      <c r="U21" s="228"/>
      <c r="V21" s="228"/>
      <c r="W21" s="228"/>
      <c r="X21" s="228"/>
      <c r="Y21" s="77"/>
      <c r="Z21" s="268"/>
      <c r="AA21" s="228"/>
      <c r="AB21" s="228"/>
      <c r="AC21" s="228"/>
      <c r="AD21" s="228"/>
    </row>
    <row r="22" spans="1:30" s="211" customFormat="1" ht="33.75" customHeight="1" x14ac:dyDescent="0.4">
      <c r="A22" s="373" t="s">
        <v>181</v>
      </c>
      <c r="B22" s="56">
        <f>[6]Enero!J15</f>
        <v>1767</v>
      </c>
      <c r="C22" s="56">
        <f>[6]Febrero!J15</f>
        <v>114</v>
      </c>
      <c r="D22" s="56">
        <f>[6]Marzo!J15</f>
        <v>20</v>
      </c>
      <c r="E22" s="56">
        <f>[6]Abril!J15</f>
        <v>1204</v>
      </c>
      <c r="F22" s="56">
        <f>[6]Mayo!J15</f>
        <v>831</v>
      </c>
      <c r="G22" s="56">
        <f>[6]junio!J15</f>
        <v>135</v>
      </c>
      <c r="H22" s="56">
        <f>[6]Julio!J15</f>
        <v>46</v>
      </c>
      <c r="I22" s="56">
        <f>[6]Agosto!J15</f>
        <v>89</v>
      </c>
      <c r="J22" s="56">
        <f>[6]Septiembre!J15</f>
        <v>1579</v>
      </c>
      <c r="K22" s="56">
        <f>[6]Octubre!J15</f>
        <v>1554</v>
      </c>
      <c r="L22" s="56">
        <f>+[6]Noviembre!J15</f>
        <v>767</v>
      </c>
      <c r="M22" s="56">
        <f>[6]Diciembre!J15</f>
        <v>1214</v>
      </c>
      <c r="N22" s="57">
        <f t="shared" si="0"/>
        <v>9320</v>
      </c>
      <c r="O22" s="77"/>
      <c r="P22" s="268"/>
      <c r="Q22" s="228"/>
      <c r="R22" s="228"/>
      <c r="S22" s="228"/>
      <c r="T22" s="228"/>
      <c r="U22" s="228"/>
      <c r="V22" s="228"/>
      <c r="W22" s="228"/>
      <c r="X22" s="228"/>
      <c r="Y22" s="77"/>
      <c r="Z22" s="268"/>
      <c r="AA22" s="228"/>
      <c r="AB22" s="228"/>
      <c r="AC22" s="228"/>
      <c r="AD22" s="228"/>
    </row>
    <row r="23" spans="1:30" s="211" customFormat="1" ht="33.75" customHeight="1" x14ac:dyDescent="0.4">
      <c r="A23" s="373" t="s">
        <v>182</v>
      </c>
      <c r="B23" s="56">
        <f>[6]Enero!J16</f>
        <v>9399</v>
      </c>
      <c r="C23" s="56">
        <f>[6]Febrero!J16</f>
        <v>8151</v>
      </c>
      <c r="D23" s="56">
        <f>[6]Marzo!J16</f>
        <v>6854</v>
      </c>
      <c r="E23" s="56">
        <f>[6]Abril!J16</f>
        <v>43201</v>
      </c>
      <c r="F23" s="56">
        <f>[6]Mayo!J16</f>
        <v>71936</v>
      </c>
      <c r="G23" s="56">
        <f>[6]junio!J16</f>
        <v>41035</v>
      </c>
      <c r="H23" s="56">
        <f>[6]Julio!J16</f>
        <v>20607</v>
      </c>
      <c r="I23" s="56">
        <f>[6]Agosto!J16</f>
        <v>9937</v>
      </c>
      <c r="J23" s="56">
        <f>[6]Septiembre!J16</f>
        <v>10259</v>
      </c>
      <c r="K23" s="56">
        <f>[6]Octubre!J16</f>
        <v>2533</v>
      </c>
      <c r="L23" s="56">
        <f>+[6]Noviembre!J16</f>
        <v>8654.0000000000018</v>
      </c>
      <c r="M23" s="56">
        <f>[6]Diciembre!J16</f>
        <v>5965</v>
      </c>
      <c r="N23" s="57">
        <f t="shared" si="0"/>
        <v>238531</v>
      </c>
      <c r="O23" s="77"/>
      <c r="P23" s="268"/>
      <c r="Q23" s="228"/>
      <c r="R23" s="228"/>
      <c r="S23" s="228"/>
      <c r="T23" s="228"/>
      <c r="U23" s="228"/>
      <c r="V23" s="228"/>
      <c r="W23" s="228"/>
      <c r="X23" s="228"/>
      <c r="Y23" s="77"/>
      <c r="Z23" s="268"/>
      <c r="AA23" s="228"/>
      <c r="AB23" s="228"/>
      <c r="AC23" s="228"/>
      <c r="AD23" s="228"/>
    </row>
    <row r="24" spans="1:30" s="211" customFormat="1" ht="33.75" customHeight="1" x14ac:dyDescent="0.4">
      <c r="A24" s="373" t="s">
        <v>183</v>
      </c>
      <c r="B24" s="56">
        <f>[6]Enero!J17</f>
        <v>7112</v>
      </c>
      <c r="C24" s="56">
        <f>[6]Febrero!J17</f>
        <v>8290</v>
      </c>
      <c r="D24" s="56">
        <f>[6]Marzo!J17</f>
        <v>3684</v>
      </c>
      <c r="E24" s="56">
        <f>[6]Abril!J17</f>
        <v>4700</v>
      </c>
      <c r="F24" s="56">
        <f>[6]Mayo!J17</f>
        <v>4363</v>
      </c>
      <c r="G24" s="56">
        <f>[6]junio!J17</f>
        <v>6346</v>
      </c>
      <c r="H24" s="56">
        <f>[6]Julio!J17</f>
        <v>4266</v>
      </c>
      <c r="I24" s="56">
        <f>[6]Agosto!J17</f>
        <v>4925</v>
      </c>
      <c r="J24" s="56">
        <f>[6]Septiembre!J17</f>
        <v>7957</v>
      </c>
      <c r="K24" s="56">
        <f>[6]Octubre!J17</f>
        <v>10071</v>
      </c>
      <c r="L24" s="56">
        <f>+[6]Noviembre!J17</f>
        <v>9200.9999999999982</v>
      </c>
      <c r="M24" s="56">
        <f>[6]Diciembre!J17</f>
        <v>9737</v>
      </c>
      <c r="N24" s="57">
        <f t="shared" si="0"/>
        <v>80652</v>
      </c>
      <c r="O24" s="77"/>
      <c r="P24" s="268"/>
      <c r="Q24" s="228"/>
      <c r="R24" s="228"/>
      <c r="S24" s="228"/>
      <c r="T24" s="228"/>
      <c r="U24" s="228"/>
      <c r="V24" s="228"/>
      <c r="W24" s="228"/>
      <c r="X24" s="228"/>
      <c r="Y24" s="77"/>
      <c r="Z24" s="268"/>
      <c r="AA24" s="228"/>
      <c r="AB24" s="228"/>
      <c r="AC24" s="228"/>
      <c r="AD24" s="228"/>
    </row>
    <row r="25" spans="1:30" s="211" customFormat="1" ht="33.75" customHeight="1" x14ac:dyDescent="0.4">
      <c r="A25" s="373" t="s">
        <v>184</v>
      </c>
      <c r="B25" s="56">
        <f>[6]Enero!J18</f>
        <v>7488</v>
      </c>
      <c r="C25" s="56">
        <f>[6]Febrero!J18</f>
        <v>7675</v>
      </c>
      <c r="D25" s="56">
        <f>[6]Marzo!J18</f>
        <v>9051</v>
      </c>
      <c r="E25" s="56">
        <f>[6]Abril!J18</f>
        <v>8913</v>
      </c>
      <c r="F25" s="56">
        <f>[6]Mayo!J18</f>
        <v>10099</v>
      </c>
      <c r="G25" s="56">
        <f>[6]junio!J18</f>
        <v>5122</v>
      </c>
      <c r="H25" s="56">
        <f>[6]Julio!J18</f>
        <v>6656</v>
      </c>
      <c r="I25" s="56">
        <f>[6]Agosto!J18</f>
        <v>6370</v>
      </c>
      <c r="J25" s="56">
        <f>[6]Septiembre!J18</f>
        <v>1860</v>
      </c>
      <c r="K25" s="56">
        <f>[6]Octubre!J18</f>
        <v>2885</v>
      </c>
      <c r="L25" s="56">
        <f>+[6]Noviembre!J18</f>
        <v>2952</v>
      </c>
      <c r="M25" s="56">
        <f>[6]Diciembre!J18</f>
        <v>6491</v>
      </c>
      <c r="N25" s="57">
        <f t="shared" si="0"/>
        <v>75562</v>
      </c>
      <c r="O25" s="77"/>
      <c r="P25" s="268"/>
      <c r="Q25" s="228"/>
      <c r="R25" s="228"/>
      <c r="S25" s="228"/>
      <c r="T25" s="228"/>
      <c r="U25" s="228"/>
      <c r="V25" s="228"/>
      <c r="W25" s="228"/>
      <c r="X25" s="228"/>
      <c r="Y25" s="77"/>
      <c r="Z25" s="268"/>
      <c r="AA25" s="228"/>
      <c r="AB25" s="228"/>
      <c r="AC25" s="228"/>
      <c r="AD25" s="228"/>
    </row>
    <row r="26" spans="1:30" s="211" customFormat="1" ht="33.75" customHeight="1" x14ac:dyDescent="0.4">
      <c r="A26" s="373" t="s">
        <v>185</v>
      </c>
      <c r="B26" s="56">
        <f>[6]Enero!J19</f>
        <v>3239</v>
      </c>
      <c r="C26" s="56">
        <f>[6]Febrero!J19</f>
        <v>4459</v>
      </c>
      <c r="D26" s="56">
        <f>[6]Marzo!J19</f>
        <v>2518</v>
      </c>
      <c r="E26" s="56">
        <f>[6]Abril!J19</f>
        <v>3021</v>
      </c>
      <c r="F26" s="56">
        <f>[6]Mayo!J19</f>
        <v>2417</v>
      </c>
      <c r="G26" s="56">
        <f>[6]junio!J19</f>
        <v>3273</v>
      </c>
      <c r="H26" s="56">
        <f>[6]Julio!J19</f>
        <v>5003</v>
      </c>
      <c r="I26" s="56">
        <f>[6]Agosto!J19</f>
        <v>3440</v>
      </c>
      <c r="J26" s="56">
        <f>[6]Septiembre!J19</f>
        <v>4588</v>
      </c>
      <c r="K26" s="56">
        <f>[6]Octubre!J19</f>
        <v>3303</v>
      </c>
      <c r="L26" s="56">
        <f>+[6]Noviembre!J19</f>
        <v>5363</v>
      </c>
      <c r="M26" s="56">
        <f>[6]Diciembre!J19</f>
        <v>4076</v>
      </c>
      <c r="N26" s="57">
        <f t="shared" si="0"/>
        <v>44700</v>
      </c>
      <c r="O26" s="77"/>
      <c r="P26" s="268"/>
      <c r="Q26" s="228"/>
      <c r="R26" s="228"/>
      <c r="S26" s="228"/>
      <c r="T26" s="228" t="s">
        <v>253</v>
      </c>
      <c r="U26" s="228"/>
      <c r="V26" s="228"/>
      <c r="W26" s="228"/>
      <c r="X26" s="228"/>
      <c r="Y26" s="77"/>
      <c r="Z26" s="268"/>
      <c r="AA26" s="228"/>
      <c r="AB26" s="228"/>
      <c r="AC26" s="228"/>
      <c r="AD26" s="228"/>
    </row>
    <row r="27" spans="1:30" s="211" customFormat="1" ht="33.75" customHeight="1" x14ac:dyDescent="0.4">
      <c r="A27" s="373" t="s">
        <v>186</v>
      </c>
      <c r="B27" s="56">
        <f>[6]Enero!J20</f>
        <v>6521</v>
      </c>
      <c r="C27" s="56">
        <f>[6]Febrero!J20</f>
        <v>6619</v>
      </c>
      <c r="D27" s="56">
        <f>[6]Marzo!J20</f>
        <v>6629</v>
      </c>
      <c r="E27" s="56">
        <f>[6]Abril!J20</f>
        <v>7499</v>
      </c>
      <c r="F27" s="56">
        <f>[6]Mayo!J20</f>
        <v>10855</v>
      </c>
      <c r="G27" s="56">
        <f>[6]junio!J20</f>
        <v>8541</v>
      </c>
      <c r="H27" s="56">
        <f>[6]Julio!J20</f>
        <v>9820</v>
      </c>
      <c r="I27" s="56">
        <f>[6]Agosto!J20</f>
        <v>7293</v>
      </c>
      <c r="J27" s="56">
        <f>[6]Septiembre!J20</f>
        <v>5804</v>
      </c>
      <c r="K27" s="56">
        <f>[6]Octubre!J20</f>
        <v>4438</v>
      </c>
      <c r="L27" s="56">
        <f>+[6]Noviembre!J20</f>
        <v>5014</v>
      </c>
      <c r="M27" s="56">
        <f>[6]Diciembre!J20</f>
        <v>6078</v>
      </c>
      <c r="N27" s="57">
        <f t="shared" si="0"/>
        <v>85111</v>
      </c>
      <c r="O27" s="77"/>
      <c r="P27" s="268"/>
      <c r="Q27" s="228"/>
      <c r="R27" s="228"/>
      <c r="S27" s="228"/>
      <c r="T27" s="228"/>
      <c r="U27" s="228"/>
      <c r="V27" s="228"/>
      <c r="W27" s="228"/>
      <c r="X27" s="228"/>
      <c r="Y27" s="77"/>
      <c r="Z27" s="268"/>
      <c r="AA27" s="228"/>
      <c r="AB27" s="228"/>
      <c r="AC27" s="228"/>
      <c r="AD27" s="228"/>
    </row>
    <row r="28" spans="1:30" s="211" customFormat="1" ht="33.75" customHeight="1" x14ac:dyDescent="0.4">
      <c r="A28" s="373" t="s">
        <v>187</v>
      </c>
      <c r="B28" s="56">
        <f>[6]Enero!J21</f>
        <v>18918</v>
      </c>
      <c r="C28" s="56">
        <f>[6]Febrero!J21</f>
        <v>23613</v>
      </c>
      <c r="D28" s="56">
        <f>[6]Marzo!J21</f>
        <v>17978</v>
      </c>
      <c r="E28" s="56">
        <f>[6]Abril!J21</f>
        <v>32846</v>
      </c>
      <c r="F28" s="56">
        <f>[6]Mayo!J21</f>
        <v>27978</v>
      </c>
      <c r="G28" s="56">
        <f>[6]junio!J21</f>
        <v>44621</v>
      </c>
      <c r="H28" s="56">
        <f>[6]Julio!J21</f>
        <v>25551</v>
      </c>
      <c r="I28" s="56">
        <f>[6]Agosto!J21</f>
        <v>22643</v>
      </c>
      <c r="J28" s="56">
        <f>[6]Septiembre!J21</f>
        <v>27038</v>
      </c>
      <c r="K28" s="56">
        <f>[6]Octubre!J21</f>
        <v>22583</v>
      </c>
      <c r="L28" s="56">
        <f>+[6]Noviembre!J21</f>
        <v>26514</v>
      </c>
      <c r="M28" s="56">
        <f>[6]Diciembre!J21</f>
        <v>18731</v>
      </c>
      <c r="N28" s="57">
        <f t="shared" si="0"/>
        <v>309014</v>
      </c>
      <c r="O28" s="77"/>
      <c r="P28" s="268"/>
      <c r="Q28" s="228"/>
      <c r="R28" s="228"/>
      <c r="S28" s="228"/>
      <c r="T28" s="228"/>
      <c r="U28" s="228"/>
      <c r="V28" s="228"/>
      <c r="W28" s="228"/>
      <c r="X28" s="228"/>
      <c r="Y28" s="77"/>
      <c r="Z28" s="268"/>
      <c r="AA28" s="228"/>
      <c r="AB28" s="228"/>
      <c r="AC28" s="228"/>
      <c r="AD28" s="228"/>
    </row>
    <row r="29" spans="1:30" s="211" customFormat="1" ht="33.75" customHeight="1" x14ac:dyDescent="0.4">
      <c r="A29" s="373" t="s">
        <v>188</v>
      </c>
      <c r="B29" s="56">
        <f>[6]Enero!J22</f>
        <v>7446</v>
      </c>
      <c r="C29" s="56">
        <f>[6]Febrero!J22</f>
        <v>3938</v>
      </c>
      <c r="D29" s="56">
        <f>[6]Marzo!J22</f>
        <v>3189</v>
      </c>
      <c r="E29" s="56">
        <f>[6]Abril!J22</f>
        <v>3544</v>
      </c>
      <c r="F29" s="56">
        <f>[6]Mayo!J22</f>
        <v>4261</v>
      </c>
      <c r="G29" s="56">
        <f>[6]junio!J22</f>
        <v>3419</v>
      </c>
      <c r="H29" s="56">
        <f>[6]Julio!J22</f>
        <v>2576</v>
      </c>
      <c r="I29" s="56">
        <f>[6]Agosto!J22</f>
        <v>2460</v>
      </c>
      <c r="J29" s="56">
        <f>[6]Septiembre!J22</f>
        <v>4183</v>
      </c>
      <c r="K29" s="56">
        <f>[6]Octubre!J22</f>
        <v>4989</v>
      </c>
      <c r="L29" s="56">
        <f>+[6]Noviembre!J22</f>
        <v>7520.9999999999991</v>
      </c>
      <c r="M29" s="56">
        <f>[6]Diciembre!J22</f>
        <v>4235</v>
      </c>
      <c r="N29" s="57">
        <f t="shared" si="0"/>
        <v>51761</v>
      </c>
      <c r="O29" s="77"/>
      <c r="P29" s="268"/>
      <c r="Q29" s="228"/>
      <c r="R29" s="228"/>
      <c r="S29" s="228"/>
      <c r="T29" s="228"/>
      <c r="U29" s="228"/>
      <c r="V29" s="228"/>
      <c r="W29" s="228"/>
      <c r="X29" s="228"/>
      <c r="Y29" s="77"/>
      <c r="Z29" s="268"/>
      <c r="AA29" s="228"/>
      <c r="AB29" s="228"/>
      <c r="AC29" s="228"/>
      <c r="AD29" s="228"/>
    </row>
    <row r="30" spans="1:30" s="211" customFormat="1" ht="33.75" customHeight="1" x14ac:dyDescent="0.4">
      <c r="A30" s="373" t="s">
        <v>189</v>
      </c>
      <c r="B30" s="56">
        <f>[6]Enero!J23</f>
        <v>250</v>
      </c>
      <c r="C30" s="56">
        <f>[6]Febrero!J23</f>
        <v>57</v>
      </c>
      <c r="D30" s="56">
        <f>[6]Marzo!J23</f>
        <v>0</v>
      </c>
      <c r="E30" s="56">
        <f>[6]Abril!J23</f>
        <v>7</v>
      </c>
      <c r="F30" s="56">
        <f>[6]Mayo!J23</f>
        <v>25</v>
      </c>
      <c r="G30" s="56">
        <f>[6]junio!J23</f>
        <v>6</v>
      </c>
      <c r="H30" s="56">
        <f>[6]Julio!J23</f>
        <v>0</v>
      </c>
      <c r="I30" s="56">
        <f>[6]Agosto!J23</f>
        <v>0</v>
      </c>
      <c r="J30" s="56">
        <f>[6]Septiembre!J23</f>
        <v>0</v>
      </c>
      <c r="K30" s="56">
        <f>[6]Octubre!J23</f>
        <v>5</v>
      </c>
      <c r="L30" s="56">
        <f>+[6]Noviembre!J23</f>
        <v>5219</v>
      </c>
      <c r="M30" s="56">
        <f>[6]Diciembre!J23</f>
        <v>4600</v>
      </c>
      <c r="N30" s="57">
        <f t="shared" si="0"/>
        <v>10169</v>
      </c>
      <c r="O30" s="77"/>
      <c r="P30" s="268"/>
      <c r="Q30" s="228"/>
      <c r="R30" s="228"/>
      <c r="S30" s="228"/>
      <c r="T30" s="228"/>
      <c r="U30" s="228"/>
      <c r="V30" s="228"/>
      <c r="W30" s="228"/>
      <c r="X30" s="228"/>
      <c r="Y30" s="77"/>
      <c r="Z30" s="268"/>
      <c r="AA30" s="228"/>
      <c r="AB30" s="228"/>
      <c r="AC30" s="228"/>
      <c r="AD30" s="228"/>
    </row>
    <row r="31" spans="1:30" s="211" customFormat="1" ht="33.75" customHeight="1" x14ac:dyDescent="0.4">
      <c r="A31" s="373" t="s">
        <v>190</v>
      </c>
      <c r="B31" s="56">
        <f>[6]Enero!J24</f>
        <v>7195</v>
      </c>
      <c r="C31" s="56">
        <f>[6]Febrero!J24</f>
        <v>6635</v>
      </c>
      <c r="D31" s="56">
        <f>[6]Marzo!J24</f>
        <v>5878</v>
      </c>
      <c r="E31" s="56">
        <f>[6]Abril!J24</f>
        <v>12966</v>
      </c>
      <c r="F31" s="56">
        <f>[6]Mayo!J24</f>
        <v>14483</v>
      </c>
      <c r="G31" s="56">
        <f>[6]junio!J24</f>
        <v>6713</v>
      </c>
      <c r="H31" s="56">
        <f>[6]Julio!J24</f>
        <v>8362</v>
      </c>
      <c r="I31" s="56">
        <f>[6]Agosto!J24</f>
        <v>7773</v>
      </c>
      <c r="J31" s="56">
        <f>[6]Septiembre!J24</f>
        <v>8129</v>
      </c>
      <c r="K31" s="56">
        <f>[6]Octubre!J24</f>
        <v>5578</v>
      </c>
      <c r="L31" s="56">
        <f>+[6]Noviembre!J24</f>
        <v>8521</v>
      </c>
      <c r="M31" s="56">
        <f>[6]Diciembre!J24</f>
        <v>6299</v>
      </c>
      <c r="N31" s="57">
        <f t="shared" si="0"/>
        <v>98532</v>
      </c>
      <c r="O31" s="77"/>
      <c r="P31" s="268"/>
      <c r="Q31" s="228"/>
      <c r="R31" s="228"/>
      <c r="S31" s="228"/>
      <c r="T31" s="228"/>
      <c r="U31" s="228"/>
      <c r="V31" s="228"/>
      <c r="W31" s="228"/>
      <c r="X31" s="228"/>
      <c r="Y31" s="77"/>
      <c r="Z31" s="268"/>
      <c r="AA31" s="228"/>
      <c r="AB31" s="228"/>
      <c r="AC31" s="228"/>
      <c r="AD31" s="228"/>
    </row>
    <row r="32" spans="1:30" s="211" customFormat="1" ht="33.75" customHeight="1" x14ac:dyDescent="0.4">
      <c r="A32" s="373" t="s">
        <v>191</v>
      </c>
      <c r="B32" s="56">
        <f>[6]Enero!J25</f>
        <v>2364</v>
      </c>
      <c r="C32" s="56">
        <f>[6]Febrero!J25</f>
        <v>1832</v>
      </c>
      <c r="D32" s="56">
        <f>[6]Marzo!J25</f>
        <v>1728</v>
      </c>
      <c r="E32" s="56">
        <f>[6]Abril!J25</f>
        <v>2016</v>
      </c>
      <c r="F32" s="56">
        <f>[6]Mayo!J25</f>
        <v>6306</v>
      </c>
      <c r="G32" s="56">
        <f>[6]junio!J25</f>
        <v>1640</v>
      </c>
      <c r="H32" s="56">
        <f>[6]Julio!J25</f>
        <v>1514</v>
      </c>
      <c r="I32" s="56">
        <f>[6]Agosto!J25</f>
        <v>1205</v>
      </c>
      <c r="J32" s="56">
        <f>[6]Septiembre!J25</f>
        <v>1175</v>
      </c>
      <c r="K32" s="56">
        <f>[6]Octubre!J25</f>
        <v>1471</v>
      </c>
      <c r="L32" s="56">
        <f>+[6]Noviembre!J25</f>
        <v>2541.0000000000005</v>
      </c>
      <c r="M32" s="56">
        <f>[6]Diciembre!J25</f>
        <v>2073</v>
      </c>
      <c r="N32" s="57">
        <f t="shared" si="0"/>
        <v>25865</v>
      </c>
      <c r="O32" s="77"/>
      <c r="P32" s="268"/>
      <c r="Q32" s="228"/>
      <c r="R32" s="228"/>
      <c r="S32" s="228"/>
      <c r="T32" s="228"/>
      <c r="U32" s="228"/>
      <c r="V32" s="228"/>
      <c r="W32" s="228"/>
      <c r="X32" s="228"/>
      <c r="Y32" s="77"/>
      <c r="Z32" s="268"/>
      <c r="AA32" s="228"/>
      <c r="AB32" s="228"/>
      <c r="AC32" s="228"/>
      <c r="AD32" s="228"/>
    </row>
    <row r="33" spans="1:30" s="211" customFormat="1" ht="33.75" customHeight="1" x14ac:dyDescent="0.4">
      <c r="A33" s="373" t="s">
        <v>192</v>
      </c>
      <c r="B33" s="56">
        <f>[6]Enero!J26</f>
        <v>10327</v>
      </c>
      <c r="C33" s="56">
        <f>[6]Febrero!J26</f>
        <v>4257</v>
      </c>
      <c r="D33" s="56">
        <f>[6]Marzo!J26</f>
        <v>4081</v>
      </c>
      <c r="E33" s="56">
        <f>[6]Abril!J26</f>
        <v>5924</v>
      </c>
      <c r="F33" s="56">
        <f>[6]Mayo!J26</f>
        <v>4897</v>
      </c>
      <c r="G33" s="56">
        <f>[6]junio!J26</f>
        <v>2914</v>
      </c>
      <c r="H33" s="56">
        <f>[6]Julio!J26</f>
        <v>1241</v>
      </c>
      <c r="I33" s="56">
        <f>[6]Agosto!J26</f>
        <v>2225</v>
      </c>
      <c r="J33" s="56">
        <f>[6]Septiembre!J26</f>
        <v>2364</v>
      </c>
      <c r="K33" s="56">
        <f>[6]Octubre!J26</f>
        <v>4477</v>
      </c>
      <c r="L33" s="56">
        <f>+[6]Noviembre!J26</f>
        <v>4366</v>
      </c>
      <c r="M33" s="56">
        <f>[6]Diciembre!J26</f>
        <v>14258</v>
      </c>
      <c r="N33" s="57">
        <f t="shared" si="0"/>
        <v>61331</v>
      </c>
      <c r="O33" s="77"/>
      <c r="P33" s="268"/>
      <c r="Q33" s="228"/>
      <c r="R33" s="228"/>
      <c r="S33" s="228"/>
      <c r="T33" s="228"/>
      <c r="U33" s="228"/>
      <c r="V33" s="228"/>
      <c r="W33" s="228"/>
      <c r="X33" s="228"/>
      <c r="Y33" s="77"/>
      <c r="Z33" s="268"/>
      <c r="AA33" s="228"/>
      <c r="AB33" s="228"/>
      <c r="AC33" s="228"/>
      <c r="AD33" s="228"/>
    </row>
    <row r="34" spans="1:30" s="211" customFormat="1" ht="33.75" customHeight="1" x14ac:dyDescent="0.4">
      <c r="A34" s="373" t="s">
        <v>193</v>
      </c>
      <c r="B34" s="56">
        <f>[6]Enero!J27</f>
        <v>793</v>
      </c>
      <c r="C34" s="56">
        <f>[6]Febrero!J27</f>
        <v>970</v>
      </c>
      <c r="D34" s="56">
        <f>[6]Marzo!J27</f>
        <v>464</v>
      </c>
      <c r="E34" s="56">
        <f>[6]Abril!J27</f>
        <v>1102</v>
      </c>
      <c r="F34" s="56">
        <f>[6]Mayo!J27</f>
        <v>859</v>
      </c>
      <c r="G34" s="56">
        <f>[6]junio!J27</f>
        <v>532</v>
      </c>
      <c r="H34" s="56">
        <f>[6]Julio!J27</f>
        <v>504</v>
      </c>
      <c r="I34" s="56">
        <f>[6]Agosto!J27</f>
        <v>542</v>
      </c>
      <c r="J34" s="56">
        <f>[6]Septiembre!J27</f>
        <v>806</v>
      </c>
      <c r="K34" s="56">
        <f>[6]Octubre!J27</f>
        <v>557</v>
      </c>
      <c r="L34" s="56">
        <f>+[6]Noviembre!J27</f>
        <v>895.00000000000011</v>
      </c>
      <c r="M34" s="56">
        <f>[6]Diciembre!J27</f>
        <v>861</v>
      </c>
      <c r="N34" s="57">
        <f t="shared" si="0"/>
        <v>8885</v>
      </c>
      <c r="O34" s="77"/>
      <c r="P34" s="268"/>
      <c r="Q34" s="228"/>
      <c r="R34" s="228"/>
      <c r="S34" s="228"/>
      <c r="T34" s="228"/>
      <c r="U34" s="228"/>
      <c r="V34" s="228"/>
      <c r="W34" s="228"/>
      <c r="X34" s="228"/>
      <c r="Y34" s="77"/>
      <c r="Z34" s="268"/>
      <c r="AA34" s="228"/>
      <c r="AB34" s="228"/>
      <c r="AC34" s="228"/>
      <c r="AD34" s="228"/>
    </row>
    <row r="35" spans="1:30" s="211" customFormat="1" ht="33.75" customHeight="1" x14ac:dyDescent="0.4">
      <c r="A35" s="373" t="s">
        <v>194</v>
      </c>
      <c r="B35" s="56">
        <f>[6]Enero!J28</f>
        <v>828</v>
      </c>
      <c r="C35" s="56">
        <f>[6]Febrero!J28</f>
        <v>1481</v>
      </c>
      <c r="D35" s="56">
        <f>[6]Marzo!J28</f>
        <v>1172</v>
      </c>
      <c r="E35" s="56">
        <f>[6]Abril!J28</f>
        <v>558</v>
      </c>
      <c r="F35" s="56">
        <f>[6]Mayo!J28</f>
        <v>692</v>
      </c>
      <c r="G35" s="56">
        <f>[6]junio!J28</f>
        <v>868</v>
      </c>
      <c r="H35" s="56">
        <f>[6]Julio!J28</f>
        <v>811</v>
      </c>
      <c r="I35" s="56">
        <f>[6]Agosto!J28</f>
        <v>789</v>
      </c>
      <c r="J35" s="56">
        <f>[6]Septiembre!J28</f>
        <v>1159</v>
      </c>
      <c r="K35" s="56">
        <f>[6]Octubre!J28</f>
        <v>632</v>
      </c>
      <c r="L35" s="56">
        <f>+[6]Noviembre!J28</f>
        <v>1324</v>
      </c>
      <c r="M35" s="56">
        <f>[6]Diciembre!J28</f>
        <v>657</v>
      </c>
      <c r="N35" s="57">
        <f t="shared" si="0"/>
        <v>10971</v>
      </c>
      <c r="O35" s="77"/>
      <c r="P35" s="268"/>
      <c r="Q35" s="228"/>
      <c r="R35" s="228"/>
      <c r="S35" s="228"/>
      <c r="T35" s="228"/>
      <c r="U35" s="228"/>
      <c r="V35" s="228"/>
      <c r="W35" s="228"/>
      <c r="X35" s="228"/>
      <c r="Y35" s="77"/>
      <c r="Z35" s="268"/>
      <c r="AA35" s="228"/>
      <c r="AB35" s="228"/>
      <c r="AC35" s="228"/>
      <c r="AD35" s="228"/>
    </row>
    <row r="36" spans="1:30" s="211" customFormat="1" ht="33.75" customHeight="1" x14ac:dyDescent="0.4">
      <c r="A36" s="373" t="s">
        <v>195</v>
      </c>
      <c r="B36" s="56">
        <f>[6]Enero!J29</f>
        <v>6</v>
      </c>
      <c r="C36" s="56">
        <f>[6]Febrero!J29</f>
        <v>401</v>
      </c>
      <c r="D36" s="56">
        <f>[6]Marzo!J29</f>
        <v>50</v>
      </c>
      <c r="E36" s="56">
        <f>[6]Abril!J29</f>
        <v>90</v>
      </c>
      <c r="F36" s="56">
        <f>[6]Mayo!J29</f>
        <v>617</v>
      </c>
      <c r="G36" s="56">
        <f>[6]junio!J29</f>
        <v>105</v>
      </c>
      <c r="H36" s="56">
        <f>[6]Julio!J29</f>
        <v>0</v>
      </c>
      <c r="I36" s="56">
        <f>[6]Agosto!J29</f>
        <v>102</v>
      </c>
      <c r="J36" s="56">
        <f>[6]Septiembre!J29</f>
        <v>8</v>
      </c>
      <c r="K36" s="56">
        <f>[6]Octubre!J29</f>
        <v>0</v>
      </c>
      <c r="L36" s="56">
        <f>+[6]Noviembre!J29</f>
        <v>2514</v>
      </c>
      <c r="M36" s="56">
        <f>[6]Diciembre!J29</f>
        <v>85</v>
      </c>
      <c r="N36" s="57">
        <f t="shared" si="0"/>
        <v>3978</v>
      </c>
      <c r="O36" s="77"/>
      <c r="P36" s="268"/>
      <c r="Q36" s="228"/>
      <c r="R36" s="228"/>
      <c r="S36" s="228"/>
      <c r="T36" s="228"/>
      <c r="U36" s="228"/>
      <c r="V36" s="228"/>
      <c r="W36" s="228"/>
      <c r="X36" s="228"/>
      <c r="Y36" s="77"/>
      <c r="Z36" s="268"/>
      <c r="AA36" s="228"/>
      <c r="AB36" s="228"/>
      <c r="AC36" s="228"/>
      <c r="AD36" s="228"/>
    </row>
    <row r="37" spans="1:30" s="211" customFormat="1" ht="33.75" customHeight="1" x14ac:dyDescent="0.4">
      <c r="A37" s="373" t="s">
        <v>196</v>
      </c>
      <c r="B37" s="56">
        <f>[6]Enero!J30</f>
        <v>978</v>
      </c>
      <c r="C37" s="56">
        <f>[6]Febrero!J30</f>
        <v>2123</v>
      </c>
      <c r="D37" s="56">
        <f>[6]Marzo!J30</f>
        <v>1343</v>
      </c>
      <c r="E37" s="56">
        <f>[6]Abril!J30</f>
        <v>1342</v>
      </c>
      <c r="F37" s="56">
        <f>[6]Mayo!J30</f>
        <v>1149</v>
      </c>
      <c r="G37" s="56">
        <f>[6]junio!J30</f>
        <v>1167</v>
      </c>
      <c r="H37" s="56">
        <f>[6]Julio!J30</f>
        <v>1371</v>
      </c>
      <c r="I37" s="56">
        <f>[6]Agosto!J30</f>
        <v>1165</v>
      </c>
      <c r="J37" s="56">
        <f>[6]Septiembre!J30</f>
        <v>1247</v>
      </c>
      <c r="K37" s="56">
        <f>[6]Octubre!J30</f>
        <v>1219</v>
      </c>
      <c r="L37" s="56">
        <f>+[6]Noviembre!J30</f>
        <v>1555</v>
      </c>
      <c r="M37" s="56">
        <f>[6]Diciembre!J30</f>
        <v>1628</v>
      </c>
      <c r="N37" s="57">
        <f>SUM(B37:M37)</f>
        <v>16287</v>
      </c>
      <c r="O37" s="77"/>
      <c r="P37" s="268"/>
      <c r="Q37" s="228"/>
      <c r="R37" s="228"/>
      <c r="S37" s="228"/>
      <c r="T37" s="228"/>
      <c r="U37" s="228"/>
      <c r="V37" s="228"/>
      <c r="W37" s="228"/>
      <c r="X37" s="228"/>
      <c r="Y37" s="77"/>
      <c r="Z37" s="268"/>
      <c r="AA37" s="228"/>
      <c r="AB37" s="228"/>
      <c r="AC37" s="228"/>
      <c r="AD37" s="228"/>
    </row>
    <row r="38" spans="1:30" s="211" customFormat="1" ht="33.75" customHeight="1" x14ac:dyDescent="0.4">
      <c r="A38" s="373" t="s">
        <v>197</v>
      </c>
      <c r="B38" s="56">
        <f>[6]Enero!J31</f>
        <v>0</v>
      </c>
      <c r="C38" s="56">
        <f>[6]Febrero!J31</f>
        <v>0</v>
      </c>
      <c r="D38" s="56">
        <f>[6]Marzo!J31</f>
        <v>0</v>
      </c>
      <c r="E38" s="56">
        <f>[6]Abril!J31</f>
        <v>0</v>
      </c>
      <c r="F38" s="56">
        <f>[6]Mayo!J31</f>
        <v>0</v>
      </c>
      <c r="G38" s="56">
        <f>[6]junio!J31</f>
        <v>0</v>
      </c>
      <c r="H38" s="56">
        <f>[6]Julio!J31</f>
        <v>0</v>
      </c>
      <c r="I38" s="56">
        <f>[6]Agosto!J31</f>
        <v>0</v>
      </c>
      <c r="J38" s="56">
        <f>[6]Septiembre!J31</f>
        <v>11301</v>
      </c>
      <c r="K38" s="56">
        <f>[6]Octubre!J31</f>
        <v>18824</v>
      </c>
      <c r="L38" s="56">
        <f>+[6]Noviembre!J31</f>
        <v>20417</v>
      </c>
      <c r="M38" s="56">
        <f>[6]Diciembre!J31</f>
        <v>9458</v>
      </c>
      <c r="N38" s="57">
        <f t="shared" si="0"/>
        <v>60000</v>
      </c>
      <c r="O38" s="228"/>
      <c r="P38" s="228"/>
      <c r="Q38" s="228"/>
      <c r="R38" s="228"/>
      <c r="S38" s="77"/>
      <c r="T38" s="77"/>
      <c r="U38" s="77"/>
      <c r="V38" s="228"/>
      <c r="W38" s="228"/>
      <c r="X38" s="228"/>
      <c r="Y38" s="228"/>
      <c r="Z38" s="228"/>
      <c r="AA38" s="228"/>
      <c r="AB38" s="228"/>
      <c r="AC38" s="77"/>
      <c r="AD38" s="77"/>
    </row>
    <row r="39" spans="1:30" s="211" customFormat="1" ht="33.75" customHeight="1" x14ac:dyDescent="0.4">
      <c r="A39" s="373" t="s">
        <v>198</v>
      </c>
      <c r="B39" s="56">
        <f>[6]Enero!J32</f>
        <v>1078</v>
      </c>
      <c r="C39" s="56">
        <f>[6]Febrero!J32</f>
        <v>1513</v>
      </c>
      <c r="D39" s="56">
        <f>[6]Marzo!J32</f>
        <v>2495</v>
      </c>
      <c r="E39" s="56">
        <f>[6]Abril!J32</f>
        <v>2301</v>
      </c>
      <c r="F39" s="56">
        <f>[6]Mayo!J32</f>
        <v>1250</v>
      </c>
      <c r="G39" s="56">
        <f>[6]junio!J32</f>
        <v>1208</v>
      </c>
      <c r="H39" s="56">
        <f>[6]Julio!J32</f>
        <v>1014</v>
      </c>
      <c r="I39" s="56">
        <f>[6]Agosto!J32</f>
        <v>1465</v>
      </c>
      <c r="J39" s="56">
        <f>[6]Septiembre!J32</f>
        <v>1722</v>
      </c>
      <c r="K39" s="56">
        <f>[6]Octubre!J32</f>
        <v>1394</v>
      </c>
      <c r="L39" s="56">
        <f>+[6]Noviembre!J32</f>
        <v>1458</v>
      </c>
      <c r="M39" s="56">
        <f>[6]Diciembre!J32</f>
        <v>1217</v>
      </c>
      <c r="N39" s="57">
        <f t="shared" si="0"/>
        <v>18115</v>
      </c>
      <c r="O39" s="77"/>
      <c r="P39" s="268"/>
      <c r="Q39" s="228"/>
      <c r="R39" s="228"/>
      <c r="S39" s="228"/>
      <c r="T39" s="228"/>
      <c r="U39" s="228"/>
      <c r="V39" s="228"/>
      <c r="W39" s="228"/>
      <c r="X39" s="228"/>
      <c r="Y39" s="77"/>
      <c r="Z39" s="268"/>
      <c r="AA39" s="228"/>
      <c r="AB39" s="228"/>
      <c r="AC39" s="228"/>
      <c r="AD39" s="228"/>
    </row>
    <row r="40" spans="1:30" s="211" customFormat="1" ht="33.75" customHeight="1" x14ac:dyDescent="0.4">
      <c r="A40" s="373" t="s">
        <v>199</v>
      </c>
      <c r="B40" s="56">
        <f>[6]Enero!J33</f>
        <v>866</v>
      </c>
      <c r="C40" s="56">
        <f>[6]Febrero!J33</f>
        <v>999</v>
      </c>
      <c r="D40" s="56">
        <f>[6]Marzo!J33</f>
        <v>728</v>
      </c>
      <c r="E40" s="56">
        <f>[6]Abril!J33</f>
        <v>2312</v>
      </c>
      <c r="F40" s="56">
        <f>[6]Mayo!J33</f>
        <v>446</v>
      </c>
      <c r="G40" s="56">
        <f>[6]junio!J33</f>
        <v>820</v>
      </c>
      <c r="H40" s="56">
        <f>[6]Julio!J33</f>
        <v>2050</v>
      </c>
      <c r="I40" s="56">
        <f>[6]Agosto!J33</f>
        <v>2571</v>
      </c>
      <c r="J40" s="56">
        <f>[6]Septiembre!J33</f>
        <v>381</v>
      </c>
      <c r="K40" s="56">
        <f>[6]Octubre!J33</f>
        <v>695</v>
      </c>
      <c r="L40" s="56">
        <f>+[6]Noviembre!J33</f>
        <v>9541</v>
      </c>
      <c r="M40" s="56">
        <f>[6]Diciembre!J33</f>
        <v>1098</v>
      </c>
      <c r="N40" s="57">
        <f t="shared" si="0"/>
        <v>22507</v>
      </c>
      <c r="O40" s="77"/>
      <c r="P40" s="268"/>
      <c r="Q40" s="228"/>
      <c r="R40" s="228"/>
      <c r="S40" s="228"/>
      <c r="T40" s="228"/>
      <c r="U40" s="228"/>
      <c r="V40" s="228"/>
      <c r="W40" s="228"/>
      <c r="X40" s="228"/>
      <c r="Y40" s="77"/>
      <c r="Z40" s="268"/>
      <c r="AA40" s="228"/>
      <c r="AB40" s="228"/>
      <c r="AC40" s="228"/>
      <c r="AD40" s="228"/>
    </row>
    <row r="41" spans="1:30" s="211" customFormat="1" ht="33.75" customHeight="1" x14ac:dyDescent="0.4">
      <c r="A41" s="373" t="s">
        <v>200</v>
      </c>
      <c r="B41" s="56">
        <f>[6]Enero!J34</f>
        <v>1003</v>
      </c>
      <c r="C41" s="56">
        <f>[6]Febrero!J34</f>
        <v>806</v>
      </c>
      <c r="D41" s="56">
        <f>[6]Marzo!J34</f>
        <v>1445</v>
      </c>
      <c r="E41" s="56">
        <f>[6]Abril!J34</f>
        <v>1300</v>
      </c>
      <c r="F41" s="56">
        <f>[6]Mayo!J34</f>
        <v>2986</v>
      </c>
      <c r="G41" s="56">
        <f>[6]junio!J34</f>
        <v>2728</v>
      </c>
      <c r="H41" s="56">
        <f>[6]Julio!J34</f>
        <v>3058</v>
      </c>
      <c r="I41" s="56">
        <f>[6]Agosto!J34</f>
        <v>1710</v>
      </c>
      <c r="J41" s="56">
        <f>[6]Septiembre!J34</f>
        <v>1887</v>
      </c>
      <c r="K41" s="56">
        <f>[6]Octubre!J34</f>
        <v>5105</v>
      </c>
      <c r="L41" s="56">
        <f>+[6]Noviembre!J34</f>
        <v>2988</v>
      </c>
      <c r="M41" s="56">
        <f>[6]Diciembre!J34</f>
        <v>2377</v>
      </c>
      <c r="N41" s="57">
        <f t="shared" si="0"/>
        <v>27393</v>
      </c>
      <c r="O41" s="77"/>
      <c r="P41" s="268"/>
      <c r="Q41" s="228"/>
      <c r="R41" s="228"/>
      <c r="S41" s="228"/>
      <c r="T41" s="228"/>
      <c r="U41" s="228"/>
      <c r="V41" s="228"/>
      <c r="W41" s="228"/>
      <c r="X41" s="228"/>
      <c r="Y41" s="77"/>
      <c r="Z41" s="268"/>
      <c r="AA41" s="228"/>
      <c r="AB41" s="228"/>
      <c r="AC41" s="228"/>
      <c r="AD41" s="228"/>
    </row>
    <row r="42" spans="1:30" s="211" customFormat="1" ht="33.75" customHeight="1" x14ac:dyDescent="0.4">
      <c r="A42" s="373" t="s">
        <v>201</v>
      </c>
      <c r="B42" s="56">
        <f>[6]Enero!J35</f>
        <v>1007</v>
      </c>
      <c r="C42" s="56">
        <f>[6]Febrero!J35</f>
        <v>2003</v>
      </c>
      <c r="D42" s="56">
        <f>[6]Marzo!J35</f>
        <v>1818</v>
      </c>
      <c r="E42" s="56">
        <f>[6]Abril!J35</f>
        <v>1878</v>
      </c>
      <c r="F42" s="56">
        <f>[6]Mayo!J35</f>
        <v>3004</v>
      </c>
      <c r="G42" s="56">
        <f>[6]junio!J35</f>
        <v>1358</v>
      </c>
      <c r="H42" s="56">
        <f>[6]Julio!J35</f>
        <v>2157</v>
      </c>
      <c r="I42" s="56">
        <f>[6]Agosto!J35</f>
        <v>1893</v>
      </c>
      <c r="J42" s="56">
        <f>[6]Septiembre!J35</f>
        <v>3546</v>
      </c>
      <c r="K42" s="56">
        <f>[6]Octubre!J35</f>
        <v>2732</v>
      </c>
      <c r="L42" s="56">
        <f>+[6]Noviembre!J35</f>
        <v>1320</v>
      </c>
      <c r="M42" s="56">
        <f>[6]Diciembre!J35</f>
        <v>1701</v>
      </c>
      <c r="N42" s="57">
        <f t="shared" si="0"/>
        <v>24417</v>
      </c>
      <c r="O42" s="77"/>
      <c r="P42" s="268"/>
      <c r="Q42" s="228"/>
      <c r="R42" s="228"/>
      <c r="S42" s="228"/>
      <c r="T42" s="228"/>
      <c r="U42" s="228"/>
      <c r="V42" s="228"/>
      <c r="W42" s="228"/>
      <c r="X42" s="228"/>
      <c r="Y42" s="77"/>
      <c r="Z42" s="268"/>
      <c r="AA42" s="228"/>
      <c r="AB42" s="228"/>
      <c r="AC42" s="228"/>
      <c r="AD42" s="228"/>
    </row>
    <row r="43" spans="1:30" s="211" customFormat="1" ht="33.75" customHeight="1" x14ac:dyDescent="0.4">
      <c r="A43" s="373" t="s">
        <v>202</v>
      </c>
      <c r="B43" s="56">
        <f>[6]Enero!J36</f>
        <v>861</v>
      </c>
      <c r="C43" s="56">
        <f>[6]Febrero!J36</f>
        <v>806</v>
      </c>
      <c r="D43" s="56">
        <f>[6]Marzo!J36</f>
        <v>616</v>
      </c>
      <c r="E43" s="56">
        <f>[6]Abril!J36</f>
        <v>1026</v>
      </c>
      <c r="F43" s="56">
        <f>[6]Mayo!J36</f>
        <v>1301</v>
      </c>
      <c r="G43" s="56">
        <f>[6]junio!J36</f>
        <v>661</v>
      </c>
      <c r="H43" s="56">
        <f>[6]Julio!J36</f>
        <v>465</v>
      </c>
      <c r="I43" s="56">
        <f>[6]Agosto!J36</f>
        <v>413</v>
      </c>
      <c r="J43" s="56">
        <f>[6]Septiembre!J36</f>
        <v>541</v>
      </c>
      <c r="K43" s="56">
        <f>[6]Octubre!J36</f>
        <v>1316</v>
      </c>
      <c r="L43" s="56">
        <f>+[6]Noviembre!J36</f>
        <v>879</v>
      </c>
      <c r="M43" s="56">
        <f>[6]Diciembre!J36</f>
        <v>1186</v>
      </c>
      <c r="N43" s="57">
        <f t="shared" si="0"/>
        <v>10071</v>
      </c>
      <c r="O43" s="77"/>
      <c r="P43" s="268"/>
      <c r="Q43" s="228"/>
      <c r="R43" s="228"/>
      <c r="S43" s="228"/>
      <c r="T43" s="228"/>
      <c r="U43" s="228"/>
      <c r="V43" s="228"/>
      <c r="W43" s="228"/>
      <c r="X43" s="228"/>
      <c r="Y43" s="77"/>
      <c r="Z43" s="268"/>
      <c r="AA43" s="228"/>
      <c r="AB43" s="228"/>
      <c r="AC43" s="228"/>
      <c r="AD43" s="228"/>
    </row>
    <row r="44" spans="1:30" s="211" customFormat="1" ht="33.75" customHeight="1" x14ac:dyDescent="0.4">
      <c r="A44" s="373" t="s">
        <v>203</v>
      </c>
      <c r="B44" s="56">
        <f>[6]Enero!J37</f>
        <v>0</v>
      </c>
      <c r="C44" s="56">
        <f>[6]Febrero!J37</f>
        <v>0</v>
      </c>
      <c r="D44" s="56">
        <f>[6]Marzo!J37</f>
        <v>10</v>
      </c>
      <c r="E44" s="56">
        <f>[6]Abril!J37</f>
        <v>5</v>
      </c>
      <c r="F44" s="56">
        <f>[6]Mayo!J37</f>
        <v>445</v>
      </c>
      <c r="G44" s="56">
        <f>[6]junio!J37</f>
        <v>4</v>
      </c>
      <c r="H44" s="56">
        <f>[6]Julio!J37</f>
        <v>40</v>
      </c>
      <c r="I44" s="56">
        <f>[6]Agosto!J37</f>
        <v>5018</v>
      </c>
      <c r="J44" s="56">
        <f>[6]Septiembre!J37</f>
        <v>2000</v>
      </c>
      <c r="K44" s="56">
        <f>[6]Octubre!J37</f>
        <v>25</v>
      </c>
      <c r="L44" s="56">
        <f>+[6]Noviembre!J37</f>
        <v>150</v>
      </c>
      <c r="M44" s="56">
        <f>[6]Diciembre!J37</f>
        <v>556</v>
      </c>
      <c r="N44" s="57">
        <f t="shared" si="0"/>
        <v>8253</v>
      </c>
      <c r="O44" s="77"/>
      <c r="P44" s="268"/>
      <c r="Q44" s="228"/>
      <c r="R44" s="228"/>
      <c r="S44" s="228"/>
      <c r="T44" s="228"/>
      <c r="U44" s="228"/>
      <c r="V44" s="228"/>
      <c r="W44" s="228"/>
      <c r="X44" s="228"/>
      <c r="Y44" s="77"/>
      <c r="Z44" s="268"/>
      <c r="AA44" s="228"/>
      <c r="AB44" s="228"/>
      <c r="AC44" s="228"/>
      <c r="AD44" s="228"/>
    </row>
    <row r="45" spans="1:30" s="211" customFormat="1" ht="33.75" customHeight="1" x14ac:dyDescent="0.4">
      <c r="A45" s="373" t="s">
        <v>204</v>
      </c>
      <c r="B45" s="56">
        <f>[6]Enero!J38</f>
        <v>3820</v>
      </c>
      <c r="C45" s="56">
        <f>[6]Febrero!J38</f>
        <v>4025</v>
      </c>
      <c r="D45" s="56">
        <f>[6]Marzo!J38</f>
        <v>4642</v>
      </c>
      <c r="E45" s="56">
        <f>[6]Abril!J38</f>
        <v>6420</v>
      </c>
      <c r="F45" s="56">
        <f>[6]Mayo!J38</f>
        <v>3397</v>
      </c>
      <c r="G45" s="56">
        <f>[6]junio!J38</f>
        <v>6020</v>
      </c>
      <c r="H45" s="56">
        <f>[6]Julio!J38</f>
        <v>10151</v>
      </c>
      <c r="I45" s="56">
        <f>[6]Agosto!J38</f>
        <v>13647</v>
      </c>
      <c r="J45" s="56">
        <f>[6]Septiembre!J38</f>
        <v>3366</v>
      </c>
      <c r="K45" s="56">
        <f>[6]Octubre!J38</f>
        <v>3336</v>
      </c>
      <c r="L45" s="56">
        <f>+[6]Noviembre!J38</f>
        <v>4962</v>
      </c>
      <c r="M45" s="56">
        <f>[6]Diciembre!J38</f>
        <v>6113</v>
      </c>
      <c r="N45" s="57">
        <f t="shared" si="0"/>
        <v>69899</v>
      </c>
      <c r="O45" s="77"/>
      <c r="P45" s="268"/>
      <c r="Q45" s="228"/>
      <c r="R45" s="228"/>
      <c r="S45" s="228"/>
      <c r="T45" s="228"/>
      <c r="U45" s="228"/>
      <c r="V45" s="228"/>
      <c r="W45" s="228"/>
      <c r="X45" s="228"/>
      <c r="Y45" s="77"/>
      <c r="Z45" s="268"/>
      <c r="AA45" s="228"/>
      <c r="AB45" s="228"/>
      <c r="AC45" s="228"/>
      <c r="AD45" s="228"/>
    </row>
    <row r="46" spans="1:30" s="211" customFormat="1" ht="33.75" customHeight="1" x14ac:dyDescent="0.4">
      <c r="A46" s="373" t="s">
        <v>205</v>
      </c>
      <c r="B46" s="56">
        <f>[6]Enero!J39</f>
        <v>20</v>
      </c>
      <c r="C46" s="56">
        <f>[6]Febrero!J39</f>
        <v>0</v>
      </c>
      <c r="D46" s="56">
        <f>[6]Marzo!J39</f>
        <v>0</v>
      </c>
      <c r="E46" s="56">
        <f>[6]Abril!J39</f>
        <v>0</v>
      </c>
      <c r="F46" s="56">
        <f>[6]Mayo!J39</f>
        <v>0</v>
      </c>
      <c r="G46" s="56">
        <f>[6]junio!J39</f>
        <v>0</v>
      </c>
      <c r="H46" s="56">
        <f>[6]Julio!J39</f>
        <v>0</v>
      </c>
      <c r="I46" s="56">
        <f>[6]Agosto!J39</f>
        <v>44</v>
      </c>
      <c r="J46" s="56">
        <f>[6]Septiembre!J39</f>
        <v>0</v>
      </c>
      <c r="K46" s="56">
        <f>[6]Octubre!J39</f>
        <v>3</v>
      </c>
      <c r="L46" s="56">
        <f>+[6]Noviembre!J39</f>
        <v>0</v>
      </c>
      <c r="M46" s="56">
        <f>[6]Diciembre!J39</f>
        <v>0</v>
      </c>
      <c r="N46" s="57">
        <f t="shared" si="0"/>
        <v>67</v>
      </c>
      <c r="O46" s="77"/>
      <c r="P46" s="268"/>
      <c r="Q46" s="228"/>
      <c r="R46" s="228"/>
      <c r="S46" s="228"/>
      <c r="T46" s="228"/>
      <c r="U46" s="228"/>
      <c r="V46" s="228"/>
      <c r="W46" s="228"/>
      <c r="X46" s="228"/>
      <c r="Y46" s="77"/>
      <c r="Z46" s="268"/>
      <c r="AA46" s="228"/>
      <c r="AB46" s="228"/>
      <c r="AC46" s="228"/>
      <c r="AD46" s="228"/>
    </row>
    <row r="47" spans="1:30" s="211" customFormat="1" ht="33.75" customHeight="1" x14ac:dyDescent="0.4">
      <c r="A47" s="373" t="s">
        <v>206</v>
      </c>
      <c r="B47" s="56">
        <f>[6]Enero!J40</f>
        <v>6389</v>
      </c>
      <c r="C47" s="56">
        <f>[6]Febrero!J40</f>
        <v>6359</v>
      </c>
      <c r="D47" s="56">
        <f>[6]Marzo!J40</f>
        <v>3823</v>
      </c>
      <c r="E47" s="56">
        <f>[6]Abril!J40</f>
        <v>6142</v>
      </c>
      <c r="F47" s="56">
        <f>[6]Mayo!J40</f>
        <v>4186</v>
      </c>
      <c r="G47" s="56">
        <f>[6]junio!J40</f>
        <v>6985</v>
      </c>
      <c r="H47" s="56">
        <f>[6]Julio!J40</f>
        <v>6150</v>
      </c>
      <c r="I47" s="56">
        <f>[6]Agosto!J40</f>
        <v>3833</v>
      </c>
      <c r="J47" s="56">
        <f>[6]Septiembre!J40</f>
        <v>7420</v>
      </c>
      <c r="K47" s="56">
        <f>[6]Octubre!J40</f>
        <v>4611</v>
      </c>
      <c r="L47" s="56">
        <f>+[6]Noviembre!J40</f>
        <v>6520.9999999999991</v>
      </c>
      <c r="M47" s="56">
        <f>[6]Diciembre!J40</f>
        <v>6566</v>
      </c>
      <c r="N47" s="57">
        <f t="shared" si="0"/>
        <v>68985</v>
      </c>
      <c r="O47" s="77"/>
      <c r="P47" s="268"/>
      <c r="Q47" s="228"/>
      <c r="R47" s="228"/>
      <c r="S47" s="228"/>
      <c r="T47" s="228"/>
      <c r="U47" s="228"/>
      <c r="V47" s="228"/>
      <c r="W47" s="228"/>
      <c r="X47" s="228"/>
      <c r="Y47" s="77"/>
      <c r="Z47" s="268"/>
      <c r="AA47" s="228"/>
      <c r="AB47" s="228"/>
      <c r="AC47" s="228"/>
      <c r="AD47" s="228"/>
    </row>
    <row r="48" spans="1:30" s="211" customFormat="1" ht="33.75" customHeight="1" thickBot="1" x14ac:dyDescent="0.45">
      <c r="A48" s="374" t="s">
        <v>207</v>
      </c>
      <c r="B48" s="375">
        <f>[6]Enero!J41</f>
        <v>18611</v>
      </c>
      <c r="C48" s="375">
        <f>[6]Febrero!J41</f>
        <v>20963</v>
      </c>
      <c r="D48" s="375">
        <f>[6]Marzo!J41</f>
        <v>14593</v>
      </c>
      <c r="E48" s="375">
        <f>[6]Abril!J41</f>
        <v>15233</v>
      </c>
      <c r="F48" s="375">
        <f>[6]Mayo!J41</f>
        <v>16892</v>
      </c>
      <c r="G48" s="375">
        <f>[6]junio!J41</f>
        <v>19258</v>
      </c>
      <c r="H48" s="375">
        <f>[6]Julio!J41</f>
        <v>16975</v>
      </c>
      <c r="I48" s="375">
        <f>[6]Agosto!J41</f>
        <v>11973</v>
      </c>
      <c r="J48" s="375">
        <f>[6]Septiembre!J41</f>
        <v>38023</v>
      </c>
      <c r="K48" s="375">
        <f>[6]Octubre!J41</f>
        <v>17024</v>
      </c>
      <c r="L48" s="375">
        <f>+[6]Noviembre!J41</f>
        <v>39209.999999999993</v>
      </c>
      <c r="M48" s="375">
        <f>[6]Diciembre!J41</f>
        <v>26727</v>
      </c>
      <c r="N48" s="376">
        <f t="shared" si="0"/>
        <v>255482</v>
      </c>
      <c r="O48" s="77"/>
      <c r="P48" s="268"/>
      <c r="Q48" s="228"/>
      <c r="R48" s="228"/>
      <c r="S48" s="228"/>
      <c r="T48" s="228"/>
      <c r="U48" s="228"/>
      <c r="V48" s="228"/>
      <c r="W48" s="228"/>
      <c r="X48" s="228"/>
      <c r="Y48" s="77"/>
      <c r="Z48" s="268"/>
      <c r="AA48" s="228"/>
      <c r="AB48" s="228"/>
      <c r="AC48" s="228"/>
      <c r="AD48" s="228"/>
    </row>
    <row r="49" spans="1:30" s="211" customFormat="1" ht="35.25" customHeight="1" thickBot="1" x14ac:dyDescent="0.45">
      <c r="A49" s="377" t="s">
        <v>14</v>
      </c>
      <c r="B49" s="378">
        <f t="shared" ref="B49:L49" si="1">SUM(B15:B48)</f>
        <v>741320</v>
      </c>
      <c r="C49" s="378">
        <f t="shared" si="1"/>
        <v>362973</v>
      </c>
      <c r="D49" s="378">
        <f t="shared" si="1"/>
        <v>187414</v>
      </c>
      <c r="E49" s="378">
        <f t="shared" si="1"/>
        <v>328580</v>
      </c>
      <c r="F49" s="378">
        <f t="shared" si="1"/>
        <v>559372</v>
      </c>
      <c r="G49" s="378">
        <f>SUM(G15:G48)</f>
        <v>965429</v>
      </c>
      <c r="H49" s="378">
        <f t="shared" si="1"/>
        <v>424030</v>
      </c>
      <c r="I49" s="378">
        <f t="shared" si="1"/>
        <v>248882</v>
      </c>
      <c r="J49" s="378">
        <f t="shared" si="1"/>
        <v>346227</v>
      </c>
      <c r="K49" s="378">
        <f t="shared" si="1"/>
        <v>195604</v>
      </c>
      <c r="L49" s="378">
        <f t="shared" si="1"/>
        <v>324390</v>
      </c>
      <c r="M49" s="378">
        <f>SUM(M15:M48)</f>
        <v>768241</v>
      </c>
      <c r="N49" s="379">
        <f>SUM(N15:N48)</f>
        <v>5452462</v>
      </c>
      <c r="O49" s="77"/>
      <c r="P49" s="268"/>
      <c r="Q49" s="228"/>
      <c r="R49" s="228"/>
      <c r="S49" s="228"/>
      <c r="T49" s="228"/>
      <c r="U49" s="228"/>
      <c r="V49" s="228"/>
      <c r="W49" s="228"/>
      <c r="X49" s="228"/>
      <c r="Y49" s="77"/>
      <c r="Z49" s="268"/>
      <c r="AA49" s="228"/>
      <c r="AB49" s="228"/>
      <c r="AC49" s="228"/>
      <c r="AD49" s="228"/>
    </row>
    <row r="50" spans="1:30" ht="17.100000000000001" customHeight="1" x14ac:dyDescent="0.3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77"/>
      <c r="P50" s="268"/>
      <c r="Q50" s="175"/>
      <c r="R50" s="175"/>
      <c r="S50" s="175"/>
      <c r="T50" s="175"/>
      <c r="U50" s="175"/>
      <c r="V50" s="175"/>
      <c r="W50" s="175"/>
      <c r="X50" s="175"/>
      <c r="Y50" s="77"/>
      <c r="Z50" s="268"/>
      <c r="AA50" s="175"/>
      <c r="AB50" s="175"/>
      <c r="AC50" s="175"/>
      <c r="AD50" s="175"/>
    </row>
    <row r="51" spans="1:30" ht="17.100000000000001" customHeight="1" x14ac:dyDescent="0.35">
      <c r="A51" s="380" t="s">
        <v>269</v>
      </c>
      <c r="B51" s="205"/>
      <c r="C51" s="205"/>
      <c r="D51" s="205"/>
      <c r="E51" s="185"/>
      <c r="F51" s="228"/>
      <c r="G51" s="228"/>
      <c r="H51" s="228"/>
      <c r="I51" s="228"/>
      <c r="J51" s="228"/>
      <c r="K51" s="228"/>
      <c r="L51" s="228"/>
      <c r="M51" s="228"/>
      <c r="N51" s="228"/>
      <c r="O51" s="77"/>
      <c r="P51" s="268"/>
      <c r="Q51" s="175"/>
      <c r="R51" s="175"/>
      <c r="S51" s="175"/>
      <c r="T51" s="175"/>
      <c r="U51" s="175"/>
      <c r="V51" s="175"/>
      <c r="W51" s="175"/>
      <c r="X51" s="175"/>
      <c r="Y51" s="77"/>
      <c r="Z51" s="268"/>
      <c r="AA51" s="175"/>
      <c r="AB51" s="175"/>
      <c r="AC51" s="175"/>
      <c r="AD51" s="175"/>
    </row>
    <row r="52" spans="1:30" ht="17.100000000000001" customHeight="1" x14ac:dyDescent="0.35">
      <c r="A52" s="380"/>
      <c r="B52" s="205"/>
      <c r="C52" s="205"/>
      <c r="D52" s="205"/>
      <c r="E52" s="185"/>
      <c r="F52" s="228"/>
      <c r="G52" s="228"/>
      <c r="H52" s="228"/>
      <c r="I52" s="228"/>
      <c r="J52" s="228"/>
      <c r="K52" s="228"/>
      <c r="L52" s="228"/>
      <c r="M52" s="228"/>
      <c r="N52" s="228"/>
      <c r="O52" s="77"/>
      <c r="P52" s="268"/>
      <c r="Q52" s="175"/>
      <c r="R52" s="175"/>
      <c r="S52" s="175"/>
      <c r="T52" s="175"/>
      <c r="U52" s="175"/>
      <c r="V52" s="175"/>
      <c r="W52" s="175"/>
      <c r="X52" s="175"/>
      <c r="Y52" s="77"/>
      <c r="Z52" s="268"/>
      <c r="AA52" s="175"/>
      <c r="AB52" s="175"/>
      <c r="AC52" s="175"/>
      <c r="AD52" s="175"/>
    </row>
    <row r="53" spans="1:30" ht="17.100000000000001" customHeight="1" x14ac:dyDescent="0.35">
      <c r="A53" s="380"/>
      <c r="B53" s="205"/>
      <c r="C53" s="205"/>
      <c r="D53" s="205"/>
      <c r="E53" s="185"/>
      <c r="F53" s="228"/>
      <c r="G53" s="228"/>
      <c r="H53" s="228"/>
      <c r="I53" s="228"/>
      <c r="J53" s="228"/>
      <c r="K53" s="228"/>
      <c r="L53" s="228"/>
      <c r="M53" s="228"/>
      <c r="N53" s="228"/>
      <c r="O53" s="77"/>
      <c r="P53" s="268"/>
      <c r="Q53" s="175"/>
      <c r="R53" s="175"/>
      <c r="S53" s="175"/>
      <c r="T53" s="175"/>
      <c r="U53" s="175"/>
      <c r="V53" s="175"/>
      <c r="W53" s="175"/>
      <c r="X53" s="175"/>
      <c r="Y53" s="77"/>
      <c r="Z53" s="268"/>
      <c r="AA53" s="175"/>
      <c r="AB53" s="175"/>
      <c r="AC53" s="175"/>
      <c r="AD53" s="175"/>
    </row>
    <row r="54" spans="1:30" ht="17.100000000000001" customHeight="1" x14ac:dyDescent="0.35">
      <c r="A54" s="261"/>
      <c r="B54" s="188"/>
      <c r="C54" s="188"/>
      <c r="D54" s="18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7"/>
      <c r="P54" s="268"/>
      <c r="Q54" s="175"/>
      <c r="R54" s="175"/>
      <c r="S54" s="175"/>
      <c r="T54" s="175"/>
      <c r="U54" s="175"/>
      <c r="V54" s="175"/>
      <c r="W54" s="175"/>
      <c r="X54" s="175"/>
      <c r="Y54" s="77"/>
      <c r="Z54" s="268"/>
      <c r="AA54" s="175"/>
      <c r="AB54" s="175"/>
      <c r="AC54" s="175"/>
      <c r="AD54" s="175"/>
    </row>
    <row r="55" spans="1:30" ht="17.100000000000001" customHeight="1" x14ac:dyDescent="0.35">
      <c r="A55" s="261"/>
      <c r="B55" s="188"/>
      <c r="C55" s="188"/>
      <c r="D55" s="18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7"/>
      <c r="P55" s="268"/>
      <c r="Q55" s="175"/>
      <c r="R55" s="175"/>
      <c r="S55" s="175"/>
      <c r="T55" s="175"/>
      <c r="U55" s="175"/>
      <c r="V55" s="175"/>
      <c r="W55" s="175"/>
      <c r="X55" s="175"/>
      <c r="Y55" s="77"/>
      <c r="Z55" s="268"/>
      <c r="AA55" s="175"/>
      <c r="AB55" s="175"/>
      <c r="AC55" s="175"/>
      <c r="AD55" s="175"/>
    </row>
    <row r="56" spans="1:30" ht="17.100000000000001" customHeight="1" x14ac:dyDescent="0.35">
      <c r="A56" s="261"/>
      <c r="B56" s="188"/>
      <c r="C56" s="188"/>
      <c r="D56" s="18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7"/>
      <c r="P56" s="268"/>
      <c r="Q56" s="175"/>
      <c r="R56" s="175"/>
      <c r="S56" s="175"/>
      <c r="T56" s="175"/>
      <c r="U56" s="175"/>
      <c r="V56" s="175"/>
      <c r="W56" s="175"/>
      <c r="X56" s="175"/>
      <c r="Y56" s="77"/>
      <c r="Z56" s="268"/>
      <c r="AA56" s="175"/>
      <c r="AB56" s="175"/>
      <c r="AC56" s="175"/>
      <c r="AD56" s="175"/>
    </row>
    <row r="57" spans="1:30" ht="17.100000000000001" customHeight="1" x14ac:dyDescent="0.35">
      <c r="A57" s="261"/>
      <c r="B57" s="188"/>
      <c r="C57" s="188"/>
      <c r="D57" s="18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7"/>
      <c r="P57" s="268"/>
      <c r="Q57" s="175"/>
      <c r="R57" s="175"/>
      <c r="S57" s="175"/>
      <c r="T57" s="175"/>
      <c r="U57" s="175"/>
      <c r="V57" s="175"/>
      <c r="W57" s="175"/>
      <c r="X57" s="175"/>
      <c r="Y57" s="77"/>
      <c r="Z57" s="268"/>
      <c r="AA57" s="175"/>
      <c r="AB57" s="175"/>
      <c r="AC57" s="175"/>
      <c r="AD57" s="175"/>
    </row>
    <row r="58" spans="1:30" ht="17.100000000000001" customHeight="1" x14ac:dyDescent="0.3">
      <c r="A58" s="228"/>
      <c r="B58" s="228"/>
      <c r="C58" s="228"/>
      <c r="D58" s="228"/>
      <c r="E58" s="228"/>
      <c r="F58" s="219"/>
      <c r="G58" s="219"/>
      <c r="H58" s="219"/>
      <c r="I58" s="219"/>
      <c r="J58" s="219"/>
      <c r="K58" s="219"/>
      <c r="L58" s="219"/>
      <c r="M58" s="219"/>
      <c r="N58" s="219"/>
      <c r="O58" s="77"/>
      <c r="P58" s="268"/>
      <c r="Q58" s="175"/>
      <c r="R58" s="175"/>
      <c r="S58" s="175"/>
      <c r="T58" s="175"/>
      <c r="U58" s="175"/>
      <c r="V58" s="175"/>
      <c r="W58" s="175"/>
      <c r="X58" s="175"/>
      <c r="Y58" s="77"/>
      <c r="Z58" s="268"/>
      <c r="AA58" s="175"/>
      <c r="AB58" s="175"/>
      <c r="AC58" s="175"/>
      <c r="AD58" s="175"/>
    </row>
    <row r="59" spans="1:30" ht="17.100000000000001" customHeight="1" x14ac:dyDescent="0.3">
      <c r="A59" s="471" t="s">
        <v>133</v>
      </c>
      <c r="B59" s="471"/>
      <c r="C59" s="471"/>
      <c r="D59" s="471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77"/>
      <c r="P59" s="268"/>
      <c r="Q59" s="175"/>
      <c r="R59" s="175"/>
      <c r="S59" s="175"/>
      <c r="T59" s="175"/>
      <c r="U59" s="175"/>
      <c r="V59" s="175"/>
      <c r="W59" s="175"/>
      <c r="X59" s="175"/>
      <c r="Y59" s="77"/>
      <c r="Z59" s="268"/>
      <c r="AA59" s="175"/>
      <c r="AB59" s="175"/>
      <c r="AC59" s="175"/>
      <c r="AD59" s="175"/>
    </row>
    <row r="60" spans="1:30" ht="24.75" customHeight="1" x14ac:dyDescent="0.3">
      <c r="A60" s="471"/>
      <c r="B60" s="471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77"/>
      <c r="P60" s="268"/>
      <c r="Q60" s="175"/>
      <c r="R60" s="175"/>
      <c r="S60" s="175"/>
      <c r="T60" s="175"/>
      <c r="U60" s="175"/>
      <c r="V60" s="175"/>
      <c r="W60" s="175"/>
      <c r="X60" s="175"/>
      <c r="Y60" s="77"/>
      <c r="Z60" s="268"/>
      <c r="AA60" s="175"/>
      <c r="AB60" s="175"/>
      <c r="AC60" s="175"/>
      <c r="AD60" s="175"/>
    </row>
    <row r="61" spans="1:30" ht="28.5" customHeight="1" x14ac:dyDescent="0.4">
      <c r="A61" s="463" t="s">
        <v>248</v>
      </c>
      <c r="B61" s="463"/>
      <c r="C61" s="463"/>
      <c r="D61" s="463"/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77"/>
      <c r="P61" s="268"/>
      <c r="Q61" s="175"/>
      <c r="R61" s="175"/>
      <c r="S61" s="175"/>
      <c r="T61" s="175"/>
      <c r="U61" s="175"/>
      <c r="V61" s="175"/>
      <c r="W61" s="175"/>
      <c r="X61" s="175"/>
      <c r="Y61" s="77"/>
      <c r="Z61" s="268"/>
      <c r="AA61" s="175"/>
      <c r="AB61" s="175"/>
      <c r="AC61" s="175"/>
      <c r="AD61" s="175"/>
    </row>
    <row r="62" spans="1:30" ht="25.5" customHeight="1" x14ac:dyDescent="0.4">
      <c r="A62" s="463" t="s">
        <v>86</v>
      </c>
      <c r="B62" s="463"/>
      <c r="C62" s="463"/>
      <c r="D62" s="463"/>
      <c r="E62" s="463"/>
      <c r="F62" s="463"/>
      <c r="G62" s="463"/>
      <c r="H62" s="463"/>
      <c r="I62" s="463"/>
      <c r="J62" s="463"/>
      <c r="K62" s="463"/>
      <c r="L62" s="463"/>
      <c r="M62" s="463"/>
      <c r="N62" s="463"/>
      <c r="O62" s="77"/>
      <c r="P62" s="268"/>
      <c r="Q62" s="175"/>
      <c r="R62" s="175"/>
      <c r="S62" s="175"/>
      <c r="T62" s="175"/>
      <c r="U62" s="175"/>
      <c r="V62" s="175"/>
      <c r="W62" s="175"/>
      <c r="X62" s="175"/>
      <c r="Y62" s="77"/>
      <c r="Z62" s="268"/>
      <c r="AA62" s="175"/>
      <c r="AB62" s="175"/>
      <c r="AC62" s="175"/>
      <c r="AD62" s="175"/>
    </row>
    <row r="63" spans="1:30" ht="17.100000000000001" customHeight="1" x14ac:dyDescent="0.3">
      <c r="A63" s="266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77"/>
      <c r="P63" s="268"/>
      <c r="Q63" s="175"/>
      <c r="R63" s="175"/>
      <c r="S63" s="175"/>
      <c r="T63" s="175"/>
      <c r="U63" s="175"/>
      <c r="V63" s="175"/>
      <c r="W63" s="175"/>
      <c r="X63" s="175"/>
      <c r="Y63" s="77"/>
      <c r="Z63" s="268"/>
      <c r="AA63" s="175"/>
      <c r="AB63" s="175"/>
      <c r="AC63" s="175"/>
      <c r="AD63" s="175"/>
    </row>
    <row r="64" spans="1:30" ht="1.5" customHeight="1" thickBot="1" x14ac:dyDescent="0.35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77"/>
      <c r="P64" s="268"/>
      <c r="Q64" s="175"/>
      <c r="R64" s="175"/>
      <c r="S64" s="175"/>
      <c r="T64" s="175"/>
      <c r="U64" s="175"/>
      <c r="V64" s="175"/>
      <c r="W64" s="175"/>
      <c r="X64" s="175"/>
      <c r="Y64" s="77"/>
      <c r="Z64" s="268"/>
      <c r="AA64" s="175"/>
      <c r="AB64" s="175"/>
      <c r="AC64" s="175"/>
      <c r="AD64" s="175"/>
    </row>
    <row r="65" spans="1:46" ht="33.75" customHeight="1" thickBot="1" x14ac:dyDescent="0.35">
      <c r="A65" s="367" t="s">
        <v>1</v>
      </c>
      <c r="B65" s="368" t="s">
        <v>2</v>
      </c>
      <c r="C65" s="368" t="s">
        <v>3</v>
      </c>
      <c r="D65" s="368" t="s">
        <v>4</v>
      </c>
      <c r="E65" s="368" t="s">
        <v>5</v>
      </c>
      <c r="F65" s="368" t="s">
        <v>6</v>
      </c>
      <c r="G65" s="368" t="s">
        <v>7</v>
      </c>
      <c r="H65" s="368" t="s">
        <v>8</v>
      </c>
      <c r="I65" s="368" t="s">
        <v>9</v>
      </c>
      <c r="J65" s="368" t="s">
        <v>10</v>
      </c>
      <c r="K65" s="368" t="s">
        <v>11</v>
      </c>
      <c r="L65" s="368" t="s">
        <v>12</v>
      </c>
      <c r="M65" s="368" t="s">
        <v>13</v>
      </c>
      <c r="N65" s="369" t="s">
        <v>14</v>
      </c>
      <c r="O65" s="77"/>
      <c r="P65" s="268"/>
      <c r="Q65" s="175"/>
      <c r="R65" s="175"/>
      <c r="S65" s="175"/>
      <c r="T65" s="175"/>
      <c r="U65" s="175"/>
      <c r="V65" s="175"/>
      <c r="W65" s="175"/>
      <c r="X65" s="175"/>
      <c r="Y65" s="77"/>
      <c r="Z65" s="268"/>
      <c r="AA65" s="175"/>
      <c r="AB65" s="175"/>
      <c r="AC65" s="175"/>
      <c r="AD65" s="175"/>
    </row>
    <row r="66" spans="1:46" ht="33.75" customHeight="1" x14ac:dyDescent="0.4">
      <c r="A66" s="382" t="s">
        <v>174</v>
      </c>
      <c r="B66" s="383">
        <f>[6]Enero!J52</f>
        <v>7561</v>
      </c>
      <c r="C66" s="383">
        <f>[6]Febrero!J56</f>
        <v>6800</v>
      </c>
      <c r="D66" s="383">
        <f>[6]Marzo!J56</f>
        <v>92893</v>
      </c>
      <c r="E66" s="383">
        <f>[6]Abril!J55</f>
        <v>455717</v>
      </c>
      <c r="F66" s="383">
        <f>[6]Mayo!J56</f>
        <v>490190</v>
      </c>
      <c r="G66" s="383">
        <f>[6]junio!J56</f>
        <v>169022</v>
      </c>
      <c r="H66" s="383">
        <f>[6]Julio!J56</f>
        <v>39836</v>
      </c>
      <c r="I66" s="383">
        <f>[6]Agosto!J56</f>
        <v>76460</v>
      </c>
      <c r="J66" s="383">
        <f>[6]Septiembre!J56</f>
        <v>337172</v>
      </c>
      <c r="K66" s="383">
        <f>[6]Octubre!J56</f>
        <v>548919</v>
      </c>
      <c r="L66" s="383">
        <f>+[6]Noviembre!J56</f>
        <v>290884</v>
      </c>
      <c r="M66" s="383">
        <f>[6]Diciembre!J56</f>
        <v>78743</v>
      </c>
      <c r="N66" s="384">
        <f>SUM(B66:M66)</f>
        <v>2594197</v>
      </c>
      <c r="O66" s="77"/>
      <c r="P66" s="268"/>
      <c r="Q66" s="175"/>
      <c r="R66" s="175"/>
      <c r="S66" s="175"/>
      <c r="T66" s="175"/>
      <c r="U66" s="175"/>
      <c r="V66" s="175"/>
      <c r="W66" s="175"/>
      <c r="X66" s="175"/>
      <c r="Y66" s="77"/>
      <c r="Z66" s="268"/>
      <c r="AA66" s="175"/>
      <c r="AB66" s="175"/>
      <c r="AC66" s="175"/>
      <c r="AD66" s="175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</row>
    <row r="67" spans="1:46" ht="33.75" customHeight="1" x14ac:dyDescent="0.4">
      <c r="A67" s="160" t="s">
        <v>175</v>
      </c>
      <c r="B67" s="63">
        <f>[6]Enero!J53</f>
        <v>28272</v>
      </c>
      <c r="C67" s="63">
        <f>[6]Febrero!J57</f>
        <v>30218</v>
      </c>
      <c r="D67" s="63">
        <f>[6]Marzo!J57</f>
        <v>18220</v>
      </c>
      <c r="E67" s="63">
        <f>[6]Abril!J56</f>
        <v>23520</v>
      </c>
      <c r="F67" s="63">
        <f>[6]Mayo!J57</f>
        <v>14360</v>
      </c>
      <c r="G67" s="63">
        <f>[6]junio!J57</f>
        <v>34588</v>
      </c>
      <c r="H67" s="63">
        <f>[6]Julio!J57</f>
        <v>35328</v>
      </c>
      <c r="I67" s="63">
        <f>[6]Agosto!J57</f>
        <v>53672</v>
      </c>
      <c r="J67" s="63">
        <f>[6]Septiembre!J57</f>
        <v>46198</v>
      </c>
      <c r="K67" s="63">
        <f>[6]Octubre!J57</f>
        <v>29563</v>
      </c>
      <c r="L67" s="63">
        <f>+[6]Noviembre!J57</f>
        <v>25874</v>
      </c>
      <c r="M67" s="63">
        <f>[6]Diciembre!J57</f>
        <v>45216.999999999993</v>
      </c>
      <c r="N67" s="64">
        <f t="shared" ref="N67:N97" si="2">SUM(B67:M67)</f>
        <v>385030</v>
      </c>
      <c r="O67" s="77"/>
      <c r="P67" s="268"/>
      <c r="Q67" s="175"/>
      <c r="R67" s="175"/>
      <c r="S67" s="175"/>
      <c r="T67" s="175"/>
      <c r="U67" s="175"/>
      <c r="V67" s="175"/>
      <c r="W67" s="175"/>
      <c r="X67" s="175"/>
      <c r="Y67" s="77"/>
      <c r="Z67" s="268"/>
      <c r="AA67" s="175"/>
      <c r="AB67" s="175"/>
      <c r="AC67" s="175"/>
      <c r="AD67" s="175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</row>
    <row r="68" spans="1:46" ht="33.75" customHeight="1" x14ac:dyDescent="0.4">
      <c r="A68" s="160" t="s">
        <v>176</v>
      </c>
      <c r="B68" s="63">
        <f>[6]Enero!J54</f>
        <v>10325</v>
      </c>
      <c r="C68" s="63">
        <f>[6]Febrero!J58</f>
        <v>20</v>
      </c>
      <c r="D68" s="63">
        <f>[6]Marzo!J58</f>
        <v>3115</v>
      </c>
      <c r="E68" s="63">
        <f>[6]Abril!J57</f>
        <v>0</v>
      </c>
      <c r="F68" s="63">
        <f>[6]Mayo!J58</f>
        <v>250</v>
      </c>
      <c r="G68" s="63">
        <f>[6]junio!J58</f>
        <v>14</v>
      </c>
      <c r="H68" s="63">
        <f>[6]Julio!J58</f>
        <v>0</v>
      </c>
      <c r="I68" s="63">
        <f>[6]Agosto!J58</f>
        <v>760</v>
      </c>
      <c r="J68" s="63">
        <f>[6]Septiembre!J58</f>
        <v>1105</v>
      </c>
      <c r="K68" s="63">
        <f>[6]Octubre!J58</f>
        <v>0</v>
      </c>
      <c r="L68" s="63">
        <f>+[6]Noviembre!J58</f>
        <v>2222</v>
      </c>
      <c r="M68" s="63">
        <f>[6]Diciembre!J58</f>
        <v>1854</v>
      </c>
      <c r="N68" s="64">
        <f t="shared" si="2"/>
        <v>19665</v>
      </c>
      <c r="O68" s="77"/>
      <c r="P68" s="268"/>
      <c r="Q68" s="175"/>
      <c r="R68" s="175"/>
      <c r="S68" s="175"/>
      <c r="T68" s="175"/>
      <c r="U68" s="175"/>
      <c r="V68" s="175"/>
      <c r="W68" s="175"/>
      <c r="X68" s="175"/>
      <c r="Y68" s="77"/>
      <c r="Z68" s="268"/>
      <c r="AA68" s="175"/>
      <c r="AB68" s="175"/>
      <c r="AC68" s="175"/>
      <c r="AD68" s="175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</row>
    <row r="69" spans="1:46" ht="33.75" customHeight="1" x14ac:dyDescent="0.4">
      <c r="A69" s="160" t="s">
        <v>177</v>
      </c>
      <c r="B69" s="63">
        <f>[6]Enero!J55</f>
        <v>386201</v>
      </c>
      <c r="C69" s="63">
        <f>[6]Febrero!J59</f>
        <v>380610</v>
      </c>
      <c r="D69" s="63">
        <f>[6]Marzo!J59</f>
        <v>389394</v>
      </c>
      <c r="E69" s="63">
        <f>[6]Abril!J58</f>
        <v>396755</v>
      </c>
      <c r="F69" s="63">
        <f>[6]Mayo!J59</f>
        <v>396978</v>
      </c>
      <c r="G69" s="63">
        <f>[6]junio!J59</f>
        <v>395890</v>
      </c>
      <c r="H69" s="63">
        <f>[6]Julio!J59</f>
        <v>391091</v>
      </c>
      <c r="I69" s="63">
        <f>[6]Agosto!J59</f>
        <v>388495</v>
      </c>
      <c r="J69" s="63">
        <f>[6]Septiembre!J59</f>
        <v>389091</v>
      </c>
      <c r="K69" s="63">
        <f>[6]Octubre!J59</f>
        <v>379519</v>
      </c>
      <c r="L69" s="63">
        <f>+[6]Noviembre!J59</f>
        <v>374407</v>
      </c>
      <c r="M69" s="63">
        <f>[6]Diciembre!J59</f>
        <v>405530</v>
      </c>
      <c r="N69" s="64">
        <f>SUM(B69:M69)/6</f>
        <v>778993.5</v>
      </c>
      <c r="O69" s="77"/>
      <c r="P69" s="268"/>
      <c r="Q69" s="175"/>
      <c r="R69" s="175"/>
      <c r="S69" s="175"/>
      <c r="T69" s="175"/>
      <c r="U69" s="175"/>
      <c r="V69" s="175"/>
      <c r="W69" s="175"/>
      <c r="X69" s="175"/>
      <c r="Y69" s="77"/>
      <c r="Z69" s="268"/>
      <c r="AA69" s="175"/>
      <c r="AB69" s="175"/>
      <c r="AC69" s="175"/>
      <c r="AD69" s="175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</row>
    <row r="70" spans="1:46" ht="33.75" customHeight="1" x14ac:dyDescent="0.4">
      <c r="A70" s="160" t="s">
        <v>178</v>
      </c>
      <c r="B70" s="63">
        <f>[6]Enero!J56</f>
        <v>1951</v>
      </c>
      <c r="C70" s="63">
        <f>[6]Febrero!J60</f>
        <v>1639</v>
      </c>
      <c r="D70" s="63">
        <f>[6]Marzo!J60</f>
        <v>2492</v>
      </c>
      <c r="E70" s="63">
        <f>[6]Abril!J59</f>
        <v>2115</v>
      </c>
      <c r="F70" s="63">
        <f>[6]Mayo!J60</f>
        <v>1707</v>
      </c>
      <c r="G70" s="63">
        <f>[6]junio!J60</f>
        <v>2920</v>
      </c>
      <c r="H70" s="63">
        <f>[6]Julio!J60</f>
        <v>8917</v>
      </c>
      <c r="I70" s="63">
        <f>[6]Agosto!J60</f>
        <v>9324</v>
      </c>
      <c r="J70" s="63">
        <f>[6]Septiembre!J60</f>
        <v>4073</v>
      </c>
      <c r="K70" s="63">
        <f>[6]Octubre!J60</f>
        <v>5908</v>
      </c>
      <c r="L70" s="63">
        <f>+[6]Noviembre!J60</f>
        <v>13045.000000000002</v>
      </c>
      <c r="M70" s="63">
        <f>[6]Diciembre!J60</f>
        <v>12999</v>
      </c>
      <c r="N70" s="64">
        <f t="shared" si="2"/>
        <v>67090</v>
      </c>
      <c r="O70" s="77"/>
      <c r="P70" s="268"/>
      <c r="Q70" s="175"/>
      <c r="R70" s="175"/>
      <c r="S70" s="175"/>
      <c r="T70" s="175"/>
      <c r="U70" s="175"/>
      <c r="V70" s="175"/>
      <c r="W70" s="175"/>
      <c r="X70" s="175"/>
      <c r="Y70" s="77"/>
      <c r="Z70" s="268"/>
      <c r="AA70" s="175"/>
      <c r="AB70" s="175"/>
      <c r="AC70" s="175"/>
      <c r="AD70" s="175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</row>
    <row r="71" spans="1:46" ht="33.75" customHeight="1" x14ac:dyDescent="0.4">
      <c r="A71" s="160" t="s">
        <v>179</v>
      </c>
      <c r="B71" s="63">
        <f>[6]Enero!J57</f>
        <v>9852</v>
      </c>
      <c r="C71" s="63">
        <f>[6]Febrero!J61</f>
        <v>178136</v>
      </c>
      <c r="D71" s="63">
        <f>[6]Marzo!J61</f>
        <v>32652</v>
      </c>
      <c r="E71" s="63">
        <f>[6]Abril!J60</f>
        <v>13122</v>
      </c>
      <c r="F71" s="63">
        <f>[6]Mayo!J61</f>
        <v>4040</v>
      </c>
      <c r="G71" s="63">
        <f>[6]junio!J61</f>
        <v>8355</v>
      </c>
      <c r="H71" s="63">
        <f>[6]Julio!J61</f>
        <v>13511</v>
      </c>
      <c r="I71" s="63">
        <f>[6]Agosto!J61</f>
        <v>19657</v>
      </c>
      <c r="J71" s="63">
        <f>[6]Septiembre!J61</f>
        <v>4629</v>
      </c>
      <c r="K71" s="63">
        <f>[6]Octubre!J61</f>
        <v>3187</v>
      </c>
      <c r="L71" s="63">
        <f>+[6]Noviembre!J61</f>
        <v>19819.999999999996</v>
      </c>
      <c r="M71" s="63">
        <f>[6]Diciembre!J61</f>
        <v>23014</v>
      </c>
      <c r="N71" s="64">
        <f t="shared" si="2"/>
        <v>329975</v>
      </c>
      <c r="O71" s="77"/>
      <c r="P71" s="268"/>
      <c r="Q71" s="175"/>
      <c r="R71" s="175"/>
      <c r="S71" s="175"/>
      <c r="T71" s="175"/>
      <c r="U71" s="175"/>
      <c r="V71" s="175"/>
      <c r="W71" s="175"/>
      <c r="X71" s="175"/>
      <c r="Y71" s="77"/>
      <c r="Z71" s="268"/>
      <c r="AA71" s="175"/>
      <c r="AB71" s="175"/>
      <c r="AC71" s="175"/>
      <c r="AD71" s="175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</row>
    <row r="72" spans="1:46" ht="33.75" customHeight="1" x14ac:dyDescent="0.4">
      <c r="A72" s="160" t="s">
        <v>180</v>
      </c>
      <c r="B72" s="63">
        <f>[6]Enero!J58</f>
        <v>18133</v>
      </c>
      <c r="C72" s="63">
        <f>[6]Febrero!J62</f>
        <v>50287</v>
      </c>
      <c r="D72" s="63">
        <f>[6]Marzo!J62</f>
        <v>46690</v>
      </c>
      <c r="E72" s="63">
        <f>[6]Abril!J61</f>
        <v>10354</v>
      </c>
      <c r="F72" s="63">
        <f>[6]Mayo!J62</f>
        <v>2271</v>
      </c>
      <c r="G72" s="63">
        <f>[6]junio!J62</f>
        <v>8461</v>
      </c>
      <c r="H72" s="63">
        <f>[6]Julio!J62</f>
        <v>41666</v>
      </c>
      <c r="I72" s="63">
        <f>[6]Agosto!J62</f>
        <v>39479</v>
      </c>
      <c r="J72" s="63">
        <f>[6]Septiembre!J62</f>
        <v>3419</v>
      </c>
      <c r="K72" s="63">
        <f>[6]Octubre!J62</f>
        <v>5605</v>
      </c>
      <c r="L72" s="63">
        <f>+[6]Noviembre!J62</f>
        <v>22013.999999999996</v>
      </c>
      <c r="M72" s="63">
        <f>[6]Diciembre!J62</f>
        <v>52014</v>
      </c>
      <c r="N72" s="64">
        <f t="shared" si="2"/>
        <v>300393</v>
      </c>
      <c r="O72" s="77"/>
      <c r="P72" s="268"/>
      <c r="Q72" s="175"/>
      <c r="R72" s="175"/>
      <c r="S72" s="175"/>
      <c r="T72" s="175"/>
      <c r="U72" s="175"/>
      <c r="V72" s="175"/>
      <c r="W72" s="175"/>
      <c r="X72" s="175"/>
      <c r="Y72" s="77"/>
      <c r="Z72" s="268"/>
      <c r="AA72" s="175"/>
      <c r="AB72" s="175"/>
      <c r="AC72" s="175"/>
      <c r="AD72" s="175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</row>
    <row r="73" spans="1:46" ht="33.75" customHeight="1" x14ac:dyDescent="0.4">
      <c r="A73" s="160" t="s">
        <v>181</v>
      </c>
      <c r="B73" s="63">
        <f>[6]Enero!J59</f>
        <v>421</v>
      </c>
      <c r="C73" s="63">
        <f>[6]Febrero!J63</f>
        <v>431</v>
      </c>
      <c r="D73" s="63">
        <f>[6]Marzo!J63</f>
        <v>979</v>
      </c>
      <c r="E73" s="63">
        <f>[6]Abril!J62</f>
        <v>1202</v>
      </c>
      <c r="F73" s="63">
        <f>[6]Mayo!J63</f>
        <v>50</v>
      </c>
      <c r="G73" s="63">
        <f>[6]junio!J63</f>
        <v>201</v>
      </c>
      <c r="H73" s="63">
        <f>[6]Julio!J63</f>
        <v>1104</v>
      </c>
      <c r="I73" s="63">
        <f>[6]Agosto!J63</f>
        <v>1864</v>
      </c>
      <c r="J73" s="63">
        <f>[6]Septiembre!J63</f>
        <v>632</v>
      </c>
      <c r="K73" s="63">
        <f>[6]Octubre!J63</f>
        <v>152</v>
      </c>
      <c r="L73" s="63">
        <f>+[6]Noviembre!J63</f>
        <v>1320</v>
      </c>
      <c r="M73" s="63">
        <f>[6]Diciembre!J63</f>
        <v>942.00000000000011</v>
      </c>
      <c r="N73" s="64">
        <f t="shared" si="2"/>
        <v>9298</v>
      </c>
      <c r="O73" s="77"/>
      <c r="P73" s="268"/>
      <c r="Q73" s="175"/>
      <c r="R73" s="175"/>
      <c r="S73" s="175"/>
      <c r="T73" s="175"/>
      <c r="U73" s="175"/>
      <c r="V73" s="175"/>
      <c r="W73" s="175"/>
      <c r="X73" s="175"/>
      <c r="Y73" s="77"/>
      <c r="Z73" s="268"/>
      <c r="AA73" s="175"/>
      <c r="AB73" s="175"/>
      <c r="AC73" s="175"/>
      <c r="AD73" s="175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</row>
    <row r="74" spans="1:46" ht="33.75" customHeight="1" x14ac:dyDescent="0.4">
      <c r="A74" s="160" t="s">
        <v>182</v>
      </c>
      <c r="B74" s="63">
        <f>[6]Enero!J60</f>
        <v>76396</v>
      </c>
      <c r="C74" s="63">
        <f>[6]Febrero!J64</f>
        <v>75042</v>
      </c>
      <c r="D74" s="63">
        <f>[6]Marzo!J64</f>
        <v>38772</v>
      </c>
      <c r="E74" s="63">
        <f>[6]Abril!J63</f>
        <v>26201</v>
      </c>
      <c r="F74" s="63">
        <f>[6]Mayo!J64</f>
        <v>14696</v>
      </c>
      <c r="G74" s="63">
        <f>[6]junio!J64</f>
        <v>8989</v>
      </c>
      <c r="H74" s="63">
        <f>[6]Julio!J64</f>
        <v>11655</v>
      </c>
      <c r="I74" s="63">
        <f>[6]Agosto!J64</f>
        <v>10674</v>
      </c>
      <c r="J74" s="63">
        <f>[6]Septiembre!J64</f>
        <v>7956</v>
      </c>
      <c r="K74" s="63">
        <f>[6]Octubre!J64</f>
        <v>7116</v>
      </c>
      <c r="L74" s="63">
        <f>+[6]Noviembre!J64</f>
        <v>27801</v>
      </c>
      <c r="M74" s="63">
        <f>[6]Diciembre!J64</f>
        <v>61796</v>
      </c>
      <c r="N74" s="64">
        <f t="shared" si="2"/>
        <v>367094</v>
      </c>
      <c r="O74" s="77"/>
      <c r="P74" s="268"/>
      <c r="Q74" s="175"/>
      <c r="R74" s="175"/>
      <c r="S74" s="175"/>
      <c r="T74" s="175"/>
      <c r="U74" s="175"/>
      <c r="V74" s="175"/>
      <c r="W74" s="175"/>
      <c r="X74" s="175"/>
      <c r="Y74" s="77"/>
      <c r="Z74" s="268"/>
      <c r="AA74" s="175"/>
      <c r="AB74" s="175"/>
      <c r="AC74" s="175"/>
      <c r="AD74" s="175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</row>
    <row r="75" spans="1:46" ht="33.75" customHeight="1" x14ac:dyDescent="0.4">
      <c r="A75" s="160" t="s">
        <v>183</v>
      </c>
      <c r="B75" s="63">
        <f>[6]Enero!J61</f>
        <v>5599</v>
      </c>
      <c r="C75" s="63">
        <f>[6]Febrero!J65</f>
        <v>8929</v>
      </c>
      <c r="D75" s="63">
        <f>[6]Marzo!J65</f>
        <v>8305</v>
      </c>
      <c r="E75" s="63">
        <f>[6]Abril!J64</f>
        <v>11204</v>
      </c>
      <c r="F75" s="63">
        <f>[6]Mayo!J65</f>
        <v>6185</v>
      </c>
      <c r="G75" s="63">
        <f>[6]junio!J65</f>
        <v>8854</v>
      </c>
      <c r="H75" s="63">
        <f>[6]Julio!J65</f>
        <v>5601</v>
      </c>
      <c r="I75" s="63">
        <f>[6]Agosto!J65</f>
        <v>5828</v>
      </c>
      <c r="J75" s="63">
        <f>[6]Septiembre!J65</f>
        <v>4052</v>
      </c>
      <c r="K75" s="63">
        <f>[6]Octubre!J65</f>
        <v>4764</v>
      </c>
      <c r="L75" s="63">
        <f>+[6]Noviembre!J65</f>
        <v>9852</v>
      </c>
      <c r="M75" s="63">
        <f>[6]Diciembre!J65</f>
        <v>7010</v>
      </c>
      <c r="N75" s="64">
        <f t="shared" si="2"/>
        <v>86183</v>
      </c>
      <c r="O75" s="77"/>
      <c r="P75" s="268"/>
      <c r="Q75" s="175"/>
      <c r="R75" s="175"/>
      <c r="S75" s="175"/>
      <c r="T75" s="175"/>
      <c r="U75" s="175"/>
      <c r="V75" s="175"/>
      <c r="W75" s="175"/>
      <c r="X75" s="175"/>
      <c r="Y75" s="77"/>
      <c r="Z75" s="268"/>
      <c r="AA75" s="175"/>
      <c r="AB75" s="175"/>
      <c r="AC75" s="175"/>
      <c r="AD75" s="175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</row>
    <row r="76" spans="1:46" ht="33.75" customHeight="1" x14ac:dyDescent="0.4">
      <c r="A76" s="160" t="s">
        <v>184</v>
      </c>
      <c r="B76" s="63">
        <f>[6]Enero!J62</f>
        <v>8619</v>
      </c>
      <c r="C76" s="63">
        <f>[6]Febrero!J66</f>
        <v>6678</v>
      </c>
      <c r="D76" s="63">
        <f>[6]Marzo!J66</f>
        <v>5152</v>
      </c>
      <c r="E76" s="63">
        <f>[6]Abril!J65</f>
        <v>4715</v>
      </c>
      <c r="F76" s="63">
        <f>[6]Mayo!J66</f>
        <v>3655</v>
      </c>
      <c r="G76" s="63">
        <f>[6]junio!J66</f>
        <v>4987</v>
      </c>
      <c r="H76" s="63">
        <f>[6]Julio!J66</f>
        <v>4092</v>
      </c>
      <c r="I76" s="63">
        <f>[6]Agosto!J66</f>
        <v>5279</v>
      </c>
      <c r="J76" s="63">
        <f>[6]Septiembre!J66</f>
        <v>2431</v>
      </c>
      <c r="K76" s="63">
        <f>[6]Octubre!J66</f>
        <v>2768</v>
      </c>
      <c r="L76" s="63">
        <f>+[6]Noviembre!J66</f>
        <v>6987</v>
      </c>
      <c r="M76" s="63">
        <f>[6]Diciembre!J66</f>
        <v>6844</v>
      </c>
      <c r="N76" s="64">
        <f t="shared" si="2"/>
        <v>62207</v>
      </c>
      <c r="O76" s="77"/>
      <c r="P76" s="268"/>
      <c r="Q76" s="175"/>
      <c r="R76" s="175"/>
      <c r="S76" s="175"/>
      <c r="T76" s="175"/>
      <c r="U76" s="175"/>
      <c r="V76" s="175"/>
      <c r="W76" s="175"/>
      <c r="X76" s="175"/>
      <c r="Y76" s="77"/>
      <c r="Z76" s="268"/>
      <c r="AA76" s="175"/>
      <c r="AB76" s="175"/>
      <c r="AC76" s="175"/>
      <c r="AD76" s="175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</row>
    <row r="77" spans="1:46" ht="33.75" customHeight="1" x14ac:dyDescent="0.4">
      <c r="A77" s="160" t="s">
        <v>185</v>
      </c>
      <c r="B77" s="63">
        <f>[6]Enero!J63</f>
        <v>3041</v>
      </c>
      <c r="C77" s="63">
        <f>[6]Febrero!J67</f>
        <v>3773</v>
      </c>
      <c r="D77" s="63">
        <f>[6]Marzo!J67</f>
        <v>3409</v>
      </c>
      <c r="E77" s="63">
        <f>[6]Abril!J66</f>
        <v>4057</v>
      </c>
      <c r="F77" s="63">
        <f>[6]Mayo!J67</f>
        <v>4287</v>
      </c>
      <c r="G77" s="63">
        <f>[6]junio!J67</f>
        <v>3411</v>
      </c>
      <c r="H77" s="63">
        <f>[6]Julio!J67</f>
        <v>1641</v>
      </c>
      <c r="I77" s="63">
        <f>[6]Agosto!J67</f>
        <v>2479</v>
      </c>
      <c r="J77" s="63">
        <f>[6]Septiembre!J67</f>
        <v>3719</v>
      </c>
      <c r="K77" s="63">
        <f>[6]Octubre!J67</f>
        <v>3463</v>
      </c>
      <c r="L77" s="63">
        <f>+[6]Noviembre!J67</f>
        <v>4020.9999999999995</v>
      </c>
      <c r="M77" s="63">
        <f>[6]Diciembre!J67</f>
        <v>2706</v>
      </c>
      <c r="N77" s="64">
        <f t="shared" si="2"/>
        <v>40007</v>
      </c>
      <c r="O77" s="77"/>
      <c r="P77" s="268"/>
      <c r="Q77" s="175"/>
      <c r="R77" s="175"/>
      <c r="S77" s="175"/>
      <c r="T77" s="175"/>
      <c r="U77" s="175"/>
      <c r="V77" s="175"/>
      <c r="W77" s="175"/>
      <c r="X77" s="175"/>
      <c r="Y77" s="77"/>
      <c r="Z77" s="268"/>
      <c r="AA77" s="175"/>
      <c r="AB77" s="175"/>
      <c r="AC77" s="175"/>
      <c r="AD77" s="175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</row>
    <row r="78" spans="1:46" ht="33.75" customHeight="1" x14ac:dyDescent="0.4">
      <c r="A78" s="160" t="s">
        <v>186</v>
      </c>
      <c r="B78" s="63">
        <f>[6]Enero!J64</f>
        <v>5858</v>
      </c>
      <c r="C78" s="63">
        <f>[6]Febrero!J68</f>
        <v>8146</v>
      </c>
      <c r="D78" s="63">
        <f>[6]Marzo!J68</f>
        <v>5480</v>
      </c>
      <c r="E78" s="63">
        <f>[6]Abril!J67</f>
        <v>6251</v>
      </c>
      <c r="F78" s="63">
        <f>[6]Mayo!J68</f>
        <v>4960</v>
      </c>
      <c r="G78" s="63">
        <f>[6]junio!J68</f>
        <v>7854</v>
      </c>
      <c r="H78" s="63">
        <f>[6]Julio!J68</f>
        <v>3887</v>
      </c>
      <c r="I78" s="63">
        <f>[6]Agosto!J68</f>
        <v>4875</v>
      </c>
      <c r="J78" s="63">
        <f>[6]Septiembre!J68</f>
        <v>4184</v>
      </c>
      <c r="K78" s="63">
        <f>[6]Octubre!J68</f>
        <v>5210</v>
      </c>
      <c r="L78" s="63">
        <f>+[6]Noviembre!J68</f>
        <v>6999.0000000000009</v>
      </c>
      <c r="M78" s="63">
        <f>[6]Diciembre!J68</f>
        <v>8235</v>
      </c>
      <c r="N78" s="64">
        <f t="shared" si="2"/>
        <v>71939</v>
      </c>
      <c r="O78" s="77"/>
      <c r="P78" s="268"/>
      <c r="Q78" s="175"/>
      <c r="R78" s="175"/>
      <c r="S78" s="175"/>
      <c r="T78" s="175"/>
      <c r="U78" s="175"/>
      <c r="V78" s="175"/>
      <c r="W78" s="175"/>
      <c r="X78" s="175"/>
      <c r="Y78" s="77"/>
      <c r="Z78" s="268"/>
      <c r="AA78" s="175"/>
      <c r="AB78" s="175"/>
      <c r="AC78" s="175"/>
      <c r="AD78" s="175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</row>
    <row r="79" spans="1:46" ht="33.75" customHeight="1" x14ac:dyDescent="0.4">
      <c r="A79" s="160" t="s">
        <v>187</v>
      </c>
      <c r="B79" s="63">
        <f>[6]Enero!J65</f>
        <v>32267</v>
      </c>
      <c r="C79" s="63">
        <f>[6]Febrero!J69</f>
        <v>59376</v>
      </c>
      <c r="D79" s="63">
        <f>[6]Marzo!J69</f>
        <v>24252</v>
      </c>
      <c r="E79" s="63">
        <f>[6]Abril!J68</f>
        <v>26926</v>
      </c>
      <c r="F79" s="63">
        <f>[6]Mayo!J69</f>
        <v>27945</v>
      </c>
      <c r="G79" s="63">
        <f>[6]junio!J69</f>
        <v>27071</v>
      </c>
      <c r="H79" s="63">
        <f>[6]Julio!J69</f>
        <v>22202</v>
      </c>
      <c r="I79" s="63">
        <f>[6]Agosto!J69</f>
        <v>29613</v>
      </c>
      <c r="J79" s="63">
        <f>[6]Septiembre!J69</f>
        <v>24674</v>
      </c>
      <c r="K79" s="63">
        <f>[6]Octubre!J69</f>
        <v>21501</v>
      </c>
      <c r="L79" s="63">
        <f>+[6]Noviembre!J69</f>
        <v>46999</v>
      </c>
      <c r="M79" s="63">
        <f>[6]Diciembre!J69</f>
        <v>29895</v>
      </c>
      <c r="N79" s="64">
        <f t="shared" si="2"/>
        <v>372721</v>
      </c>
      <c r="O79" s="77"/>
      <c r="P79" s="268"/>
      <c r="Q79" s="175"/>
      <c r="R79" s="175"/>
      <c r="S79" s="175"/>
      <c r="T79" s="175"/>
      <c r="U79" s="175"/>
      <c r="V79" s="175"/>
      <c r="W79" s="175"/>
      <c r="X79" s="175"/>
      <c r="Y79" s="77"/>
      <c r="Z79" s="268"/>
      <c r="AA79" s="175"/>
      <c r="AB79" s="175"/>
      <c r="AC79" s="175"/>
      <c r="AD79" s="175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</row>
    <row r="80" spans="1:46" ht="33.75" customHeight="1" x14ac:dyDescent="0.4">
      <c r="A80" s="160" t="s">
        <v>188</v>
      </c>
      <c r="B80" s="63">
        <f>[6]Enero!J66</f>
        <v>6261</v>
      </c>
      <c r="C80" s="63">
        <f>[6]Febrero!J70</f>
        <v>14765</v>
      </c>
      <c r="D80" s="63">
        <f>[6]Marzo!J70</f>
        <v>15292</v>
      </c>
      <c r="E80" s="63">
        <f>[6]Abril!J69</f>
        <v>12111</v>
      </c>
      <c r="F80" s="63">
        <f>[6]Mayo!J70</f>
        <v>8150</v>
      </c>
      <c r="G80" s="63">
        <f>[6]junio!J70</f>
        <v>16021</v>
      </c>
      <c r="H80" s="63">
        <f>[6]Julio!J70</f>
        <v>8882</v>
      </c>
      <c r="I80" s="63">
        <f>[6]Agosto!J70</f>
        <v>6045</v>
      </c>
      <c r="J80" s="63">
        <f>[6]Septiembre!J70</f>
        <v>6781</v>
      </c>
      <c r="K80" s="63">
        <f>[6]Octubre!J70</f>
        <v>6447</v>
      </c>
      <c r="L80" s="63">
        <f>+[6]Noviembre!J70</f>
        <v>10011.000000000002</v>
      </c>
      <c r="M80" s="63">
        <f>[6]Diciembre!J70</f>
        <v>8414</v>
      </c>
      <c r="N80" s="64">
        <f t="shared" si="2"/>
        <v>119180</v>
      </c>
      <c r="O80" s="77"/>
      <c r="P80" s="268"/>
      <c r="Q80" s="175"/>
      <c r="R80" s="175"/>
      <c r="S80" s="175"/>
      <c r="T80" s="175"/>
      <c r="U80" s="175"/>
      <c r="V80" s="175"/>
      <c r="W80" s="175"/>
      <c r="X80" s="175"/>
      <c r="Y80" s="77"/>
      <c r="Z80" s="268"/>
      <c r="AA80" s="175"/>
      <c r="AB80" s="175"/>
      <c r="AC80" s="175"/>
      <c r="AD80" s="175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</row>
    <row r="81" spans="1:46" ht="33.75" customHeight="1" x14ac:dyDescent="0.4">
      <c r="A81" s="160" t="s">
        <v>189</v>
      </c>
      <c r="B81" s="63">
        <f>[6]Enero!J67</f>
        <v>0</v>
      </c>
      <c r="C81" s="63">
        <f>[6]Febrero!J71</f>
        <v>87</v>
      </c>
      <c r="D81" s="63">
        <f>[6]Marzo!J71</f>
        <v>158</v>
      </c>
      <c r="E81" s="63">
        <f>[6]Abril!J70</f>
        <v>1320</v>
      </c>
      <c r="F81" s="63">
        <f>[6]Mayo!J71</f>
        <v>3411</v>
      </c>
      <c r="G81" s="63">
        <f>[6]junio!J71</f>
        <v>3201</v>
      </c>
      <c r="H81" s="63">
        <f>[6]Julio!J71</f>
        <v>1479</v>
      </c>
      <c r="I81" s="63">
        <f>[6]Agosto!J71</f>
        <v>30</v>
      </c>
      <c r="J81" s="63">
        <f>[6]Septiembre!J71</f>
        <v>0</v>
      </c>
      <c r="K81" s="63">
        <f>[6]Octubre!J71</f>
        <v>0</v>
      </c>
      <c r="L81" s="63">
        <f>+[6]Noviembre!J71</f>
        <v>0</v>
      </c>
      <c r="M81" s="63">
        <f>[6]Diciembre!J71</f>
        <v>0</v>
      </c>
      <c r="N81" s="64">
        <f t="shared" si="2"/>
        <v>9686</v>
      </c>
      <c r="O81" s="77"/>
      <c r="P81" s="268"/>
      <c r="Q81" s="175"/>
      <c r="R81" s="175"/>
      <c r="S81" s="175"/>
      <c r="T81" s="175"/>
      <c r="U81" s="298"/>
      <c r="V81" s="175"/>
      <c r="W81" s="175"/>
      <c r="X81" s="175"/>
      <c r="Y81" s="77"/>
      <c r="Z81" s="268"/>
      <c r="AA81" s="175"/>
      <c r="AB81" s="175"/>
      <c r="AC81" s="175"/>
      <c r="AD81" s="175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</row>
    <row r="82" spans="1:46" ht="33.75" customHeight="1" x14ac:dyDescent="0.4">
      <c r="A82" s="160" t="s">
        <v>190</v>
      </c>
      <c r="B82" s="63">
        <f>[6]Enero!J68</f>
        <v>9192</v>
      </c>
      <c r="C82" s="63">
        <f>[6]Febrero!J72</f>
        <v>12208</v>
      </c>
      <c r="D82" s="63">
        <f>[6]Marzo!J72</f>
        <v>12881</v>
      </c>
      <c r="E82" s="63">
        <f>[6]Abril!J71</f>
        <v>12985</v>
      </c>
      <c r="F82" s="63">
        <f>[6]Mayo!J72</f>
        <v>6585</v>
      </c>
      <c r="G82" s="63">
        <f>[6]junio!J72</f>
        <v>17584</v>
      </c>
      <c r="H82" s="63">
        <f>[6]Julio!J72</f>
        <v>8273</v>
      </c>
      <c r="I82" s="63">
        <f>[6]Agosto!J72</f>
        <v>10644</v>
      </c>
      <c r="J82" s="63">
        <f>[6]Septiembre!J72</f>
        <v>10410</v>
      </c>
      <c r="K82" s="63">
        <f>[6]Octubre!J72</f>
        <v>10784</v>
      </c>
      <c r="L82" s="63">
        <f>+[6]Noviembre!J72</f>
        <v>13014.000000000002</v>
      </c>
      <c r="M82" s="63">
        <f>[6]Diciembre!J72</f>
        <v>14723</v>
      </c>
      <c r="N82" s="64">
        <f t="shared" si="2"/>
        <v>139283</v>
      </c>
      <c r="O82" s="77"/>
      <c r="P82" s="268"/>
      <c r="Q82" s="175"/>
      <c r="R82" s="175"/>
      <c r="S82" s="175"/>
      <c r="T82" s="175"/>
      <c r="U82" s="175"/>
      <c r="V82" s="175"/>
      <c r="W82" s="175"/>
      <c r="X82" s="175"/>
      <c r="Y82" s="77"/>
      <c r="Z82" s="268"/>
      <c r="AA82" s="175"/>
      <c r="AB82" s="175"/>
      <c r="AC82" s="175"/>
      <c r="AD82" s="175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</row>
    <row r="83" spans="1:46" ht="33.75" customHeight="1" x14ac:dyDescent="0.4">
      <c r="A83" s="160" t="s">
        <v>191</v>
      </c>
      <c r="B83" s="63">
        <f>[6]Enero!J69</f>
        <v>2740</v>
      </c>
      <c r="C83" s="63">
        <f>[6]Febrero!J73</f>
        <v>6415</v>
      </c>
      <c r="D83" s="63">
        <f>[6]Marzo!J73</f>
        <v>4643</v>
      </c>
      <c r="E83" s="63">
        <f>[6]Abril!J72</f>
        <v>3567</v>
      </c>
      <c r="F83" s="63">
        <f>[6]Mayo!J73</f>
        <v>3517</v>
      </c>
      <c r="G83" s="63">
        <f>[6]junio!J73</f>
        <v>6998</v>
      </c>
      <c r="H83" s="63">
        <f>[6]Julio!J73</f>
        <v>5682</v>
      </c>
      <c r="I83" s="63">
        <f>[6]Agosto!J73</f>
        <v>4967</v>
      </c>
      <c r="J83" s="63">
        <f>[6]Septiembre!J73</f>
        <v>3026</v>
      </c>
      <c r="K83" s="63">
        <f>[6]Octubre!J73</f>
        <v>3324</v>
      </c>
      <c r="L83" s="63">
        <f>+[6]Noviembre!J73</f>
        <v>8999</v>
      </c>
      <c r="M83" s="63">
        <f>[6]Diciembre!J73</f>
        <v>7012</v>
      </c>
      <c r="N83" s="64">
        <f t="shared" si="2"/>
        <v>60890</v>
      </c>
      <c r="O83" s="77"/>
      <c r="P83" s="268"/>
      <c r="Q83" s="175"/>
      <c r="R83" s="175"/>
      <c r="S83" s="175"/>
      <c r="T83" s="175"/>
      <c r="U83" s="175"/>
      <c r="V83" s="175"/>
      <c r="W83" s="175"/>
      <c r="X83" s="175"/>
      <c r="Y83" s="77"/>
      <c r="Z83" s="268"/>
      <c r="AA83" s="175"/>
      <c r="AB83" s="175"/>
      <c r="AC83" s="175"/>
      <c r="AD83" s="175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</row>
    <row r="84" spans="1:46" ht="33.75" customHeight="1" x14ac:dyDescent="0.4">
      <c r="A84" s="160" t="s">
        <v>192</v>
      </c>
      <c r="B84" s="63">
        <f>[6]Enero!J70</f>
        <v>3466</v>
      </c>
      <c r="C84" s="63">
        <f>[6]Febrero!J74</f>
        <v>5572</v>
      </c>
      <c r="D84" s="63">
        <f>[6]Marzo!J74</f>
        <v>3386</v>
      </c>
      <c r="E84" s="63">
        <f>[6]Abril!J73</f>
        <v>15759</v>
      </c>
      <c r="F84" s="63">
        <f>[6]Mayo!J74</f>
        <v>8640</v>
      </c>
      <c r="G84" s="63">
        <f>[6]junio!J74</f>
        <v>8654</v>
      </c>
      <c r="H84" s="63">
        <f>[6]Julio!J74</f>
        <v>3699</v>
      </c>
      <c r="I84" s="63">
        <f>[6]Agosto!J74</f>
        <v>5975</v>
      </c>
      <c r="J84" s="63">
        <f>[6]Septiembre!J74</f>
        <v>5678</v>
      </c>
      <c r="K84" s="63">
        <f>[6]Octubre!J74</f>
        <v>758</v>
      </c>
      <c r="L84" s="63">
        <f>+[6]Noviembre!J74</f>
        <v>4251</v>
      </c>
      <c r="M84" s="63">
        <f>[6]Diciembre!J74</f>
        <v>1820</v>
      </c>
      <c r="N84" s="64">
        <f t="shared" si="2"/>
        <v>67658</v>
      </c>
      <c r="O84" s="77"/>
      <c r="P84" s="268"/>
      <c r="Q84" s="175"/>
      <c r="R84" s="175"/>
      <c r="S84" s="175"/>
      <c r="T84" s="175"/>
      <c r="U84" s="175"/>
      <c r="V84" s="175"/>
      <c r="W84" s="175"/>
      <c r="X84" s="175"/>
      <c r="Y84" s="77"/>
      <c r="Z84" s="268"/>
      <c r="AA84" s="175"/>
      <c r="AB84" s="175"/>
      <c r="AC84" s="175"/>
      <c r="AD84" s="175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  <c r="AT84" s="282"/>
    </row>
    <row r="85" spans="1:46" ht="33.75" customHeight="1" x14ac:dyDescent="0.4">
      <c r="A85" s="160" t="s">
        <v>193</v>
      </c>
      <c r="B85" s="63">
        <f>[6]Enero!J71</f>
        <v>646</v>
      </c>
      <c r="C85" s="63">
        <f>[6]Febrero!J75</f>
        <v>1742</v>
      </c>
      <c r="D85" s="63">
        <f>[6]Marzo!J75</f>
        <v>946</v>
      </c>
      <c r="E85" s="63">
        <f>[6]Abril!J74</f>
        <v>1201</v>
      </c>
      <c r="F85" s="63">
        <f>[6]Mayo!J75</f>
        <v>809</v>
      </c>
      <c r="G85" s="63">
        <f>[6]junio!J75</f>
        <v>952</v>
      </c>
      <c r="H85" s="63">
        <f>[6]Julio!J75</f>
        <v>1293</v>
      </c>
      <c r="I85" s="63">
        <f>[6]Agosto!J75</f>
        <v>594</v>
      </c>
      <c r="J85" s="63">
        <f>[6]Septiembre!J75</f>
        <v>701</v>
      </c>
      <c r="K85" s="63">
        <f>[6]Octubre!J75</f>
        <v>1024</v>
      </c>
      <c r="L85" s="63">
        <f>+[6]Noviembre!J75</f>
        <v>902</v>
      </c>
      <c r="M85" s="63">
        <f>[6]Diciembre!J75</f>
        <v>988</v>
      </c>
      <c r="N85" s="64">
        <f t="shared" si="2"/>
        <v>11798</v>
      </c>
      <c r="O85" s="77"/>
      <c r="P85" s="268"/>
      <c r="Q85" s="175"/>
      <c r="R85" s="175"/>
      <c r="S85" s="175"/>
      <c r="T85" s="175"/>
      <c r="U85" s="175"/>
      <c r="V85" s="175"/>
      <c r="W85" s="175"/>
      <c r="X85" s="175"/>
      <c r="Y85" s="77"/>
      <c r="Z85" s="268"/>
      <c r="AA85" s="175"/>
      <c r="AB85" s="175"/>
      <c r="AC85" s="175"/>
      <c r="AD85" s="175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</row>
    <row r="86" spans="1:46" ht="33.75" customHeight="1" x14ac:dyDescent="0.4">
      <c r="A86" s="160" t="s">
        <v>194</v>
      </c>
      <c r="B86" s="63">
        <f>[6]Enero!J72</f>
        <v>1153</v>
      </c>
      <c r="C86" s="63">
        <f>[6]Febrero!J76</f>
        <v>1976</v>
      </c>
      <c r="D86" s="63">
        <f>[6]Marzo!J76</f>
        <v>1255</v>
      </c>
      <c r="E86" s="63">
        <f>[6]Abril!J75</f>
        <v>606</v>
      </c>
      <c r="F86" s="63">
        <f>[6]Mayo!J76</f>
        <v>729</v>
      </c>
      <c r="G86" s="63">
        <f>[6]junio!J76</f>
        <v>889</v>
      </c>
      <c r="H86" s="63">
        <f>[6]Julio!J76</f>
        <v>1573</v>
      </c>
      <c r="I86" s="63">
        <f>[6]Agosto!J76</f>
        <v>865</v>
      </c>
      <c r="J86" s="63">
        <f>[6]Septiembre!J76</f>
        <v>644</v>
      </c>
      <c r="K86" s="63">
        <f>[6]Octubre!J76</f>
        <v>695</v>
      </c>
      <c r="L86" s="63">
        <f>+[6]Noviembre!J76</f>
        <v>1201</v>
      </c>
      <c r="M86" s="63">
        <f>[6]Diciembre!J76</f>
        <v>1401</v>
      </c>
      <c r="N86" s="64">
        <f t="shared" si="2"/>
        <v>12987</v>
      </c>
      <c r="O86" s="77"/>
      <c r="P86" s="268"/>
      <c r="Q86" s="175"/>
      <c r="R86" s="175"/>
      <c r="S86" s="175"/>
      <c r="T86" s="175"/>
      <c r="U86" s="175"/>
      <c r="V86" s="175"/>
      <c r="W86" s="175"/>
      <c r="X86" s="175"/>
      <c r="Y86" s="77"/>
      <c r="Z86" s="268"/>
      <c r="AA86" s="175"/>
      <c r="AB86" s="175"/>
      <c r="AC86" s="175"/>
      <c r="AD86" s="175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</row>
    <row r="87" spans="1:46" ht="33.75" customHeight="1" x14ac:dyDescent="0.4">
      <c r="A87" s="160" t="s">
        <v>195</v>
      </c>
      <c r="B87" s="63">
        <f>[6]Enero!J73</f>
        <v>4248</v>
      </c>
      <c r="C87" s="63">
        <f>[6]Febrero!J77</f>
        <v>14238</v>
      </c>
      <c r="D87" s="63">
        <f>[6]Marzo!J77</f>
        <v>10964</v>
      </c>
      <c r="E87" s="63">
        <f>[6]Abril!J76</f>
        <v>7365</v>
      </c>
      <c r="F87" s="63">
        <f>[6]Mayo!J77</f>
        <v>7553</v>
      </c>
      <c r="G87" s="63">
        <f>[6]junio!J77</f>
        <v>15498</v>
      </c>
      <c r="H87" s="63">
        <f>[6]Julio!J77</f>
        <v>7214</v>
      </c>
      <c r="I87" s="63">
        <f>[6]Agosto!J77</f>
        <v>9447</v>
      </c>
      <c r="J87" s="63">
        <f>[6]Septiembre!J77</f>
        <v>8272</v>
      </c>
      <c r="K87" s="63">
        <f>[6]Octubre!J77</f>
        <v>8506</v>
      </c>
      <c r="L87" s="63">
        <f>+[6]Noviembre!J77</f>
        <v>8241</v>
      </c>
      <c r="M87" s="63">
        <f>[6]Diciembre!J77</f>
        <v>15021</v>
      </c>
      <c r="N87" s="64">
        <f t="shared" si="2"/>
        <v>116567</v>
      </c>
      <c r="O87" s="77"/>
      <c r="P87" s="268"/>
      <c r="Q87" s="175"/>
      <c r="R87" s="175"/>
      <c r="S87" s="175"/>
      <c r="T87" s="175"/>
      <c r="U87" s="175"/>
      <c r="V87" s="175"/>
      <c r="W87" s="175"/>
      <c r="X87" s="175"/>
      <c r="Y87" s="77"/>
      <c r="Z87" s="268"/>
      <c r="AA87" s="175"/>
      <c r="AB87" s="175"/>
      <c r="AC87" s="175"/>
      <c r="AD87" s="175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  <c r="AT87" s="282"/>
    </row>
    <row r="88" spans="1:46" ht="33.75" customHeight="1" x14ac:dyDescent="0.4">
      <c r="A88" s="160" t="s">
        <v>196</v>
      </c>
      <c r="B88" s="63">
        <f>[6]Enero!J74</f>
        <v>1408</v>
      </c>
      <c r="C88" s="63">
        <f>[6]Febrero!J78</f>
        <v>1939</v>
      </c>
      <c r="D88" s="63">
        <f>[6]Marzo!J78</f>
        <v>2556</v>
      </c>
      <c r="E88" s="63">
        <f>[6]Abril!J77</f>
        <v>3120</v>
      </c>
      <c r="F88" s="63">
        <f>[6]Mayo!J78</f>
        <v>1132</v>
      </c>
      <c r="G88" s="63">
        <f>[6]junio!J78</f>
        <v>2458</v>
      </c>
      <c r="H88" s="63">
        <f>[6]Julio!J78</f>
        <v>1593</v>
      </c>
      <c r="I88" s="63">
        <f>[6]Agosto!J78</f>
        <v>1441</v>
      </c>
      <c r="J88" s="63">
        <f>[6]Septiembre!J78</f>
        <v>1493</v>
      </c>
      <c r="K88" s="63">
        <f>[6]Octubre!J78</f>
        <v>2422</v>
      </c>
      <c r="L88" s="63">
        <f>+[6]Noviembre!J78</f>
        <v>1501.9999999999998</v>
      </c>
      <c r="M88" s="63">
        <f>[6]Diciembre!J78</f>
        <v>1920</v>
      </c>
      <c r="N88" s="64">
        <f t="shared" si="2"/>
        <v>22984</v>
      </c>
      <c r="O88" s="77"/>
      <c r="P88" s="268"/>
      <c r="Q88" s="175"/>
      <c r="R88" s="175"/>
      <c r="S88" s="175"/>
      <c r="T88" s="175"/>
      <c r="U88" s="175"/>
      <c r="V88" s="175"/>
      <c r="W88" s="175"/>
      <c r="X88" s="175"/>
      <c r="Y88" s="77"/>
      <c r="Z88" s="268"/>
      <c r="AA88" s="175"/>
      <c r="AB88" s="175"/>
      <c r="AC88" s="175"/>
      <c r="AD88" s="175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282"/>
    </row>
    <row r="89" spans="1:46" ht="33.75" customHeight="1" x14ac:dyDescent="0.4">
      <c r="A89" s="160" t="s">
        <v>197</v>
      </c>
      <c r="B89" s="63">
        <f>[6]Enero!J75</f>
        <v>9812.34</v>
      </c>
      <c r="C89" s="63">
        <f>[6]Febrero!J79</f>
        <v>17444.16</v>
      </c>
      <c r="D89" s="63">
        <f>[6]Marzo!J79</f>
        <v>18534.419999999998</v>
      </c>
      <c r="E89" s="63">
        <f>[6]Abril!J78</f>
        <v>8722.08</v>
      </c>
      <c r="F89" s="63">
        <f>[6]Mayo!J79</f>
        <v>0</v>
      </c>
      <c r="G89" s="63">
        <f>[6]junio!J79</f>
        <v>0</v>
      </c>
      <c r="H89" s="63">
        <f>[6]Julio!J79</f>
        <v>0</v>
      </c>
      <c r="I89" s="63">
        <f>[6]Agosto!J79</f>
        <v>0</v>
      </c>
      <c r="J89" s="63">
        <f>[6]Septiembre!J79</f>
        <v>0</v>
      </c>
      <c r="K89" s="63">
        <f>[6]Octubre!J79</f>
        <v>0</v>
      </c>
      <c r="L89" s="63">
        <f>+[6]Noviembre!J79</f>
        <v>0</v>
      </c>
      <c r="M89" s="63">
        <f>[6]Diciembre!J79</f>
        <v>0</v>
      </c>
      <c r="N89" s="64">
        <f t="shared" si="2"/>
        <v>54513</v>
      </c>
      <c r="O89" s="77"/>
      <c r="P89" s="268"/>
      <c r="Q89" s="227"/>
      <c r="R89" s="227"/>
      <c r="S89" s="227"/>
      <c r="T89" s="227"/>
      <c r="U89" s="227"/>
      <c r="V89" s="227"/>
      <c r="W89" s="227"/>
      <c r="X89" s="227"/>
      <c r="Y89" s="77"/>
      <c r="Z89" s="268"/>
      <c r="AA89" s="227"/>
      <c r="AB89" s="227"/>
      <c r="AC89" s="227"/>
      <c r="AD89" s="227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82"/>
      <c r="AP89" s="282"/>
      <c r="AQ89" s="282"/>
      <c r="AR89" s="282"/>
      <c r="AS89" s="282"/>
      <c r="AT89" s="282"/>
    </row>
    <row r="90" spans="1:46" ht="33.75" customHeight="1" x14ac:dyDescent="0.4">
      <c r="A90" s="160" t="s">
        <v>198</v>
      </c>
      <c r="B90" s="63">
        <f>[6]Enero!J76</f>
        <v>2000</v>
      </c>
      <c r="C90" s="63">
        <f>[6]Febrero!J80</f>
        <v>1921</v>
      </c>
      <c r="D90" s="63">
        <f>[6]Marzo!J80</f>
        <v>2720</v>
      </c>
      <c r="E90" s="63">
        <f>[6]Abril!J79</f>
        <v>1120</v>
      </c>
      <c r="F90" s="63">
        <f>[6]Mayo!J80</f>
        <v>907</v>
      </c>
      <c r="G90" s="63">
        <f>[6]junio!J80</f>
        <v>13245</v>
      </c>
      <c r="H90" s="63">
        <f>[6]Julio!J80</f>
        <v>1380</v>
      </c>
      <c r="I90" s="63">
        <f>[6]Agosto!J80</f>
        <v>1134</v>
      </c>
      <c r="J90" s="63">
        <f>[6]Septiembre!J80</f>
        <v>1505</v>
      </c>
      <c r="K90" s="63">
        <f>[6]Octubre!J80</f>
        <v>1336</v>
      </c>
      <c r="L90" s="63">
        <f>+[6]Noviembre!J80</f>
        <v>1920</v>
      </c>
      <c r="M90" s="63">
        <f>[6]Diciembre!J80</f>
        <v>1024</v>
      </c>
      <c r="N90" s="64">
        <f t="shared" si="2"/>
        <v>30212</v>
      </c>
      <c r="O90" s="77"/>
      <c r="P90" s="268"/>
      <c r="Q90" s="175"/>
      <c r="R90" s="175"/>
      <c r="S90" s="175"/>
      <c r="T90" s="175"/>
      <c r="U90" s="175"/>
      <c r="V90" s="175"/>
      <c r="W90" s="175"/>
      <c r="X90" s="175"/>
      <c r="Y90" s="77"/>
      <c r="Z90" s="268"/>
      <c r="AA90" s="175"/>
      <c r="AB90" s="175"/>
      <c r="AC90" s="175"/>
      <c r="AD90" s="175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  <c r="AT90" s="282"/>
    </row>
    <row r="91" spans="1:46" ht="33.75" customHeight="1" x14ac:dyDescent="0.4">
      <c r="A91" s="160" t="s">
        <v>199</v>
      </c>
      <c r="B91" s="63">
        <f>[6]Enero!J77</f>
        <v>85938</v>
      </c>
      <c r="C91" s="63">
        <f>[6]Febrero!J81</f>
        <v>66655</v>
      </c>
      <c r="D91" s="63">
        <f>[6]Marzo!J81</f>
        <v>40410</v>
      </c>
      <c r="E91" s="63">
        <f>[6]Abril!J80</f>
        <v>8488</v>
      </c>
      <c r="F91" s="63">
        <f>[6]Mayo!J81</f>
        <v>13924</v>
      </c>
      <c r="G91" s="63">
        <f>[6]junio!J81</f>
        <v>4210</v>
      </c>
      <c r="H91" s="63">
        <f>[6]Julio!J81</f>
        <v>85114</v>
      </c>
      <c r="I91" s="63">
        <f>[6]Agosto!J81</f>
        <v>71362</v>
      </c>
      <c r="J91" s="63">
        <f>[6]Septiembre!J81</f>
        <v>77013</v>
      </c>
      <c r="K91" s="63">
        <f>[6]Octubre!J81</f>
        <v>53496</v>
      </c>
      <c r="L91" s="63">
        <f>+[6]Noviembre!J81</f>
        <v>55487.000000000007</v>
      </c>
      <c r="M91" s="63">
        <f>[6]Diciembre!J81</f>
        <v>54508</v>
      </c>
      <c r="N91" s="64">
        <f t="shared" si="2"/>
        <v>616605</v>
      </c>
      <c r="O91" s="77"/>
      <c r="P91" s="268"/>
      <c r="Q91" s="175"/>
      <c r="R91" s="175"/>
      <c r="S91" s="175"/>
      <c r="T91" s="175"/>
      <c r="U91" s="175"/>
      <c r="V91" s="175"/>
      <c r="W91" s="175"/>
      <c r="X91" s="175"/>
      <c r="Y91" s="77"/>
      <c r="Z91" s="268"/>
      <c r="AA91" s="175"/>
      <c r="AB91" s="175"/>
      <c r="AC91" s="175"/>
      <c r="AD91" s="175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</row>
    <row r="92" spans="1:46" ht="33.75" customHeight="1" x14ac:dyDescent="0.4">
      <c r="A92" s="160" t="s">
        <v>200</v>
      </c>
      <c r="B92" s="63">
        <f>[6]Enero!J78</f>
        <v>22094</v>
      </c>
      <c r="C92" s="63">
        <f>[6]Febrero!J82</f>
        <v>14297</v>
      </c>
      <c r="D92" s="63">
        <f>[6]Marzo!J82</f>
        <v>17191</v>
      </c>
      <c r="E92" s="63">
        <f>[6]Abril!J81</f>
        <v>8521</v>
      </c>
      <c r="F92" s="63">
        <f>[6]Mayo!J82</f>
        <v>16262</v>
      </c>
      <c r="G92" s="63">
        <f>[6]junio!J82</f>
        <v>19241</v>
      </c>
      <c r="H92" s="63">
        <f>[6]Julio!J82</f>
        <v>26585</v>
      </c>
      <c r="I92" s="63">
        <f>[6]Agosto!J82</f>
        <v>25805</v>
      </c>
      <c r="J92" s="63">
        <f>[6]Septiembre!J82</f>
        <v>25813</v>
      </c>
      <c r="K92" s="63">
        <f>[6]Octubre!J82</f>
        <v>24119</v>
      </c>
      <c r="L92" s="63">
        <f>+[6]Noviembre!J82</f>
        <v>19820</v>
      </c>
      <c r="M92" s="63">
        <f>[6]Diciembre!J82</f>
        <v>20649</v>
      </c>
      <c r="N92" s="64">
        <f t="shared" si="2"/>
        <v>240397</v>
      </c>
      <c r="O92" s="77"/>
      <c r="P92" s="268"/>
      <c r="Q92" s="175"/>
      <c r="R92" s="175"/>
      <c r="S92" s="175"/>
      <c r="T92" s="175"/>
      <c r="U92" s="175"/>
      <c r="V92" s="175"/>
      <c r="W92" s="175"/>
      <c r="X92" s="175"/>
      <c r="Y92" s="77"/>
      <c r="Z92" s="268"/>
      <c r="AA92" s="175"/>
      <c r="AB92" s="175"/>
      <c r="AC92" s="175"/>
      <c r="AD92" s="175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</row>
    <row r="93" spans="1:46" ht="33.75" customHeight="1" x14ac:dyDescent="0.4">
      <c r="A93" s="160" t="s">
        <v>201</v>
      </c>
      <c r="B93" s="63">
        <f>[6]Enero!J79</f>
        <v>6934</v>
      </c>
      <c r="C93" s="63">
        <f>[6]Febrero!J83</f>
        <v>10681</v>
      </c>
      <c r="D93" s="63">
        <f>[6]Marzo!J83</f>
        <v>9388</v>
      </c>
      <c r="E93" s="63">
        <f>[6]Abril!J82</f>
        <v>11024</v>
      </c>
      <c r="F93" s="63">
        <f>[6]Mayo!J83</f>
        <v>9186</v>
      </c>
      <c r="G93" s="63">
        <f>[6]junio!J83</f>
        <v>7214</v>
      </c>
      <c r="H93" s="63">
        <f>[6]Julio!J83</f>
        <v>11047</v>
      </c>
      <c r="I93" s="63">
        <f>[6]Agosto!J83</f>
        <v>8895</v>
      </c>
      <c r="J93" s="63">
        <f>[6]Septiembre!J83</f>
        <v>8054</v>
      </c>
      <c r="K93" s="63">
        <f>[6]Octubre!J83</f>
        <v>7920</v>
      </c>
      <c r="L93" s="63">
        <f>+[6]Noviembre!J83</f>
        <v>26301</v>
      </c>
      <c r="M93" s="63">
        <f>[6]Diciembre!J83</f>
        <v>11000</v>
      </c>
      <c r="N93" s="64">
        <f>SUM(B93:M93)</f>
        <v>127644</v>
      </c>
      <c r="O93" s="77"/>
      <c r="P93" s="268"/>
      <c r="Q93" s="175"/>
      <c r="R93" s="175"/>
      <c r="S93" s="175"/>
      <c r="T93" s="175"/>
      <c r="U93" s="175"/>
      <c r="V93" s="175"/>
      <c r="W93" s="175"/>
      <c r="X93" s="175"/>
      <c r="Y93" s="77"/>
      <c r="Z93" s="268"/>
      <c r="AA93" s="175"/>
      <c r="AB93" s="175"/>
      <c r="AC93" s="175"/>
      <c r="AD93" s="175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</row>
    <row r="94" spans="1:46" ht="33.75" customHeight="1" x14ac:dyDescent="0.4">
      <c r="A94" s="160" t="s">
        <v>202</v>
      </c>
      <c r="B94" s="63">
        <f>[6]Enero!J80</f>
        <v>652</v>
      </c>
      <c r="C94" s="63">
        <f>[6]Febrero!J84</f>
        <v>2080</v>
      </c>
      <c r="D94" s="63">
        <f>[6]Marzo!J84</f>
        <v>1024</v>
      </c>
      <c r="E94" s="63">
        <f>[6]Abril!J83</f>
        <v>741</v>
      </c>
      <c r="F94" s="63">
        <f>[6]Mayo!J84</f>
        <v>709</v>
      </c>
      <c r="G94" s="63">
        <f>[6]junio!J84</f>
        <v>1415</v>
      </c>
      <c r="H94" s="63">
        <f>[6]Julio!J84</f>
        <v>1502</v>
      </c>
      <c r="I94" s="63">
        <f>[6]Agosto!J84</f>
        <v>646</v>
      </c>
      <c r="J94" s="63">
        <f>[6]Septiembre!J84</f>
        <v>609</v>
      </c>
      <c r="K94" s="63">
        <f>[6]Octubre!J84</f>
        <v>1252</v>
      </c>
      <c r="L94" s="63">
        <f>+[6]Noviembre!J84</f>
        <v>12989</v>
      </c>
      <c r="M94" s="63">
        <f>[6]Diciembre!J84</f>
        <v>498.00000000000006</v>
      </c>
      <c r="N94" s="64">
        <f t="shared" si="2"/>
        <v>24117</v>
      </c>
      <c r="O94" s="77"/>
      <c r="P94" s="268"/>
      <c r="Q94" s="175"/>
      <c r="R94" s="175"/>
      <c r="S94" s="175"/>
      <c r="T94" s="175"/>
      <c r="U94" s="175"/>
      <c r="V94" s="175"/>
      <c r="W94" s="175"/>
      <c r="X94" s="175"/>
      <c r="Y94" s="77"/>
      <c r="Z94" s="268"/>
      <c r="AA94" s="175"/>
      <c r="AB94" s="175"/>
      <c r="AC94" s="175"/>
      <c r="AD94" s="175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</row>
    <row r="95" spans="1:46" ht="33.75" customHeight="1" x14ac:dyDescent="0.4">
      <c r="A95" s="160" t="s">
        <v>203</v>
      </c>
      <c r="B95" s="63">
        <f>[6]Enero!J81</f>
        <v>57885</v>
      </c>
      <c r="C95" s="63">
        <f>[6]Febrero!J85</f>
        <v>66224</v>
      </c>
      <c r="D95" s="63">
        <f>[6]Marzo!J85</f>
        <v>35603</v>
      </c>
      <c r="E95" s="63">
        <f>[6]Abril!J84</f>
        <v>37599</v>
      </c>
      <c r="F95" s="63">
        <f>[6]Mayo!J85</f>
        <v>32765</v>
      </c>
      <c r="G95" s="63">
        <f>[6]junio!J85</f>
        <v>33254</v>
      </c>
      <c r="H95" s="63">
        <f>[6]Julio!J85</f>
        <v>22973</v>
      </c>
      <c r="I95" s="63">
        <f>[6]Agosto!J85</f>
        <v>15432</v>
      </c>
      <c r="J95" s="63">
        <f>[6]Septiembre!J85</f>
        <v>18495</v>
      </c>
      <c r="K95" s="63">
        <f>[6]Octubre!J85</f>
        <v>21882</v>
      </c>
      <c r="L95" s="63">
        <f>+[6]Noviembre!J85</f>
        <v>44585.000000000007</v>
      </c>
      <c r="M95" s="63">
        <f>[6]Diciembre!J85</f>
        <v>55021.000000000007</v>
      </c>
      <c r="N95" s="64">
        <f t="shared" si="2"/>
        <v>441718</v>
      </c>
      <c r="O95" s="77"/>
      <c r="P95" s="268"/>
      <c r="Q95" s="175"/>
      <c r="R95" s="175"/>
      <c r="S95" s="175"/>
      <c r="T95" s="175"/>
      <c r="U95" s="175"/>
      <c r="V95" s="175"/>
      <c r="W95" s="175"/>
      <c r="X95" s="175"/>
      <c r="Y95" s="77"/>
      <c r="Z95" s="268"/>
      <c r="AA95" s="175"/>
      <c r="AB95" s="175"/>
      <c r="AC95" s="175"/>
      <c r="AD95" s="175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</row>
    <row r="96" spans="1:46" ht="33.75" customHeight="1" x14ac:dyDescent="0.4">
      <c r="A96" s="160" t="s">
        <v>204</v>
      </c>
      <c r="B96" s="63">
        <f>[6]Enero!J82</f>
        <v>8552</v>
      </c>
      <c r="C96" s="63">
        <f>[6]Febrero!J86</f>
        <v>12523</v>
      </c>
      <c r="D96" s="63">
        <f>[6]Marzo!J86</f>
        <v>7639</v>
      </c>
      <c r="E96" s="63">
        <f>[6]Abril!J85</f>
        <v>23144</v>
      </c>
      <c r="F96" s="63">
        <f>[6]Mayo!J86</f>
        <v>2626</v>
      </c>
      <c r="G96" s="63">
        <f>[6]junio!J86</f>
        <v>17012</v>
      </c>
      <c r="H96" s="63">
        <f>[6]Julio!J86</f>
        <v>12934</v>
      </c>
      <c r="I96" s="63">
        <f>[6]Agosto!J86</f>
        <v>3624</v>
      </c>
      <c r="J96" s="63">
        <f>[6]Septiembre!J86</f>
        <v>14675</v>
      </c>
      <c r="K96" s="63">
        <f>[6]Octubre!J86</f>
        <v>4877</v>
      </c>
      <c r="L96" s="63">
        <f>+[6]Noviembre!J86</f>
        <v>16240</v>
      </c>
      <c r="M96" s="63">
        <f>[6]Diciembre!J86</f>
        <v>12007</v>
      </c>
      <c r="N96" s="64">
        <f>SUM(B96:M96)</f>
        <v>135853</v>
      </c>
      <c r="O96" s="77"/>
      <c r="P96" s="268"/>
      <c r="Q96" s="175"/>
      <c r="R96" s="175"/>
      <c r="S96" s="175"/>
      <c r="T96" s="175"/>
      <c r="U96" s="175"/>
      <c r="V96" s="175"/>
      <c r="W96" s="175"/>
      <c r="X96" s="175"/>
      <c r="Y96" s="77"/>
      <c r="Z96" s="268"/>
      <c r="AA96" s="175"/>
      <c r="AB96" s="175"/>
      <c r="AC96" s="175"/>
      <c r="AD96" s="175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  <c r="AT96" s="282"/>
    </row>
    <row r="97" spans="1:46" ht="33.75" customHeight="1" x14ac:dyDescent="0.4">
      <c r="A97" s="160" t="s">
        <v>205</v>
      </c>
      <c r="B97" s="63">
        <f>[6]Enero!J83</f>
        <v>5811</v>
      </c>
      <c r="C97" s="63">
        <f>[6]Febrero!J87</f>
        <v>4892</v>
      </c>
      <c r="D97" s="63">
        <f>[6]Marzo!J87</f>
        <v>2436</v>
      </c>
      <c r="E97" s="63">
        <f>[6]Abril!J86</f>
        <v>1204</v>
      </c>
      <c r="F97" s="63">
        <f>[6]Mayo!J87</f>
        <v>500</v>
      </c>
      <c r="G97" s="63">
        <f>[6]junio!J87</f>
        <v>1697</v>
      </c>
      <c r="H97" s="63">
        <f>[6]Julio!J87</f>
        <v>2165</v>
      </c>
      <c r="I97" s="63">
        <f>[6]Agosto!J87</f>
        <v>312</v>
      </c>
      <c r="J97" s="63">
        <f>[6]Septiembre!J87</f>
        <v>320</v>
      </c>
      <c r="K97" s="63">
        <f>[6]Octubre!J87</f>
        <v>542</v>
      </c>
      <c r="L97" s="63">
        <f>+[6]Noviembre!J87</f>
        <v>3999.0000000000005</v>
      </c>
      <c r="M97" s="63">
        <f>[6]Diciembre!J87</f>
        <v>6021.0000000000009</v>
      </c>
      <c r="N97" s="64">
        <f t="shared" si="2"/>
        <v>29899</v>
      </c>
      <c r="O97" s="77"/>
      <c r="P97" s="268"/>
      <c r="Q97" s="175"/>
      <c r="R97" s="175"/>
      <c r="S97" s="175"/>
      <c r="T97" s="175"/>
      <c r="U97" s="175"/>
      <c r="V97" s="175"/>
      <c r="W97" s="175"/>
      <c r="X97" s="175"/>
      <c r="Y97" s="77"/>
      <c r="Z97" s="268"/>
      <c r="AA97" s="175"/>
      <c r="AB97" s="175"/>
      <c r="AC97" s="175"/>
      <c r="AD97" s="175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</row>
    <row r="98" spans="1:46" ht="33.75" customHeight="1" x14ac:dyDescent="0.4">
      <c r="A98" s="160" t="s">
        <v>206</v>
      </c>
      <c r="B98" s="63">
        <f>[6]Enero!J84</f>
        <v>409098</v>
      </c>
      <c r="C98" s="63">
        <f>[6]Febrero!J88</f>
        <v>407742</v>
      </c>
      <c r="D98" s="63">
        <f>[6]Marzo!J88</f>
        <v>414704</v>
      </c>
      <c r="E98" s="63">
        <f>[6]Abril!J87</f>
        <v>405445</v>
      </c>
      <c r="F98" s="63">
        <f>[6]Mayo!J88</f>
        <v>407360</v>
      </c>
      <c r="G98" s="63">
        <f>[6]junio!J88</f>
        <v>389744</v>
      </c>
      <c r="H98" s="63">
        <f>[6]Julio!J88</f>
        <v>417025</v>
      </c>
      <c r="I98" s="63">
        <f>[6]Agosto!J88</f>
        <v>416483</v>
      </c>
      <c r="J98" s="63">
        <f>[6]Septiembre!J88</f>
        <v>413997</v>
      </c>
      <c r="K98" s="63">
        <f>[6]Octubre!J88</f>
        <v>417187</v>
      </c>
      <c r="L98" s="63">
        <f>+[6]Noviembre!J88</f>
        <v>445620</v>
      </c>
      <c r="M98" s="63">
        <f>[6]Diciembre!J88</f>
        <v>387374</v>
      </c>
      <c r="N98" s="64">
        <f>SUM(B98:M98)/12</f>
        <v>410981.58333333331</v>
      </c>
      <c r="O98" s="77"/>
      <c r="P98" s="268"/>
      <c r="Q98" s="175"/>
      <c r="R98" s="175"/>
      <c r="S98" s="175"/>
      <c r="T98" s="175"/>
      <c r="U98" s="175"/>
      <c r="V98" s="175"/>
      <c r="W98" s="175"/>
      <c r="X98" s="175"/>
      <c r="Y98" s="77"/>
      <c r="Z98" s="268"/>
      <c r="AA98" s="175"/>
      <c r="AB98" s="175"/>
      <c r="AC98" s="175"/>
      <c r="AD98" s="175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</row>
    <row r="99" spans="1:46" ht="33.75" customHeight="1" thickBot="1" x14ac:dyDescent="0.45">
      <c r="A99" s="385" t="s">
        <v>207</v>
      </c>
      <c r="B99" s="386">
        <f>[6]Enero!J85</f>
        <v>695392</v>
      </c>
      <c r="C99" s="386">
        <f>[6]Febrero!J89</f>
        <v>721470</v>
      </c>
      <c r="D99" s="386">
        <f>[6]Marzo!J89</f>
        <v>711043</v>
      </c>
      <c r="E99" s="386">
        <f>[6]Abril!J88</f>
        <v>723610</v>
      </c>
      <c r="F99" s="386">
        <f>[6]Mayo!J89</f>
        <v>702019</v>
      </c>
      <c r="G99" s="386">
        <f>[6]junio!J89</f>
        <v>754811</v>
      </c>
      <c r="H99" s="386">
        <f>[6]Julio!J89</f>
        <v>770267</v>
      </c>
      <c r="I99" s="386">
        <f>[6]Agosto!J89</f>
        <v>776949</v>
      </c>
      <c r="J99" s="386">
        <f>[6]Septiembre!J89</f>
        <v>724871</v>
      </c>
      <c r="K99" s="386">
        <f>[6]Octubre!J89</f>
        <v>710864</v>
      </c>
      <c r="L99" s="386">
        <f>+[6]Noviembre!J89</f>
        <v>789985</v>
      </c>
      <c r="M99" s="386">
        <f>[6]Diciembre!J89</f>
        <v>742103.99999999977</v>
      </c>
      <c r="N99" s="387">
        <f>SUM(B99:M99)/12</f>
        <v>735282.08333333337</v>
      </c>
      <c r="O99" s="77"/>
      <c r="P99" s="268"/>
      <c r="Q99" s="175"/>
      <c r="R99" s="175"/>
      <c r="S99" s="175"/>
      <c r="T99" s="175"/>
      <c r="U99" s="175"/>
      <c r="V99" s="175"/>
      <c r="W99" s="175"/>
      <c r="X99" s="175"/>
      <c r="Y99" s="77"/>
      <c r="Z99" s="268"/>
      <c r="AA99" s="175"/>
      <c r="AB99" s="175"/>
      <c r="AC99" s="175"/>
      <c r="AD99" s="175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  <c r="AT99" s="282"/>
    </row>
    <row r="100" spans="1:46" ht="33.75" customHeight="1" thickBot="1" x14ac:dyDescent="0.45">
      <c r="A100" s="377" t="s">
        <v>14</v>
      </c>
      <c r="B100" s="378">
        <f t="shared" ref="B100:M100" si="3">SUM(B66:B99)</f>
        <v>1927778.3399999999</v>
      </c>
      <c r="C100" s="378">
        <f t="shared" si="3"/>
        <v>2194956.16</v>
      </c>
      <c r="D100" s="378">
        <f t="shared" si="3"/>
        <v>1984578.42</v>
      </c>
      <c r="E100" s="378">
        <f t="shared" si="3"/>
        <v>2269791.08</v>
      </c>
      <c r="F100" s="378">
        <f t="shared" si="3"/>
        <v>2198358</v>
      </c>
      <c r="G100" s="378">
        <f t="shared" si="3"/>
        <v>1994715</v>
      </c>
      <c r="H100" s="378">
        <f t="shared" si="3"/>
        <v>1971211</v>
      </c>
      <c r="I100" s="378">
        <f t="shared" si="3"/>
        <v>2009109</v>
      </c>
      <c r="J100" s="378">
        <f t="shared" si="3"/>
        <v>2155692</v>
      </c>
      <c r="K100" s="378">
        <f t="shared" si="3"/>
        <v>2295110</v>
      </c>
      <c r="L100" s="378">
        <f t="shared" si="3"/>
        <v>2317312</v>
      </c>
      <c r="M100" s="378">
        <f t="shared" si="3"/>
        <v>2078303.9999999998</v>
      </c>
      <c r="N100" s="379">
        <f>SUM(N66:N99)</f>
        <v>8893047.166666666</v>
      </c>
      <c r="O100" s="77"/>
      <c r="P100" s="268"/>
      <c r="Q100" s="175"/>
      <c r="R100" s="175"/>
      <c r="S100" s="175"/>
      <c r="T100" s="175"/>
      <c r="U100" s="175"/>
      <c r="V100" s="175"/>
      <c r="W100" s="175"/>
      <c r="X100" s="175"/>
      <c r="Y100" s="77"/>
      <c r="Z100" s="268"/>
      <c r="AA100" s="175"/>
      <c r="AB100" s="175"/>
      <c r="AC100" s="175"/>
      <c r="AD100" s="175"/>
    </row>
    <row r="101" spans="1:46" x14ac:dyDescent="0.3">
      <c r="A101" s="175"/>
      <c r="B101" s="219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77"/>
      <c r="P101" s="268"/>
      <c r="Q101" s="175"/>
      <c r="R101" s="175"/>
      <c r="S101" s="175"/>
      <c r="T101" s="175"/>
      <c r="U101" s="175"/>
      <c r="V101" s="175"/>
      <c r="W101" s="175"/>
      <c r="X101" s="175"/>
      <c r="Y101" s="77"/>
      <c r="Z101" s="268"/>
      <c r="AA101" s="175"/>
      <c r="AB101" s="175"/>
      <c r="AC101" s="175"/>
      <c r="AD101" s="175"/>
    </row>
    <row r="102" spans="1:46" ht="23.25" x14ac:dyDescent="0.35">
      <c r="A102" s="380" t="s">
        <v>269</v>
      </c>
      <c r="B102" s="205"/>
      <c r="C102" s="205"/>
      <c r="D102" s="205"/>
      <c r="E102" s="205"/>
      <c r="F102" s="205"/>
      <c r="G102" s="185"/>
      <c r="H102" s="228"/>
      <c r="I102" s="219"/>
      <c r="J102" s="219"/>
      <c r="K102" s="219"/>
      <c r="L102" s="219"/>
      <c r="M102" s="219"/>
      <c r="N102" s="219"/>
      <c r="O102" s="77"/>
      <c r="P102" s="268"/>
      <c r="Q102" s="175"/>
      <c r="R102" s="175"/>
      <c r="S102" s="175"/>
      <c r="T102" s="175"/>
      <c r="U102" s="175"/>
      <c r="V102" s="175"/>
      <c r="W102" s="175"/>
      <c r="X102" s="175"/>
      <c r="Y102" s="77"/>
      <c r="Z102" s="268"/>
      <c r="AA102" s="175"/>
      <c r="AB102" s="175"/>
      <c r="AC102" s="175"/>
      <c r="AD102" s="175"/>
    </row>
    <row r="103" spans="1:46" ht="23.25" x14ac:dyDescent="0.35">
      <c r="A103" s="380" t="s">
        <v>270</v>
      </c>
      <c r="B103" s="388"/>
      <c r="C103" s="205"/>
      <c r="D103" s="205"/>
      <c r="E103" s="205"/>
      <c r="F103" s="205"/>
      <c r="G103" s="185"/>
      <c r="H103" s="228"/>
      <c r="I103" s="219"/>
      <c r="J103" s="219"/>
      <c r="K103" s="219"/>
      <c r="L103" s="219"/>
      <c r="M103" s="219"/>
      <c r="N103" s="219"/>
      <c r="O103" s="77"/>
      <c r="P103" s="268"/>
      <c r="Q103" s="175"/>
      <c r="R103" s="175"/>
      <c r="S103" s="175"/>
      <c r="T103" s="175"/>
      <c r="U103" s="175"/>
      <c r="V103" s="175"/>
      <c r="W103" s="175"/>
      <c r="X103" s="175"/>
      <c r="Y103" s="77"/>
      <c r="Z103" s="268"/>
      <c r="AA103" s="175"/>
      <c r="AB103" s="175"/>
      <c r="AC103" s="175"/>
      <c r="AD103" s="175"/>
    </row>
    <row r="104" spans="1:46" ht="23.25" x14ac:dyDescent="0.35">
      <c r="A104" s="205" t="s">
        <v>249</v>
      </c>
      <c r="B104" s="388"/>
      <c r="C104" s="388"/>
      <c r="D104" s="388"/>
      <c r="E104" s="388"/>
      <c r="F104" s="388"/>
      <c r="G104" s="388"/>
      <c r="H104" s="262"/>
      <c r="I104" s="175"/>
      <c r="J104" s="175"/>
      <c r="K104" s="175"/>
      <c r="L104" s="175"/>
      <c r="M104" s="175"/>
      <c r="N104" s="175"/>
      <c r="O104" s="77"/>
      <c r="P104" s="268"/>
      <c r="Q104" s="175"/>
      <c r="R104" s="175"/>
      <c r="S104" s="175"/>
      <c r="T104" s="175"/>
      <c r="U104" s="175"/>
      <c r="V104" s="175"/>
      <c r="W104" s="175"/>
      <c r="X104" s="175"/>
      <c r="Y104" s="77"/>
      <c r="Z104" s="268"/>
      <c r="AA104" s="175"/>
      <c r="AB104" s="175"/>
      <c r="AC104" s="175"/>
      <c r="AD104" s="175"/>
    </row>
    <row r="105" spans="1:46" ht="23.25" x14ac:dyDescent="0.35">
      <c r="A105" s="205"/>
      <c r="B105" s="388"/>
      <c r="C105" s="388"/>
      <c r="D105" s="388"/>
      <c r="E105" s="388"/>
      <c r="F105" s="388"/>
      <c r="G105" s="388"/>
      <c r="H105" s="262"/>
      <c r="I105" s="175"/>
      <c r="J105" s="175"/>
      <c r="K105" s="175"/>
      <c r="L105" s="175"/>
      <c r="M105" s="175"/>
      <c r="N105" s="175"/>
      <c r="O105" s="77"/>
      <c r="P105" s="268"/>
      <c r="Q105" s="175"/>
      <c r="R105" s="175"/>
      <c r="S105" s="175"/>
      <c r="T105" s="175"/>
      <c r="U105" s="175"/>
      <c r="V105" s="175"/>
      <c r="W105" s="175"/>
      <c r="X105" s="175"/>
      <c r="Y105" s="77"/>
      <c r="Z105" s="268"/>
      <c r="AA105" s="175"/>
      <c r="AB105" s="175"/>
      <c r="AC105" s="175"/>
      <c r="AD105" s="175"/>
    </row>
    <row r="106" spans="1:46" ht="23.25" x14ac:dyDescent="0.35">
      <c r="A106" s="205"/>
      <c r="B106" s="388"/>
      <c r="C106" s="388"/>
      <c r="D106" s="388"/>
      <c r="E106" s="388"/>
      <c r="F106" s="388"/>
      <c r="G106" s="388"/>
      <c r="H106" s="262"/>
      <c r="I106" s="175"/>
      <c r="J106" s="175"/>
      <c r="K106" s="175"/>
      <c r="L106" s="175"/>
      <c r="M106" s="175"/>
      <c r="N106" s="175"/>
      <c r="O106" s="77"/>
      <c r="P106" s="268"/>
      <c r="Q106" s="175"/>
      <c r="R106" s="175"/>
      <c r="S106" s="175"/>
      <c r="T106" s="175"/>
      <c r="U106" s="175"/>
      <c r="V106" s="175"/>
      <c r="W106" s="175"/>
      <c r="X106" s="175"/>
      <c r="Y106" s="77"/>
      <c r="Z106" s="268"/>
      <c r="AA106" s="175"/>
      <c r="AB106" s="175"/>
      <c r="AC106" s="175"/>
      <c r="AD106" s="175"/>
    </row>
    <row r="107" spans="1:46" ht="21" x14ac:dyDescent="0.35">
      <c r="A107" s="188"/>
      <c r="B107" s="262"/>
      <c r="C107" s="262"/>
      <c r="D107" s="262"/>
      <c r="E107" s="262"/>
      <c r="F107" s="262"/>
      <c r="G107" s="262"/>
      <c r="H107" s="262"/>
      <c r="I107" s="175"/>
      <c r="J107" s="175"/>
      <c r="K107" s="175"/>
      <c r="L107" s="175"/>
      <c r="M107" s="175"/>
      <c r="N107" s="175"/>
      <c r="O107" s="77"/>
      <c r="P107" s="268"/>
      <c r="Q107" s="175"/>
      <c r="R107" s="175"/>
      <c r="S107" s="175"/>
      <c r="T107" s="175"/>
      <c r="U107" s="175"/>
      <c r="V107" s="175"/>
      <c r="W107" s="175"/>
      <c r="X107" s="175"/>
      <c r="Y107" s="77"/>
      <c r="Z107" s="268"/>
      <c r="AA107" s="175"/>
      <c r="AB107" s="175"/>
      <c r="AC107" s="175"/>
      <c r="AD107" s="175"/>
    </row>
    <row r="108" spans="1:46" ht="43.5" customHeight="1" x14ac:dyDescent="0.35">
      <c r="A108" s="188"/>
      <c r="B108" s="262"/>
      <c r="C108" s="262"/>
      <c r="D108" s="262"/>
      <c r="E108" s="262"/>
      <c r="F108" s="262"/>
      <c r="G108" s="262"/>
      <c r="H108" s="262"/>
      <c r="I108" s="175"/>
      <c r="J108" s="175"/>
      <c r="K108" s="175"/>
      <c r="L108" s="175"/>
      <c r="M108" s="175"/>
      <c r="N108" s="175"/>
      <c r="O108" s="77"/>
      <c r="P108" s="268"/>
      <c r="Q108" s="175"/>
      <c r="R108" s="175"/>
      <c r="S108" s="175"/>
      <c r="T108" s="175"/>
      <c r="U108" s="175"/>
      <c r="V108" s="175"/>
      <c r="W108" s="175"/>
      <c r="X108" s="175"/>
      <c r="Y108" s="77"/>
      <c r="Z108" s="268"/>
      <c r="AA108" s="175"/>
      <c r="AB108" s="175"/>
      <c r="AC108" s="175"/>
      <c r="AD108" s="175"/>
    </row>
    <row r="109" spans="1:46" ht="21" x14ac:dyDescent="0.35">
      <c r="A109" s="188"/>
      <c r="B109" s="262"/>
      <c r="C109" s="262"/>
      <c r="D109" s="262"/>
      <c r="E109" s="262"/>
      <c r="F109" s="262"/>
      <c r="G109" s="262"/>
      <c r="H109" s="262"/>
      <c r="I109" s="175"/>
      <c r="J109" s="175"/>
      <c r="K109" s="175"/>
      <c r="L109" s="175"/>
      <c r="M109" s="175"/>
      <c r="N109" s="175"/>
      <c r="O109" s="77"/>
      <c r="P109" s="268"/>
      <c r="Q109" s="175"/>
      <c r="R109" s="175"/>
      <c r="S109" s="175"/>
      <c r="T109" s="175"/>
      <c r="U109" s="175"/>
      <c r="V109" s="175"/>
      <c r="W109" s="175"/>
      <c r="X109" s="175"/>
      <c r="Y109" s="77"/>
      <c r="Z109" s="268"/>
      <c r="AA109" s="175"/>
      <c r="AB109" s="175"/>
      <c r="AC109" s="175"/>
      <c r="AD109" s="175"/>
    </row>
    <row r="110" spans="1:46" ht="26.25" x14ac:dyDescent="0.4">
      <c r="A110" s="471" t="s">
        <v>133</v>
      </c>
      <c r="B110" s="471"/>
      <c r="C110" s="471"/>
      <c r="D110" s="471"/>
      <c r="E110" s="471"/>
      <c r="F110" s="471"/>
      <c r="G110" s="471"/>
      <c r="H110" s="471"/>
      <c r="I110" s="471"/>
      <c r="J110" s="471"/>
      <c r="K110" s="471"/>
      <c r="L110" s="471"/>
      <c r="M110" s="471"/>
      <c r="N110" s="471"/>
      <c r="O110" s="77"/>
      <c r="P110" s="268"/>
      <c r="Q110" s="175"/>
      <c r="R110" s="175"/>
      <c r="S110" s="175"/>
      <c r="T110" s="175"/>
      <c r="U110" s="175"/>
      <c r="V110" s="175"/>
      <c r="W110" s="175"/>
      <c r="X110" s="175"/>
      <c r="Y110" s="77"/>
      <c r="Z110" s="268"/>
      <c r="AA110" s="175"/>
      <c r="AB110" s="175"/>
      <c r="AC110" s="175"/>
      <c r="AD110" s="175"/>
    </row>
    <row r="111" spans="1:46" ht="31.5" customHeight="1" x14ac:dyDescent="0.4">
      <c r="A111" s="463" t="s">
        <v>250</v>
      </c>
      <c r="B111" s="463"/>
      <c r="C111" s="463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77"/>
      <c r="P111" s="268"/>
      <c r="Q111" s="175"/>
      <c r="R111" s="175"/>
      <c r="S111" s="175"/>
      <c r="T111" s="175"/>
      <c r="U111" s="175"/>
      <c r="V111" s="175"/>
      <c r="W111" s="175"/>
      <c r="X111" s="175"/>
      <c r="Y111" s="77"/>
      <c r="Z111" s="268"/>
      <c r="AA111" s="175"/>
      <c r="AB111" s="175"/>
      <c r="AC111" s="175"/>
      <c r="AD111" s="175"/>
    </row>
    <row r="112" spans="1:46" ht="26.25" x14ac:dyDescent="0.4">
      <c r="A112" s="463" t="s">
        <v>90</v>
      </c>
      <c r="B112" s="463"/>
      <c r="C112" s="463"/>
      <c r="D112" s="463"/>
      <c r="E112" s="463"/>
      <c r="F112" s="463"/>
      <c r="G112" s="463"/>
      <c r="H112" s="463"/>
      <c r="I112" s="463"/>
      <c r="J112" s="463"/>
      <c r="K112" s="463"/>
      <c r="L112" s="463"/>
      <c r="M112" s="463"/>
      <c r="N112" s="463"/>
      <c r="O112" s="77"/>
      <c r="P112" s="268"/>
      <c r="Q112" s="175"/>
      <c r="R112" s="175"/>
      <c r="S112" s="175"/>
      <c r="T112" s="175"/>
      <c r="U112" s="175"/>
      <c r="V112" s="175"/>
      <c r="W112" s="175"/>
      <c r="X112" s="175"/>
      <c r="Y112" s="77"/>
      <c r="Z112" s="268"/>
      <c r="AA112" s="175"/>
      <c r="AB112" s="175"/>
      <c r="AC112" s="175"/>
      <c r="AD112" s="175"/>
    </row>
    <row r="113" spans="1:42" ht="26.25" customHeight="1" thickBot="1" x14ac:dyDescent="0.4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77"/>
      <c r="P113" s="268"/>
      <c r="Q113" s="175"/>
      <c r="R113" s="175"/>
      <c r="S113" s="175"/>
      <c r="T113" s="175"/>
      <c r="U113" s="175"/>
      <c r="V113" s="175"/>
      <c r="W113" s="175"/>
      <c r="X113" s="175"/>
      <c r="Y113" s="77"/>
      <c r="Z113" s="268"/>
      <c r="AA113" s="175"/>
      <c r="AB113" s="175"/>
      <c r="AC113" s="175"/>
      <c r="AD113" s="175"/>
    </row>
    <row r="114" spans="1:42" ht="21" hidden="1" thickBot="1" x14ac:dyDescent="0.3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77"/>
      <c r="P114" s="268"/>
      <c r="Q114" s="175"/>
      <c r="R114" s="175"/>
      <c r="S114" s="175"/>
      <c r="T114" s="175"/>
      <c r="U114" s="175"/>
      <c r="V114" s="175"/>
      <c r="W114" s="175"/>
      <c r="X114" s="175"/>
      <c r="Y114" s="77"/>
      <c r="Z114" s="268"/>
      <c r="AA114" s="175"/>
      <c r="AB114" s="175"/>
      <c r="AC114" s="175"/>
      <c r="AD114" s="175"/>
    </row>
    <row r="115" spans="1:42" ht="34.5" customHeight="1" thickBot="1" x14ac:dyDescent="0.35">
      <c r="A115" s="367" t="s">
        <v>1</v>
      </c>
      <c r="B115" s="368" t="s">
        <v>2</v>
      </c>
      <c r="C115" s="368" t="s">
        <v>3</v>
      </c>
      <c r="D115" s="368" t="s">
        <v>4</v>
      </c>
      <c r="E115" s="368" t="s">
        <v>5</v>
      </c>
      <c r="F115" s="368" t="s">
        <v>6</v>
      </c>
      <c r="G115" s="368" t="s">
        <v>7</v>
      </c>
      <c r="H115" s="368" t="s">
        <v>8</v>
      </c>
      <c r="I115" s="368" t="s">
        <v>9</v>
      </c>
      <c r="J115" s="368" t="s">
        <v>10</v>
      </c>
      <c r="K115" s="368" t="s">
        <v>11</v>
      </c>
      <c r="L115" s="368" t="s">
        <v>12</v>
      </c>
      <c r="M115" s="368" t="s">
        <v>13</v>
      </c>
      <c r="N115" s="369" t="s">
        <v>14</v>
      </c>
      <c r="O115" s="77"/>
      <c r="P115" s="268"/>
      <c r="Q115" s="175"/>
      <c r="R115" s="175"/>
      <c r="S115" s="175"/>
      <c r="T115" s="175"/>
      <c r="U115" s="175"/>
      <c r="V115" s="175"/>
      <c r="W115" s="175"/>
      <c r="X115" s="175"/>
      <c r="Y115" s="77"/>
      <c r="Z115" s="268"/>
      <c r="AA115" s="175"/>
      <c r="AB115" s="175"/>
      <c r="AC115" s="175"/>
      <c r="AD115" s="175"/>
    </row>
    <row r="116" spans="1:42" ht="34.5" customHeight="1" x14ac:dyDescent="0.4">
      <c r="A116" s="382" t="s">
        <v>174</v>
      </c>
      <c r="B116" s="383">
        <f>[6]Enero!J96</f>
        <v>24023</v>
      </c>
      <c r="C116" s="383">
        <f>[6]Febrero!J105</f>
        <v>25032</v>
      </c>
      <c r="D116" s="383">
        <f>[6]Marzo!J107</f>
        <v>408742</v>
      </c>
      <c r="E116" s="383">
        <f>[6]Abril!J104</f>
        <v>2090400</v>
      </c>
      <c r="F116" s="383">
        <f>[6]Mayo!J105</f>
        <v>2375061</v>
      </c>
      <c r="G116" s="383">
        <f>[6]junio!J105</f>
        <v>846254</v>
      </c>
      <c r="H116" s="383">
        <f>[6]Julio!J105</f>
        <v>166046</v>
      </c>
      <c r="I116" s="383">
        <f>[6]Agosto!J105</f>
        <v>329162</v>
      </c>
      <c r="J116" s="383">
        <f>[6]Septiembre!J105</f>
        <v>1448666</v>
      </c>
      <c r="K116" s="383">
        <f>[6]Octubre!J105</f>
        <v>2623187</v>
      </c>
      <c r="L116" s="383">
        <f>[6]Noviembre!J105</f>
        <v>1133230</v>
      </c>
      <c r="M116" s="383">
        <f>[6]Diciembre!J105</f>
        <v>259278</v>
      </c>
      <c r="N116" s="384">
        <f t="shared" ref="N116:N149" si="4">SUM(B116:M116)</f>
        <v>11729081</v>
      </c>
      <c r="O116" s="77"/>
      <c r="P116" s="268"/>
      <c r="Q116" s="290"/>
      <c r="R116" s="175"/>
      <c r="S116" s="175"/>
      <c r="T116" s="175"/>
      <c r="U116" s="175"/>
      <c r="V116" s="175"/>
      <c r="W116" s="175"/>
      <c r="X116" s="175"/>
      <c r="Y116" s="77"/>
      <c r="Z116" s="268"/>
      <c r="AA116" s="290"/>
      <c r="AB116" s="175"/>
      <c r="AC116" s="175"/>
      <c r="AD116" s="175"/>
      <c r="AE116" s="282"/>
      <c r="AF116" s="282"/>
      <c r="AG116" s="282"/>
      <c r="AH116" s="282"/>
      <c r="AI116" s="282"/>
      <c r="AJ116" s="282"/>
      <c r="AK116" s="282"/>
      <c r="AL116" s="282"/>
      <c r="AM116" s="282"/>
      <c r="AN116" s="282"/>
      <c r="AO116" s="282"/>
      <c r="AP116" s="282"/>
    </row>
    <row r="117" spans="1:42" ht="34.5" customHeight="1" x14ac:dyDescent="0.4">
      <c r="A117" s="160" t="s">
        <v>175</v>
      </c>
      <c r="B117" s="63">
        <f>[6]Enero!J97</f>
        <v>51069</v>
      </c>
      <c r="C117" s="63">
        <f>[6]Febrero!J106</f>
        <v>72720</v>
      </c>
      <c r="D117" s="63">
        <f>[6]Marzo!J108</f>
        <v>33965</v>
      </c>
      <c r="E117" s="63">
        <f>[6]Abril!J105</f>
        <v>54121</v>
      </c>
      <c r="F117" s="63">
        <f>[6]Mayo!J106</f>
        <v>28126</v>
      </c>
      <c r="G117" s="63">
        <f>[6]junio!J106</f>
        <v>85474</v>
      </c>
      <c r="H117" s="63">
        <f>[6]Julio!J106</f>
        <v>87857</v>
      </c>
      <c r="I117" s="63">
        <f>[6]Agosto!J106</f>
        <v>91943</v>
      </c>
      <c r="J117" s="63">
        <f>[6]Septiembre!J106</f>
        <v>70817</v>
      </c>
      <c r="K117" s="63">
        <f>[6]Octubre!J106</f>
        <v>76566</v>
      </c>
      <c r="L117" s="63">
        <f>[6]Noviembre!J106</f>
        <v>57009</v>
      </c>
      <c r="M117" s="63">
        <f>[6]Diciembre!J106</f>
        <v>83408</v>
      </c>
      <c r="N117" s="64">
        <f t="shared" si="4"/>
        <v>793075</v>
      </c>
      <c r="O117" s="77"/>
      <c r="P117" s="268"/>
      <c r="Q117" s="290"/>
      <c r="R117" s="175"/>
      <c r="S117" s="175"/>
      <c r="T117" s="175"/>
      <c r="U117" s="175"/>
      <c r="V117" s="175"/>
      <c r="W117" s="175"/>
      <c r="X117" s="175"/>
      <c r="Y117" s="77"/>
      <c r="Z117" s="268"/>
      <c r="AA117" s="290"/>
      <c r="AB117" s="175"/>
      <c r="AC117" s="175"/>
      <c r="AD117" s="175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</row>
    <row r="118" spans="1:42" ht="34.5" customHeight="1" x14ac:dyDescent="0.4">
      <c r="A118" s="160" t="s">
        <v>176</v>
      </c>
      <c r="B118" s="63">
        <f>[6]Enero!J98</f>
        <v>16103</v>
      </c>
      <c r="C118" s="63">
        <f>[6]Febrero!J107</f>
        <v>25</v>
      </c>
      <c r="D118" s="63">
        <f>[6]Marzo!J109</f>
        <v>7362</v>
      </c>
      <c r="E118" s="63">
        <f>[6]Abril!J106</f>
        <v>0</v>
      </c>
      <c r="F118" s="63">
        <f>[6]Mayo!J107</f>
        <v>264</v>
      </c>
      <c r="G118" s="63">
        <f>[6]junio!J107</f>
        <v>28</v>
      </c>
      <c r="H118" s="63">
        <f>[6]Julio!J107</f>
        <v>0</v>
      </c>
      <c r="I118" s="63">
        <f>[6]Agosto!J107</f>
        <v>981</v>
      </c>
      <c r="J118" s="63">
        <f>[6]Septiembre!J107</f>
        <v>2863</v>
      </c>
      <c r="K118" s="63">
        <f>[6]Octubre!J107</f>
        <v>0</v>
      </c>
      <c r="L118" s="63">
        <f>[6]Noviembre!J107</f>
        <v>3632</v>
      </c>
      <c r="M118" s="63">
        <f>[6]Diciembre!J107</f>
        <v>3909</v>
      </c>
      <c r="N118" s="64">
        <f>SUM(B118:M118)</f>
        <v>35167</v>
      </c>
      <c r="O118" s="77"/>
      <c r="P118" s="268"/>
      <c r="Q118" s="290"/>
      <c r="R118" s="175"/>
      <c r="S118" s="175"/>
      <c r="T118" s="175"/>
      <c r="U118" s="175"/>
      <c r="V118" s="175"/>
      <c r="W118" s="175"/>
      <c r="X118" s="175"/>
      <c r="Y118" s="77"/>
      <c r="Z118" s="268"/>
      <c r="AA118" s="290"/>
      <c r="AB118" s="175"/>
      <c r="AC118" s="175"/>
      <c r="AD118" s="175"/>
      <c r="AE118" s="282"/>
      <c r="AF118" s="282"/>
      <c r="AG118" s="282"/>
      <c r="AH118" s="282"/>
      <c r="AI118" s="282"/>
      <c r="AJ118" s="282"/>
      <c r="AK118" s="282"/>
      <c r="AL118" s="282"/>
      <c r="AM118" s="282"/>
      <c r="AN118" s="282"/>
      <c r="AO118" s="282"/>
      <c r="AP118" s="282"/>
    </row>
    <row r="119" spans="1:42" ht="34.5" customHeight="1" x14ac:dyDescent="0.4">
      <c r="A119" s="160" t="s">
        <v>212</v>
      </c>
      <c r="B119" s="63">
        <f>[6]Enero!J99</f>
        <v>36634</v>
      </c>
      <c r="C119" s="63">
        <f>[6]Febrero!J108</f>
        <v>38503</v>
      </c>
      <c r="D119" s="63">
        <f>[6]Marzo!J110</f>
        <v>36331</v>
      </c>
      <c r="E119" s="63">
        <f>[6]Abril!J107</f>
        <v>39714</v>
      </c>
      <c r="F119" s="63">
        <f>[6]Mayo!J108</f>
        <v>42688</v>
      </c>
      <c r="G119" s="63">
        <f>[6]junio!J108</f>
        <v>42130</v>
      </c>
      <c r="H119" s="63">
        <f>[6]Julio!J108</f>
        <v>42020</v>
      </c>
      <c r="I119" s="63">
        <f>[6]Agosto!J108</f>
        <v>42189</v>
      </c>
      <c r="J119" s="63">
        <f>[6]Septiembre!J108</f>
        <v>43040</v>
      </c>
      <c r="K119" s="63">
        <f>[6]Octubre!J108</f>
        <v>39820</v>
      </c>
      <c r="L119" s="63">
        <f>[6]Noviembre!J108</f>
        <v>43865.000000000007</v>
      </c>
      <c r="M119" s="63">
        <f>[6]Diciembre!J108</f>
        <v>43413</v>
      </c>
      <c r="N119" s="64">
        <f t="shared" si="4"/>
        <v>490347</v>
      </c>
      <c r="O119" s="77"/>
      <c r="P119" s="268"/>
      <c r="Q119" s="290"/>
      <c r="R119" s="175"/>
      <c r="S119" s="175"/>
      <c r="T119" s="175"/>
      <c r="U119" s="175"/>
      <c r="V119" s="175"/>
      <c r="W119" s="175"/>
      <c r="X119" s="175"/>
      <c r="Y119" s="77"/>
      <c r="Z119" s="268"/>
      <c r="AA119" s="290"/>
      <c r="AB119" s="175"/>
      <c r="AC119" s="175"/>
      <c r="AD119" s="175"/>
      <c r="AE119" s="282"/>
      <c r="AF119" s="282"/>
      <c r="AG119" s="282"/>
      <c r="AH119" s="282"/>
      <c r="AI119" s="282"/>
      <c r="AJ119" s="282"/>
      <c r="AK119" s="282"/>
      <c r="AL119" s="282"/>
      <c r="AM119" s="282"/>
      <c r="AN119" s="282"/>
      <c r="AO119" s="282"/>
      <c r="AP119" s="282"/>
    </row>
    <row r="120" spans="1:42" ht="34.5" customHeight="1" x14ac:dyDescent="0.4">
      <c r="A120" s="160" t="s">
        <v>178</v>
      </c>
      <c r="B120" s="63">
        <f>[6]Enero!J100</f>
        <v>9566</v>
      </c>
      <c r="C120" s="63">
        <f>[6]Febrero!J109</f>
        <v>2581</v>
      </c>
      <c r="D120" s="63">
        <f>[6]Marzo!J111</f>
        <v>3903</v>
      </c>
      <c r="E120" s="63">
        <f>[6]Abril!J108</f>
        <v>7800</v>
      </c>
      <c r="F120" s="63">
        <f>[6]Mayo!J109</f>
        <v>3385</v>
      </c>
      <c r="G120" s="63">
        <f>[6]junio!J109</f>
        <v>5633</v>
      </c>
      <c r="H120" s="63">
        <f>[6]Julio!J109</f>
        <v>16663</v>
      </c>
      <c r="I120" s="63">
        <f>[6]Agosto!J109</f>
        <v>16436</v>
      </c>
      <c r="J120" s="63">
        <f>[6]Septiembre!J109</f>
        <v>4063</v>
      </c>
      <c r="K120" s="63">
        <f>[6]Octubre!J109</f>
        <v>10535</v>
      </c>
      <c r="L120" s="63">
        <f>[6]Noviembre!J109</f>
        <v>19305.999999999996</v>
      </c>
      <c r="M120" s="63">
        <f>[6]Diciembre!J109</f>
        <v>17133</v>
      </c>
      <c r="N120" s="64">
        <f t="shared" si="4"/>
        <v>117004</v>
      </c>
      <c r="O120" s="77"/>
      <c r="P120" s="268"/>
      <c r="Q120" s="290"/>
      <c r="R120" s="175"/>
      <c r="S120" s="175"/>
      <c r="T120" s="175"/>
      <c r="U120" s="175"/>
      <c r="V120" s="175"/>
      <c r="W120" s="175"/>
      <c r="X120" s="175"/>
      <c r="Y120" s="77"/>
      <c r="Z120" s="268"/>
      <c r="AA120" s="290"/>
      <c r="AB120" s="175"/>
      <c r="AC120" s="175"/>
      <c r="AD120" s="175"/>
      <c r="AE120" s="282"/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ht="34.5" customHeight="1" x14ac:dyDescent="0.4">
      <c r="A121" s="160" t="s">
        <v>179</v>
      </c>
      <c r="B121" s="63">
        <f>[6]Enero!J101</f>
        <v>12636</v>
      </c>
      <c r="C121" s="63">
        <f>[6]Febrero!J110</f>
        <v>288795</v>
      </c>
      <c r="D121" s="63">
        <f>[6]Marzo!J112</f>
        <v>42726</v>
      </c>
      <c r="E121" s="63">
        <f>[6]Abril!J109</f>
        <v>20149</v>
      </c>
      <c r="F121" s="63">
        <f>[6]Mayo!J110</f>
        <v>5419</v>
      </c>
      <c r="G121" s="63">
        <f>[6]junio!J110</f>
        <v>8362</v>
      </c>
      <c r="H121" s="63">
        <f>[6]Julio!J110</f>
        <v>16696</v>
      </c>
      <c r="I121" s="63">
        <f>[6]Agosto!J110</f>
        <v>21311</v>
      </c>
      <c r="J121" s="63">
        <f>[6]Septiembre!J110</f>
        <v>4034</v>
      </c>
      <c r="K121" s="63">
        <f>[6]Octubre!J110</f>
        <v>4967</v>
      </c>
      <c r="L121" s="63">
        <f>[6]Noviembre!J110</f>
        <v>26163</v>
      </c>
      <c r="M121" s="63">
        <f>[6]Diciembre!J110</f>
        <v>24342.000000000004</v>
      </c>
      <c r="N121" s="64">
        <f t="shared" si="4"/>
        <v>475600</v>
      </c>
      <c r="O121" s="77"/>
      <c r="P121" s="268"/>
      <c r="Q121" s="290"/>
      <c r="R121" s="175"/>
      <c r="S121" s="175"/>
      <c r="T121" s="175"/>
      <c r="U121" s="175"/>
      <c r="V121" s="175"/>
      <c r="W121" s="175"/>
      <c r="X121" s="175"/>
      <c r="Y121" s="77"/>
      <c r="Z121" s="268"/>
      <c r="AA121" s="290"/>
      <c r="AB121" s="175"/>
      <c r="AC121" s="175"/>
      <c r="AD121" s="175"/>
      <c r="AE121" s="282"/>
      <c r="AF121" s="282"/>
      <c r="AG121" s="282"/>
      <c r="AH121" s="282"/>
      <c r="AI121" s="282"/>
      <c r="AJ121" s="282"/>
      <c r="AK121" s="282"/>
      <c r="AL121" s="282"/>
      <c r="AM121" s="282"/>
      <c r="AN121" s="282"/>
      <c r="AO121" s="282"/>
      <c r="AP121" s="282"/>
    </row>
    <row r="122" spans="1:42" ht="34.5" customHeight="1" x14ac:dyDescent="0.4">
      <c r="A122" s="160" t="s">
        <v>180</v>
      </c>
      <c r="B122" s="63">
        <f>[6]Enero!J102</f>
        <v>22660</v>
      </c>
      <c r="C122" s="63">
        <f>[6]Febrero!J111</f>
        <v>65682</v>
      </c>
      <c r="D122" s="63">
        <f>[6]Marzo!J113</f>
        <v>54321</v>
      </c>
      <c r="E122" s="63">
        <f>[6]Abril!J110</f>
        <v>12054</v>
      </c>
      <c r="F122" s="63">
        <f>[6]Mayo!J111</f>
        <v>2687</v>
      </c>
      <c r="G122" s="63">
        <f>[6]junio!J111</f>
        <v>6150</v>
      </c>
      <c r="H122" s="63">
        <f>[6]Julio!J111</f>
        <v>47832</v>
      </c>
      <c r="I122" s="63">
        <f>[6]Agosto!J111</f>
        <v>36375</v>
      </c>
      <c r="J122" s="63">
        <f>[6]Septiembre!J111</f>
        <v>3643</v>
      </c>
      <c r="K122" s="63">
        <f>[6]Octubre!J111</f>
        <v>5718</v>
      </c>
      <c r="L122" s="63">
        <f>[6]Noviembre!J111</f>
        <v>25537</v>
      </c>
      <c r="M122" s="63">
        <f>[6]Diciembre!J111</f>
        <v>53672</v>
      </c>
      <c r="N122" s="64">
        <f t="shared" si="4"/>
        <v>336331</v>
      </c>
      <c r="O122" s="77"/>
      <c r="P122" s="268"/>
      <c r="Q122" s="290"/>
      <c r="R122" s="175"/>
      <c r="S122" s="175"/>
      <c r="T122" s="175"/>
      <c r="U122" s="175"/>
      <c r="V122" s="175"/>
      <c r="W122" s="175"/>
      <c r="X122" s="175"/>
      <c r="Y122" s="77"/>
      <c r="Z122" s="268"/>
      <c r="AA122" s="290"/>
      <c r="AB122" s="175"/>
      <c r="AC122" s="175"/>
      <c r="AD122" s="175"/>
      <c r="AE122" s="282"/>
      <c r="AF122" s="282"/>
      <c r="AG122" s="282"/>
      <c r="AH122" s="282"/>
      <c r="AI122" s="282"/>
      <c r="AJ122" s="282"/>
      <c r="AK122" s="282"/>
      <c r="AL122" s="282"/>
      <c r="AM122" s="282"/>
      <c r="AN122" s="282"/>
      <c r="AO122" s="282"/>
      <c r="AP122" s="282"/>
    </row>
    <row r="123" spans="1:42" ht="34.5" customHeight="1" x14ac:dyDescent="0.4">
      <c r="A123" s="160" t="s">
        <v>181</v>
      </c>
      <c r="B123" s="63">
        <f>[6]Enero!J103</f>
        <v>604</v>
      </c>
      <c r="C123" s="63">
        <f>[6]Febrero!J112</f>
        <v>858</v>
      </c>
      <c r="D123" s="63">
        <f>[6]Marzo!J114</f>
        <v>1002</v>
      </c>
      <c r="E123" s="63">
        <f>[6]Abril!J111</f>
        <v>1320</v>
      </c>
      <c r="F123" s="63">
        <f>[6]Mayo!J112</f>
        <v>100</v>
      </c>
      <c r="G123" s="63">
        <f>[6]junio!J112</f>
        <v>325</v>
      </c>
      <c r="H123" s="63">
        <f>[6]Julio!J112</f>
        <v>918</v>
      </c>
      <c r="I123" s="63">
        <f>[6]Agosto!J112</f>
        <v>2407</v>
      </c>
      <c r="J123" s="63">
        <f>[6]Septiembre!J112</f>
        <v>652</v>
      </c>
      <c r="K123" s="63">
        <f>[6]Octubre!J112</f>
        <v>152</v>
      </c>
      <c r="L123" s="63">
        <f>[6]Noviembre!J112</f>
        <v>2088</v>
      </c>
      <c r="M123" s="63">
        <f>[6]Diciembre!J112</f>
        <v>971.99999999999989</v>
      </c>
      <c r="N123" s="64">
        <f t="shared" si="4"/>
        <v>11398</v>
      </c>
      <c r="O123" s="77"/>
      <c r="P123" s="268"/>
      <c r="Q123" s="290"/>
      <c r="R123" s="175"/>
      <c r="S123" s="175"/>
      <c r="T123" s="175"/>
      <c r="U123" s="175"/>
      <c r="V123" s="175"/>
      <c r="W123" s="175"/>
      <c r="X123" s="175"/>
      <c r="Y123" s="77"/>
      <c r="Z123" s="268"/>
      <c r="AA123" s="290"/>
      <c r="AB123" s="175"/>
      <c r="AC123" s="175"/>
      <c r="AD123" s="175"/>
      <c r="AE123" s="282"/>
      <c r="AF123" s="282"/>
      <c r="AG123" s="282"/>
      <c r="AH123" s="282"/>
      <c r="AI123" s="282"/>
      <c r="AJ123" s="282"/>
      <c r="AK123" s="282"/>
      <c r="AL123" s="282"/>
      <c r="AM123" s="282"/>
      <c r="AN123" s="282"/>
      <c r="AO123" s="282"/>
      <c r="AP123" s="282"/>
    </row>
    <row r="124" spans="1:42" ht="34.5" customHeight="1" x14ac:dyDescent="0.4">
      <c r="A124" s="160" t="s">
        <v>182</v>
      </c>
      <c r="B124" s="63">
        <f>[6]Enero!J104</f>
        <v>112815</v>
      </c>
      <c r="C124" s="63">
        <f>[6]Febrero!J113</f>
        <v>92473</v>
      </c>
      <c r="D124" s="63">
        <f>[6]Marzo!J115</f>
        <v>52153</v>
      </c>
      <c r="E124" s="63">
        <f>[6]Abril!J112</f>
        <v>42014</v>
      </c>
      <c r="F124" s="63">
        <f>[6]Mayo!J113</f>
        <v>27745</v>
      </c>
      <c r="G124" s="63">
        <f>[6]junio!J113</f>
        <v>21547</v>
      </c>
      <c r="H124" s="63">
        <f>[6]Julio!J113</f>
        <v>21253</v>
      </c>
      <c r="I124" s="63">
        <f>[6]Agosto!J113</f>
        <v>24805</v>
      </c>
      <c r="J124" s="63">
        <f>[6]Septiembre!J113</f>
        <v>17073</v>
      </c>
      <c r="K124" s="63">
        <f>[6]Octubre!J113</f>
        <v>12422</v>
      </c>
      <c r="L124" s="63">
        <f>[6]Noviembre!J113</f>
        <v>19457</v>
      </c>
      <c r="M124" s="63">
        <f>[6]Diciembre!J113</f>
        <v>99097</v>
      </c>
      <c r="N124" s="64">
        <f t="shared" si="4"/>
        <v>542854</v>
      </c>
      <c r="O124" s="77"/>
      <c r="P124" s="268"/>
      <c r="Q124" s="290"/>
      <c r="R124" s="175"/>
      <c r="S124" s="175"/>
      <c r="T124" s="175"/>
      <c r="U124" s="175"/>
      <c r="V124" s="175"/>
      <c r="W124" s="175"/>
      <c r="X124" s="175"/>
      <c r="Y124" s="77"/>
      <c r="Z124" s="268"/>
      <c r="AA124" s="290"/>
      <c r="AB124" s="175"/>
      <c r="AC124" s="175"/>
      <c r="AD124" s="175"/>
      <c r="AE124" s="282"/>
      <c r="AF124" s="282"/>
      <c r="AG124" s="282"/>
      <c r="AH124" s="282"/>
      <c r="AI124" s="282"/>
      <c r="AJ124" s="282"/>
      <c r="AK124" s="282"/>
      <c r="AL124" s="282"/>
      <c r="AM124" s="282"/>
      <c r="AN124" s="282"/>
      <c r="AO124" s="282"/>
      <c r="AP124" s="282"/>
    </row>
    <row r="125" spans="1:42" ht="34.5" customHeight="1" x14ac:dyDescent="0.4">
      <c r="A125" s="160" t="s">
        <v>183</v>
      </c>
      <c r="B125" s="63">
        <f>[6]Enero!J105</f>
        <v>84698</v>
      </c>
      <c r="C125" s="63">
        <f>[6]Febrero!J114</f>
        <v>76395</v>
      </c>
      <c r="D125" s="63">
        <f>[6]Marzo!J116</f>
        <v>79507</v>
      </c>
      <c r="E125" s="63">
        <f>[6]Abril!J113</f>
        <v>165182</v>
      </c>
      <c r="F125" s="63">
        <f>[6]Mayo!J114</f>
        <v>62667</v>
      </c>
      <c r="G125" s="63">
        <f>[6]junio!J114</f>
        <v>95211</v>
      </c>
      <c r="H125" s="63">
        <f>[6]Julio!J114</f>
        <v>62528</v>
      </c>
      <c r="I125" s="63">
        <f>[6]Agosto!J114</f>
        <v>71356</v>
      </c>
      <c r="J125" s="63">
        <f>[6]Septiembre!J114</f>
        <v>49365</v>
      </c>
      <c r="K125" s="63">
        <f>[6]Octubre!J114</f>
        <v>62618</v>
      </c>
      <c r="L125" s="63">
        <f>[6]Noviembre!J114</f>
        <v>96551.000000000015</v>
      </c>
      <c r="M125" s="63">
        <f>[6]Diciembre!J114</f>
        <v>81967</v>
      </c>
      <c r="N125" s="64">
        <f t="shared" si="4"/>
        <v>988045</v>
      </c>
      <c r="O125" s="77"/>
      <c r="P125" s="268"/>
      <c r="Q125" s="290"/>
      <c r="R125" s="175"/>
      <c r="S125" s="175"/>
      <c r="T125" s="175"/>
      <c r="U125" s="175"/>
      <c r="V125" s="175"/>
      <c r="W125" s="175"/>
      <c r="X125" s="175"/>
      <c r="Y125" s="77"/>
      <c r="Z125" s="268"/>
      <c r="AA125" s="290"/>
      <c r="AB125" s="175"/>
      <c r="AC125" s="175"/>
      <c r="AD125" s="175"/>
      <c r="AE125" s="282"/>
      <c r="AF125" s="282"/>
      <c r="AG125" s="282"/>
      <c r="AH125" s="282"/>
      <c r="AI125" s="282"/>
      <c r="AJ125" s="282"/>
      <c r="AK125" s="282"/>
      <c r="AL125" s="282"/>
      <c r="AM125" s="282"/>
      <c r="AN125" s="282"/>
      <c r="AO125" s="282"/>
      <c r="AP125" s="282"/>
    </row>
    <row r="126" spans="1:42" ht="34.5" customHeight="1" x14ac:dyDescent="0.4">
      <c r="A126" s="160" t="s">
        <v>184</v>
      </c>
      <c r="B126" s="63">
        <f>[6]Enero!J106</f>
        <v>82419</v>
      </c>
      <c r="C126" s="63">
        <f>[6]Febrero!J115</f>
        <v>70376</v>
      </c>
      <c r="D126" s="63">
        <f>[6]Marzo!J117</f>
        <v>47084</v>
      </c>
      <c r="E126" s="63">
        <f>[6]Abril!J114</f>
        <v>43249</v>
      </c>
      <c r="F126" s="63">
        <f>[6]Mayo!J115</f>
        <v>33245</v>
      </c>
      <c r="G126" s="63">
        <f>[6]junio!J115</f>
        <v>39897</v>
      </c>
      <c r="H126" s="63">
        <f>[6]Julio!J115</f>
        <v>31466</v>
      </c>
      <c r="I126" s="63">
        <f>[6]Agosto!J115</f>
        <v>39261</v>
      </c>
      <c r="J126" s="63">
        <f>[6]Septiembre!J115</f>
        <v>29194</v>
      </c>
      <c r="K126" s="63">
        <f>[6]Octubre!J115</f>
        <v>23069</v>
      </c>
      <c r="L126" s="63">
        <f>[6]Noviembre!J115</f>
        <v>55212</v>
      </c>
      <c r="M126" s="63">
        <f>[6]Diciembre!J115</f>
        <v>60662.000000000007</v>
      </c>
      <c r="N126" s="64">
        <f t="shared" si="4"/>
        <v>555134</v>
      </c>
      <c r="O126" s="77"/>
      <c r="P126" s="268"/>
      <c r="Q126" s="290"/>
      <c r="R126" s="175"/>
      <c r="S126" s="175"/>
      <c r="T126" s="175"/>
      <c r="U126" s="175"/>
      <c r="V126" s="175"/>
      <c r="W126" s="175"/>
      <c r="X126" s="175"/>
      <c r="Y126" s="77"/>
      <c r="Z126" s="268"/>
      <c r="AA126" s="290"/>
      <c r="AB126" s="175"/>
      <c r="AC126" s="175"/>
      <c r="AD126" s="175"/>
      <c r="AE126" s="282"/>
      <c r="AF126" s="282"/>
      <c r="AG126" s="282"/>
      <c r="AH126" s="282"/>
      <c r="AI126" s="282"/>
      <c r="AJ126" s="282"/>
      <c r="AK126" s="282"/>
      <c r="AL126" s="282"/>
      <c r="AM126" s="282"/>
      <c r="AN126" s="282"/>
      <c r="AO126" s="282"/>
      <c r="AP126" s="282"/>
    </row>
    <row r="127" spans="1:42" ht="34.5" customHeight="1" x14ac:dyDescent="0.4">
      <c r="A127" s="160" t="s">
        <v>185</v>
      </c>
      <c r="B127" s="63">
        <f>[6]Enero!J107</f>
        <v>127562</v>
      </c>
      <c r="C127" s="63">
        <f>[6]Febrero!J116</f>
        <v>146220</v>
      </c>
      <c r="D127" s="63">
        <f>[6]Marzo!J118</f>
        <v>117300</v>
      </c>
      <c r="E127" s="63">
        <f>[6]Abril!J115</f>
        <v>156780</v>
      </c>
      <c r="F127" s="63">
        <f>[6]Mayo!J116</f>
        <v>168200</v>
      </c>
      <c r="G127" s="63">
        <f>[6]junio!J116</f>
        <v>129890</v>
      </c>
      <c r="H127" s="63">
        <f>[6]Julio!J116</f>
        <v>84546</v>
      </c>
      <c r="I127" s="63">
        <f>[6]Agosto!J116</f>
        <v>100560</v>
      </c>
      <c r="J127" s="63">
        <f>[6]Septiembre!J116</f>
        <v>138620</v>
      </c>
      <c r="K127" s="63">
        <f>[6]Octubre!J116</f>
        <v>105980</v>
      </c>
      <c r="L127" s="63">
        <f>[6]Noviembre!J116</f>
        <v>111206.99999999999</v>
      </c>
      <c r="M127" s="63">
        <f>[6]Diciembre!J116</f>
        <v>94514.999999999985</v>
      </c>
      <c r="N127" s="64">
        <f t="shared" si="4"/>
        <v>1481380</v>
      </c>
      <c r="O127" s="77"/>
      <c r="P127" s="268"/>
      <c r="Q127" s="290"/>
      <c r="R127" s="175"/>
      <c r="S127" s="175"/>
      <c r="T127" s="175"/>
      <c r="U127" s="175"/>
      <c r="V127" s="175"/>
      <c r="W127" s="175"/>
      <c r="X127" s="175"/>
      <c r="Y127" s="77"/>
      <c r="Z127" s="268"/>
      <c r="AA127" s="290"/>
      <c r="AB127" s="175"/>
      <c r="AC127" s="175"/>
      <c r="AD127" s="175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</row>
    <row r="128" spans="1:42" ht="34.5" customHeight="1" x14ac:dyDescent="0.4">
      <c r="A128" s="160" t="s">
        <v>186</v>
      </c>
      <c r="B128" s="63">
        <f>[6]Enero!J108</f>
        <v>83448</v>
      </c>
      <c r="C128" s="63">
        <f>[6]Febrero!J117</f>
        <v>62546</v>
      </c>
      <c r="D128" s="63">
        <f>[6]Marzo!J119</f>
        <v>45319</v>
      </c>
      <c r="E128" s="63">
        <f>[6]Abril!J116</f>
        <v>65210</v>
      </c>
      <c r="F128" s="63">
        <f>[6]Mayo!J117</f>
        <v>35824</v>
      </c>
      <c r="G128" s="63">
        <f>[6]junio!J117</f>
        <v>59874</v>
      </c>
      <c r="H128" s="63">
        <f>[6]Julio!J117</f>
        <v>29673</v>
      </c>
      <c r="I128" s="63">
        <f>[6]Agosto!J117</f>
        <v>50810</v>
      </c>
      <c r="J128" s="63">
        <f>[6]Septiembre!J117</f>
        <v>32373</v>
      </c>
      <c r="K128" s="63">
        <f>[6]Octubre!J117</f>
        <v>38359</v>
      </c>
      <c r="L128" s="63">
        <f>[6]Noviembre!J117</f>
        <v>60580</v>
      </c>
      <c r="M128" s="63">
        <f>[6]Diciembre!J117</f>
        <v>57249.000000000007</v>
      </c>
      <c r="N128" s="64">
        <f t="shared" si="4"/>
        <v>621265</v>
      </c>
      <c r="O128" s="77"/>
      <c r="P128" s="268"/>
      <c r="Q128" s="290"/>
      <c r="R128" s="175"/>
      <c r="S128" s="175"/>
      <c r="T128" s="175"/>
      <c r="U128" s="175"/>
      <c r="V128" s="175"/>
      <c r="W128" s="175"/>
      <c r="X128" s="175"/>
      <c r="Y128" s="77"/>
      <c r="Z128" s="268"/>
      <c r="AA128" s="290"/>
      <c r="AB128" s="175"/>
      <c r="AC128" s="175"/>
      <c r="AD128" s="175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</row>
    <row r="129" spans="1:42" ht="34.5" customHeight="1" x14ac:dyDescent="0.4">
      <c r="A129" s="160" t="s">
        <v>187</v>
      </c>
      <c r="B129" s="63">
        <f>[6]Enero!J109</f>
        <v>341293</v>
      </c>
      <c r="C129" s="63">
        <f>[6]Febrero!J118</f>
        <v>519059</v>
      </c>
      <c r="D129" s="63">
        <f>[6]Marzo!J120</f>
        <v>283111</v>
      </c>
      <c r="E129" s="63">
        <f>[6]Abril!J117</f>
        <v>296755</v>
      </c>
      <c r="F129" s="63">
        <f>[6]Mayo!J118</f>
        <v>312993</v>
      </c>
      <c r="G129" s="63">
        <f>[6]junio!J118</f>
        <v>304822</v>
      </c>
      <c r="H129" s="63">
        <f>[6]Julio!J118</f>
        <v>255155</v>
      </c>
      <c r="I129" s="63">
        <f>[6]Agosto!J118</f>
        <v>281822</v>
      </c>
      <c r="J129" s="63">
        <f>[6]Septiembre!J118</f>
        <v>281486</v>
      </c>
      <c r="K129" s="63">
        <f>[6]Octubre!J118</f>
        <v>287932</v>
      </c>
      <c r="L129" s="63">
        <f>[6]Noviembre!J118</f>
        <v>421722.99999999994</v>
      </c>
      <c r="M129" s="63">
        <f>[6]Diciembre!J118</f>
        <v>346242.00000000006</v>
      </c>
      <c r="N129" s="64">
        <f t="shared" si="4"/>
        <v>3932393</v>
      </c>
      <c r="O129" s="77"/>
      <c r="P129" s="268"/>
      <c r="Q129" s="290"/>
      <c r="R129" s="175"/>
      <c r="S129" s="175"/>
      <c r="T129" s="175"/>
      <c r="U129" s="175"/>
      <c r="V129" s="175"/>
      <c r="W129" s="175"/>
      <c r="X129" s="175"/>
      <c r="Y129" s="77"/>
      <c r="Z129" s="268"/>
      <c r="AA129" s="290"/>
      <c r="AB129" s="175"/>
      <c r="AC129" s="175"/>
      <c r="AD129" s="175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</row>
    <row r="130" spans="1:42" ht="34.5" customHeight="1" x14ac:dyDescent="0.4">
      <c r="A130" s="160" t="s">
        <v>188</v>
      </c>
      <c r="B130" s="63">
        <f>[6]Enero!J110</f>
        <v>73340</v>
      </c>
      <c r="C130" s="63">
        <f>[6]Febrero!J119</f>
        <v>93461</v>
      </c>
      <c r="D130" s="63">
        <f>[6]Marzo!J121</f>
        <v>87916</v>
      </c>
      <c r="E130" s="63">
        <f>[6]Abril!J118</f>
        <v>94025</v>
      </c>
      <c r="F130" s="63">
        <f>[6]Mayo!J119</f>
        <v>61726</v>
      </c>
      <c r="G130" s="63">
        <f>[6]junio!J119</f>
        <v>86544</v>
      </c>
      <c r="H130" s="63">
        <f>[6]Julio!J119</f>
        <v>80427</v>
      </c>
      <c r="I130" s="63">
        <f>[6]Agosto!J119</f>
        <v>65412</v>
      </c>
      <c r="J130" s="63">
        <f>[6]Septiembre!J119</f>
        <v>62822</v>
      </c>
      <c r="K130" s="63">
        <f>[6]Octubre!J119</f>
        <v>51253</v>
      </c>
      <c r="L130" s="63">
        <f>[6]Noviembre!J119</f>
        <v>67643</v>
      </c>
      <c r="M130" s="63">
        <f>[6]Diciembre!J119</f>
        <v>73026.999999999985</v>
      </c>
      <c r="N130" s="64">
        <f t="shared" si="4"/>
        <v>897596</v>
      </c>
      <c r="O130" s="77"/>
      <c r="P130" s="268"/>
      <c r="Q130" s="290"/>
      <c r="R130" s="175"/>
      <c r="S130" s="175"/>
      <c r="T130" s="175"/>
      <c r="U130" s="175"/>
      <c r="V130" s="175"/>
      <c r="W130" s="175"/>
      <c r="X130" s="175"/>
      <c r="Y130" s="77"/>
      <c r="Z130" s="268"/>
      <c r="AA130" s="290"/>
      <c r="AB130" s="175"/>
      <c r="AC130" s="175"/>
      <c r="AD130" s="175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</row>
    <row r="131" spans="1:42" ht="34.5" customHeight="1" x14ac:dyDescent="0.4">
      <c r="A131" s="160" t="s">
        <v>189</v>
      </c>
      <c r="B131" s="63">
        <f>[6]Enero!J111</f>
        <v>0</v>
      </c>
      <c r="C131" s="63">
        <f>[6]Febrero!J120</f>
        <v>336</v>
      </c>
      <c r="D131" s="63">
        <f>[6]Marzo!J122</f>
        <v>376</v>
      </c>
      <c r="E131" s="63">
        <f>[6]Abril!J119</f>
        <v>8112</v>
      </c>
      <c r="F131" s="63">
        <f>[6]Mayo!J120</f>
        <v>27288</v>
      </c>
      <c r="G131" s="63">
        <f>[6]junio!J120</f>
        <v>11642</v>
      </c>
      <c r="H131" s="63">
        <f>[6]Julio!J120</f>
        <v>11832</v>
      </c>
      <c r="I131" s="63">
        <f>[6]Agosto!J120</f>
        <v>240</v>
      </c>
      <c r="J131" s="63">
        <f>[6]Septiembre!J120</f>
        <v>0</v>
      </c>
      <c r="K131" s="63">
        <f>[6]Octubre!J120</f>
        <v>0</v>
      </c>
      <c r="L131" s="63">
        <f>[6]Noviembre!J120</f>
        <v>0</v>
      </c>
      <c r="M131" s="63">
        <f>[6]Diciembre!J120</f>
        <v>0</v>
      </c>
      <c r="N131" s="64">
        <f t="shared" si="4"/>
        <v>59826</v>
      </c>
      <c r="O131" s="77"/>
      <c r="P131" s="268"/>
      <c r="Q131" s="290"/>
      <c r="R131" s="175"/>
      <c r="S131" s="175"/>
      <c r="T131" s="175"/>
      <c r="U131" s="175"/>
      <c r="V131" s="175"/>
      <c r="W131" s="175"/>
      <c r="X131" s="175"/>
      <c r="Y131" s="77"/>
      <c r="Z131" s="268"/>
      <c r="AA131" s="290"/>
      <c r="AB131" s="175"/>
      <c r="AC131" s="175"/>
      <c r="AD131" s="175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</row>
    <row r="132" spans="1:42" ht="34.5" customHeight="1" x14ac:dyDescent="0.4">
      <c r="A132" s="160" t="s">
        <v>190</v>
      </c>
      <c r="B132" s="63">
        <f>[6]Enero!J112</f>
        <v>72279</v>
      </c>
      <c r="C132" s="63">
        <f>[6]Febrero!J121</f>
        <v>83039</v>
      </c>
      <c r="D132" s="63">
        <f>[6]Marzo!J123</f>
        <v>65808</v>
      </c>
      <c r="E132" s="63">
        <f>[6]Abril!J120</f>
        <v>75202</v>
      </c>
      <c r="F132" s="63">
        <f>[6]Mayo!J121</f>
        <v>43056</v>
      </c>
      <c r="G132" s="63">
        <f>[6]junio!J121</f>
        <v>90624</v>
      </c>
      <c r="H132" s="63">
        <f>[6]Julio!J121</f>
        <v>56601</v>
      </c>
      <c r="I132" s="63">
        <f>[6]Agosto!J121</f>
        <v>66921</v>
      </c>
      <c r="J132" s="63">
        <f>[6]Septiembre!J121</f>
        <v>63529</v>
      </c>
      <c r="K132" s="63">
        <f>[6]Octubre!J121</f>
        <v>64540</v>
      </c>
      <c r="L132" s="63">
        <f>[6]Noviembre!J121</f>
        <v>79270</v>
      </c>
      <c r="M132" s="63">
        <f>[6]Diciembre!J121</f>
        <v>93175</v>
      </c>
      <c r="N132" s="64">
        <f t="shared" si="4"/>
        <v>854044</v>
      </c>
      <c r="O132" s="77"/>
      <c r="P132" s="268"/>
      <c r="Q132" s="290"/>
      <c r="R132" s="175"/>
      <c r="S132" s="175"/>
      <c r="T132" s="175"/>
      <c r="U132" s="175"/>
      <c r="V132" s="175"/>
      <c r="W132" s="175"/>
      <c r="X132" s="175"/>
      <c r="Y132" s="77"/>
      <c r="Z132" s="268"/>
      <c r="AA132" s="290"/>
      <c r="AB132" s="175"/>
      <c r="AC132" s="175"/>
      <c r="AD132" s="175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</row>
    <row r="133" spans="1:42" ht="34.5" customHeight="1" x14ac:dyDescent="0.4">
      <c r="A133" s="160" t="s">
        <v>191</v>
      </c>
      <c r="B133" s="63">
        <f>[6]Enero!J113</f>
        <v>41415</v>
      </c>
      <c r="C133" s="63">
        <f>[6]Febrero!J122</f>
        <v>42389</v>
      </c>
      <c r="D133" s="63">
        <f>[6]Marzo!J124</f>
        <v>50669</v>
      </c>
      <c r="E133" s="63">
        <f>[6]Abril!J121</f>
        <v>47376</v>
      </c>
      <c r="F133" s="63">
        <f>[6]Mayo!J122</f>
        <v>35619</v>
      </c>
      <c r="G133" s="63">
        <f>[6]junio!J122</f>
        <v>38977</v>
      </c>
      <c r="H133" s="63">
        <f>[6]Julio!J122</f>
        <v>49773</v>
      </c>
      <c r="I133" s="63">
        <f>[6]Agosto!J122</f>
        <v>45038</v>
      </c>
      <c r="J133" s="63">
        <f>[6]Septiembre!J122</f>
        <v>35642</v>
      </c>
      <c r="K133" s="63">
        <f>[6]Octubre!J122</f>
        <v>30092</v>
      </c>
      <c r="L133" s="63">
        <f>[6]Noviembre!J122</f>
        <v>30107</v>
      </c>
      <c r="M133" s="63">
        <f>[6]Diciembre!J122</f>
        <v>42401</v>
      </c>
      <c r="N133" s="64">
        <f t="shared" si="4"/>
        <v>489498</v>
      </c>
      <c r="O133" s="77"/>
      <c r="P133" s="268"/>
      <c r="Q133" s="290"/>
      <c r="R133" s="175"/>
      <c r="S133" s="175"/>
      <c r="T133" s="175"/>
      <c r="U133" s="175"/>
      <c r="V133" s="175"/>
      <c r="W133" s="175"/>
      <c r="X133" s="175"/>
      <c r="Y133" s="77"/>
      <c r="Z133" s="268"/>
      <c r="AA133" s="290"/>
      <c r="AB133" s="175"/>
      <c r="AC133" s="175"/>
      <c r="AD133" s="175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</row>
    <row r="134" spans="1:42" ht="34.5" customHeight="1" x14ac:dyDescent="0.4">
      <c r="A134" s="160" t="s">
        <v>192</v>
      </c>
      <c r="B134" s="63">
        <f>[6]Enero!J114</f>
        <v>60187</v>
      </c>
      <c r="C134" s="63">
        <f>[6]Febrero!J123</f>
        <v>124584</v>
      </c>
      <c r="D134" s="63">
        <f>[6]Marzo!J125</f>
        <v>65643</v>
      </c>
      <c r="E134" s="63">
        <f>[6]Abril!J122</f>
        <v>291517</v>
      </c>
      <c r="F134" s="63">
        <f>[6]Mayo!J123</f>
        <v>210222</v>
      </c>
      <c r="G134" s="63">
        <f>[6]junio!J123</f>
        <v>87024</v>
      </c>
      <c r="H134" s="63">
        <f>[6]Julio!J123</f>
        <v>44653</v>
      </c>
      <c r="I134" s="63">
        <f>[6]Agosto!J123</f>
        <v>126625</v>
      </c>
      <c r="J134" s="63">
        <f>[6]Septiembre!J123</f>
        <v>172761</v>
      </c>
      <c r="K134" s="63">
        <f>[6]Octubre!J123</f>
        <v>20356</v>
      </c>
      <c r="L134" s="63">
        <f>[6]Noviembre!J123</f>
        <v>97776.000000000015</v>
      </c>
      <c r="M134" s="63">
        <f>[6]Diciembre!J123</f>
        <v>36812</v>
      </c>
      <c r="N134" s="64">
        <f t="shared" si="4"/>
        <v>1338160</v>
      </c>
      <c r="O134" s="77"/>
      <c r="P134" s="268"/>
      <c r="Q134" s="290"/>
      <c r="R134" s="175"/>
      <c r="S134" s="175"/>
      <c r="T134" s="175"/>
      <c r="U134" s="175"/>
      <c r="V134" s="175"/>
      <c r="W134" s="175"/>
      <c r="X134" s="175"/>
      <c r="Y134" s="77"/>
      <c r="Z134" s="268"/>
      <c r="AA134" s="290"/>
      <c r="AB134" s="175"/>
      <c r="AC134" s="175"/>
      <c r="AD134" s="175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</row>
    <row r="135" spans="1:42" ht="34.5" customHeight="1" x14ac:dyDescent="0.4">
      <c r="A135" s="160" t="s">
        <v>193</v>
      </c>
      <c r="B135" s="63">
        <f>[6]Enero!J115</f>
        <v>16741</v>
      </c>
      <c r="C135" s="63">
        <f>[6]Febrero!J124</f>
        <v>33966</v>
      </c>
      <c r="D135" s="63">
        <f>[6]Marzo!J126</f>
        <v>26875</v>
      </c>
      <c r="E135" s="63">
        <f>[6]Abril!J123</f>
        <v>23665</v>
      </c>
      <c r="F135" s="63">
        <f>[6]Mayo!J124</f>
        <v>20795</v>
      </c>
      <c r="G135" s="63">
        <f>[6]junio!J124</f>
        <v>14251</v>
      </c>
      <c r="H135" s="63">
        <f>[6]Julio!J124</f>
        <v>19424</v>
      </c>
      <c r="I135" s="63">
        <f>[6]Agosto!J124</f>
        <v>16885</v>
      </c>
      <c r="J135" s="63">
        <f>[6]Septiembre!J124</f>
        <v>22099</v>
      </c>
      <c r="K135" s="63">
        <f>[6]Octubre!J124</f>
        <v>20785</v>
      </c>
      <c r="L135" s="63">
        <f>[6]Noviembre!J124</f>
        <v>20078</v>
      </c>
      <c r="M135" s="63">
        <f>[6]Diciembre!J124</f>
        <v>42938.999999999993</v>
      </c>
      <c r="N135" s="64">
        <f t="shared" si="4"/>
        <v>278503</v>
      </c>
      <c r="O135" s="77"/>
      <c r="P135" s="268"/>
      <c r="Q135" s="290"/>
      <c r="R135" s="175"/>
      <c r="S135" s="175"/>
      <c r="T135" s="175"/>
      <c r="U135" s="175"/>
      <c r="V135" s="175"/>
      <c r="W135" s="175"/>
      <c r="X135" s="175"/>
      <c r="Y135" s="77"/>
      <c r="Z135" s="268"/>
      <c r="AA135" s="290"/>
      <c r="AB135" s="175"/>
      <c r="AC135" s="175"/>
      <c r="AD135" s="175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</row>
    <row r="136" spans="1:42" ht="34.5" customHeight="1" x14ac:dyDescent="0.4">
      <c r="A136" s="160" t="s">
        <v>213</v>
      </c>
      <c r="B136" s="63">
        <f>[6]Enero!J116</f>
        <v>2825</v>
      </c>
      <c r="C136" s="63">
        <f>[6]Febrero!J125</f>
        <v>3947</v>
      </c>
      <c r="D136" s="63">
        <f>[6]Marzo!J127</f>
        <v>2564</v>
      </c>
      <c r="E136" s="63">
        <f>[6]Abril!J124</f>
        <v>1235</v>
      </c>
      <c r="F136" s="63">
        <f>[6]Mayo!J125</f>
        <v>1493</v>
      </c>
      <c r="G136" s="63">
        <f>[6]junio!J125</f>
        <v>2314</v>
      </c>
      <c r="H136" s="63">
        <f>[6]Julio!J125</f>
        <v>2969</v>
      </c>
      <c r="I136" s="63">
        <f>[6]Agosto!J125</f>
        <v>1685</v>
      </c>
      <c r="J136" s="63">
        <f>[6]Septiembre!J125</f>
        <v>1303</v>
      </c>
      <c r="K136" s="63">
        <f>[6]Octubre!J125</f>
        <v>1340</v>
      </c>
      <c r="L136" s="63">
        <f>[6]Noviembre!J125</f>
        <v>2269.0000000000005</v>
      </c>
      <c r="M136" s="63">
        <f>[6]Diciembre!J125</f>
        <v>2717</v>
      </c>
      <c r="N136" s="64">
        <f t="shared" si="4"/>
        <v>26661</v>
      </c>
      <c r="O136" s="77"/>
      <c r="P136" s="268"/>
      <c r="Q136" s="290"/>
      <c r="R136" s="175"/>
      <c r="S136" s="175"/>
      <c r="T136" s="175"/>
      <c r="U136" s="175"/>
      <c r="V136" s="175"/>
      <c r="W136" s="175"/>
      <c r="X136" s="175"/>
      <c r="Y136" s="77"/>
      <c r="Z136" s="268"/>
      <c r="AA136" s="290"/>
      <c r="AB136" s="175"/>
      <c r="AC136" s="175"/>
      <c r="AD136" s="175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</row>
    <row r="137" spans="1:42" ht="34.5" customHeight="1" x14ac:dyDescent="0.4">
      <c r="A137" s="160" t="s">
        <v>214</v>
      </c>
      <c r="B137" s="63">
        <f>[6]Enero!J117</f>
        <v>9900</v>
      </c>
      <c r="C137" s="63">
        <f>[6]Febrero!J126</f>
        <v>27720</v>
      </c>
      <c r="D137" s="63">
        <f>[6]Marzo!J128</f>
        <v>19000</v>
      </c>
      <c r="E137" s="63">
        <f>[6]Abril!J125</f>
        <v>20645</v>
      </c>
      <c r="F137" s="63">
        <f>[6]Mayo!J126</f>
        <v>13705</v>
      </c>
      <c r="G137" s="63">
        <f>[6]junio!J126</f>
        <v>86951</v>
      </c>
      <c r="H137" s="63">
        <f>[6]Julio!J126</f>
        <v>15148</v>
      </c>
      <c r="I137" s="63">
        <f>[6]Agosto!J126</f>
        <v>15113</v>
      </c>
      <c r="J137" s="63">
        <f>[6]Septiembre!J126</f>
        <v>14447</v>
      </c>
      <c r="K137" s="63">
        <f>[6]Octubre!J126</f>
        <v>14592</v>
      </c>
      <c r="L137" s="63">
        <f>[6]Noviembre!J126</f>
        <v>13880</v>
      </c>
      <c r="M137" s="63">
        <f>[6]Diciembre!J126</f>
        <v>12510</v>
      </c>
      <c r="N137" s="64">
        <f t="shared" si="4"/>
        <v>263611</v>
      </c>
      <c r="O137" s="77"/>
      <c r="P137" s="268"/>
      <c r="Q137" s="290"/>
      <c r="R137" s="175"/>
      <c r="S137" s="175"/>
      <c r="T137" s="175"/>
      <c r="U137" s="175"/>
      <c r="V137" s="175"/>
      <c r="W137" s="175"/>
      <c r="X137" s="175"/>
      <c r="Y137" s="77"/>
      <c r="Z137" s="268"/>
      <c r="AA137" s="290"/>
      <c r="AB137" s="175"/>
      <c r="AC137" s="175"/>
      <c r="AD137" s="175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</row>
    <row r="138" spans="1:42" ht="34.5" customHeight="1" x14ac:dyDescent="0.4">
      <c r="A138" s="160" t="s">
        <v>196</v>
      </c>
      <c r="B138" s="63">
        <f>[6]Enero!J118</f>
        <v>45618</v>
      </c>
      <c r="C138" s="63">
        <f>[6]Febrero!J127</f>
        <v>44153</v>
      </c>
      <c r="D138" s="63">
        <f>[6]Marzo!J129</f>
        <v>44264</v>
      </c>
      <c r="E138" s="63">
        <f>[6]Abril!J126</f>
        <v>46656</v>
      </c>
      <c r="F138" s="63">
        <f>[6]Mayo!J127</f>
        <v>37916</v>
      </c>
      <c r="G138" s="63">
        <f>[6]junio!J127</f>
        <v>53165</v>
      </c>
      <c r="H138" s="63">
        <f>[6]Julio!J127</f>
        <v>52835</v>
      </c>
      <c r="I138" s="63">
        <f>[6]Agosto!J127</f>
        <v>68393</v>
      </c>
      <c r="J138" s="63">
        <f>[6]Septiembre!J127</f>
        <v>46416</v>
      </c>
      <c r="K138" s="63">
        <f>[6]Octubre!J127</f>
        <v>55505</v>
      </c>
      <c r="L138" s="63">
        <f>[6]Noviembre!J127</f>
        <v>57546</v>
      </c>
      <c r="M138" s="63">
        <f>[6]Diciembre!J127</f>
        <v>64113.999999999993</v>
      </c>
      <c r="N138" s="64">
        <f t="shared" si="4"/>
        <v>616581</v>
      </c>
      <c r="O138" s="77"/>
      <c r="P138" s="268"/>
      <c r="Q138" s="290"/>
      <c r="R138" s="175"/>
      <c r="S138" s="175"/>
      <c r="T138" s="175"/>
      <c r="U138" s="175"/>
      <c r="V138" s="175"/>
      <c r="W138" s="175"/>
      <c r="X138" s="175"/>
      <c r="Y138" s="77"/>
      <c r="Z138" s="268"/>
      <c r="AA138" s="290"/>
      <c r="AB138" s="175"/>
      <c r="AC138" s="175"/>
      <c r="AD138" s="175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</row>
    <row r="139" spans="1:42" ht="34.5" customHeight="1" x14ac:dyDescent="0.4">
      <c r="A139" s="160" t="s">
        <v>197</v>
      </c>
      <c r="B139" s="63">
        <f>[6]Enero!J119</f>
        <v>524522.69999999995</v>
      </c>
      <c r="C139" s="63">
        <f>[6]Febrero!J128</f>
        <v>932484.8</v>
      </c>
      <c r="D139" s="63">
        <f>[6]Marzo!J130</f>
        <v>990765.1</v>
      </c>
      <c r="E139" s="63">
        <f>[6]Abril!J127</f>
        <v>466242.4</v>
      </c>
      <c r="F139" s="63">
        <f>[6]Mayo!J128</f>
        <v>0</v>
      </c>
      <c r="G139" s="63">
        <f>[6]junio!J128</f>
        <v>0</v>
      </c>
      <c r="H139" s="63">
        <f>[6]Julio!J128</f>
        <v>0</v>
      </c>
      <c r="I139" s="63">
        <f>[6]Agosto!J128</f>
        <v>0</v>
      </c>
      <c r="J139" s="63">
        <f>[6]Septiembre!J128</f>
        <v>0</v>
      </c>
      <c r="K139" s="63">
        <f>[6]Octubre!J128</f>
        <v>0</v>
      </c>
      <c r="L139" s="63">
        <f>[6]Noviembre!J128</f>
        <v>0</v>
      </c>
      <c r="M139" s="63">
        <f>[6]Diciembre!J128</f>
        <v>0</v>
      </c>
      <c r="N139" s="64">
        <f t="shared" si="4"/>
        <v>2914015</v>
      </c>
      <c r="O139" s="77"/>
      <c r="P139" s="268"/>
      <c r="Q139" s="290"/>
      <c r="R139" s="175"/>
      <c r="S139" s="175"/>
      <c r="T139" s="175"/>
      <c r="U139" s="175"/>
      <c r="V139" s="175"/>
      <c r="W139" s="175"/>
      <c r="X139" s="175"/>
      <c r="Y139" s="77"/>
      <c r="Z139" s="268"/>
      <c r="AA139" s="290"/>
      <c r="AB139" s="175"/>
      <c r="AC139" s="175"/>
      <c r="AD139" s="175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</row>
    <row r="140" spans="1:42" ht="34.5" customHeight="1" x14ac:dyDescent="0.4">
      <c r="A140" s="160" t="s">
        <v>215</v>
      </c>
      <c r="B140" s="63">
        <f>[6]Enero!J120</f>
        <v>68728</v>
      </c>
      <c r="C140" s="63">
        <f>[6]Febrero!J129</f>
        <v>73040</v>
      </c>
      <c r="D140" s="63">
        <f>[6]Marzo!J131</f>
        <v>134238</v>
      </c>
      <c r="E140" s="63">
        <f>[6]Abril!J128</f>
        <v>47201</v>
      </c>
      <c r="F140" s="63">
        <f>[6]Mayo!J129</f>
        <v>54578</v>
      </c>
      <c r="G140" s="63">
        <f>[6]junio!J129</f>
        <v>185471</v>
      </c>
      <c r="H140" s="63">
        <f>[6]Julio!J129</f>
        <v>57463</v>
      </c>
      <c r="I140" s="63">
        <f>[6]Agosto!J129</f>
        <v>64847</v>
      </c>
      <c r="J140" s="63">
        <f>[6]Septiembre!J129</f>
        <v>86239</v>
      </c>
      <c r="K140" s="63">
        <f>[6]Octubre!J129</f>
        <v>50083</v>
      </c>
      <c r="L140" s="63">
        <f>[6]Noviembre!J129</f>
        <v>60497</v>
      </c>
      <c r="M140" s="63">
        <f>[6]Diciembre!J129</f>
        <v>35736</v>
      </c>
      <c r="N140" s="64">
        <f t="shared" si="4"/>
        <v>918121</v>
      </c>
      <c r="O140" s="77"/>
      <c r="P140" s="268"/>
      <c r="Q140" s="290"/>
      <c r="R140" s="175"/>
      <c r="S140" s="175"/>
      <c r="T140" s="175"/>
      <c r="U140" s="175"/>
      <c r="V140" s="175"/>
      <c r="W140" s="175"/>
      <c r="X140" s="175"/>
      <c r="Y140" s="77"/>
      <c r="Z140" s="268"/>
      <c r="AA140" s="290"/>
      <c r="AB140" s="175"/>
      <c r="AC140" s="175"/>
      <c r="AD140" s="175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</row>
    <row r="141" spans="1:42" ht="34.5" customHeight="1" x14ac:dyDescent="0.4">
      <c r="A141" s="160" t="s">
        <v>216</v>
      </c>
      <c r="B141" s="63">
        <f>[6]Enero!J121</f>
        <v>127387</v>
      </c>
      <c r="C141" s="63">
        <f>[6]Febrero!J130</f>
        <v>86200</v>
      </c>
      <c r="D141" s="63">
        <f>[6]Marzo!J132</f>
        <v>50274</v>
      </c>
      <c r="E141" s="63">
        <f>[6]Abril!J129</f>
        <v>8777</v>
      </c>
      <c r="F141" s="63">
        <f>[6]Mayo!J130</f>
        <v>12773</v>
      </c>
      <c r="G141" s="63">
        <f>[6]junio!J130</f>
        <v>7854</v>
      </c>
      <c r="H141" s="63">
        <f>[6]Julio!J130</f>
        <v>122337</v>
      </c>
      <c r="I141" s="63">
        <f>[6]Agosto!J130</f>
        <v>154287</v>
      </c>
      <c r="J141" s="63">
        <f>[6]Septiembre!J130</f>
        <v>151664</v>
      </c>
      <c r="K141" s="63">
        <f>[6]Octubre!J130</f>
        <v>69442</v>
      </c>
      <c r="L141" s="63">
        <f>[6]Noviembre!J130</f>
        <v>58575.999999999985</v>
      </c>
      <c r="M141" s="63">
        <f>[6]Diciembre!J130</f>
        <v>94661.000000000015</v>
      </c>
      <c r="N141" s="64">
        <f t="shared" si="4"/>
        <v>944232</v>
      </c>
      <c r="O141" s="77"/>
      <c r="P141" s="268"/>
      <c r="Q141" s="290"/>
      <c r="R141" s="175"/>
      <c r="S141" s="175"/>
      <c r="T141" s="175"/>
      <c r="U141" s="175"/>
      <c r="V141" s="175"/>
      <c r="W141" s="175"/>
      <c r="X141" s="175"/>
      <c r="Y141" s="77"/>
      <c r="Z141" s="268"/>
      <c r="AA141" s="290"/>
      <c r="AB141" s="175"/>
      <c r="AC141" s="175"/>
      <c r="AD141" s="175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</row>
    <row r="142" spans="1:42" ht="34.5" customHeight="1" x14ac:dyDescent="0.4">
      <c r="A142" s="160" t="s">
        <v>217</v>
      </c>
      <c r="B142" s="63">
        <f>[6]Enero!J122</f>
        <v>35723</v>
      </c>
      <c r="C142" s="63">
        <f>[6]Febrero!J131</f>
        <v>30412</v>
      </c>
      <c r="D142" s="63">
        <f>[6]Marzo!J133</f>
        <v>19089</v>
      </c>
      <c r="E142" s="63">
        <f>[6]Abril!J130</f>
        <v>8201</v>
      </c>
      <c r="F142" s="63">
        <f>[6]Mayo!J131</f>
        <v>37453</v>
      </c>
      <c r="G142" s="63">
        <f>[6]junio!J131</f>
        <v>27541</v>
      </c>
      <c r="H142" s="63">
        <f>[6]Julio!J131</f>
        <v>28384</v>
      </c>
      <c r="I142" s="63">
        <f>[6]Agosto!J131</f>
        <v>29358</v>
      </c>
      <c r="J142" s="63">
        <f>[6]Septiembre!J131</f>
        <v>34400</v>
      </c>
      <c r="K142" s="63">
        <f>[6]Octubre!J131</f>
        <v>29261</v>
      </c>
      <c r="L142" s="63">
        <f>[6]Noviembre!J131</f>
        <v>36569</v>
      </c>
      <c r="M142" s="63">
        <f>[6]Diciembre!J131</f>
        <v>28612.000000000004</v>
      </c>
      <c r="N142" s="64">
        <f t="shared" si="4"/>
        <v>345003</v>
      </c>
      <c r="O142" s="77"/>
      <c r="P142" s="268"/>
      <c r="Q142" s="290"/>
      <c r="R142" s="175"/>
      <c r="S142" s="175"/>
      <c r="T142" s="175"/>
      <c r="U142" s="175"/>
      <c r="V142" s="175"/>
      <c r="W142" s="175"/>
      <c r="X142" s="175"/>
      <c r="Y142" s="77"/>
      <c r="Z142" s="268"/>
      <c r="AA142" s="290"/>
      <c r="AB142" s="175"/>
      <c r="AC142" s="175"/>
      <c r="AD142" s="175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</row>
    <row r="143" spans="1:42" ht="34.5" customHeight="1" x14ac:dyDescent="0.4">
      <c r="A143" s="160" t="s">
        <v>218</v>
      </c>
      <c r="B143" s="63">
        <f>[6]Enero!J123</f>
        <v>13783</v>
      </c>
      <c r="C143" s="63">
        <f>[6]Febrero!J132</f>
        <v>22435</v>
      </c>
      <c r="D143" s="63">
        <f>[6]Marzo!J134</f>
        <v>15358</v>
      </c>
      <c r="E143" s="63">
        <f>[6]Abril!J131</f>
        <v>22282</v>
      </c>
      <c r="F143" s="63">
        <f>[6]Mayo!J132</f>
        <v>24764</v>
      </c>
      <c r="G143" s="63">
        <f>[6]junio!J132</f>
        <v>13654</v>
      </c>
      <c r="H143" s="63">
        <f>[6]Julio!J132</f>
        <v>22435</v>
      </c>
      <c r="I143" s="63">
        <f>[6]Agosto!J132</f>
        <v>23158</v>
      </c>
      <c r="J143" s="63">
        <f>[6]Septiembre!J132</f>
        <v>18371</v>
      </c>
      <c r="K143" s="63">
        <f>[6]Octubre!J132</f>
        <v>19094</v>
      </c>
      <c r="L143" s="63">
        <f>[6]Noviembre!J132</f>
        <v>42388.999999999993</v>
      </c>
      <c r="M143" s="63">
        <f>[6]Diciembre!J132</f>
        <v>21239</v>
      </c>
      <c r="N143" s="64">
        <f t="shared" si="4"/>
        <v>258962</v>
      </c>
      <c r="O143" s="77"/>
      <c r="P143" s="268"/>
      <c r="Q143" s="290"/>
      <c r="R143" s="175"/>
      <c r="S143" s="175"/>
      <c r="T143" s="175"/>
      <c r="U143" s="175"/>
      <c r="V143" s="175"/>
      <c r="W143" s="175"/>
      <c r="X143" s="175"/>
      <c r="Y143" s="77"/>
      <c r="Z143" s="268"/>
      <c r="AA143" s="290"/>
      <c r="AB143" s="175"/>
      <c r="AC143" s="175"/>
      <c r="AD143" s="175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</row>
    <row r="144" spans="1:42" ht="34.5" customHeight="1" x14ac:dyDescent="0.4">
      <c r="A144" s="160" t="s">
        <v>219</v>
      </c>
      <c r="B144" s="63">
        <f>[6]Enero!J124</f>
        <v>855</v>
      </c>
      <c r="C144" s="63">
        <f>[6]Febrero!J133</f>
        <v>2325</v>
      </c>
      <c r="D144" s="63">
        <f>[6]Marzo!J135</f>
        <v>628</v>
      </c>
      <c r="E144" s="63">
        <f>[6]Abril!J132</f>
        <v>713</v>
      </c>
      <c r="F144" s="63">
        <f>[6]Mayo!J133</f>
        <v>442</v>
      </c>
      <c r="G144" s="63">
        <f>[6]junio!J133</f>
        <v>798</v>
      </c>
      <c r="H144" s="63">
        <f>[6]Julio!J133</f>
        <v>1636</v>
      </c>
      <c r="I144" s="63">
        <f>[6]Agosto!J133</f>
        <v>1356</v>
      </c>
      <c r="J144" s="63">
        <f>[6]Septiembre!J133</f>
        <v>739</v>
      </c>
      <c r="K144" s="63">
        <f>[6]Octubre!J133</f>
        <v>1816</v>
      </c>
      <c r="L144" s="63">
        <f>[6]Noviembre!J133</f>
        <v>13086</v>
      </c>
      <c r="M144" s="63">
        <f>[6]Diciembre!J133</f>
        <v>805</v>
      </c>
      <c r="N144" s="64">
        <f t="shared" si="4"/>
        <v>25199</v>
      </c>
      <c r="O144" s="77"/>
      <c r="P144" s="268"/>
      <c r="Q144" s="290"/>
      <c r="R144" s="175"/>
      <c r="S144" s="175"/>
      <c r="T144" s="175"/>
      <c r="U144" s="175"/>
      <c r="V144" s="175"/>
      <c r="W144" s="175"/>
      <c r="X144" s="175"/>
      <c r="Y144" s="77"/>
      <c r="Z144" s="268"/>
      <c r="AA144" s="290"/>
      <c r="AB144" s="175"/>
      <c r="AC144" s="175"/>
      <c r="AD144" s="175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</row>
    <row r="145" spans="1:42" ht="34.5" customHeight="1" x14ac:dyDescent="0.4">
      <c r="A145" s="160" t="s">
        <v>220</v>
      </c>
      <c r="B145" s="63">
        <f>[6]Enero!J125</f>
        <v>120447</v>
      </c>
      <c r="C145" s="63">
        <f>[6]Febrero!J134</f>
        <v>109124</v>
      </c>
      <c r="D145" s="63">
        <f>[6]Marzo!J136</f>
        <v>54023</v>
      </c>
      <c r="E145" s="63">
        <f>[6]Abril!J133</f>
        <v>72014</v>
      </c>
      <c r="F145" s="63">
        <f>[6]Mayo!J134</f>
        <v>53904</v>
      </c>
      <c r="G145" s="63">
        <f>[6]junio!J134</f>
        <v>52354</v>
      </c>
      <c r="H145" s="63">
        <f>[6]Julio!J134</f>
        <v>35402</v>
      </c>
      <c r="I145" s="63">
        <f>[6]Agosto!J134</f>
        <v>27309</v>
      </c>
      <c r="J145" s="63">
        <f>[6]Septiembre!J134</f>
        <v>25935</v>
      </c>
      <c r="K145" s="63">
        <f>[6]Octubre!J134</f>
        <v>33917</v>
      </c>
      <c r="L145" s="63">
        <f>[6]Noviembre!J134</f>
        <v>61841.000000000007</v>
      </c>
      <c r="M145" s="63">
        <f>[6]Diciembre!J134</f>
        <v>91885.999999999971</v>
      </c>
      <c r="N145" s="64">
        <f>SUM(B145:M145)</f>
        <v>738156</v>
      </c>
      <c r="O145" s="77"/>
      <c r="P145" s="268"/>
      <c r="Q145" s="290"/>
      <c r="R145" s="175"/>
      <c r="S145" s="175"/>
      <c r="T145" s="175"/>
      <c r="U145" s="175"/>
      <c r="V145" s="175"/>
      <c r="W145" s="175"/>
      <c r="X145" s="175"/>
      <c r="Y145" s="77"/>
      <c r="Z145" s="268"/>
      <c r="AA145" s="290"/>
      <c r="AB145" s="175"/>
      <c r="AC145" s="175"/>
      <c r="AD145" s="175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</row>
    <row r="146" spans="1:42" ht="34.5" customHeight="1" x14ac:dyDescent="0.4">
      <c r="A146" s="160" t="s">
        <v>221</v>
      </c>
      <c r="B146" s="63">
        <f>[6]Enero!J126</f>
        <v>17331</v>
      </c>
      <c r="C146" s="63">
        <f>[6]Febrero!J135</f>
        <v>24309</v>
      </c>
      <c r="D146" s="63">
        <f>[6]Marzo!J137</f>
        <v>20269</v>
      </c>
      <c r="E146" s="63">
        <f>[6]Abril!J134</f>
        <v>11266</v>
      </c>
      <c r="F146" s="63">
        <f>[6]Mayo!J135</f>
        <v>6065</v>
      </c>
      <c r="G146" s="63">
        <f>[6]junio!J135</f>
        <v>20044</v>
      </c>
      <c r="H146" s="63">
        <f>[6]Julio!J135</f>
        <v>15958</v>
      </c>
      <c r="I146" s="63">
        <f>[6]Agosto!J135</f>
        <v>14430</v>
      </c>
      <c r="J146" s="63">
        <f>[6]Septiembre!J135</f>
        <v>18337</v>
      </c>
      <c r="K146" s="63">
        <f>[6]Octubre!J135</f>
        <v>12406</v>
      </c>
      <c r="L146" s="63">
        <f>[6]Noviembre!J135</f>
        <v>12894</v>
      </c>
      <c r="M146" s="63">
        <f>[6]Diciembre!J135</f>
        <v>19066</v>
      </c>
      <c r="N146" s="64">
        <f t="shared" si="4"/>
        <v>192375</v>
      </c>
      <c r="O146" s="77"/>
      <c r="P146" s="268"/>
      <c r="Q146" s="290"/>
      <c r="R146" s="175"/>
      <c r="S146" s="175"/>
      <c r="T146" s="175"/>
      <c r="U146" s="175"/>
      <c r="V146" s="175"/>
      <c r="W146" s="175"/>
      <c r="X146" s="175"/>
      <c r="Y146" s="77"/>
      <c r="Z146" s="268"/>
      <c r="AA146" s="290"/>
      <c r="AB146" s="175"/>
      <c r="AC146" s="175"/>
      <c r="AD146" s="175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</row>
    <row r="147" spans="1:42" ht="34.5" customHeight="1" x14ac:dyDescent="0.4">
      <c r="A147" s="160" t="s">
        <v>222</v>
      </c>
      <c r="B147" s="63">
        <f>[6]Enero!J127</f>
        <v>6746</v>
      </c>
      <c r="C147" s="63">
        <f>[6]Febrero!J136</f>
        <v>4617</v>
      </c>
      <c r="D147" s="63">
        <f>[6]Marzo!J138</f>
        <v>1221</v>
      </c>
      <c r="E147" s="63">
        <f>[6]Abril!J135</f>
        <v>1302</v>
      </c>
      <c r="F147" s="63">
        <f>[6]Mayo!J136</f>
        <v>600</v>
      </c>
      <c r="G147" s="63">
        <f>[6]junio!J136</f>
        <v>1710</v>
      </c>
      <c r="H147" s="63">
        <f>[6]Julio!J136</f>
        <v>2154</v>
      </c>
      <c r="I147" s="63">
        <f>[6]Agosto!J136</f>
        <v>389</v>
      </c>
      <c r="J147" s="63">
        <f>[6]Septiembre!J136</f>
        <v>359</v>
      </c>
      <c r="K147" s="63">
        <f>[6]Octubre!J136</f>
        <v>612</v>
      </c>
      <c r="L147" s="63">
        <f>[6]Noviembre!J136</f>
        <v>4969</v>
      </c>
      <c r="M147" s="63">
        <f>[6]Diciembre!J136</f>
        <v>7380</v>
      </c>
      <c r="N147" s="64">
        <f t="shared" si="4"/>
        <v>32059</v>
      </c>
      <c r="O147" s="77"/>
      <c r="P147" s="268"/>
      <c r="Q147" s="290"/>
      <c r="R147" s="175"/>
      <c r="S147" s="175"/>
      <c r="T147" s="175"/>
      <c r="U147" s="175"/>
      <c r="V147" s="175"/>
      <c r="W147" s="175"/>
      <c r="X147" s="175"/>
      <c r="Y147" s="77"/>
      <c r="Z147" s="268"/>
      <c r="AA147" s="290"/>
      <c r="AB147" s="175"/>
      <c r="AC147" s="175"/>
      <c r="AD147" s="175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</row>
    <row r="148" spans="1:42" ht="34.5" customHeight="1" x14ac:dyDescent="0.4">
      <c r="A148" s="160" t="s">
        <v>223</v>
      </c>
      <c r="B148" s="63">
        <f>[6]Enero!J128</f>
        <v>2645462</v>
      </c>
      <c r="C148" s="63">
        <f>[6]Febrero!J137</f>
        <v>2695137</v>
      </c>
      <c r="D148" s="63">
        <f>[6]Marzo!J139</f>
        <v>2995918</v>
      </c>
      <c r="E148" s="63">
        <f>[6]Abril!J136</f>
        <v>3210455</v>
      </c>
      <c r="F148" s="63">
        <f>[6]Mayo!J137</f>
        <v>3193926</v>
      </c>
      <c r="G148" s="63">
        <f>[6]junio!J137</f>
        <v>3645111</v>
      </c>
      <c r="H148" s="63">
        <f>[6]Julio!J137</f>
        <v>3564224</v>
      </c>
      <c r="I148" s="63">
        <f>[6]Agosto!J137</f>
        <v>3471133</v>
      </c>
      <c r="J148" s="63">
        <f>[6]Septiembre!J137</f>
        <v>4059062</v>
      </c>
      <c r="K148" s="63">
        <f>[6]Octubre!J137</f>
        <v>4007672</v>
      </c>
      <c r="L148" s="63">
        <f>[6]Noviembre!J137</f>
        <v>3573095</v>
      </c>
      <c r="M148" s="63">
        <f>[6]Diciembre!J137</f>
        <v>3938397.0000000005</v>
      </c>
      <c r="N148" s="64">
        <f t="shared" si="4"/>
        <v>40999592</v>
      </c>
      <c r="O148" s="77"/>
      <c r="P148" s="268"/>
      <c r="Q148" s="290"/>
      <c r="R148" s="175"/>
      <c r="S148" s="175"/>
      <c r="T148" s="175"/>
      <c r="U148" s="175"/>
      <c r="V148" s="175"/>
      <c r="W148" s="175"/>
      <c r="X148" s="175"/>
      <c r="Y148" s="77"/>
      <c r="Z148" s="268"/>
      <c r="AA148" s="290"/>
      <c r="AB148" s="175"/>
      <c r="AC148" s="175"/>
      <c r="AD148" s="175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</row>
    <row r="149" spans="1:42" ht="34.5" customHeight="1" thickBot="1" x14ac:dyDescent="0.45">
      <c r="A149" s="389" t="s">
        <v>224</v>
      </c>
      <c r="B149" s="390">
        <f>[6]Enero!J129</f>
        <v>142761</v>
      </c>
      <c r="C149" s="390">
        <f>[6]Febrero!J138</f>
        <v>147410</v>
      </c>
      <c r="D149" s="390">
        <f>[6]Marzo!J140</f>
        <v>152186</v>
      </c>
      <c r="E149" s="390">
        <f>[6]Abril!J137</f>
        <v>308741</v>
      </c>
      <c r="F149" s="390">
        <f>[6]Mayo!J138</f>
        <v>222822</v>
      </c>
      <c r="G149" s="390">
        <f>[6]junio!J138</f>
        <v>198164</v>
      </c>
      <c r="H149" s="390">
        <f>[6]Julio!J138</f>
        <v>298408</v>
      </c>
      <c r="I149" s="390">
        <f>[6]Agosto!J138</f>
        <v>215521</v>
      </c>
      <c r="J149" s="390">
        <f>[6]Septiembre!J138</f>
        <v>187449</v>
      </c>
      <c r="K149" s="390">
        <f>[6]Octubre!J138</f>
        <v>163930</v>
      </c>
      <c r="L149" s="390">
        <f>[6]Noviembre!J138</f>
        <v>148331</v>
      </c>
      <c r="M149" s="390">
        <f>[6]Diciembre!J138</f>
        <v>281618</v>
      </c>
      <c r="N149" s="391">
        <f t="shared" si="4"/>
        <v>2467341</v>
      </c>
      <c r="O149" s="149"/>
      <c r="P149" s="268"/>
      <c r="Q149" s="290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77"/>
      <c r="AC149" s="77"/>
      <c r="AD149" s="77"/>
      <c r="AE149" s="282"/>
      <c r="AF149" s="282"/>
      <c r="AG149" s="282"/>
      <c r="AH149" s="282"/>
      <c r="AI149" s="282"/>
      <c r="AJ149" s="282"/>
      <c r="AK149" s="282"/>
      <c r="AL149" s="282"/>
      <c r="AM149" s="282"/>
      <c r="AN149" s="282"/>
      <c r="AO149" s="282"/>
      <c r="AP149" s="282"/>
    </row>
    <row r="150" spans="1:42" ht="23.25" x14ac:dyDescent="0.35">
      <c r="A150" s="205"/>
      <c r="B150" s="299"/>
      <c r="C150" s="299"/>
      <c r="D150" s="205"/>
      <c r="E150" s="299"/>
      <c r="F150" s="228"/>
      <c r="G150" s="228"/>
      <c r="H150" s="228"/>
      <c r="I150" s="228"/>
      <c r="J150" s="268"/>
      <c r="K150" s="268"/>
      <c r="L150" s="228"/>
      <c r="M150" s="228"/>
      <c r="N150" s="268"/>
      <c r="O150" s="76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76"/>
      <c r="AC150" s="77"/>
      <c r="AD150" s="77"/>
    </row>
    <row r="151" spans="1:42" ht="23.25" x14ac:dyDescent="0.35">
      <c r="A151" s="380" t="s">
        <v>231</v>
      </c>
      <c r="B151" s="205"/>
      <c r="C151" s="205"/>
      <c r="D151" s="205"/>
      <c r="E151" s="205"/>
      <c r="F151" s="185"/>
      <c r="G151" s="228"/>
      <c r="H151" s="228"/>
      <c r="I151" s="228"/>
      <c r="J151" s="228"/>
      <c r="K151" s="228"/>
      <c r="L151" s="228"/>
      <c r="M151" s="228"/>
      <c r="N151" s="228"/>
      <c r="O151" s="76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76"/>
      <c r="AC151" s="77"/>
      <c r="AD151" s="77"/>
    </row>
    <row r="152" spans="1:42" ht="23.25" x14ac:dyDescent="0.35">
      <c r="A152" s="205" t="s">
        <v>251</v>
      </c>
      <c r="B152" s="205"/>
      <c r="C152" s="205"/>
      <c r="D152" s="205"/>
      <c r="E152" s="205"/>
      <c r="F152" s="185"/>
      <c r="G152" s="228"/>
      <c r="H152" s="228"/>
      <c r="I152" s="228"/>
      <c r="J152" s="228"/>
      <c r="K152" s="228"/>
      <c r="L152" s="228"/>
      <c r="M152" s="228"/>
      <c r="N152" s="228"/>
      <c r="O152" s="76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76"/>
      <c r="AC152" s="77"/>
      <c r="AD152" s="77"/>
    </row>
    <row r="153" spans="1:42" ht="23.25" x14ac:dyDescent="0.35">
      <c r="A153" s="205" t="s">
        <v>252</v>
      </c>
      <c r="B153" s="205"/>
      <c r="C153" s="205"/>
      <c r="D153" s="205"/>
      <c r="E153" s="205"/>
      <c r="F153" s="185"/>
      <c r="G153" s="228"/>
      <c r="H153" s="228"/>
      <c r="I153" s="228"/>
      <c r="J153" s="228"/>
      <c r="K153" s="228"/>
      <c r="L153" s="228"/>
      <c r="M153" s="228"/>
      <c r="N153" s="228"/>
      <c r="O153" s="76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76"/>
      <c r="AC153" s="77"/>
      <c r="AD153" s="77"/>
    </row>
    <row r="154" spans="1:42" ht="23.25" x14ac:dyDescent="0.35">
      <c r="A154" s="205"/>
      <c r="B154" s="205"/>
      <c r="C154" s="205"/>
      <c r="D154" s="205"/>
      <c r="E154" s="205"/>
      <c r="F154" s="185"/>
      <c r="G154" s="228"/>
      <c r="H154" s="228"/>
      <c r="I154" s="228"/>
      <c r="J154" s="228"/>
      <c r="K154" s="228"/>
      <c r="L154" s="228"/>
      <c r="M154" s="228"/>
      <c r="N154" s="228"/>
      <c r="O154" s="76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76"/>
      <c r="AC154" s="77"/>
      <c r="AD154" s="77"/>
    </row>
    <row r="155" spans="1:42" x14ac:dyDescent="0.3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76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76"/>
      <c r="AC155" s="77"/>
      <c r="AD155" s="77"/>
    </row>
    <row r="156" spans="1:42" x14ac:dyDescent="0.3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76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76"/>
      <c r="AC156" s="77"/>
      <c r="AD156" s="77"/>
    </row>
    <row r="157" spans="1:42" x14ac:dyDescent="0.3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76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76"/>
      <c r="AC157" s="77"/>
      <c r="AD157" s="77"/>
    </row>
    <row r="158" spans="1:42" x14ac:dyDescent="0.3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76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76"/>
      <c r="AC158" s="77"/>
      <c r="AD158" s="77"/>
    </row>
    <row r="159" spans="1:42" x14ac:dyDescent="0.3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76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76"/>
      <c r="AC159" s="77"/>
      <c r="AD159" s="77"/>
    </row>
    <row r="160" spans="1:42" x14ac:dyDescent="0.3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76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76"/>
      <c r="AC160" s="77"/>
      <c r="AD160" s="77"/>
    </row>
    <row r="161" spans="1:30" x14ac:dyDescent="0.3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76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76"/>
      <c r="AC161" s="77"/>
      <c r="AD161" s="77"/>
    </row>
    <row r="162" spans="1:30" x14ac:dyDescent="0.3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76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76"/>
      <c r="AC162" s="77"/>
      <c r="AD162" s="77"/>
    </row>
    <row r="163" spans="1:30" x14ac:dyDescent="0.3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76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76"/>
      <c r="AC163" s="77"/>
      <c r="AD163" s="77"/>
    </row>
    <row r="164" spans="1:30" x14ac:dyDescent="0.3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76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76"/>
      <c r="AC164" s="77"/>
      <c r="AD164" s="77"/>
    </row>
    <row r="165" spans="1:30" x14ac:dyDescent="0.3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76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76"/>
      <c r="AC165" s="77"/>
      <c r="AD165" s="77"/>
    </row>
    <row r="166" spans="1:30" x14ac:dyDescent="0.3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76"/>
    </row>
    <row r="167" spans="1:30" x14ac:dyDescent="0.3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76"/>
    </row>
    <row r="168" spans="1:30" x14ac:dyDescent="0.3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76"/>
    </row>
    <row r="169" spans="1:30" x14ac:dyDescent="0.3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76"/>
    </row>
    <row r="170" spans="1:30" x14ac:dyDescent="0.3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76"/>
    </row>
    <row r="171" spans="1:30" x14ac:dyDescent="0.3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76"/>
    </row>
    <row r="172" spans="1:30" x14ac:dyDescent="0.3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76"/>
    </row>
    <row r="173" spans="1:30" x14ac:dyDescent="0.3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76"/>
    </row>
    <row r="174" spans="1:30" x14ac:dyDescent="0.3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76"/>
    </row>
    <row r="175" spans="1:30" x14ac:dyDescent="0.3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76"/>
    </row>
    <row r="176" spans="1:30" x14ac:dyDescent="0.3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76"/>
    </row>
    <row r="177" spans="1:15" x14ac:dyDescent="0.3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76"/>
    </row>
    <row r="178" spans="1:15" x14ac:dyDescent="0.3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76"/>
    </row>
    <row r="179" spans="1:15" x14ac:dyDescent="0.3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76"/>
    </row>
    <row r="180" spans="1:15" x14ac:dyDescent="0.3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76"/>
    </row>
    <row r="181" spans="1:15" x14ac:dyDescent="0.3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76"/>
    </row>
    <row r="182" spans="1:15" x14ac:dyDescent="0.3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76"/>
    </row>
    <row r="183" spans="1:15" x14ac:dyDescent="0.3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76"/>
    </row>
    <row r="184" spans="1:15" x14ac:dyDescent="0.3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76"/>
    </row>
    <row r="185" spans="1:15" x14ac:dyDescent="0.3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76"/>
    </row>
    <row r="186" spans="1:15" x14ac:dyDescent="0.3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76"/>
    </row>
    <row r="187" spans="1:15" x14ac:dyDescent="0.3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76"/>
    </row>
    <row r="188" spans="1:15" x14ac:dyDescent="0.3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76"/>
    </row>
    <row r="189" spans="1:15" x14ac:dyDescent="0.3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76"/>
    </row>
    <row r="190" spans="1:15" x14ac:dyDescent="0.3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76"/>
    </row>
    <row r="191" spans="1:15" x14ac:dyDescent="0.3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76"/>
    </row>
    <row r="192" spans="1:15" x14ac:dyDescent="0.3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76"/>
    </row>
    <row r="193" spans="1:15" x14ac:dyDescent="0.3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76"/>
    </row>
    <row r="194" spans="1:15" x14ac:dyDescent="0.3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76"/>
    </row>
    <row r="195" spans="1:15" x14ac:dyDescent="0.3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76"/>
    </row>
    <row r="196" spans="1:15" x14ac:dyDescent="0.3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76"/>
    </row>
    <row r="197" spans="1:15" x14ac:dyDescent="0.3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76"/>
    </row>
    <row r="198" spans="1:15" x14ac:dyDescent="0.3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76"/>
    </row>
    <row r="199" spans="1:15" x14ac:dyDescent="0.3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76"/>
    </row>
    <row r="200" spans="1:15" x14ac:dyDescent="0.3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76"/>
    </row>
    <row r="201" spans="1:15" x14ac:dyDescent="0.3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76"/>
    </row>
    <row r="202" spans="1:15" x14ac:dyDescent="0.3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76"/>
    </row>
    <row r="203" spans="1:15" x14ac:dyDescent="0.3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76"/>
    </row>
    <row r="204" spans="1:15" x14ac:dyDescent="0.3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76"/>
    </row>
    <row r="205" spans="1:15" x14ac:dyDescent="0.3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76"/>
    </row>
    <row r="206" spans="1:15" x14ac:dyDescent="0.3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76"/>
    </row>
    <row r="207" spans="1:15" x14ac:dyDescent="0.3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76"/>
    </row>
    <row r="208" spans="1:15" x14ac:dyDescent="0.3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76"/>
    </row>
    <row r="209" spans="1:15" x14ac:dyDescent="0.3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76"/>
    </row>
    <row r="210" spans="1:15" x14ac:dyDescent="0.3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76"/>
    </row>
    <row r="211" spans="1:15" x14ac:dyDescent="0.3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76"/>
    </row>
    <row r="212" spans="1:15" x14ac:dyDescent="0.3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76"/>
    </row>
    <row r="213" spans="1:15" x14ac:dyDescent="0.3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76"/>
    </row>
    <row r="214" spans="1:15" x14ac:dyDescent="0.3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76"/>
    </row>
    <row r="215" spans="1:15" x14ac:dyDescent="0.3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76"/>
    </row>
    <row r="216" spans="1:15" x14ac:dyDescent="0.3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76"/>
    </row>
    <row r="217" spans="1:15" x14ac:dyDescent="0.3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76"/>
    </row>
    <row r="218" spans="1:15" x14ac:dyDescent="0.3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76"/>
    </row>
    <row r="219" spans="1:15" x14ac:dyDescent="0.3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76"/>
    </row>
    <row r="220" spans="1:15" x14ac:dyDescent="0.3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76"/>
    </row>
    <row r="221" spans="1:15" x14ac:dyDescent="0.3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76"/>
    </row>
    <row r="222" spans="1:15" x14ac:dyDescent="0.3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76"/>
    </row>
    <row r="223" spans="1:15" x14ac:dyDescent="0.3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76"/>
    </row>
    <row r="224" spans="1:15" x14ac:dyDescent="0.3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76"/>
    </row>
    <row r="225" spans="1:15" x14ac:dyDescent="0.3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76"/>
    </row>
    <row r="226" spans="1:15" x14ac:dyDescent="0.3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76"/>
    </row>
    <row r="227" spans="1:15" x14ac:dyDescent="0.3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76"/>
    </row>
    <row r="228" spans="1:15" x14ac:dyDescent="0.3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76"/>
    </row>
    <row r="229" spans="1:15" x14ac:dyDescent="0.3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76"/>
    </row>
    <row r="230" spans="1:15" x14ac:dyDescent="0.3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76"/>
    </row>
    <row r="231" spans="1:15" x14ac:dyDescent="0.3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76"/>
    </row>
    <row r="232" spans="1:15" x14ac:dyDescent="0.3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76"/>
    </row>
    <row r="233" spans="1:15" x14ac:dyDescent="0.3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76"/>
    </row>
    <row r="234" spans="1:15" x14ac:dyDescent="0.3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76"/>
    </row>
    <row r="235" spans="1:15" x14ac:dyDescent="0.3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76"/>
    </row>
    <row r="236" spans="1:15" x14ac:dyDescent="0.3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76"/>
    </row>
    <row r="237" spans="1:15" x14ac:dyDescent="0.3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76"/>
    </row>
    <row r="238" spans="1:15" x14ac:dyDescent="0.3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76"/>
    </row>
    <row r="239" spans="1:15" x14ac:dyDescent="0.3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76"/>
    </row>
    <row r="240" spans="1:15" x14ac:dyDescent="0.3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76"/>
    </row>
    <row r="241" spans="1:15" x14ac:dyDescent="0.3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76"/>
    </row>
    <row r="242" spans="1:15" x14ac:dyDescent="0.3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6"/>
    </row>
    <row r="243" spans="1:15" x14ac:dyDescent="0.3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76"/>
    </row>
    <row r="244" spans="1:15" x14ac:dyDescent="0.3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76"/>
    </row>
    <row r="245" spans="1:15" x14ac:dyDescent="0.3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76"/>
    </row>
    <row r="246" spans="1:15" x14ac:dyDescent="0.3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76"/>
    </row>
    <row r="247" spans="1:15" x14ac:dyDescent="0.3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76"/>
    </row>
    <row r="248" spans="1:15" x14ac:dyDescent="0.3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76"/>
    </row>
    <row r="249" spans="1:15" x14ac:dyDescent="0.3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76"/>
    </row>
    <row r="250" spans="1:15" x14ac:dyDescent="0.3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76"/>
    </row>
    <row r="251" spans="1:15" x14ac:dyDescent="0.3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76"/>
    </row>
    <row r="252" spans="1:15" x14ac:dyDescent="0.3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76"/>
    </row>
    <row r="253" spans="1:15" x14ac:dyDescent="0.3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76"/>
    </row>
    <row r="254" spans="1:15" x14ac:dyDescent="0.3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76"/>
    </row>
    <row r="255" spans="1:15" x14ac:dyDescent="0.3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76"/>
    </row>
    <row r="256" spans="1:15" x14ac:dyDescent="0.3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76"/>
    </row>
    <row r="257" spans="1:15" x14ac:dyDescent="0.3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76"/>
    </row>
    <row r="258" spans="1:15" x14ac:dyDescent="0.3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76"/>
    </row>
    <row r="259" spans="1:15" x14ac:dyDescent="0.3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76"/>
    </row>
    <row r="260" spans="1:15" x14ac:dyDescent="0.3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76"/>
    </row>
    <row r="261" spans="1:15" x14ac:dyDescent="0.3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76"/>
    </row>
    <row r="262" spans="1:15" x14ac:dyDescent="0.3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76"/>
    </row>
    <row r="263" spans="1:15" x14ac:dyDescent="0.3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76"/>
    </row>
    <row r="264" spans="1:15" x14ac:dyDescent="0.3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76"/>
    </row>
    <row r="265" spans="1:15" x14ac:dyDescent="0.3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76"/>
    </row>
    <row r="266" spans="1:15" x14ac:dyDescent="0.3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76"/>
    </row>
    <row r="267" spans="1:15" x14ac:dyDescent="0.3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76"/>
    </row>
    <row r="268" spans="1:15" x14ac:dyDescent="0.3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76"/>
    </row>
    <row r="269" spans="1:15" x14ac:dyDescent="0.3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76"/>
    </row>
    <row r="270" spans="1:15" x14ac:dyDescent="0.3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76"/>
    </row>
    <row r="271" spans="1:15" x14ac:dyDescent="0.3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76"/>
    </row>
    <row r="272" spans="1:15" x14ac:dyDescent="0.3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76"/>
    </row>
    <row r="273" spans="1:15" x14ac:dyDescent="0.3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76"/>
    </row>
  </sheetData>
  <mergeCells count="8">
    <mergeCell ref="A111:N111"/>
    <mergeCell ref="A112:N112"/>
    <mergeCell ref="A110:N110"/>
    <mergeCell ref="A59:N60"/>
    <mergeCell ref="A10:N10"/>
    <mergeCell ref="A11:N11"/>
    <mergeCell ref="A61:N61"/>
    <mergeCell ref="A62:N6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304"/>
  <sheetViews>
    <sheetView topLeftCell="A240" zoomScale="47" zoomScaleNormal="47" zoomScaleSheetLayoutView="50" zoomScalePageLayoutView="40" workbookViewId="0">
      <selection activeCell="A247" sqref="A247:N249"/>
    </sheetView>
  </sheetViews>
  <sheetFormatPr baseColWidth="10" defaultRowHeight="12.75" x14ac:dyDescent="0.2"/>
  <cols>
    <col min="1" max="1" width="22.7109375" style="1" customWidth="1"/>
    <col min="2" max="13" width="23.7109375" style="1" customWidth="1"/>
    <col min="14" max="14" width="26.5703125" style="1" customWidth="1"/>
    <col min="15" max="15" width="21.5703125" style="79" customWidth="1"/>
    <col min="16" max="16" width="15.5703125" style="1" customWidth="1"/>
    <col min="17" max="17" width="21.5703125" style="17" customWidth="1"/>
    <col min="18" max="18" width="13.28515625" style="17" customWidth="1"/>
    <col min="19" max="20" width="21.5703125" style="17" customWidth="1"/>
    <col min="21" max="22" width="12.28515625" style="1" bestFit="1" customWidth="1"/>
    <col min="23" max="23" width="16.28515625" style="1" bestFit="1" customWidth="1"/>
    <col min="24" max="26" width="9.140625" style="1" bestFit="1" customWidth="1"/>
    <col min="27" max="28" width="12.28515625" style="1" bestFit="1" customWidth="1"/>
    <col min="29" max="29" width="16.28515625" style="1" bestFit="1" customWidth="1"/>
    <col min="30" max="32" width="9.140625" style="1" bestFit="1" customWidth="1"/>
    <col min="33" max="33" width="21.5703125" style="1" bestFit="1" customWidth="1"/>
    <col min="34" max="16384" width="11.42578125" style="1"/>
  </cols>
  <sheetData>
    <row r="1" spans="1:29" ht="32.25" customHeight="1" x14ac:dyDescent="0.2">
      <c r="A1" s="117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29" ht="32.25" customHeight="1" x14ac:dyDescent="0.2">
      <c r="A2" s="117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29" ht="32.25" customHeight="1" x14ac:dyDescent="0.2">
      <c r="A3" s="117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29" ht="32.25" customHeight="1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114"/>
    </row>
    <row r="5" spans="1:29" ht="49.5" customHeight="1" x14ac:dyDescent="0.4">
      <c r="A5" s="471" t="s">
        <v>133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</row>
    <row r="6" spans="1:29" ht="33.75" customHeight="1" x14ac:dyDescent="0.4">
      <c r="A6" s="471" t="s">
        <v>76</v>
      </c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29" ht="37.5" customHeight="1" x14ac:dyDescent="0.4">
      <c r="A7" s="471" t="s">
        <v>0</v>
      </c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</row>
    <row r="8" spans="1:29" ht="12" customHeight="1" thickBot="1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29" s="3" customFormat="1" ht="39" customHeight="1" x14ac:dyDescent="0.35">
      <c r="A9" s="122" t="s">
        <v>1</v>
      </c>
      <c r="B9" s="123" t="s">
        <v>2</v>
      </c>
      <c r="C9" s="141" t="s">
        <v>3</v>
      </c>
      <c r="D9" s="141" t="s">
        <v>4</v>
      </c>
      <c r="E9" s="141" t="s">
        <v>5</v>
      </c>
      <c r="F9" s="141" t="s">
        <v>6</v>
      </c>
      <c r="G9" s="141" t="s">
        <v>7</v>
      </c>
      <c r="H9" s="141" t="s">
        <v>8</v>
      </c>
      <c r="I9" s="141" t="s">
        <v>9</v>
      </c>
      <c r="J9" s="141" t="s">
        <v>10</v>
      </c>
      <c r="K9" s="141" t="s">
        <v>11</v>
      </c>
      <c r="L9" s="141" t="s">
        <v>12</v>
      </c>
      <c r="M9" s="141" t="s">
        <v>13</v>
      </c>
      <c r="N9" s="142" t="s">
        <v>14</v>
      </c>
      <c r="O9" s="26"/>
      <c r="Q9" s="13"/>
      <c r="R9" s="13"/>
      <c r="S9" s="13"/>
      <c r="T9" s="13"/>
    </row>
    <row r="10" spans="1:29" s="3" customFormat="1" ht="33.75" customHeight="1" x14ac:dyDescent="0.4">
      <c r="A10" s="4" t="s">
        <v>60</v>
      </c>
      <c r="B10" s="5">
        <v>560128</v>
      </c>
      <c r="C10" s="56">
        <v>222251</v>
      </c>
      <c r="D10" s="56">
        <v>54772</v>
      </c>
      <c r="E10" s="56">
        <v>61114</v>
      </c>
      <c r="F10" s="56">
        <v>210411</v>
      </c>
      <c r="G10" s="56">
        <v>437969</v>
      </c>
      <c r="H10" s="56">
        <v>542540</v>
      </c>
      <c r="I10" s="56">
        <v>55228</v>
      </c>
      <c r="J10" s="56">
        <v>41993</v>
      </c>
      <c r="K10" s="56">
        <v>27603</v>
      </c>
      <c r="L10" s="56">
        <v>38810</v>
      </c>
      <c r="M10" s="56">
        <v>318324</v>
      </c>
      <c r="N10" s="57">
        <f>SUM(B10:M10)</f>
        <v>2571143</v>
      </c>
      <c r="O10" s="26"/>
      <c r="P10" s="7"/>
      <c r="Q10" s="13"/>
      <c r="R10" s="13"/>
      <c r="S10" s="13"/>
      <c r="T10" s="13"/>
      <c r="U10" s="7"/>
      <c r="V10" s="7"/>
      <c r="W10" s="7"/>
      <c r="X10" s="7"/>
      <c r="Y10" s="7"/>
      <c r="Z10" s="7"/>
      <c r="AA10" s="7"/>
      <c r="AB10" s="7"/>
      <c r="AC10" s="7"/>
    </row>
    <row r="11" spans="1:29" s="3" customFormat="1" ht="33.75" customHeight="1" x14ac:dyDescent="0.4">
      <c r="A11" s="4" t="s">
        <v>61</v>
      </c>
      <c r="B11" s="5">
        <v>29802</v>
      </c>
      <c r="C11" s="56">
        <v>22294</v>
      </c>
      <c r="D11" s="56">
        <v>33012</v>
      </c>
      <c r="E11" s="56">
        <v>58921.000000000007</v>
      </c>
      <c r="F11" s="56">
        <v>65241</v>
      </c>
      <c r="G11" s="56">
        <v>50204</v>
      </c>
      <c r="H11" s="56">
        <v>33945</v>
      </c>
      <c r="I11" s="56">
        <v>21457</v>
      </c>
      <c r="J11" s="56">
        <v>45218</v>
      </c>
      <c r="K11" s="56">
        <v>27727</v>
      </c>
      <c r="L11" s="56">
        <v>25372</v>
      </c>
      <c r="M11" s="56">
        <v>45874.000000000015</v>
      </c>
      <c r="N11" s="57">
        <f t="shared" ref="N11:N54" si="0">SUM(B11:M11)</f>
        <v>459067</v>
      </c>
      <c r="O11" s="26"/>
      <c r="P11" s="7"/>
      <c r="Q11" s="13"/>
      <c r="R11" s="13"/>
      <c r="S11" s="13"/>
      <c r="T11" s="13"/>
      <c r="U11" s="7"/>
      <c r="V11" s="7"/>
      <c r="W11" s="7"/>
      <c r="X11" s="7"/>
      <c r="Y11" s="7"/>
      <c r="Z11" s="7"/>
      <c r="AA11" s="7"/>
      <c r="AB11" s="7"/>
      <c r="AC11" s="7"/>
    </row>
    <row r="12" spans="1:29" s="3" customFormat="1" ht="33.75" customHeight="1" x14ac:dyDescent="0.4">
      <c r="A12" s="4" t="s">
        <v>15</v>
      </c>
      <c r="B12" s="5">
        <v>0</v>
      </c>
      <c r="C12" s="56">
        <v>355</v>
      </c>
      <c r="D12" s="56">
        <v>0</v>
      </c>
      <c r="E12" s="56">
        <v>0</v>
      </c>
      <c r="F12" s="56">
        <v>925</v>
      </c>
      <c r="G12" s="56">
        <v>656</v>
      </c>
      <c r="H12" s="56">
        <v>0</v>
      </c>
      <c r="I12" s="56">
        <v>175</v>
      </c>
      <c r="J12" s="56">
        <v>3254</v>
      </c>
      <c r="K12" s="56">
        <v>6541.0000000000009</v>
      </c>
      <c r="L12" s="56">
        <v>1200</v>
      </c>
      <c r="M12" s="56">
        <v>1750</v>
      </c>
      <c r="N12" s="57">
        <f t="shared" si="0"/>
        <v>14856</v>
      </c>
      <c r="O12" s="26"/>
      <c r="P12" s="7"/>
      <c r="Q12" s="13"/>
      <c r="R12" s="13"/>
      <c r="S12" s="13"/>
      <c r="T12" s="13"/>
      <c r="U12" s="7"/>
      <c r="V12" s="7"/>
      <c r="W12" s="7"/>
      <c r="X12" s="7"/>
      <c r="Y12" s="7"/>
      <c r="Z12" s="7"/>
      <c r="AA12" s="7"/>
      <c r="AB12" s="7"/>
      <c r="AC12" s="7"/>
    </row>
    <row r="13" spans="1:29" s="3" customFormat="1" ht="33.75" customHeight="1" x14ac:dyDescent="0.4">
      <c r="A13" s="4" t="s">
        <v>16</v>
      </c>
      <c r="B13" s="5">
        <v>341</v>
      </c>
      <c r="C13" s="56">
        <v>2048</v>
      </c>
      <c r="D13" s="56">
        <v>122</v>
      </c>
      <c r="E13" s="56">
        <v>80</v>
      </c>
      <c r="F13" s="56">
        <v>89</v>
      </c>
      <c r="G13" s="56">
        <v>52</v>
      </c>
      <c r="H13" s="56">
        <v>269</v>
      </c>
      <c r="I13" s="56">
        <v>55</v>
      </c>
      <c r="J13" s="56">
        <v>30</v>
      </c>
      <c r="K13" s="56">
        <v>78</v>
      </c>
      <c r="L13" s="56">
        <v>163</v>
      </c>
      <c r="M13" s="56">
        <v>154</v>
      </c>
      <c r="N13" s="57">
        <f t="shared" si="0"/>
        <v>3481</v>
      </c>
      <c r="O13" s="26"/>
      <c r="P13" s="7"/>
      <c r="Q13" s="13"/>
      <c r="R13" s="13"/>
      <c r="S13" s="13"/>
      <c r="T13" s="13"/>
      <c r="U13" s="7"/>
      <c r="V13" s="7"/>
      <c r="W13" s="7"/>
      <c r="X13" s="7"/>
      <c r="Y13" s="7"/>
      <c r="Z13" s="7"/>
      <c r="AA13" s="7"/>
      <c r="AB13" s="7"/>
      <c r="AC13" s="7"/>
    </row>
    <row r="14" spans="1:29" s="3" customFormat="1" ht="33.75" customHeight="1" x14ac:dyDescent="0.4">
      <c r="A14" s="4" t="s">
        <v>62</v>
      </c>
      <c r="B14" s="5">
        <v>4833</v>
      </c>
      <c r="C14" s="56">
        <v>2410</v>
      </c>
      <c r="D14" s="56">
        <v>3254</v>
      </c>
      <c r="E14" s="56">
        <v>6210.0000000000009</v>
      </c>
      <c r="F14" s="56">
        <v>9214</v>
      </c>
      <c r="G14" s="56">
        <v>5039</v>
      </c>
      <c r="H14" s="56">
        <v>4337</v>
      </c>
      <c r="I14" s="56">
        <v>8338</v>
      </c>
      <c r="J14" s="56">
        <v>12045</v>
      </c>
      <c r="K14" s="56">
        <v>4166</v>
      </c>
      <c r="L14" s="56">
        <v>1431</v>
      </c>
      <c r="M14" s="56">
        <v>2316</v>
      </c>
      <c r="N14" s="57">
        <f t="shared" si="0"/>
        <v>63593</v>
      </c>
      <c r="O14" s="26"/>
      <c r="P14" s="7"/>
      <c r="Q14" s="13"/>
      <c r="R14" s="13"/>
      <c r="S14" s="13"/>
      <c r="T14" s="13"/>
      <c r="U14" s="7"/>
      <c r="V14" s="7"/>
      <c r="W14" s="7"/>
      <c r="X14" s="7"/>
      <c r="Y14" s="7"/>
      <c r="Z14" s="7"/>
      <c r="AA14" s="7"/>
      <c r="AB14" s="7"/>
      <c r="AC14" s="7"/>
    </row>
    <row r="15" spans="1:29" s="3" customFormat="1" ht="33.75" customHeight="1" x14ac:dyDescent="0.4">
      <c r="A15" s="4" t="s">
        <v>63</v>
      </c>
      <c r="B15" s="5">
        <v>24101</v>
      </c>
      <c r="C15" s="56">
        <v>5895</v>
      </c>
      <c r="D15" s="56">
        <v>1637</v>
      </c>
      <c r="E15" s="56">
        <v>20145</v>
      </c>
      <c r="F15" s="56">
        <v>15477</v>
      </c>
      <c r="G15" s="56">
        <v>6841</v>
      </c>
      <c r="H15" s="56">
        <v>1543</v>
      </c>
      <c r="I15" s="56">
        <v>780</v>
      </c>
      <c r="J15" s="56">
        <v>13999</v>
      </c>
      <c r="K15" s="56">
        <v>10334</v>
      </c>
      <c r="L15" s="56">
        <v>70841</v>
      </c>
      <c r="M15" s="56">
        <v>102452</v>
      </c>
      <c r="N15" s="57">
        <f t="shared" si="0"/>
        <v>274045</v>
      </c>
      <c r="O15" s="26"/>
      <c r="P15" s="7"/>
      <c r="Q15" s="13"/>
      <c r="R15" s="13"/>
      <c r="S15" s="13"/>
      <c r="T15" s="13"/>
      <c r="U15" s="7"/>
      <c r="V15" s="7"/>
      <c r="W15" s="7"/>
      <c r="X15" s="7"/>
      <c r="Y15" s="7"/>
      <c r="Z15" s="7"/>
      <c r="AA15" s="7"/>
      <c r="AB15" s="7"/>
      <c r="AC15" s="7"/>
    </row>
    <row r="16" spans="1:29" s="3" customFormat="1" ht="33.75" customHeight="1" x14ac:dyDescent="0.4">
      <c r="A16" s="4" t="s">
        <v>17</v>
      </c>
      <c r="B16" s="5">
        <v>18521</v>
      </c>
      <c r="C16" s="56">
        <v>5911</v>
      </c>
      <c r="D16" s="56">
        <v>3843</v>
      </c>
      <c r="E16" s="56">
        <v>29313</v>
      </c>
      <c r="F16" s="56">
        <v>36545</v>
      </c>
      <c r="G16" s="56">
        <v>4579</v>
      </c>
      <c r="H16" s="56">
        <v>1995</v>
      </c>
      <c r="I16" s="56">
        <v>1280</v>
      </c>
      <c r="J16" s="56">
        <v>42357</v>
      </c>
      <c r="K16" s="56">
        <v>16381</v>
      </c>
      <c r="L16" s="56">
        <v>12547</v>
      </c>
      <c r="M16" s="56">
        <v>47521</v>
      </c>
      <c r="N16" s="57">
        <f t="shared" si="0"/>
        <v>220793</v>
      </c>
      <c r="O16" s="26"/>
      <c r="P16" s="7"/>
      <c r="Q16" s="13"/>
      <c r="R16" s="13"/>
      <c r="S16" s="13"/>
      <c r="T16" s="13"/>
      <c r="U16" s="7"/>
      <c r="V16" s="7"/>
      <c r="W16" s="7"/>
      <c r="X16" s="7"/>
      <c r="Y16" s="7"/>
      <c r="Z16" s="7"/>
      <c r="AA16" s="7"/>
      <c r="AB16" s="7"/>
      <c r="AC16" s="7"/>
    </row>
    <row r="17" spans="1:29" s="3" customFormat="1" ht="33.75" customHeight="1" x14ac:dyDescent="0.4">
      <c r="A17" s="4" t="s">
        <v>18</v>
      </c>
      <c r="B17" s="5">
        <v>851.99999999999989</v>
      </c>
      <c r="C17" s="56">
        <v>290</v>
      </c>
      <c r="D17" s="56">
        <v>165</v>
      </c>
      <c r="E17" s="56">
        <v>1380</v>
      </c>
      <c r="F17" s="56">
        <v>854</v>
      </c>
      <c r="G17" s="56">
        <v>961</v>
      </c>
      <c r="H17" s="56">
        <v>0</v>
      </c>
      <c r="I17" s="56">
        <v>240</v>
      </c>
      <c r="J17" s="56">
        <v>2033</v>
      </c>
      <c r="K17" s="56">
        <v>1654</v>
      </c>
      <c r="L17" s="56">
        <v>789</v>
      </c>
      <c r="M17" s="56">
        <v>976.99999999999989</v>
      </c>
      <c r="N17" s="57">
        <f t="shared" si="0"/>
        <v>10195</v>
      </c>
      <c r="O17" s="26"/>
      <c r="P17" s="7"/>
      <c r="Q17" s="13"/>
      <c r="R17" s="13"/>
      <c r="S17" s="13"/>
      <c r="T17" s="13"/>
      <c r="U17" s="7"/>
      <c r="V17" s="7"/>
      <c r="W17" s="7"/>
      <c r="X17" s="7"/>
      <c r="Y17" s="7"/>
      <c r="Z17" s="7"/>
      <c r="AA17" s="7"/>
      <c r="AB17" s="7"/>
      <c r="AC17" s="7"/>
    </row>
    <row r="18" spans="1:29" s="3" customFormat="1" ht="33.75" customHeight="1" x14ac:dyDescent="0.4">
      <c r="A18" s="4" t="s">
        <v>64</v>
      </c>
      <c r="B18" s="5">
        <v>8522</v>
      </c>
      <c r="C18" s="56">
        <v>9520</v>
      </c>
      <c r="D18" s="56">
        <v>7014</v>
      </c>
      <c r="E18" s="56">
        <v>44012</v>
      </c>
      <c r="F18" s="56">
        <v>65487</v>
      </c>
      <c r="G18" s="56">
        <v>41477</v>
      </c>
      <c r="H18" s="56">
        <v>15274</v>
      </c>
      <c r="I18" s="56">
        <v>7720</v>
      </c>
      <c r="J18" s="56">
        <v>5513</v>
      </c>
      <c r="K18" s="56">
        <v>6312</v>
      </c>
      <c r="L18" s="56">
        <v>8411</v>
      </c>
      <c r="M18" s="56">
        <v>7755.0000000000009</v>
      </c>
      <c r="N18" s="57">
        <f t="shared" si="0"/>
        <v>227017</v>
      </c>
      <c r="O18" s="26"/>
      <c r="P18" s="7"/>
      <c r="Q18" s="13"/>
      <c r="R18" s="13"/>
      <c r="S18" s="13"/>
      <c r="T18" s="13"/>
      <c r="U18" s="7"/>
      <c r="V18" s="7"/>
      <c r="W18" s="7"/>
      <c r="X18" s="7"/>
      <c r="Y18" s="7"/>
      <c r="Z18" s="7"/>
      <c r="AA18" s="7"/>
      <c r="AB18" s="7"/>
      <c r="AC18" s="7"/>
    </row>
    <row r="19" spans="1:29" s="3" customFormat="1" ht="33.75" customHeight="1" x14ac:dyDescent="0.4">
      <c r="A19" s="4" t="s">
        <v>19</v>
      </c>
      <c r="B19" s="5">
        <v>7776</v>
      </c>
      <c r="C19" s="56">
        <v>8201</v>
      </c>
      <c r="D19" s="56">
        <v>6614</v>
      </c>
      <c r="E19" s="56">
        <v>6331</v>
      </c>
      <c r="F19" s="56">
        <v>3200.9999999999995</v>
      </c>
      <c r="G19" s="56">
        <v>7650</v>
      </c>
      <c r="H19" s="56">
        <v>10170</v>
      </c>
      <c r="I19" s="56">
        <v>4567</v>
      </c>
      <c r="J19" s="56">
        <v>6141</v>
      </c>
      <c r="K19" s="56">
        <v>10129</v>
      </c>
      <c r="L19" s="56">
        <v>9521.0000000000018</v>
      </c>
      <c r="M19" s="56">
        <v>11389</v>
      </c>
      <c r="N19" s="57">
        <f t="shared" si="0"/>
        <v>91690</v>
      </c>
      <c r="O19" s="26"/>
      <c r="P19" s="7"/>
      <c r="Q19" s="13"/>
      <c r="R19" s="13"/>
      <c r="S19" s="13"/>
      <c r="T19" s="13"/>
      <c r="U19" s="7"/>
      <c r="V19" s="7"/>
      <c r="W19" s="7"/>
      <c r="X19" s="7"/>
      <c r="Y19" s="7"/>
      <c r="Z19" s="7"/>
      <c r="AA19" s="7"/>
      <c r="AB19" s="7"/>
      <c r="AC19" s="7"/>
    </row>
    <row r="20" spans="1:29" s="3" customFormat="1" ht="33.75" customHeight="1" x14ac:dyDescent="0.4">
      <c r="A20" s="4" t="s">
        <v>20</v>
      </c>
      <c r="B20" s="5">
        <v>5323</v>
      </c>
      <c r="C20" s="56">
        <v>10327</v>
      </c>
      <c r="D20" s="56">
        <v>9163</v>
      </c>
      <c r="E20" s="56">
        <v>8520</v>
      </c>
      <c r="F20" s="56">
        <v>9853.9999999999982</v>
      </c>
      <c r="G20" s="56">
        <v>5133</v>
      </c>
      <c r="H20" s="56">
        <v>5032</v>
      </c>
      <c r="I20" s="56">
        <v>3355</v>
      </c>
      <c r="J20" s="56">
        <v>757</v>
      </c>
      <c r="K20" s="56">
        <v>2901</v>
      </c>
      <c r="L20" s="56">
        <v>3073</v>
      </c>
      <c r="M20" s="56">
        <v>9182.0000000000018</v>
      </c>
      <c r="N20" s="57">
        <f t="shared" si="0"/>
        <v>72620</v>
      </c>
      <c r="O20" s="26"/>
      <c r="P20" s="7"/>
      <c r="Q20" s="13"/>
      <c r="R20" s="13"/>
      <c r="S20" s="13"/>
      <c r="T20" s="13"/>
      <c r="U20" s="7"/>
      <c r="V20" s="7"/>
      <c r="W20" s="7"/>
      <c r="X20" s="7"/>
      <c r="Y20" s="7"/>
      <c r="Z20" s="7"/>
      <c r="AA20" s="7"/>
      <c r="AB20" s="7"/>
      <c r="AC20" s="7"/>
    </row>
    <row r="21" spans="1:29" s="3" customFormat="1" ht="33.75" customHeight="1" x14ac:dyDescent="0.4">
      <c r="A21" s="4" t="s">
        <v>21</v>
      </c>
      <c r="B21" s="5">
        <v>3081</v>
      </c>
      <c r="C21" s="56">
        <v>4320</v>
      </c>
      <c r="D21" s="56">
        <v>2890</v>
      </c>
      <c r="E21" s="56">
        <v>2659</v>
      </c>
      <c r="F21" s="56">
        <v>3503</v>
      </c>
      <c r="G21" s="56">
        <v>3426</v>
      </c>
      <c r="H21" s="56">
        <v>2855</v>
      </c>
      <c r="I21" s="56">
        <v>3011</v>
      </c>
      <c r="J21" s="56">
        <v>1616</v>
      </c>
      <c r="K21" s="56">
        <v>4058</v>
      </c>
      <c r="L21" s="56">
        <v>5410</v>
      </c>
      <c r="M21" s="56">
        <v>4570.0000000000009</v>
      </c>
      <c r="N21" s="57">
        <f t="shared" si="0"/>
        <v>41399</v>
      </c>
      <c r="O21" s="26"/>
      <c r="P21" s="7"/>
      <c r="Q21" s="13"/>
      <c r="R21" s="13"/>
      <c r="S21" s="13"/>
      <c r="T21" s="13"/>
      <c r="U21" s="7"/>
      <c r="V21" s="7"/>
      <c r="W21" s="7"/>
      <c r="X21" s="7"/>
      <c r="Y21" s="7"/>
      <c r="Z21" s="7"/>
      <c r="AA21" s="7"/>
      <c r="AB21" s="7"/>
      <c r="AC21" s="7"/>
    </row>
    <row r="22" spans="1:29" s="3" customFormat="1" ht="33.75" customHeight="1" x14ac:dyDescent="0.4">
      <c r="A22" s="4" t="s">
        <v>65</v>
      </c>
      <c r="B22" s="5">
        <v>4193</v>
      </c>
      <c r="C22" s="56">
        <v>5900</v>
      </c>
      <c r="D22" s="56">
        <v>10311</v>
      </c>
      <c r="E22" s="56">
        <v>7651.9999999999991</v>
      </c>
      <c r="F22" s="56">
        <v>9850.9999999999982</v>
      </c>
      <c r="G22" s="56">
        <v>7891</v>
      </c>
      <c r="H22" s="56">
        <v>4282</v>
      </c>
      <c r="I22" s="56">
        <v>4380</v>
      </c>
      <c r="J22" s="56">
        <v>5214</v>
      </c>
      <c r="K22" s="56">
        <v>4502</v>
      </c>
      <c r="L22" s="56">
        <v>3929</v>
      </c>
      <c r="M22" s="56">
        <v>2806</v>
      </c>
      <c r="N22" s="57">
        <f t="shared" si="0"/>
        <v>70911</v>
      </c>
      <c r="O22" s="26"/>
      <c r="P22" s="7"/>
      <c r="Q22" s="13"/>
      <c r="R22" s="13"/>
      <c r="S22" s="13"/>
      <c r="T22" s="13"/>
      <c r="U22" s="7"/>
      <c r="V22" s="7"/>
      <c r="W22" s="7"/>
      <c r="X22" s="7"/>
      <c r="Y22" s="7"/>
      <c r="Z22" s="7"/>
      <c r="AA22" s="7"/>
      <c r="AB22" s="7"/>
      <c r="AC22" s="7"/>
    </row>
    <row r="23" spans="1:29" s="3" customFormat="1" ht="33.75" customHeight="1" x14ac:dyDescent="0.4">
      <c r="A23" s="4" t="s">
        <v>22</v>
      </c>
      <c r="B23" s="5">
        <v>17204</v>
      </c>
      <c r="C23" s="56">
        <v>23013.999999999996</v>
      </c>
      <c r="D23" s="56">
        <v>18033</v>
      </c>
      <c r="E23" s="56">
        <v>33021</v>
      </c>
      <c r="F23" s="56">
        <v>26894.999999999996</v>
      </c>
      <c r="G23" s="56">
        <v>25410</v>
      </c>
      <c r="H23" s="56">
        <v>22197</v>
      </c>
      <c r="I23" s="56">
        <v>21041</v>
      </c>
      <c r="J23" s="56">
        <v>26144</v>
      </c>
      <c r="K23" s="56">
        <v>23014</v>
      </c>
      <c r="L23" s="56">
        <v>27893.999999999996</v>
      </c>
      <c r="M23" s="56">
        <v>27110.000000000004</v>
      </c>
      <c r="N23" s="57">
        <f t="shared" si="0"/>
        <v>290977</v>
      </c>
      <c r="O23" s="26"/>
      <c r="P23" s="7"/>
      <c r="Q23" s="13"/>
      <c r="R23" s="13"/>
      <c r="S23" s="13"/>
      <c r="T23" s="13"/>
      <c r="U23" s="7"/>
      <c r="V23" s="7"/>
      <c r="W23" s="7"/>
      <c r="X23" s="7"/>
      <c r="Y23" s="7"/>
      <c r="Z23" s="7"/>
      <c r="AA23" s="7"/>
      <c r="AB23" s="7"/>
      <c r="AC23" s="7"/>
    </row>
    <row r="24" spans="1:29" s="3" customFormat="1" ht="33.75" customHeight="1" x14ac:dyDescent="0.4">
      <c r="A24" s="4" t="s">
        <v>66</v>
      </c>
      <c r="B24" s="5">
        <v>6584</v>
      </c>
      <c r="C24" s="56">
        <v>4201.0000000000009</v>
      </c>
      <c r="D24" s="56">
        <v>3409.9999999999995</v>
      </c>
      <c r="E24" s="56">
        <v>2049</v>
      </c>
      <c r="F24" s="56">
        <v>4320</v>
      </c>
      <c r="G24" s="56">
        <v>3014</v>
      </c>
      <c r="H24" s="56">
        <v>1429</v>
      </c>
      <c r="I24" s="56">
        <v>1955</v>
      </c>
      <c r="J24" s="56">
        <v>4527.9999999999991</v>
      </c>
      <c r="K24" s="56">
        <v>4521.0000000000009</v>
      </c>
      <c r="L24" s="56">
        <v>7620.9999999999991</v>
      </c>
      <c r="M24" s="56">
        <v>2158.9999999999995</v>
      </c>
      <c r="N24" s="57">
        <f t="shared" si="0"/>
        <v>45791</v>
      </c>
      <c r="O24" s="26"/>
      <c r="P24" s="7"/>
      <c r="Q24" s="13"/>
      <c r="R24" s="13"/>
      <c r="S24" s="13"/>
      <c r="T24" s="13"/>
      <c r="U24" s="7"/>
      <c r="V24" s="7"/>
      <c r="W24" s="7"/>
      <c r="X24" s="7"/>
      <c r="Y24" s="7"/>
      <c r="Z24" s="7"/>
      <c r="AA24" s="7"/>
      <c r="AB24" s="7"/>
      <c r="AC24" s="7"/>
    </row>
    <row r="25" spans="1:29" s="3" customFormat="1" ht="33.75" customHeight="1" x14ac:dyDescent="0.4">
      <c r="A25" s="4" t="s">
        <v>23</v>
      </c>
      <c r="B25" s="5">
        <v>683</v>
      </c>
      <c r="C25" s="56">
        <v>266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30</v>
      </c>
      <c r="K25" s="56">
        <v>154</v>
      </c>
      <c r="L25" s="56">
        <v>3691</v>
      </c>
      <c r="M25" s="56">
        <v>2083</v>
      </c>
      <c r="N25" s="57">
        <f t="shared" si="0"/>
        <v>6907</v>
      </c>
      <c r="O25" s="26"/>
      <c r="P25" s="7"/>
      <c r="Q25" s="13"/>
      <c r="R25" s="13"/>
      <c r="S25" s="13"/>
      <c r="T25" s="13"/>
      <c r="U25" s="7"/>
      <c r="V25" s="7"/>
      <c r="W25" s="7"/>
      <c r="X25" s="7"/>
      <c r="Y25" s="7"/>
      <c r="Z25" s="7"/>
      <c r="AA25" s="7"/>
      <c r="AB25" s="7"/>
      <c r="AC25" s="7"/>
    </row>
    <row r="26" spans="1:29" s="3" customFormat="1" ht="33.75" customHeight="1" x14ac:dyDescent="0.4">
      <c r="A26" s="4" t="s">
        <v>24</v>
      </c>
      <c r="B26" s="5">
        <v>7439</v>
      </c>
      <c r="C26" s="56">
        <v>6584</v>
      </c>
      <c r="D26" s="56">
        <v>5901.0000000000009</v>
      </c>
      <c r="E26" s="56">
        <v>10104</v>
      </c>
      <c r="F26" s="56">
        <v>13021</v>
      </c>
      <c r="G26" s="56">
        <v>10411</v>
      </c>
      <c r="H26" s="56">
        <v>6968</v>
      </c>
      <c r="I26" s="56">
        <v>5446</v>
      </c>
      <c r="J26" s="56">
        <v>3368</v>
      </c>
      <c r="K26" s="56">
        <v>6201.0000000000018</v>
      </c>
      <c r="L26" s="56">
        <v>7120.9999999999991</v>
      </c>
      <c r="M26" s="56">
        <v>6145</v>
      </c>
      <c r="N26" s="57">
        <f t="shared" si="0"/>
        <v>88709</v>
      </c>
      <c r="O26" s="26"/>
      <c r="P26" s="7"/>
      <c r="Q26" s="13"/>
      <c r="R26" s="13"/>
      <c r="S26" s="13"/>
      <c r="T26" s="13"/>
      <c r="U26" s="7"/>
      <c r="V26" s="7"/>
      <c r="W26" s="7"/>
      <c r="X26" s="7"/>
      <c r="Y26" s="7"/>
      <c r="Z26" s="7"/>
      <c r="AA26" s="7"/>
      <c r="AB26" s="7"/>
      <c r="AC26" s="7"/>
    </row>
    <row r="27" spans="1:29" s="3" customFormat="1" ht="33.75" customHeight="1" x14ac:dyDescent="0.4">
      <c r="A27" s="4" t="s">
        <v>25</v>
      </c>
      <c r="B27" s="5">
        <v>1311</v>
      </c>
      <c r="C27" s="56">
        <v>1523</v>
      </c>
      <c r="D27" s="56">
        <v>1323</v>
      </c>
      <c r="E27" s="56">
        <v>1009</v>
      </c>
      <c r="F27" s="56">
        <v>6524.0000000000009</v>
      </c>
      <c r="G27" s="56">
        <v>1348</v>
      </c>
      <c r="H27" s="56">
        <v>827</v>
      </c>
      <c r="I27" s="56">
        <v>763</v>
      </c>
      <c r="J27" s="56">
        <v>1802</v>
      </c>
      <c r="K27" s="56">
        <v>1508</v>
      </c>
      <c r="L27" s="56">
        <v>2240</v>
      </c>
      <c r="M27" s="56">
        <v>1445.9999999999998</v>
      </c>
      <c r="N27" s="57">
        <f t="shared" si="0"/>
        <v>21624</v>
      </c>
      <c r="O27" s="26"/>
      <c r="P27" s="7"/>
      <c r="Q27" s="13"/>
      <c r="R27" s="13"/>
      <c r="S27" s="13"/>
      <c r="T27" s="13"/>
      <c r="U27" s="7"/>
      <c r="V27" s="7"/>
      <c r="W27" s="7"/>
      <c r="X27" s="7"/>
      <c r="Y27" s="7"/>
      <c r="Z27" s="7"/>
      <c r="AA27" s="7"/>
      <c r="AB27" s="7"/>
      <c r="AC27" s="7"/>
    </row>
    <row r="28" spans="1:29" s="3" customFormat="1" ht="33.75" customHeight="1" x14ac:dyDescent="0.4">
      <c r="A28" s="4" t="s">
        <v>26</v>
      </c>
      <c r="B28" s="5">
        <v>11542</v>
      </c>
      <c r="C28" s="56">
        <v>5627</v>
      </c>
      <c r="D28" s="56">
        <v>2700</v>
      </c>
      <c r="E28" s="56">
        <v>5990</v>
      </c>
      <c r="F28" s="56">
        <v>4453</v>
      </c>
      <c r="G28" s="56">
        <v>2966</v>
      </c>
      <c r="H28" s="56">
        <v>3314</v>
      </c>
      <c r="I28" s="56">
        <v>4035</v>
      </c>
      <c r="J28" s="56">
        <v>3344</v>
      </c>
      <c r="K28" s="56">
        <v>4560</v>
      </c>
      <c r="L28" s="56">
        <v>4082</v>
      </c>
      <c r="M28" s="56">
        <v>7000</v>
      </c>
      <c r="N28" s="57">
        <f t="shared" si="0"/>
        <v>59613</v>
      </c>
      <c r="O28" s="26"/>
      <c r="P28" s="7"/>
      <c r="Q28" s="13"/>
      <c r="R28" s="13"/>
      <c r="S28" s="13"/>
      <c r="T28" s="13"/>
      <c r="U28" s="7"/>
      <c r="V28" s="7"/>
      <c r="W28" s="7"/>
      <c r="X28" s="7"/>
      <c r="Y28" s="7"/>
      <c r="Z28" s="7"/>
      <c r="AA28" s="7"/>
      <c r="AB28" s="7"/>
      <c r="AC28" s="7"/>
    </row>
    <row r="29" spans="1:29" s="3" customFormat="1" ht="33.75" customHeight="1" x14ac:dyDescent="0.4">
      <c r="A29" s="4" t="s">
        <v>27</v>
      </c>
      <c r="B29" s="5">
        <v>810</v>
      </c>
      <c r="C29" s="56">
        <v>674</v>
      </c>
      <c r="D29" s="56">
        <v>980</v>
      </c>
      <c r="E29" s="56">
        <v>1201.0000000000005</v>
      </c>
      <c r="F29" s="56">
        <v>741</v>
      </c>
      <c r="G29" s="56">
        <v>885</v>
      </c>
      <c r="H29" s="56">
        <v>636</v>
      </c>
      <c r="I29" s="56">
        <v>462</v>
      </c>
      <c r="J29" s="56">
        <v>613</v>
      </c>
      <c r="K29" s="56">
        <v>752</v>
      </c>
      <c r="L29" s="56">
        <v>830</v>
      </c>
      <c r="M29" s="56">
        <v>715.00000000000011</v>
      </c>
      <c r="N29" s="57">
        <f t="shared" si="0"/>
        <v>9299</v>
      </c>
      <c r="O29" s="26"/>
      <c r="P29" s="7"/>
      <c r="Q29" s="13"/>
      <c r="R29" s="13"/>
      <c r="S29" s="13"/>
      <c r="T29" s="13"/>
      <c r="U29" s="7"/>
      <c r="V29" s="7"/>
      <c r="W29" s="7"/>
      <c r="X29" s="7"/>
      <c r="Y29" s="7"/>
      <c r="Z29" s="7"/>
      <c r="AA29" s="7"/>
      <c r="AB29" s="7"/>
      <c r="AC29" s="7"/>
    </row>
    <row r="30" spans="1:29" s="3" customFormat="1" ht="33.75" customHeight="1" x14ac:dyDescent="0.4">
      <c r="A30" s="4" t="s">
        <v>28</v>
      </c>
      <c r="B30" s="5">
        <v>1133</v>
      </c>
      <c r="C30" s="56">
        <v>1235</v>
      </c>
      <c r="D30" s="56">
        <v>1127</v>
      </c>
      <c r="E30" s="56">
        <v>916</v>
      </c>
      <c r="F30" s="56">
        <v>1300</v>
      </c>
      <c r="G30" s="56">
        <v>788</v>
      </c>
      <c r="H30" s="56">
        <v>1824</v>
      </c>
      <c r="I30" s="56">
        <v>1299</v>
      </c>
      <c r="J30" s="56">
        <v>876</v>
      </c>
      <c r="K30" s="56">
        <v>1438</v>
      </c>
      <c r="L30" s="56">
        <v>1094.9999999999998</v>
      </c>
      <c r="M30" s="56">
        <v>1016.9999999999999</v>
      </c>
      <c r="N30" s="57">
        <f t="shared" si="0"/>
        <v>14048</v>
      </c>
      <c r="O30" s="26"/>
      <c r="P30" s="7"/>
      <c r="Q30" s="13"/>
      <c r="R30" s="13"/>
      <c r="S30" s="13"/>
      <c r="T30" s="13"/>
      <c r="U30" s="7"/>
      <c r="V30" s="7"/>
      <c r="W30" s="7"/>
      <c r="X30" s="7"/>
      <c r="Y30" s="7"/>
      <c r="Z30" s="7"/>
      <c r="AA30" s="7"/>
      <c r="AB30" s="7"/>
      <c r="AC30" s="7"/>
    </row>
    <row r="31" spans="1:29" s="3" customFormat="1" ht="33.75" customHeight="1" x14ac:dyDescent="0.4">
      <c r="A31" s="4" t="s">
        <v>29</v>
      </c>
      <c r="B31" s="5">
        <v>853</v>
      </c>
      <c r="C31" s="56">
        <v>637</v>
      </c>
      <c r="D31" s="56">
        <v>429</v>
      </c>
      <c r="E31" s="56">
        <v>602</v>
      </c>
      <c r="F31" s="56">
        <v>738</v>
      </c>
      <c r="G31" s="56">
        <v>498</v>
      </c>
      <c r="H31" s="56">
        <v>1054</v>
      </c>
      <c r="I31" s="56">
        <v>886</v>
      </c>
      <c r="J31" s="56">
        <v>979</v>
      </c>
      <c r="K31" s="56">
        <v>839</v>
      </c>
      <c r="L31" s="56">
        <v>1048</v>
      </c>
      <c r="M31" s="56">
        <v>559</v>
      </c>
      <c r="N31" s="57">
        <f t="shared" si="0"/>
        <v>9122</v>
      </c>
      <c r="O31" s="26"/>
      <c r="P31" s="7"/>
      <c r="Q31" s="13"/>
      <c r="R31" s="13"/>
      <c r="S31" s="13"/>
      <c r="T31" s="13"/>
      <c r="U31" s="7"/>
      <c r="V31" s="7"/>
      <c r="W31" s="7"/>
      <c r="X31" s="7"/>
      <c r="Y31" s="7"/>
      <c r="Z31" s="7"/>
      <c r="AA31" s="7"/>
      <c r="AB31" s="7"/>
      <c r="AC31" s="7"/>
    </row>
    <row r="32" spans="1:29" s="3" customFormat="1" ht="33.75" customHeight="1" x14ac:dyDescent="0.4">
      <c r="A32" s="4" t="s">
        <v>30</v>
      </c>
      <c r="B32" s="5">
        <v>10</v>
      </c>
      <c r="C32" s="56">
        <v>230</v>
      </c>
      <c r="D32" s="56">
        <v>52</v>
      </c>
      <c r="E32" s="56">
        <v>89</v>
      </c>
      <c r="F32" s="56">
        <v>0</v>
      </c>
      <c r="G32" s="56">
        <v>0</v>
      </c>
      <c r="H32" s="56">
        <v>12</v>
      </c>
      <c r="I32" s="56">
        <v>0</v>
      </c>
      <c r="J32" s="56">
        <v>200</v>
      </c>
      <c r="K32" s="56">
        <v>6897</v>
      </c>
      <c r="L32" s="56">
        <v>1654</v>
      </c>
      <c r="M32" s="56">
        <v>209</v>
      </c>
      <c r="N32" s="57">
        <f t="shared" si="0"/>
        <v>9353</v>
      </c>
      <c r="O32" s="26"/>
      <c r="P32" s="7"/>
      <c r="Q32" s="13"/>
      <c r="R32" s="13"/>
      <c r="S32" s="13"/>
      <c r="T32" s="13"/>
      <c r="U32" s="7"/>
      <c r="V32" s="7"/>
      <c r="W32" s="7"/>
      <c r="X32" s="7"/>
      <c r="Y32" s="7"/>
      <c r="Z32" s="7"/>
      <c r="AA32" s="7"/>
      <c r="AB32" s="7"/>
      <c r="AC32" s="7"/>
    </row>
    <row r="33" spans="1:29" s="3" customFormat="1" ht="33.75" customHeight="1" x14ac:dyDescent="0.4">
      <c r="A33" s="4" t="s">
        <v>31</v>
      </c>
      <c r="B33" s="5">
        <v>1358</v>
      </c>
      <c r="C33" s="56">
        <v>2585.0000000000005</v>
      </c>
      <c r="D33" s="56">
        <v>1452</v>
      </c>
      <c r="E33" s="56">
        <v>946</v>
      </c>
      <c r="F33" s="56">
        <v>1424</v>
      </c>
      <c r="G33" s="56">
        <v>1964</v>
      </c>
      <c r="H33" s="56">
        <v>857</v>
      </c>
      <c r="I33" s="56">
        <v>945</v>
      </c>
      <c r="J33" s="56">
        <v>1196</v>
      </c>
      <c r="K33" s="56">
        <v>1140</v>
      </c>
      <c r="L33" s="56">
        <v>1624</v>
      </c>
      <c r="M33" s="56">
        <v>1258</v>
      </c>
      <c r="N33" s="57">
        <f>SUM(B33:M33)</f>
        <v>16749</v>
      </c>
      <c r="O33" s="26"/>
      <c r="P33" s="7"/>
      <c r="Q33" s="13"/>
      <c r="R33" s="13"/>
      <c r="S33" s="13"/>
      <c r="T33" s="13"/>
      <c r="U33" s="7"/>
      <c r="V33" s="7"/>
      <c r="W33" s="7"/>
      <c r="X33" s="7"/>
      <c r="Y33" s="7"/>
      <c r="Z33" s="7"/>
      <c r="AA33" s="7"/>
      <c r="AB33" s="7"/>
      <c r="AC33" s="7"/>
    </row>
    <row r="34" spans="1:29" s="3" customFormat="1" ht="33.75" customHeight="1" x14ac:dyDescent="0.4">
      <c r="A34" s="4" t="s">
        <v>67</v>
      </c>
      <c r="B34" s="5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13681.932349999999</v>
      </c>
      <c r="K34" s="56">
        <v>22789.903066666673</v>
      </c>
      <c r="L34" s="56">
        <v>24718.521616666665</v>
      </c>
      <c r="M34" s="56">
        <v>11450.642966666666</v>
      </c>
      <c r="N34" s="57">
        <f t="shared" si="0"/>
        <v>72641</v>
      </c>
      <c r="O34" s="26"/>
      <c r="P34" s="7"/>
      <c r="Q34" s="13"/>
      <c r="R34" s="13"/>
      <c r="S34" s="13"/>
      <c r="T34" s="13"/>
      <c r="U34" s="7"/>
      <c r="V34" s="7"/>
      <c r="W34" s="7"/>
      <c r="X34" s="7"/>
      <c r="Y34" s="7"/>
      <c r="Z34" s="7"/>
      <c r="AA34" s="7"/>
      <c r="AB34" s="7"/>
      <c r="AC34" s="7"/>
    </row>
    <row r="35" spans="1:29" s="3" customFormat="1" ht="33.75" customHeight="1" x14ac:dyDescent="0.4">
      <c r="A35" s="4" t="s">
        <v>33</v>
      </c>
      <c r="B35" s="5">
        <v>1241</v>
      </c>
      <c r="C35" s="56">
        <v>1047</v>
      </c>
      <c r="D35" s="56">
        <v>2501</v>
      </c>
      <c r="E35" s="56">
        <v>858</v>
      </c>
      <c r="F35" s="56">
        <v>923.99999999999989</v>
      </c>
      <c r="G35" s="56">
        <v>606</v>
      </c>
      <c r="H35" s="56">
        <v>1662</v>
      </c>
      <c r="I35" s="56">
        <v>1209</v>
      </c>
      <c r="J35" s="56">
        <v>1659</v>
      </c>
      <c r="K35" s="56">
        <v>1187</v>
      </c>
      <c r="L35" s="56">
        <v>1520</v>
      </c>
      <c r="M35" s="56">
        <v>1050</v>
      </c>
      <c r="N35" s="57">
        <f t="shared" si="0"/>
        <v>15464</v>
      </c>
      <c r="O35" s="26"/>
      <c r="P35" s="7"/>
      <c r="Q35" s="13"/>
      <c r="R35" s="13"/>
      <c r="S35" s="13"/>
      <c r="T35" s="13"/>
      <c r="U35" s="7"/>
      <c r="V35" s="7"/>
      <c r="W35" s="7"/>
      <c r="X35" s="7"/>
      <c r="Y35" s="7"/>
      <c r="Z35" s="7"/>
      <c r="AA35" s="7"/>
      <c r="AB35" s="7"/>
      <c r="AC35" s="7"/>
    </row>
    <row r="36" spans="1:29" s="3" customFormat="1" ht="33.75" customHeight="1" x14ac:dyDescent="0.4">
      <c r="A36" s="4" t="s">
        <v>34</v>
      </c>
      <c r="B36" s="5">
        <v>349</v>
      </c>
      <c r="C36" s="56">
        <v>220</v>
      </c>
      <c r="D36" s="56">
        <v>209</v>
      </c>
      <c r="E36" s="56">
        <v>268</v>
      </c>
      <c r="F36" s="56">
        <v>532</v>
      </c>
      <c r="G36" s="56">
        <v>92</v>
      </c>
      <c r="H36" s="56">
        <v>331</v>
      </c>
      <c r="I36" s="56">
        <v>190</v>
      </c>
      <c r="J36" s="56">
        <v>300</v>
      </c>
      <c r="K36" s="56">
        <v>503</v>
      </c>
      <c r="L36" s="56">
        <v>620</v>
      </c>
      <c r="M36" s="56">
        <v>252</v>
      </c>
      <c r="N36" s="57">
        <f t="shared" si="0"/>
        <v>3866</v>
      </c>
      <c r="O36" s="26"/>
      <c r="P36" s="7"/>
      <c r="Q36" s="13"/>
      <c r="R36" s="13"/>
      <c r="S36" s="13"/>
      <c r="T36" s="13"/>
      <c r="U36" s="7"/>
      <c r="V36" s="7"/>
      <c r="W36" s="7"/>
      <c r="X36" s="7"/>
      <c r="Y36" s="7"/>
      <c r="Z36" s="7"/>
      <c r="AA36" s="7"/>
      <c r="AB36" s="7"/>
      <c r="AC36" s="7"/>
    </row>
    <row r="37" spans="1:29" s="3" customFormat="1" ht="33.75" customHeight="1" x14ac:dyDescent="0.4">
      <c r="A37" s="4" t="s">
        <v>68</v>
      </c>
      <c r="B37" s="5">
        <v>97</v>
      </c>
      <c r="C37" s="56">
        <v>203</v>
      </c>
      <c r="D37" s="56">
        <v>169</v>
      </c>
      <c r="E37" s="56">
        <v>78</v>
      </c>
      <c r="F37" s="56">
        <v>120</v>
      </c>
      <c r="G37" s="56">
        <v>48</v>
      </c>
      <c r="H37" s="56">
        <v>26</v>
      </c>
      <c r="I37" s="56">
        <v>108</v>
      </c>
      <c r="J37" s="56">
        <v>30</v>
      </c>
      <c r="K37" s="56">
        <v>71</v>
      </c>
      <c r="L37" s="56">
        <v>99</v>
      </c>
      <c r="M37" s="56">
        <v>79</v>
      </c>
      <c r="N37" s="57">
        <f t="shared" si="0"/>
        <v>1128</v>
      </c>
      <c r="O37" s="26"/>
      <c r="P37" s="7"/>
      <c r="Q37" s="13"/>
      <c r="R37" s="13"/>
      <c r="S37" s="13"/>
      <c r="T37" s="13"/>
      <c r="U37" s="7"/>
      <c r="V37" s="7"/>
      <c r="W37" s="7"/>
      <c r="X37" s="7"/>
      <c r="Y37" s="7"/>
      <c r="Z37" s="7"/>
      <c r="AA37" s="7"/>
      <c r="AB37" s="7"/>
      <c r="AC37" s="7"/>
    </row>
    <row r="38" spans="1:29" s="3" customFormat="1" ht="33.75" customHeight="1" x14ac:dyDescent="0.4">
      <c r="A38" s="4" t="s">
        <v>69</v>
      </c>
      <c r="B38" s="5">
        <v>389</v>
      </c>
      <c r="C38" s="56">
        <v>650</v>
      </c>
      <c r="D38" s="56">
        <v>415</v>
      </c>
      <c r="E38" s="56">
        <v>395</v>
      </c>
      <c r="F38" s="56">
        <v>546</v>
      </c>
      <c r="G38" s="56">
        <v>289</v>
      </c>
      <c r="H38" s="56">
        <v>647</v>
      </c>
      <c r="I38" s="56">
        <v>526</v>
      </c>
      <c r="J38" s="56">
        <v>360</v>
      </c>
      <c r="K38" s="56">
        <v>420</v>
      </c>
      <c r="L38" s="56">
        <v>462</v>
      </c>
      <c r="M38" s="56">
        <v>411</v>
      </c>
      <c r="N38" s="57">
        <f t="shared" si="0"/>
        <v>5510</v>
      </c>
      <c r="O38" s="26"/>
      <c r="P38" s="7"/>
      <c r="Q38" s="13"/>
      <c r="R38" s="13"/>
      <c r="S38" s="13"/>
      <c r="T38" s="13"/>
      <c r="U38" s="7"/>
      <c r="V38" s="7"/>
      <c r="W38" s="7"/>
      <c r="X38" s="7"/>
      <c r="Y38" s="7"/>
      <c r="Z38" s="7"/>
      <c r="AA38" s="7"/>
      <c r="AB38" s="7"/>
      <c r="AC38" s="7"/>
    </row>
    <row r="39" spans="1:29" s="3" customFormat="1" ht="33.75" customHeight="1" x14ac:dyDescent="0.4">
      <c r="A39" s="4" t="s">
        <v>35</v>
      </c>
      <c r="B39" s="5">
        <v>253</v>
      </c>
      <c r="C39" s="56">
        <v>113</v>
      </c>
      <c r="D39" s="56">
        <v>213</v>
      </c>
      <c r="E39" s="56">
        <v>138</v>
      </c>
      <c r="F39" s="56">
        <v>197</v>
      </c>
      <c r="G39" s="56">
        <v>108</v>
      </c>
      <c r="H39" s="56">
        <v>264</v>
      </c>
      <c r="I39" s="56">
        <v>186</v>
      </c>
      <c r="J39" s="56">
        <v>132</v>
      </c>
      <c r="K39" s="56">
        <v>122</v>
      </c>
      <c r="L39" s="56">
        <v>130</v>
      </c>
      <c r="M39" s="56">
        <v>147</v>
      </c>
      <c r="N39" s="57">
        <f t="shared" si="0"/>
        <v>2003</v>
      </c>
      <c r="O39" s="26"/>
      <c r="P39" s="7"/>
      <c r="Q39" s="13"/>
      <c r="R39" s="13"/>
      <c r="S39" s="13"/>
      <c r="T39" s="13"/>
      <c r="U39" s="7"/>
      <c r="V39" s="7"/>
      <c r="W39" s="7"/>
      <c r="X39" s="7"/>
      <c r="Y39" s="7"/>
      <c r="Z39" s="7"/>
      <c r="AA39" s="7"/>
      <c r="AB39" s="7"/>
      <c r="AC39" s="7"/>
    </row>
    <row r="40" spans="1:29" s="3" customFormat="1" ht="33.75" customHeight="1" x14ac:dyDescent="0.4">
      <c r="A40" s="4" t="s">
        <v>70</v>
      </c>
      <c r="B40" s="5">
        <v>694</v>
      </c>
      <c r="C40" s="56">
        <v>763</v>
      </c>
      <c r="D40" s="56">
        <v>899</v>
      </c>
      <c r="E40" s="56">
        <v>723</v>
      </c>
      <c r="F40" s="56">
        <v>1024</v>
      </c>
      <c r="G40" s="56">
        <v>196</v>
      </c>
      <c r="H40" s="56">
        <v>165</v>
      </c>
      <c r="I40" s="56">
        <v>246</v>
      </c>
      <c r="J40" s="56">
        <v>652.00000000000011</v>
      </c>
      <c r="K40" s="56">
        <v>1137</v>
      </c>
      <c r="L40" s="56">
        <v>2109</v>
      </c>
      <c r="M40" s="56">
        <v>1439</v>
      </c>
      <c r="N40" s="57">
        <f t="shared" si="0"/>
        <v>10047</v>
      </c>
      <c r="O40" s="26"/>
      <c r="P40" s="7"/>
      <c r="Q40" s="13"/>
      <c r="R40" s="13"/>
      <c r="S40" s="13"/>
      <c r="T40" s="13"/>
      <c r="U40" s="7"/>
      <c r="V40" s="7"/>
      <c r="W40" s="7"/>
      <c r="X40" s="7"/>
      <c r="Y40" s="7"/>
      <c r="Z40" s="7"/>
      <c r="AA40" s="7"/>
      <c r="AB40" s="7"/>
      <c r="AC40" s="7"/>
    </row>
    <row r="41" spans="1:29" s="3" customFormat="1" ht="33.75" customHeight="1" x14ac:dyDescent="0.4">
      <c r="A41" s="4" t="s">
        <v>71</v>
      </c>
      <c r="B41" s="5">
        <v>0</v>
      </c>
      <c r="C41" s="56">
        <v>52</v>
      </c>
      <c r="D41" s="56">
        <v>213</v>
      </c>
      <c r="E41" s="56">
        <v>20</v>
      </c>
      <c r="F41" s="56">
        <v>632</v>
      </c>
      <c r="G41" s="56">
        <v>59</v>
      </c>
      <c r="H41" s="56">
        <v>57</v>
      </c>
      <c r="I41" s="56">
        <v>0</v>
      </c>
      <c r="J41" s="56">
        <v>58</v>
      </c>
      <c r="K41" s="56">
        <v>120</v>
      </c>
      <c r="L41" s="56">
        <v>200</v>
      </c>
      <c r="M41" s="56">
        <v>25</v>
      </c>
      <c r="N41" s="57">
        <f t="shared" si="0"/>
        <v>1436</v>
      </c>
      <c r="O41" s="26"/>
      <c r="P41" s="7"/>
      <c r="Q41" s="13"/>
      <c r="R41" s="13"/>
      <c r="S41" s="13"/>
      <c r="T41" s="13"/>
      <c r="U41" s="7"/>
      <c r="V41" s="7"/>
      <c r="W41" s="7"/>
      <c r="X41" s="7"/>
      <c r="Y41" s="7"/>
      <c r="Z41" s="7"/>
      <c r="AA41" s="7"/>
      <c r="AB41" s="7"/>
      <c r="AC41" s="7"/>
    </row>
    <row r="42" spans="1:29" s="3" customFormat="1" ht="33.75" customHeight="1" x14ac:dyDescent="0.4">
      <c r="A42" s="4" t="s">
        <v>37</v>
      </c>
      <c r="B42" s="5">
        <v>326</v>
      </c>
      <c r="C42" s="56">
        <v>324</v>
      </c>
      <c r="D42" s="56">
        <v>157</v>
      </c>
      <c r="E42" s="56">
        <v>271</v>
      </c>
      <c r="F42" s="56">
        <v>125</v>
      </c>
      <c r="G42" s="56">
        <v>138</v>
      </c>
      <c r="H42" s="56">
        <v>68</v>
      </c>
      <c r="I42" s="56">
        <v>93</v>
      </c>
      <c r="J42" s="56">
        <v>210</v>
      </c>
      <c r="K42" s="56">
        <v>208</v>
      </c>
      <c r="L42" s="56">
        <v>328</v>
      </c>
      <c r="M42" s="56">
        <v>266</v>
      </c>
      <c r="N42" s="57">
        <f t="shared" si="0"/>
        <v>2514</v>
      </c>
      <c r="O42" s="26"/>
      <c r="P42" s="7"/>
      <c r="Q42" s="13"/>
      <c r="R42" s="13"/>
      <c r="S42" s="13"/>
      <c r="T42" s="13"/>
      <c r="U42" s="7"/>
      <c r="V42" s="7"/>
      <c r="W42" s="7"/>
      <c r="X42" s="7"/>
      <c r="Y42" s="7"/>
      <c r="Z42" s="7"/>
      <c r="AA42" s="7"/>
      <c r="AB42" s="7"/>
      <c r="AC42" s="7"/>
    </row>
    <row r="43" spans="1:29" s="3" customFormat="1" ht="33.75" customHeight="1" x14ac:dyDescent="0.4">
      <c r="A43" s="4" t="s">
        <v>38</v>
      </c>
      <c r="B43" s="5">
        <v>70</v>
      </c>
      <c r="C43" s="56">
        <v>164</v>
      </c>
      <c r="D43" s="56">
        <v>100</v>
      </c>
      <c r="E43" s="56">
        <v>107</v>
      </c>
      <c r="F43" s="56">
        <v>35</v>
      </c>
      <c r="G43" s="56">
        <v>115</v>
      </c>
      <c r="H43" s="56">
        <v>117</v>
      </c>
      <c r="I43" s="56">
        <v>75</v>
      </c>
      <c r="J43" s="56">
        <v>200</v>
      </c>
      <c r="K43" s="56">
        <v>64.999999999999986</v>
      </c>
      <c r="L43" s="56">
        <v>599</v>
      </c>
      <c r="M43" s="56">
        <v>95</v>
      </c>
      <c r="N43" s="57">
        <f>SUM(B43:M43)</f>
        <v>1742</v>
      </c>
      <c r="O43" s="26"/>
      <c r="P43" s="7"/>
      <c r="Q43" s="13"/>
      <c r="R43" s="13"/>
      <c r="S43" s="13"/>
      <c r="T43" s="13"/>
      <c r="U43" s="7"/>
      <c r="V43" s="7"/>
      <c r="W43" s="7"/>
      <c r="X43" s="7"/>
      <c r="Y43" s="7"/>
      <c r="Z43" s="7"/>
      <c r="AA43" s="7"/>
      <c r="AB43" s="7"/>
      <c r="AC43" s="7"/>
    </row>
    <row r="44" spans="1:29" s="3" customFormat="1" ht="33.75" customHeight="1" x14ac:dyDescent="0.4">
      <c r="A44" s="4" t="s">
        <v>39</v>
      </c>
      <c r="B44" s="5">
        <v>226</v>
      </c>
      <c r="C44" s="56">
        <v>230</v>
      </c>
      <c r="D44" s="56">
        <v>349</v>
      </c>
      <c r="E44" s="56">
        <v>568</v>
      </c>
      <c r="F44" s="56">
        <v>421</v>
      </c>
      <c r="G44" s="56">
        <v>144</v>
      </c>
      <c r="H44" s="56">
        <v>680</v>
      </c>
      <c r="I44" s="56">
        <v>570</v>
      </c>
      <c r="J44" s="56">
        <v>3760</v>
      </c>
      <c r="K44" s="56">
        <v>3331</v>
      </c>
      <c r="L44" s="56">
        <v>8547</v>
      </c>
      <c r="M44" s="56">
        <v>358.00000000000006</v>
      </c>
      <c r="N44" s="57">
        <f t="shared" si="0"/>
        <v>19184</v>
      </c>
      <c r="O44" s="26"/>
      <c r="P44" s="7"/>
      <c r="Q44" s="13"/>
      <c r="R44" s="13"/>
      <c r="S44" s="13"/>
      <c r="T44" s="13"/>
      <c r="U44" s="7"/>
      <c r="V44" s="7"/>
      <c r="W44" s="7"/>
      <c r="X44" s="7"/>
      <c r="Y44" s="7"/>
      <c r="Z44" s="7"/>
      <c r="AA44" s="7"/>
      <c r="AB44" s="7"/>
      <c r="AC44" s="7"/>
    </row>
    <row r="45" spans="1:29" s="3" customFormat="1" ht="33.75" customHeight="1" x14ac:dyDescent="0.4">
      <c r="A45" s="4" t="s">
        <v>40</v>
      </c>
      <c r="B45" s="5">
        <v>1710</v>
      </c>
      <c r="C45" s="56">
        <v>3038</v>
      </c>
      <c r="D45" s="56">
        <v>4995</v>
      </c>
      <c r="E45" s="56">
        <v>2178</v>
      </c>
      <c r="F45" s="56">
        <v>3102</v>
      </c>
      <c r="G45" s="56">
        <v>2736</v>
      </c>
      <c r="H45" s="56">
        <v>1811</v>
      </c>
      <c r="I45" s="56">
        <v>1078</v>
      </c>
      <c r="J45" s="56">
        <v>1985</v>
      </c>
      <c r="K45" s="56">
        <v>3326</v>
      </c>
      <c r="L45" s="56">
        <v>2994</v>
      </c>
      <c r="M45" s="56">
        <v>2547</v>
      </c>
      <c r="N45" s="57">
        <f t="shared" si="0"/>
        <v>31500</v>
      </c>
      <c r="O45" s="26"/>
      <c r="P45" s="7"/>
      <c r="Q45" s="13"/>
      <c r="R45" s="13"/>
      <c r="S45" s="13"/>
      <c r="T45" s="13"/>
      <c r="U45" s="7"/>
      <c r="V45" s="7"/>
      <c r="W45" s="7"/>
      <c r="X45" s="7"/>
      <c r="Y45" s="7"/>
      <c r="Z45" s="7"/>
      <c r="AA45" s="7"/>
      <c r="AB45" s="7"/>
      <c r="AC45" s="7"/>
    </row>
    <row r="46" spans="1:29" s="3" customFormat="1" ht="33.75" customHeight="1" x14ac:dyDescent="0.4">
      <c r="A46" s="4" t="s">
        <v>41</v>
      </c>
      <c r="B46" s="5">
        <v>1588</v>
      </c>
      <c r="C46" s="56">
        <v>2014.0000000000002</v>
      </c>
      <c r="D46" s="56">
        <v>1056</v>
      </c>
      <c r="E46" s="56">
        <v>1779</v>
      </c>
      <c r="F46" s="56">
        <v>3104.0000000000005</v>
      </c>
      <c r="G46" s="56">
        <v>847</v>
      </c>
      <c r="H46" s="56">
        <v>1019</v>
      </c>
      <c r="I46" s="56">
        <v>991</v>
      </c>
      <c r="J46" s="56">
        <v>2598.0000000000005</v>
      </c>
      <c r="K46" s="56">
        <v>3021</v>
      </c>
      <c r="L46" s="56">
        <v>1628</v>
      </c>
      <c r="M46" s="56">
        <v>1720.9999999999998</v>
      </c>
      <c r="N46" s="57">
        <f t="shared" si="0"/>
        <v>21366</v>
      </c>
      <c r="O46" s="26"/>
      <c r="P46" s="7"/>
      <c r="Q46" s="13"/>
      <c r="R46" s="13"/>
      <c r="S46" s="13"/>
      <c r="T46" s="13"/>
      <c r="U46" s="7"/>
      <c r="V46" s="7"/>
      <c r="W46" s="7"/>
      <c r="X46" s="7"/>
      <c r="Y46" s="7"/>
      <c r="Z46" s="7"/>
      <c r="AA46" s="7"/>
      <c r="AB46" s="7"/>
      <c r="AC46" s="7"/>
    </row>
    <row r="47" spans="1:29" s="3" customFormat="1" ht="33.75" customHeight="1" x14ac:dyDescent="0.4">
      <c r="A47" s="4" t="s">
        <v>72</v>
      </c>
      <c r="B47" s="5">
        <v>748</v>
      </c>
      <c r="C47" s="56">
        <v>2449.9999999999995</v>
      </c>
      <c r="D47" s="56">
        <v>1422</v>
      </c>
      <c r="E47" s="56">
        <v>578</v>
      </c>
      <c r="F47" s="56">
        <v>1520</v>
      </c>
      <c r="G47" s="56">
        <v>774</v>
      </c>
      <c r="H47" s="56">
        <v>250</v>
      </c>
      <c r="I47" s="56">
        <v>309</v>
      </c>
      <c r="J47" s="56">
        <v>398</v>
      </c>
      <c r="K47" s="56">
        <v>1380</v>
      </c>
      <c r="L47" s="56">
        <v>2071</v>
      </c>
      <c r="M47" s="56">
        <v>987</v>
      </c>
      <c r="N47" s="57">
        <f t="shared" si="0"/>
        <v>12887</v>
      </c>
      <c r="O47" s="26"/>
      <c r="P47" s="7"/>
      <c r="Q47" s="13"/>
      <c r="R47" s="13"/>
      <c r="S47" s="13"/>
      <c r="T47" s="13"/>
      <c r="U47" s="7"/>
      <c r="V47" s="7"/>
      <c r="W47" s="7"/>
      <c r="X47" s="7"/>
      <c r="Y47" s="7"/>
      <c r="Z47" s="7"/>
      <c r="AA47" s="7"/>
      <c r="AB47" s="7"/>
      <c r="AC47" s="7"/>
    </row>
    <row r="48" spans="1:29" s="3" customFormat="1" ht="33.75" customHeight="1" x14ac:dyDescent="0.4">
      <c r="A48" s="4" t="s">
        <v>42</v>
      </c>
      <c r="B48" s="5">
        <v>0</v>
      </c>
      <c r="C48" s="56">
        <v>166</v>
      </c>
      <c r="D48" s="56">
        <v>22</v>
      </c>
      <c r="E48" s="56">
        <v>4</v>
      </c>
      <c r="F48" s="56">
        <v>22</v>
      </c>
      <c r="G48" s="56">
        <v>0</v>
      </c>
      <c r="H48" s="56">
        <v>50</v>
      </c>
      <c r="I48" s="56">
        <v>65</v>
      </c>
      <c r="J48" s="56">
        <v>0</v>
      </c>
      <c r="K48" s="56">
        <v>27</v>
      </c>
      <c r="L48" s="56">
        <v>0</v>
      </c>
      <c r="M48" s="56">
        <v>40</v>
      </c>
      <c r="N48" s="57">
        <f t="shared" si="0"/>
        <v>396</v>
      </c>
      <c r="O48" s="26"/>
      <c r="P48" s="7"/>
      <c r="Q48" s="13"/>
      <c r="R48" s="13"/>
      <c r="S48" s="13"/>
      <c r="T48" s="13"/>
      <c r="U48" s="7"/>
      <c r="V48" s="7"/>
      <c r="W48" s="7"/>
      <c r="X48" s="7"/>
      <c r="Y48" s="7"/>
      <c r="Z48" s="7"/>
      <c r="AA48" s="7"/>
      <c r="AB48" s="7"/>
      <c r="AC48" s="7"/>
    </row>
    <row r="49" spans="1:29" s="3" customFormat="1" ht="33.75" customHeight="1" x14ac:dyDescent="0.4">
      <c r="A49" s="4" t="s">
        <v>43</v>
      </c>
      <c r="B49" s="5">
        <v>3584</v>
      </c>
      <c r="C49" s="56">
        <v>4201</v>
      </c>
      <c r="D49" s="56">
        <v>3796</v>
      </c>
      <c r="E49" s="56">
        <v>5410</v>
      </c>
      <c r="F49" s="56">
        <v>3621</v>
      </c>
      <c r="G49" s="56">
        <v>3272</v>
      </c>
      <c r="H49" s="56">
        <v>4418</v>
      </c>
      <c r="I49" s="56">
        <v>10214</v>
      </c>
      <c r="J49" s="56">
        <v>2589.0000000000005</v>
      </c>
      <c r="K49" s="56">
        <v>2541</v>
      </c>
      <c r="L49" s="56">
        <v>4985</v>
      </c>
      <c r="M49" s="56">
        <v>1254</v>
      </c>
      <c r="N49" s="57">
        <f t="shared" si="0"/>
        <v>49885</v>
      </c>
      <c r="O49" s="26"/>
      <c r="P49" s="7"/>
      <c r="Q49" s="13"/>
      <c r="R49" s="13"/>
      <c r="S49" s="13"/>
      <c r="T49" s="13"/>
      <c r="U49" s="7"/>
      <c r="V49" s="7"/>
      <c r="W49" s="7"/>
      <c r="X49" s="7"/>
      <c r="Y49" s="7"/>
      <c r="Z49" s="7"/>
      <c r="AA49" s="7"/>
      <c r="AB49" s="7"/>
      <c r="AC49" s="7"/>
    </row>
    <row r="50" spans="1:29" s="3" customFormat="1" ht="33.75" customHeight="1" x14ac:dyDescent="0.4">
      <c r="A50" s="4" t="s">
        <v>73</v>
      </c>
      <c r="B50" s="5">
        <v>589</v>
      </c>
      <c r="C50" s="56">
        <v>775</v>
      </c>
      <c r="D50" s="56">
        <v>389</v>
      </c>
      <c r="E50" s="56">
        <v>769</v>
      </c>
      <c r="F50" s="56">
        <v>524</v>
      </c>
      <c r="G50" s="56">
        <v>412</v>
      </c>
      <c r="H50" s="56">
        <v>486</v>
      </c>
      <c r="I50" s="56">
        <v>445</v>
      </c>
      <c r="J50" s="56">
        <v>205</v>
      </c>
      <c r="K50" s="56">
        <v>1732</v>
      </c>
      <c r="L50" s="56">
        <v>1185</v>
      </c>
      <c r="M50" s="56">
        <v>682</v>
      </c>
      <c r="N50" s="57">
        <f t="shared" si="0"/>
        <v>8193</v>
      </c>
      <c r="O50" s="26"/>
      <c r="P50" s="7"/>
      <c r="Q50" s="13"/>
      <c r="R50" s="13"/>
      <c r="S50" s="13"/>
      <c r="T50" s="13"/>
      <c r="U50" s="7"/>
      <c r="V50" s="7"/>
      <c r="W50" s="7"/>
      <c r="X50" s="7"/>
      <c r="Y50" s="7"/>
      <c r="Z50" s="7"/>
      <c r="AA50" s="7"/>
      <c r="AB50" s="7"/>
      <c r="AC50" s="7"/>
    </row>
    <row r="51" spans="1:29" s="3" customFormat="1" ht="33.75" customHeight="1" x14ac:dyDescent="0.4">
      <c r="A51" s="4" t="s">
        <v>74</v>
      </c>
      <c r="B51" s="5">
        <v>0</v>
      </c>
      <c r="C51" s="56">
        <v>0</v>
      </c>
      <c r="D51" s="56">
        <v>98</v>
      </c>
      <c r="E51" s="56">
        <v>0</v>
      </c>
      <c r="F51" s="56">
        <v>0</v>
      </c>
      <c r="G51" s="56">
        <v>0</v>
      </c>
      <c r="H51" s="56">
        <v>10</v>
      </c>
      <c r="I51" s="56">
        <v>0</v>
      </c>
      <c r="J51" s="56">
        <v>68</v>
      </c>
      <c r="K51" s="56">
        <v>6</v>
      </c>
      <c r="L51" s="56">
        <v>0</v>
      </c>
      <c r="M51" s="56">
        <v>0</v>
      </c>
      <c r="N51" s="57">
        <f t="shared" si="0"/>
        <v>182</v>
      </c>
      <c r="O51" s="26"/>
      <c r="P51" s="7"/>
      <c r="Q51" s="13"/>
      <c r="R51" s="13"/>
      <c r="S51" s="13"/>
      <c r="T51" s="13"/>
      <c r="U51" s="7"/>
      <c r="V51" s="7"/>
      <c r="W51" s="7"/>
      <c r="X51" s="7"/>
      <c r="Y51" s="7"/>
      <c r="Z51" s="7"/>
      <c r="AA51" s="7"/>
      <c r="AB51" s="7"/>
      <c r="AC51" s="7"/>
    </row>
    <row r="52" spans="1:29" s="3" customFormat="1" ht="33.75" customHeight="1" x14ac:dyDescent="0.4">
      <c r="A52" s="4" t="s">
        <v>44</v>
      </c>
      <c r="B52" s="5">
        <v>0</v>
      </c>
      <c r="C52" s="56">
        <v>0</v>
      </c>
      <c r="D52" s="56">
        <v>0</v>
      </c>
      <c r="E52" s="56">
        <v>0</v>
      </c>
      <c r="F52" s="56">
        <v>0</v>
      </c>
      <c r="G52" s="56">
        <v>8</v>
      </c>
      <c r="H52" s="56">
        <v>75</v>
      </c>
      <c r="I52" s="56">
        <v>0</v>
      </c>
      <c r="J52" s="56">
        <v>12</v>
      </c>
      <c r="K52" s="56">
        <v>242</v>
      </c>
      <c r="L52" s="56">
        <v>0</v>
      </c>
      <c r="M52" s="56">
        <v>0</v>
      </c>
      <c r="N52" s="57">
        <f t="shared" si="0"/>
        <v>337</v>
      </c>
      <c r="O52" s="26"/>
      <c r="P52" s="7"/>
      <c r="Q52" s="13"/>
      <c r="R52" s="13"/>
      <c r="S52" s="13"/>
      <c r="T52" s="13"/>
      <c r="U52" s="7"/>
      <c r="V52" s="7"/>
      <c r="W52" s="7"/>
      <c r="X52" s="7"/>
      <c r="Y52" s="7"/>
      <c r="Z52" s="7"/>
      <c r="AA52" s="7"/>
      <c r="AB52" s="7"/>
      <c r="AC52" s="7"/>
    </row>
    <row r="53" spans="1:29" s="3" customFormat="1" ht="33.75" customHeight="1" x14ac:dyDescent="0.4">
      <c r="A53" s="4" t="s">
        <v>45</v>
      </c>
      <c r="B53" s="5">
        <v>6400.9999999999991</v>
      </c>
      <c r="C53" s="56">
        <v>7520.0000000000009</v>
      </c>
      <c r="D53" s="56">
        <v>3902.0000000000005</v>
      </c>
      <c r="E53" s="56">
        <v>7201</v>
      </c>
      <c r="F53" s="56">
        <v>5201</v>
      </c>
      <c r="G53" s="56">
        <v>5793</v>
      </c>
      <c r="H53" s="56">
        <v>7204</v>
      </c>
      <c r="I53" s="56">
        <v>2589</v>
      </c>
      <c r="J53" s="56">
        <v>6215</v>
      </c>
      <c r="K53" s="56">
        <v>3254.0000000000005</v>
      </c>
      <c r="L53" s="56">
        <v>6751.9999999999991</v>
      </c>
      <c r="M53" s="56">
        <v>6587.0000000000009</v>
      </c>
      <c r="N53" s="57">
        <f t="shared" si="0"/>
        <v>68619</v>
      </c>
      <c r="O53" s="26"/>
      <c r="P53" s="7"/>
      <c r="Q53" s="13"/>
      <c r="R53" s="13"/>
      <c r="S53" s="13"/>
      <c r="T53" s="13"/>
      <c r="U53" s="7"/>
      <c r="V53" s="7"/>
      <c r="W53" s="7"/>
      <c r="X53" s="7"/>
      <c r="Y53" s="7"/>
      <c r="Z53" s="7"/>
      <c r="AA53" s="7"/>
      <c r="AB53" s="7"/>
      <c r="AC53" s="7"/>
    </row>
    <row r="54" spans="1:29" s="3" customFormat="1" ht="33.75" customHeight="1" x14ac:dyDescent="0.4">
      <c r="A54" s="4" t="s">
        <v>75</v>
      </c>
      <c r="B54" s="5">
        <v>21043.999999999996</v>
      </c>
      <c r="C54" s="56">
        <v>22411</v>
      </c>
      <c r="D54" s="56">
        <v>15021</v>
      </c>
      <c r="E54" s="56">
        <v>16200.999999999998</v>
      </c>
      <c r="F54" s="56">
        <v>18955</v>
      </c>
      <c r="G54" s="56">
        <v>17606</v>
      </c>
      <c r="H54" s="56">
        <v>17549</v>
      </c>
      <c r="I54" s="56">
        <v>10525</v>
      </c>
      <c r="J54" s="56">
        <v>35014</v>
      </c>
      <c r="K54" s="56">
        <v>17101.999999999996</v>
      </c>
      <c r="L54" s="56">
        <v>38545.000000000007</v>
      </c>
      <c r="M54" s="56">
        <v>30391</v>
      </c>
      <c r="N54" s="57">
        <f t="shared" si="0"/>
        <v>260364</v>
      </c>
      <c r="O54" s="26"/>
      <c r="P54" s="7"/>
      <c r="Q54" s="13"/>
      <c r="R54" s="13"/>
      <c r="S54" s="13"/>
      <c r="T54" s="13"/>
      <c r="U54" s="7"/>
      <c r="V54" s="7"/>
      <c r="W54" s="7"/>
      <c r="X54" s="7"/>
      <c r="Y54" s="7"/>
      <c r="Z54" s="7"/>
      <c r="AA54" s="7"/>
      <c r="AB54" s="7"/>
      <c r="AC54" s="7"/>
    </row>
    <row r="55" spans="1:29" s="3" customFormat="1" ht="35.25" customHeight="1" thickBot="1" x14ac:dyDescent="0.45">
      <c r="A55" s="124" t="s">
        <v>46</v>
      </c>
      <c r="B55" s="125">
        <f t="shared" ref="B55:N55" si="1">SUM(B10:B54)</f>
        <v>755709</v>
      </c>
      <c r="C55" s="144">
        <f t="shared" si="1"/>
        <v>392639</v>
      </c>
      <c r="D55" s="144">
        <f t="shared" si="1"/>
        <v>204130</v>
      </c>
      <c r="E55" s="144">
        <f t="shared" si="1"/>
        <v>339810</v>
      </c>
      <c r="F55" s="144">
        <f t="shared" si="1"/>
        <v>530673</v>
      </c>
      <c r="G55" s="144">
        <f t="shared" si="1"/>
        <v>652405</v>
      </c>
      <c r="H55" s="144">
        <f t="shared" si="1"/>
        <v>698249</v>
      </c>
      <c r="I55" s="144">
        <f t="shared" si="1"/>
        <v>176837</v>
      </c>
      <c r="J55" s="144">
        <f t="shared" si="1"/>
        <v>293376.93235000002</v>
      </c>
      <c r="K55" s="144">
        <f t="shared" si="1"/>
        <v>235994.90306666668</v>
      </c>
      <c r="L55" s="144">
        <f t="shared" si="1"/>
        <v>337889.52161666669</v>
      </c>
      <c r="M55" s="144">
        <f t="shared" si="1"/>
        <v>664552.64296666672</v>
      </c>
      <c r="N55" s="145">
        <f t="shared" si="1"/>
        <v>5282266</v>
      </c>
      <c r="O55" s="26"/>
      <c r="P55" s="7"/>
      <c r="Q55" s="13"/>
      <c r="R55" s="13"/>
      <c r="S55" s="13"/>
      <c r="T55" s="13"/>
    </row>
    <row r="56" spans="1:29" s="66" customFormat="1" ht="31.5" customHeight="1" x14ac:dyDescent="0.4">
      <c r="A56" s="360" t="s">
        <v>264</v>
      </c>
      <c r="B56" s="362"/>
      <c r="C56" s="362"/>
      <c r="D56" s="362"/>
      <c r="E56" s="362"/>
      <c r="F56" s="362"/>
      <c r="G56" s="362"/>
      <c r="H56" s="362"/>
      <c r="I56" s="362"/>
      <c r="J56" s="362"/>
      <c r="K56" s="70"/>
      <c r="L56" s="70"/>
      <c r="M56" s="70"/>
      <c r="N56" s="70"/>
      <c r="O56" s="26"/>
      <c r="P56" s="15"/>
      <c r="Q56" s="26"/>
      <c r="R56" s="26"/>
      <c r="S56" s="26"/>
      <c r="T56" s="26"/>
    </row>
    <row r="57" spans="1:29" s="66" customFormat="1" ht="23.25" customHeight="1" x14ac:dyDescent="0.4">
      <c r="A57" s="360" t="s">
        <v>267</v>
      </c>
      <c r="B57" s="362"/>
      <c r="C57" s="362"/>
      <c r="D57" s="362"/>
      <c r="E57" s="362"/>
      <c r="F57" s="362"/>
      <c r="G57" s="362"/>
      <c r="H57" s="362"/>
      <c r="I57" s="362"/>
      <c r="J57" s="362"/>
      <c r="K57" s="70"/>
      <c r="L57" s="70"/>
      <c r="M57" s="70"/>
      <c r="N57" s="70"/>
      <c r="O57" s="26"/>
      <c r="P57" s="15"/>
      <c r="Q57" s="26"/>
      <c r="R57" s="26"/>
      <c r="S57" s="26"/>
      <c r="T57" s="26"/>
    </row>
    <row r="58" spans="1:29" s="66" customFormat="1" ht="19.5" customHeight="1" x14ac:dyDescent="0.35">
      <c r="A58" s="363"/>
      <c r="B58" s="362"/>
      <c r="C58" s="362"/>
      <c r="D58" s="362"/>
      <c r="E58" s="362"/>
      <c r="F58" s="362"/>
      <c r="G58" s="362"/>
      <c r="H58" s="362"/>
      <c r="I58" s="362"/>
      <c r="J58" s="362"/>
      <c r="K58" s="16"/>
      <c r="L58" s="16"/>
      <c r="M58" s="16"/>
      <c r="N58" s="16"/>
      <c r="O58" s="26"/>
      <c r="P58" s="15"/>
      <c r="Q58" s="26"/>
      <c r="R58" s="26"/>
      <c r="S58" s="26"/>
      <c r="T58" s="26"/>
    </row>
    <row r="59" spans="1:29" s="66" customFormat="1" ht="19.5" customHeight="1" x14ac:dyDescent="0.35">
      <c r="A59" s="363"/>
      <c r="B59" s="362"/>
      <c r="C59" s="362"/>
      <c r="D59" s="362"/>
      <c r="E59" s="362"/>
      <c r="F59" s="362"/>
      <c r="G59" s="362"/>
      <c r="H59" s="362"/>
      <c r="I59" s="362"/>
      <c r="J59" s="362"/>
      <c r="K59" s="16"/>
      <c r="L59" s="16"/>
      <c r="M59" s="16"/>
      <c r="N59" s="16"/>
      <c r="O59" s="26"/>
      <c r="P59" s="15"/>
      <c r="Q59" s="26"/>
      <c r="R59" s="26"/>
      <c r="S59" s="26"/>
      <c r="T59" s="26"/>
    </row>
    <row r="60" spans="1:29" s="66" customFormat="1" ht="19.5" customHeight="1" x14ac:dyDescent="0.35">
      <c r="A60" s="112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26"/>
      <c r="P60" s="15"/>
      <c r="Q60" s="26"/>
      <c r="R60" s="26"/>
      <c r="S60" s="26"/>
      <c r="T60" s="26"/>
    </row>
    <row r="61" spans="1:29" s="66" customFormat="1" ht="19.5" customHeight="1" x14ac:dyDescent="0.35">
      <c r="A61" s="112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26"/>
      <c r="P61" s="15"/>
      <c r="Q61" s="26"/>
      <c r="R61" s="26"/>
      <c r="S61" s="26"/>
      <c r="T61" s="26"/>
    </row>
    <row r="62" spans="1:29" s="66" customFormat="1" ht="19.5" customHeight="1" x14ac:dyDescent="0.35">
      <c r="A62" s="112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26"/>
      <c r="P62" s="15"/>
      <c r="Q62" s="26"/>
      <c r="R62" s="26"/>
      <c r="S62" s="26"/>
      <c r="T62" s="26"/>
    </row>
    <row r="63" spans="1:29" s="66" customFormat="1" ht="23.25" customHeight="1" x14ac:dyDescent="0.35">
      <c r="A63" s="112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26"/>
      <c r="P63" s="15"/>
      <c r="Q63" s="26"/>
      <c r="R63" s="26"/>
      <c r="S63" s="26"/>
      <c r="T63" s="26"/>
    </row>
    <row r="64" spans="1:29" s="66" customFormat="1" ht="19.5" customHeight="1" x14ac:dyDescent="0.35">
      <c r="A64" s="112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26"/>
      <c r="P64" s="15"/>
      <c r="Q64" s="26"/>
      <c r="R64" s="26"/>
      <c r="S64" s="26"/>
      <c r="T64" s="26"/>
    </row>
    <row r="65" spans="1:29" s="66" customFormat="1" ht="10.5" customHeight="1" x14ac:dyDescent="0.3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26"/>
      <c r="P65" s="15"/>
      <c r="Q65" s="26"/>
      <c r="R65" s="26"/>
      <c r="S65" s="26"/>
      <c r="T65" s="26"/>
    </row>
    <row r="66" spans="1:29" s="66" customFormat="1" ht="33" customHeight="1" x14ac:dyDescent="0.4">
      <c r="A66" s="471"/>
      <c r="B66" s="471"/>
      <c r="C66" s="471"/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26"/>
      <c r="P66" s="15"/>
      <c r="Q66" s="26"/>
      <c r="R66" s="26"/>
      <c r="S66" s="26"/>
      <c r="T66" s="26"/>
    </row>
    <row r="67" spans="1:29" s="66" customFormat="1" ht="33" customHeight="1" x14ac:dyDescent="0.4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26"/>
      <c r="P67" s="15"/>
      <c r="Q67" s="26"/>
      <c r="R67" s="26"/>
      <c r="S67" s="26"/>
      <c r="T67" s="26"/>
    </row>
    <row r="68" spans="1:29" s="66" customFormat="1" ht="33" customHeight="1" x14ac:dyDescent="0.4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26"/>
      <c r="P68" s="15"/>
      <c r="Q68" s="26"/>
      <c r="R68" s="26"/>
      <c r="S68" s="26"/>
      <c r="T68" s="26"/>
    </row>
    <row r="69" spans="1:29" s="66" customFormat="1" ht="33" customHeight="1" x14ac:dyDescent="0.4">
      <c r="A69" s="471" t="s">
        <v>133</v>
      </c>
      <c r="B69" s="471"/>
      <c r="C69" s="471"/>
      <c r="D69" s="471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26"/>
      <c r="P69" s="15"/>
      <c r="Q69" s="26"/>
      <c r="R69" s="26"/>
      <c r="S69" s="26"/>
      <c r="T69" s="26"/>
    </row>
    <row r="70" spans="1:29" s="66" customFormat="1" ht="6.75" customHeight="1" x14ac:dyDescent="0.3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26"/>
      <c r="P70" s="15"/>
      <c r="Q70" s="26"/>
      <c r="R70" s="26"/>
      <c r="S70" s="26"/>
      <c r="T70" s="26"/>
    </row>
    <row r="71" spans="1:29" s="66" customFormat="1" ht="26.25" x14ac:dyDescent="0.4">
      <c r="A71" s="471" t="s">
        <v>77</v>
      </c>
      <c r="B71" s="471"/>
      <c r="C71" s="471"/>
      <c r="D71" s="47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26"/>
      <c r="P71" s="15"/>
      <c r="Q71" s="26"/>
      <c r="R71" s="26"/>
      <c r="S71" s="26"/>
      <c r="T71" s="26"/>
    </row>
    <row r="72" spans="1:29" s="66" customFormat="1" ht="25.5" customHeight="1" x14ac:dyDescent="0.4">
      <c r="A72" s="471" t="s">
        <v>0</v>
      </c>
      <c r="B72" s="471"/>
      <c r="C72" s="471"/>
      <c r="D72" s="471"/>
      <c r="E72" s="471"/>
      <c r="F72" s="471"/>
      <c r="G72" s="471"/>
      <c r="H72" s="471"/>
      <c r="I72" s="471"/>
      <c r="J72" s="471"/>
      <c r="K72" s="471"/>
      <c r="L72" s="471"/>
      <c r="M72" s="471"/>
      <c r="N72" s="471"/>
      <c r="O72" s="26"/>
      <c r="P72" s="15"/>
      <c r="Q72" s="26"/>
      <c r="R72" s="26"/>
      <c r="S72" s="26"/>
      <c r="T72" s="26"/>
    </row>
    <row r="73" spans="1:29" s="66" customFormat="1" ht="17.100000000000001" customHeight="1" thickBot="1" x14ac:dyDescent="0.4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26"/>
      <c r="P73" s="15"/>
      <c r="Q73" s="26"/>
      <c r="R73" s="26"/>
      <c r="S73" s="26"/>
      <c r="T73" s="26"/>
    </row>
    <row r="74" spans="1:29" ht="33" customHeight="1" x14ac:dyDescent="0.35">
      <c r="A74" s="122" t="s">
        <v>1</v>
      </c>
      <c r="B74" s="123" t="s">
        <v>2</v>
      </c>
      <c r="C74" s="141" t="s">
        <v>3</v>
      </c>
      <c r="D74" s="141" t="s">
        <v>4</v>
      </c>
      <c r="E74" s="141" t="s">
        <v>5</v>
      </c>
      <c r="F74" s="141" t="s">
        <v>6</v>
      </c>
      <c r="G74" s="141" t="s">
        <v>7</v>
      </c>
      <c r="H74" s="141" t="s">
        <v>8</v>
      </c>
      <c r="I74" s="141" t="s">
        <v>9</v>
      </c>
      <c r="J74" s="141" t="s">
        <v>10</v>
      </c>
      <c r="K74" s="141" t="s">
        <v>11</v>
      </c>
      <c r="L74" s="141" t="s">
        <v>12</v>
      </c>
      <c r="M74" s="141" t="s">
        <v>13</v>
      </c>
      <c r="N74" s="142" t="s">
        <v>14</v>
      </c>
      <c r="O74" s="26"/>
      <c r="P74" s="7"/>
      <c r="Q74" s="13"/>
      <c r="R74" s="13"/>
      <c r="S74" s="13"/>
      <c r="T74" s="13"/>
    </row>
    <row r="75" spans="1:29" ht="33.75" customHeight="1" x14ac:dyDescent="0.4">
      <c r="A75" s="4" t="s">
        <v>60</v>
      </c>
      <c r="B75" s="8">
        <v>15645</v>
      </c>
      <c r="C75" s="63">
        <v>283</v>
      </c>
      <c r="D75" s="63">
        <v>80162</v>
      </c>
      <c r="E75" s="63">
        <v>407643</v>
      </c>
      <c r="F75" s="63">
        <v>671067</v>
      </c>
      <c r="G75" s="63">
        <v>168957</v>
      </c>
      <c r="H75" s="63">
        <v>30731</v>
      </c>
      <c r="I75" s="63">
        <v>135879</v>
      </c>
      <c r="J75" s="63">
        <v>236773</v>
      </c>
      <c r="K75" s="63">
        <v>385441</v>
      </c>
      <c r="L75" s="63">
        <v>296868</v>
      </c>
      <c r="M75" s="63">
        <v>105381</v>
      </c>
      <c r="N75" s="64">
        <f>SUM(B75:M75)</f>
        <v>2534830</v>
      </c>
      <c r="O75" s="26"/>
      <c r="P75" s="7"/>
      <c r="Q75" s="13"/>
      <c r="R75" s="13"/>
      <c r="S75" s="13"/>
      <c r="T75" s="13"/>
      <c r="U75" s="7"/>
      <c r="V75" s="7"/>
      <c r="W75" s="7"/>
      <c r="X75" s="7"/>
      <c r="Y75" s="7"/>
      <c r="Z75" s="7"/>
      <c r="AA75" s="7"/>
      <c r="AB75" s="7"/>
      <c r="AC75" s="7"/>
    </row>
    <row r="76" spans="1:29" ht="33.75" customHeight="1" x14ac:dyDescent="0.4">
      <c r="A76" s="4" t="s">
        <v>61</v>
      </c>
      <c r="B76" s="8">
        <v>29790</v>
      </c>
      <c r="C76" s="63">
        <v>29851.000000000007</v>
      </c>
      <c r="D76" s="63">
        <v>20147</v>
      </c>
      <c r="E76" s="63">
        <v>25103.999999999996</v>
      </c>
      <c r="F76" s="63">
        <v>19822</v>
      </c>
      <c r="G76" s="63">
        <v>32101.000000000004</v>
      </c>
      <c r="H76" s="63">
        <v>18274</v>
      </c>
      <c r="I76" s="63">
        <v>35202</v>
      </c>
      <c r="J76" s="63">
        <v>42517</v>
      </c>
      <c r="K76" s="63">
        <v>30144.000000000004</v>
      </c>
      <c r="L76" s="63">
        <v>36201.000000000007</v>
      </c>
      <c r="M76" s="63">
        <v>54201</v>
      </c>
      <c r="N76" s="64">
        <f t="shared" ref="N76:N77" si="2">SUM(B76:M76)</f>
        <v>373354</v>
      </c>
      <c r="O76" s="26"/>
      <c r="P76" s="7"/>
      <c r="Q76" s="13"/>
      <c r="R76" s="13"/>
      <c r="S76" s="13"/>
      <c r="T76" s="13"/>
      <c r="U76" s="7"/>
      <c r="V76" s="7"/>
      <c r="W76" s="7"/>
      <c r="X76" s="7"/>
      <c r="Y76" s="7"/>
      <c r="Z76" s="7"/>
      <c r="AA76" s="7"/>
      <c r="AB76" s="7"/>
      <c r="AC76" s="7"/>
    </row>
    <row r="77" spans="1:29" ht="33.75" customHeight="1" x14ac:dyDescent="0.4">
      <c r="A77" s="4" t="s">
        <v>15</v>
      </c>
      <c r="B77" s="8">
        <v>6695</v>
      </c>
      <c r="C77" s="63">
        <v>10620</v>
      </c>
      <c r="D77" s="63">
        <v>85</v>
      </c>
      <c r="E77" s="63">
        <v>0</v>
      </c>
      <c r="F77" s="63">
        <v>985</v>
      </c>
      <c r="G77" s="63">
        <v>120</v>
      </c>
      <c r="H77" s="63">
        <v>0</v>
      </c>
      <c r="I77" s="63">
        <v>489</v>
      </c>
      <c r="J77" s="63">
        <v>854</v>
      </c>
      <c r="K77" s="63">
        <v>801</v>
      </c>
      <c r="L77" s="63">
        <v>198</v>
      </c>
      <c r="M77" s="63">
        <v>2014</v>
      </c>
      <c r="N77" s="64">
        <f t="shared" si="2"/>
        <v>22861</v>
      </c>
      <c r="O77" s="26"/>
      <c r="P77" s="7"/>
      <c r="Q77" s="13"/>
      <c r="R77" s="13"/>
      <c r="S77" s="13"/>
      <c r="T77" s="13"/>
      <c r="U77" s="7"/>
      <c r="V77" s="7"/>
      <c r="W77" s="7"/>
      <c r="X77" s="7"/>
      <c r="Y77" s="7"/>
      <c r="Z77" s="7"/>
      <c r="AA77" s="7"/>
      <c r="AB77" s="7"/>
      <c r="AC77" s="7"/>
    </row>
    <row r="78" spans="1:29" ht="33.75" customHeight="1" x14ac:dyDescent="0.4">
      <c r="A78" s="4" t="s">
        <v>16</v>
      </c>
      <c r="B78" s="8">
        <v>410244</v>
      </c>
      <c r="C78" s="63">
        <v>485477</v>
      </c>
      <c r="D78" s="63">
        <v>410248</v>
      </c>
      <c r="E78" s="63">
        <v>432010.99999999994</v>
      </c>
      <c r="F78" s="63">
        <v>452141</v>
      </c>
      <c r="G78" s="63">
        <v>417894</v>
      </c>
      <c r="H78" s="63">
        <v>428039</v>
      </c>
      <c r="I78" s="63">
        <v>434690</v>
      </c>
      <c r="J78" s="63">
        <v>434970</v>
      </c>
      <c r="K78" s="63">
        <v>438981</v>
      </c>
      <c r="L78" s="63">
        <v>439480</v>
      </c>
      <c r="M78" s="63">
        <v>422589</v>
      </c>
      <c r="N78" s="64">
        <f>SUM(B78:M78)/6.6</f>
        <v>788903.63636363635</v>
      </c>
      <c r="O78" s="26"/>
      <c r="P78" s="7"/>
      <c r="Q78" s="13"/>
      <c r="R78" s="13"/>
      <c r="S78" s="13"/>
      <c r="T78" s="13"/>
      <c r="U78" s="7"/>
      <c r="V78" s="7"/>
      <c r="W78" s="7"/>
      <c r="X78" s="7"/>
      <c r="Y78" s="7"/>
      <c r="Z78" s="7"/>
      <c r="AA78" s="7"/>
      <c r="AB78" s="7"/>
      <c r="AC78" s="7"/>
    </row>
    <row r="79" spans="1:29" ht="33.75" customHeight="1" x14ac:dyDescent="0.4">
      <c r="A79" s="4" t="s">
        <v>62</v>
      </c>
      <c r="B79" s="8">
        <v>2584</v>
      </c>
      <c r="C79" s="63">
        <v>1204</v>
      </c>
      <c r="D79" s="63">
        <v>1852</v>
      </c>
      <c r="E79" s="63">
        <v>2201</v>
      </c>
      <c r="F79" s="63">
        <v>1851</v>
      </c>
      <c r="G79" s="63">
        <v>3014</v>
      </c>
      <c r="H79" s="63">
        <v>2641</v>
      </c>
      <c r="I79" s="63">
        <v>6254</v>
      </c>
      <c r="J79" s="63">
        <v>6012.0000000000009</v>
      </c>
      <c r="K79" s="63">
        <v>6546</v>
      </c>
      <c r="L79" s="63">
        <v>13209.999999999998</v>
      </c>
      <c r="M79" s="63">
        <v>13014</v>
      </c>
      <c r="N79" s="64">
        <f t="shared" ref="N79:N114" si="3">SUM(B79:M79)</f>
        <v>60383</v>
      </c>
      <c r="O79" s="26"/>
      <c r="P79" s="7"/>
      <c r="Q79" s="13"/>
      <c r="R79" s="13"/>
      <c r="S79" s="13"/>
      <c r="T79" s="13"/>
      <c r="U79" s="7"/>
      <c r="V79" s="7"/>
      <c r="W79" s="7"/>
      <c r="X79" s="7"/>
      <c r="Y79" s="7"/>
      <c r="Z79" s="7"/>
      <c r="AA79" s="7"/>
      <c r="AB79" s="7"/>
      <c r="AC79" s="7"/>
    </row>
    <row r="80" spans="1:29" ht="33.75" customHeight="1" x14ac:dyDescent="0.4">
      <c r="A80" s="4" t="s">
        <v>63</v>
      </c>
      <c r="B80" s="8">
        <v>6854</v>
      </c>
      <c r="C80" s="63">
        <v>169855.00000000003</v>
      </c>
      <c r="D80" s="63">
        <v>24703</v>
      </c>
      <c r="E80" s="63">
        <v>8023.9999999999991</v>
      </c>
      <c r="F80" s="63">
        <v>5240.9999999999991</v>
      </c>
      <c r="G80" s="63">
        <v>6951</v>
      </c>
      <c r="H80" s="63">
        <v>5803</v>
      </c>
      <c r="I80" s="63">
        <v>6928</v>
      </c>
      <c r="J80" s="63">
        <v>3457</v>
      </c>
      <c r="K80" s="63">
        <v>4347</v>
      </c>
      <c r="L80" s="63">
        <v>10771.000000000002</v>
      </c>
      <c r="M80" s="63">
        <v>21141.000000000004</v>
      </c>
      <c r="N80" s="64">
        <f t="shared" si="3"/>
        <v>274075.00000000006</v>
      </c>
      <c r="O80" s="26"/>
      <c r="P80" s="7"/>
      <c r="Q80" s="13"/>
      <c r="R80" s="13"/>
      <c r="S80" s="13"/>
      <c r="T80" s="13"/>
      <c r="U80" s="7"/>
      <c r="V80" s="7"/>
      <c r="W80" s="7"/>
      <c r="X80" s="7"/>
      <c r="Y80" s="7"/>
      <c r="Z80" s="7"/>
      <c r="AA80" s="7"/>
      <c r="AB80" s="7"/>
      <c r="AC80" s="7"/>
    </row>
    <row r="81" spans="1:29" ht="33.75" customHeight="1" x14ac:dyDescent="0.4">
      <c r="A81" s="4" t="s">
        <v>17</v>
      </c>
      <c r="B81" s="8">
        <v>14201</v>
      </c>
      <c r="C81" s="63">
        <v>28687</v>
      </c>
      <c r="D81" s="63">
        <v>44021</v>
      </c>
      <c r="E81" s="63">
        <v>7852</v>
      </c>
      <c r="F81" s="63">
        <v>2699</v>
      </c>
      <c r="G81" s="63">
        <v>11856</v>
      </c>
      <c r="H81" s="63">
        <v>12775</v>
      </c>
      <c r="I81" s="63">
        <v>11049</v>
      </c>
      <c r="J81" s="63">
        <v>3987</v>
      </c>
      <c r="K81" s="63">
        <v>3584</v>
      </c>
      <c r="L81" s="63">
        <v>12014</v>
      </c>
      <c r="M81" s="63">
        <v>48954</v>
      </c>
      <c r="N81" s="64">
        <f t="shared" si="3"/>
        <v>201679</v>
      </c>
      <c r="O81" s="26"/>
      <c r="P81" s="7"/>
      <c r="Q81" s="13"/>
      <c r="R81" s="13"/>
      <c r="S81" s="13"/>
      <c r="T81" s="13"/>
      <c r="U81" s="7"/>
      <c r="V81" s="7"/>
      <c r="W81" s="7"/>
      <c r="X81" s="7"/>
      <c r="Y81" s="7"/>
      <c r="Z81" s="7"/>
      <c r="AA81" s="7"/>
      <c r="AB81" s="7"/>
      <c r="AC81" s="7"/>
    </row>
    <row r="82" spans="1:29" ht="33.75" customHeight="1" x14ac:dyDescent="0.4">
      <c r="A82" s="4" t="s">
        <v>18</v>
      </c>
      <c r="B82" s="8">
        <v>688</v>
      </c>
      <c r="C82" s="63">
        <v>265</v>
      </c>
      <c r="D82" s="63">
        <v>1039</v>
      </c>
      <c r="E82" s="63">
        <v>389</v>
      </c>
      <c r="F82" s="63">
        <v>80</v>
      </c>
      <c r="G82" s="63">
        <v>285</v>
      </c>
      <c r="H82" s="63">
        <v>1877</v>
      </c>
      <c r="I82" s="63">
        <v>1202</v>
      </c>
      <c r="J82" s="63">
        <v>598</v>
      </c>
      <c r="K82" s="63">
        <v>153</v>
      </c>
      <c r="L82" s="63">
        <v>1021.0000000000001</v>
      </c>
      <c r="M82" s="63">
        <v>826</v>
      </c>
      <c r="N82" s="64">
        <f t="shared" si="3"/>
        <v>8423</v>
      </c>
      <c r="O82" s="26"/>
      <c r="P82" s="7"/>
      <c r="Q82" s="13"/>
      <c r="R82" s="13"/>
      <c r="S82" s="13"/>
      <c r="T82" s="13"/>
      <c r="U82" s="7"/>
      <c r="V82" s="7"/>
      <c r="W82" s="7"/>
      <c r="X82" s="7"/>
      <c r="Y82" s="7"/>
      <c r="Z82" s="7"/>
      <c r="AA82" s="7"/>
      <c r="AB82" s="7"/>
      <c r="AC82" s="7"/>
    </row>
    <row r="83" spans="1:29" ht="33.75" customHeight="1" x14ac:dyDescent="0.4">
      <c r="A83" s="4" t="s">
        <v>64</v>
      </c>
      <c r="B83" s="8">
        <v>59936</v>
      </c>
      <c r="C83" s="63">
        <v>46089</v>
      </c>
      <c r="D83" s="63">
        <v>33541</v>
      </c>
      <c r="E83" s="63">
        <v>25699</v>
      </c>
      <c r="F83" s="63">
        <v>18521.000000000004</v>
      </c>
      <c r="G83" s="63">
        <v>18214</v>
      </c>
      <c r="H83" s="63">
        <v>12629</v>
      </c>
      <c r="I83" s="63">
        <v>16201</v>
      </c>
      <c r="J83" s="63">
        <v>12214</v>
      </c>
      <c r="K83" s="63">
        <v>10201</v>
      </c>
      <c r="L83" s="63">
        <v>21124</v>
      </c>
      <c r="M83" s="63">
        <v>64214</v>
      </c>
      <c r="N83" s="64">
        <f t="shared" si="3"/>
        <v>338583</v>
      </c>
      <c r="O83" s="26"/>
      <c r="P83" s="7"/>
      <c r="Q83" s="13"/>
      <c r="R83" s="13"/>
      <c r="S83" s="13"/>
      <c r="T83" s="13"/>
      <c r="U83" s="7"/>
      <c r="V83" s="7"/>
      <c r="W83" s="7"/>
      <c r="X83" s="7"/>
      <c r="Y83" s="7"/>
      <c r="Z83" s="7"/>
      <c r="AA83" s="7"/>
      <c r="AB83" s="7"/>
      <c r="AC83" s="7"/>
    </row>
    <row r="84" spans="1:29" ht="33.75" customHeight="1" x14ac:dyDescent="0.4">
      <c r="A84" s="4" t="s">
        <v>19</v>
      </c>
      <c r="B84" s="8">
        <v>4020.9999999999991</v>
      </c>
      <c r="C84" s="63">
        <v>8952</v>
      </c>
      <c r="D84" s="63">
        <v>8345</v>
      </c>
      <c r="E84" s="63">
        <v>8750</v>
      </c>
      <c r="F84" s="63">
        <v>6458</v>
      </c>
      <c r="G84" s="63">
        <v>6895</v>
      </c>
      <c r="H84" s="63">
        <v>6078</v>
      </c>
      <c r="I84" s="63">
        <v>4557</v>
      </c>
      <c r="J84" s="63">
        <v>4760</v>
      </c>
      <c r="K84" s="63">
        <v>5914</v>
      </c>
      <c r="L84" s="63">
        <v>11795</v>
      </c>
      <c r="M84" s="63">
        <v>7957.9999999999991</v>
      </c>
      <c r="N84" s="64">
        <f t="shared" si="3"/>
        <v>84483</v>
      </c>
      <c r="O84" s="26"/>
      <c r="P84" s="7"/>
      <c r="Q84" s="13"/>
      <c r="R84" s="13"/>
      <c r="S84" s="13"/>
      <c r="T84" s="13"/>
      <c r="U84" s="7"/>
      <c r="V84" s="7"/>
      <c r="W84" s="7"/>
      <c r="X84" s="7"/>
      <c r="Y84" s="7"/>
      <c r="Z84" s="7"/>
      <c r="AA84" s="7"/>
      <c r="AB84" s="7"/>
      <c r="AC84" s="7"/>
    </row>
    <row r="85" spans="1:29" ht="33.75" customHeight="1" x14ac:dyDescent="0.4">
      <c r="A85" s="4" t="s">
        <v>20</v>
      </c>
      <c r="B85" s="8">
        <v>7984</v>
      </c>
      <c r="C85" s="63">
        <v>9732</v>
      </c>
      <c r="D85" s="63">
        <v>5382</v>
      </c>
      <c r="E85" s="63">
        <v>9521</v>
      </c>
      <c r="F85" s="63">
        <v>4309</v>
      </c>
      <c r="G85" s="63">
        <v>5201.0000000000009</v>
      </c>
      <c r="H85" s="63">
        <v>2670</v>
      </c>
      <c r="I85" s="63">
        <v>4201</v>
      </c>
      <c r="J85" s="63">
        <v>2704</v>
      </c>
      <c r="K85" s="63">
        <v>4083</v>
      </c>
      <c r="L85" s="63">
        <v>6987</v>
      </c>
      <c r="M85" s="63">
        <v>7410.9999999999991</v>
      </c>
      <c r="N85" s="64">
        <f t="shared" si="3"/>
        <v>70185</v>
      </c>
      <c r="O85" s="26"/>
      <c r="P85" s="7"/>
      <c r="Q85" s="13"/>
      <c r="R85" s="13"/>
      <c r="S85" s="13"/>
      <c r="T85" s="13"/>
      <c r="U85" s="7"/>
      <c r="V85" s="7"/>
      <c r="W85" s="7"/>
      <c r="X85" s="7"/>
      <c r="Y85" s="7"/>
      <c r="Z85" s="7"/>
      <c r="AA85" s="7"/>
      <c r="AB85" s="7"/>
      <c r="AC85" s="7"/>
    </row>
    <row r="86" spans="1:29" ht="33.75" customHeight="1" x14ac:dyDescent="0.4">
      <c r="A86" s="4" t="s">
        <v>21</v>
      </c>
      <c r="B86" s="8">
        <v>3852.0000000000005</v>
      </c>
      <c r="C86" s="63">
        <v>5223</v>
      </c>
      <c r="D86" s="63">
        <v>3753</v>
      </c>
      <c r="E86" s="63">
        <v>3102</v>
      </c>
      <c r="F86" s="63">
        <v>4320</v>
      </c>
      <c r="G86" s="63">
        <v>2704</v>
      </c>
      <c r="H86" s="63">
        <v>2735</v>
      </c>
      <c r="I86" s="63">
        <v>2659</v>
      </c>
      <c r="J86" s="63">
        <v>4865</v>
      </c>
      <c r="K86" s="63">
        <v>3759</v>
      </c>
      <c r="L86" s="63">
        <v>3662</v>
      </c>
      <c r="M86" s="63">
        <v>2785</v>
      </c>
      <c r="N86" s="64">
        <f t="shared" si="3"/>
        <v>43419</v>
      </c>
      <c r="O86" s="26"/>
      <c r="P86" s="7"/>
      <c r="Q86" s="13"/>
      <c r="R86" s="13"/>
      <c r="S86" s="13"/>
      <c r="T86" s="13"/>
      <c r="U86" s="7"/>
      <c r="V86" s="7"/>
      <c r="W86" s="7"/>
      <c r="X86" s="7"/>
      <c r="Y86" s="7"/>
      <c r="Z86" s="7"/>
      <c r="AA86" s="7"/>
      <c r="AB86" s="7"/>
      <c r="AC86" s="7"/>
    </row>
    <row r="87" spans="1:29" ht="33.75" customHeight="1" x14ac:dyDescent="0.4">
      <c r="A87" s="4" t="s">
        <v>65</v>
      </c>
      <c r="B87" s="8">
        <v>5410</v>
      </c>
      <c r="C87" s="63">
        <v>8649</v>
      </c>
      <c r="D87" s="63">
        <v>6585</v>
      </c>
      <c r="E87" s="63">
        <v>7201</v>
      </c>
      <c r="F87" s="63">
        <v>5114</v>
      </c>
      <c r="G87" s="63">
        <v>4923</v>
      </c>
      <c r="H87" s="63">
        <v>6144</v>
      </c>
      <c r="I87" s="63">
        <v>4324</v>
      </c>
      <c r="J87" s="63">
        <v>4190</v>
      </c>
      <c r="K87" s="63">
        <v>5452</v>
      </c>
      <c r="L87" s="63">
        <v>6623.9999999999991</v>
      </c>
      <c r="M87" s="63">
        <v>9895</v>
      </c>
      <c r="N87" s="64">
        <f t="shared" si="3"/>
        <v>74511</v>
      </c>
      <c r="O87" s="26"/>
      <c r="P87" s="7"/>
      <c r="Q87" s="13"/>
      <c r="R87" s="13"/>
      <c r="S87" s="13"/>
      <c r="T87" s="13"/>
      <c r="U87" s="7"/>
      <c r="V87" s="7"/>
      <c r="W87" s="7"/>
      <c r="X87" s="7"/>
      <c r="Y87" s="7"/>
      <c r="Z87" s="7"/>
      <c r="AA87" s="7"/>
      <c r="AB87" s="7"/>
      <c r="AC87" s="7"/>
    </row>
    <row r="88" spans="1:29" ht="33.75" customHeight="1" x14ac:dyDescent="0.4">
      <c r="A88" s="4" t="s">
        <v>22</v>
      </c>
      <c r="B88" s="8">
        <v>27856.999999999996</v>
      </c>
      <c r="C88" s="63">
        <v>45210.000000000007</v>
      </c>
      <c r="D88" s="63">
        <v>26021.000000000004</v>
      </c>
      <c r="E88" s="63">
        <v>26587</v>
      </c>
      <c r="F88" s="63">
        <v>30244.000000000007</v>
      </c>
      <c r="G88" s="63">
        <v>27447</v>
      </c>
      <c r="H88" s="63">
        <v>21743.999999999996</v>
      </c>
      <c r="I88" s="63">
        <v>21371</v>
      </c>
      <c r="J88" s="63">
        <v>26144</v>
      </c>
      <c r="K88" s="63">
        <v>30144.999999999996</v>
      </c>
      <c r="L88" s="63">
        <v>45744</v>
      </c>
      <c r="M88" s="63">
        <v>28541.000000000004</v>
      </c>
      <c r="N88" s="64">
        <f t="shared" si="3"/>
        <v>357055</v>
      </c>
      <c r="O88" s="26"/>
      <c r="P88" s="7"/>
      <c r="Q88" s="13"/>
      <c r="R88" s="13"/>
      <c r="S88" s="13"/>
      <c r="T88" s="13"/>
      <c r="U88" s="7"/>
      <c r="V88" s="7"/>
      <c r="W88" s="7"/>
      <c r="X88" s="7"/>
      <c r="Y88" s="7"/>
      <c r="Z88" s="7"/>
      <c r="AA88" s="7"/>
      <c r="AB88" s="7"/>
      <c r="AC88" s="7"/>
    </row>
    <row r="89" spans="1:29" ht="33.75" customHeight="1" x14ac:dyDescent="0.4">
      <c r="A89" s="4" t="s">
        <v>66</v>
      </c>
      <c r="B89" s="8">
        <v>15873.999999999998</v>
      </c>
      <c r="C89" s="63">
        <v>15478.000000000002</v>
      </c>
      <c r="D89" s="63">
        <v>15357.999999999996</v>
      </c>
      <c r="E89" s="63">
        <v>14200.999999999998</v>
      </c>
      <c r="F89" s="63">
        <v>7522.00000000001</v>
      </c>
      <c r="G89" s="63">
        <v>16201</v>
      </c>
      <c r="H89" s="63">
        <v>4668</v>
      </c>
      <c r="I89" s="63">
        <v>7827</v>
      </c>
      <c r="J89" s="63">
        <v>6589.0000000000009</v>
      </c>
      <c r="K89" s="63">
        <v>6521</v>
      </c>
      <c r="L89" s="63">
        <v>9491</v>
      </c>
      <c r="M89" s="63">
        <v>9520</v>
      </c>
      <c r="N89" s="64">
        <f t="shared" si="3"/>
        <v>129250.00000000001</v>
      </c>
      <c r="O89" s="26"/>
      <c r="P89" s="7"/>
      <c r="Q89" s="13"/>
      <c r="R89" s="13"/>
      <c r="S89" s="13"/>
      <c r="T89" s="13"/>
      <c r="U89" s="7"/>
      <c r="V89" s="7"/>
      <c r="W89" s="7"/>
      <c r="X89" s="7"/>
      <c r="Y89" s="7"/>
      <c r="Z89" s="7"/>
      <c r="AA89" s="7"/>
      <c r="AB89" s="7"/>
      <c r="AC89" s="7"/>
    </row>
    <row r="90" spans="1:29" ht="33.75" customHeight="1" x14ac:dyDescent="0.4">
      <c r="A90" s="4" t="s">
        <v>23</v>
      </c>
      <c r="B90" s="8">
        <v>0</v>
      </c>
      <c r="C90" s="63">
        <v>52</v>
      </c>
      <c r="D90" s="63">
        <v>207</v>
      </c>
      <c r="E90" s="63">
        <v>2476</v>
      </c>
      <c r="F90" s="63">
        <v>4763</v>
      </c>
      <c r="G90" s="63">
        <v>0</v>
      </c>
      <c r="H90" s="63">
        <v>0</v>
      </c>
      <c r="I90" s="63">
        <v>15</v>
      </c>
      <c r="J90" s="63">
        <v>2476</v>
      </c>
      <c r="K90" s="63">
        <v>0</v>
      </c>
      <c r="L90" s="63">
        <v>0</v>
      </c>
      <c r="M90" s="63">
        <v>0</v>
      </c>
      <c r="N90" s="64">
        <f t="shared" si="3"/>
        <v>9989</v>
      </c>
      <c r="O90" s="26"/>
      <c r="P90" s="7"/>
      <c r="Q90" s="13"/>
      <c r="R90" s="13"/>
      <c r="S90" s="13"/>
      <c r="T90" s="13"/>
      <c r="U90" s="7"/>
      <c r="V90" s="7"/>
      <c r="W90" s="7"/>
      <c r="X90" s="7"/>
      <c r="Y90" s="7"/>
      <c r="Z90" s="7"/>
      <c r="AA90" s="7"/>
      <c r="AB90" s="7"/>
      <c r="AC90" s="7"/>
    </row>
    <row r="91" spans="1:29" ht="33.75" customHeight="1" x14ac:dyDescent="0.4">
      <c r="A91" s="4" t="s">
        <v>24</v>
      </c>
      <c r="B91" s="8">
        <v>12546.999999999996</v>
      </c>
      <c r="C91" s="63">
        <v>8849</v>
      </c>
      <c r="D91" s="63">
        <v>12901</v>
      </c>
      <c r="E91" s="63">
        <v>9703</v>
      </c>
      <c r="F91" s="63">
        <v>6854</v>
      </c>
      <c r="G91" s="63">
        <v>16524</v>
      </c>
      <c r="H91" s="63">
        <v>8108</v>
      </c>
      <c r="I91" s="63">
        <v>7572</v>
      </c>
      <c r="J91" s="63">
        <v>9955</v>
      </c>
      <c r="K91" s="63">
        <v>10012.000000000002</v>
      </c>
      <c r="L91" s="63">
        <v>11940</v>
      </c>
      <c r="M91" s="63">
        <v>13845.000000000002</v>
      </c>
      <c r="N91" s="64">
        <f t="shared" si="3"/>
        <v>128810</v>
      </c>
      <c r="O91" s="26"/>
      <c r="P91" s="7"/>
      <c r="Q91" s="13"/>
      <c r="R91" s="13"/>
      <c r="S91" s="13"/>
      <c r="T91" s="13"/>
      <c r="U91" s="7"/>
      <c r="V91" s="7"/>
      <c r="W91" s="7"/>
      <c r="X91" s="7"/>
      <c r="Y91" s="7"/>
      <c r="Z91" s="7"/>
      <c r="AA91" s="7"/>
      <c r="AB91" s="7"/>
      <c r="AC91" s="7"/>
    </row>
    <row r="92" spans="1:29" ht="33.75" customHeight="1" x14ac:dyDescent="0.4">
      <c r="A92" s="4" t="s">
        <v>25</v>
      </c>
      <c r="B92" s="8">
        <v>4809.9999999999991</v>
      </c>
      <c r="C92" s="63">
        <v>5176.0000000000009</v>
      </c>
      <c r="D92" s="63">
        <v>5028</v>
      </c>
      <c r="E92" s="63">
        <v>5460</v>
      </c>
      <c r="F92" s="63">
        <v>3421</v>
      </c>
      <c r="G92" s="63">
        <v>6789</v>
      </c>
      <c r="H92" s="63">
        <v>4542.9999999999991</v>
      </c>
      <c r="I92" s="63">
        <v>3983</v>
      </c>
      <c r="J92" s="63">
        <v>3754</v>
      </c>
      <c r="K92" s="63">
        <v>3274</v>
      </c>
      <c r="L92" s="63">
        <v>5224.9999999999991</v>
      </c>
      <c r="M92" s="63">
        <v>7102</v>
      </c>
      <c r="N92" s="64">
        <f t="shared" si="3"/>
        <v>58565</v>
      </c>
      <c r="O92" s="26"/>
      <c r="P92" s="7"/>
      <c r="Q92" s="13"/>
      <c r="R92" s="13"/>
      <c r="S92" s="13"/>
      <c r="T92" s="13"/>
      <c r="U92" s="7"/>
      <c r="V92" s="7"/>
      <c r="W92" s="7"/>
      <c r="X92" s="7"/>
      <c r="Y92" s="7"/>
      <c r="Z92" s="7"/>
      <c r="AA92" s="7"/>
      <c r="AB92" s="7"/>
      <c r="AC92" s="7"/>
    </row>
    <row r="93" spans="1:29" ht="33.75" customHeight="1" x14ac:dyDescent="0.4">
      <c r="A93" s="4" t="s">
        <v>26</v>
      </c>
      <c r="B93" s="8">
        <v>3021</v>
      </c>
      <c r="C93" s="63">
        <v>4387</v>
      </c>
      <c r="D93" s="63">
        <v>5747</v>
      </c>
      <c r="E93" s="63">
        <v>18205</v>
      </c>
      <c r="F93" s="63">
        <v>8523.9999999999982</v>
      </c>
      <c r="G93" s="63">
        <v>3436</v>
      </c>
      <c r="H93" s="63">
        <v>5414</v>
      </c>
      <c r="I93" s="63">
        <v>2075</v>
      </c>
      <c r="J93" s="63">
        <v>6601</v>
      </c>
      <c r="K93" s="63">
        <v>3705</v>
      </c>
      <c r="L93" s="63">
        <v>2620</v>
      </c>
      <c r="M93" s="63">
        <v>1989</v>
      </c>
      <c r="N93" s="64">
        <f t="shared" si="3"/>
        <v>65724</v>
      </c>
      <c r="O93" s="26"/>
      <c r="P93" s="7"/>
      <c r="Q93" s="13"/>
      <c r="R93" s="13"/>
      <c r="S93" s="13"/>
      <c r="T93" s="13"/>
      <c r="U93" s="7"/>
      <c r="V93" s="7"/>
      <c r="W93" s="7"/>
      <c r="X93" s="7"/>
      <c r="Y93" s="7"/>
      <c r="Z93" s="7"/>
      <c r="AA93" s="7"/>
      <c r="AB93" s="7"/>
      <c r="AC93" s="7"/>
    </row>
    <row r="94" spans="1:29" ht="33.75" customHeight="1" x14ac:dyDescent="0.4">
      <c r="A94" s="4" t="s">
        <v>27</v>
      </c>
      <c r="B94" s="8">
        <v>690</v>
      </c>
      <c r="C94" s="63">
        <v>1622.9999999999998</v>
      </c>
      <c r="D94" s="63">
        <v>725</v>
      </c>
      <c r="E94" s="63">
        <v>1320</v>
      </c>
      <c r="F94" s="63">
        <v>758</v>
      </c>
      <c r="G94" s="63">
        <v>985.99999999999989</v>
      </c>
      <c r="H94" s="63">
        <v>1183</v>
      </c>
      <c r="I94" s="63">
        <v>494</v>
      </c>
      <c r="J94" s="63">
        <v>724.99999999999989</v>
      </c>
      <c r="K94" s="63">
        <v>1203.9999999999998</v>
      </c>
      <c r="L94" s="63">
        <v>952</v>
      </c>
      <c r="M94" s="63">
        <v>989.00000000000011</v>
      </c>
      <c r="N94" s="64">
        <f t="shared" si="3"/>
        <v>11649</v>
      </c>
      <c r="O94" s="26"/>
      <c r="P94" s="7"/>
      <c r="Q94" s="13"/>
      <c r="R94" s="13"/>
      <c r="S94" s="13"/>
      <c r="T94" s="13"/>
      <c r="U94" s="7"/>
      <c r="V94" s="7"/>
      <c r="W94" s="7"/>
      <c r="X94" s="7"/>
      <c r="Y94" s="7"/>
      <c r="Z94" s="7"/>
      <c r="AA94" s="7"/>
      <c r="AB94" s="7"/>
      <c r="AC94" s="7"/>
    </row>
    <row r="95" spans="1:29" ht="33.75" customHeight="1" x14ac:dyDescent="0.4">
      <c r="A95" s="4" t="s">
        <v>28</v>
      </c>
      <c r="B95" s="8">
        <v>1250</v>
      </c>
      <c r="C95" s="63">
        <v>1193</v>
      </c>
      <c r="D95" s="63">
        <v>2984.9999999999995</v>
      </c>
      <c r="E95" s="63">
        <v>1224</v>
      </c>
      <c r="F95" s="63">
        <v>1300.0000000000002</v>
      </c>
      <c r="G95" s="63">
        <v>1319.9999999999998</v>
      </c>
      <c r="H95" s="63">
        <v>1861</v>
      </c>
      <c r="I95" s="63">
        <v>1072</v>
      </c>
      <c r="J95" s="63">
        <v>1011</v>
      </c>
      <c r="K95" s="63">
        <v>1297</v>
      </c>
      <c r="L95" s="63">
        <v>1336</v>
      </c>
      <c r="M95" s="63">
        <v>1125</v>
      </c>
      <c r="N95" s="64">
        <f t="shared" si="3"/>
        <v>16974</v>
      </c>
      <c r="O95" s="26"/>
      <c r="P95" s="7"/>
      <c r="Q95" s="13"/>
      <c r="R95" s="13"/>
      <c r="S95" s="13"/>
      <c r="T95" s="13"/>
      <c r="U95" s="7"/>
      <c r="V95" s="7"/>
      <c r="W95" s="7"/>
      <c r="X95" s="7"/>
      <c r="Y95" s="7"/>
      <c r="Z95" s="7"/>
      <c r="AA95" s="7"/>
      <c r="AB95" s="7"/>
      <c r="AC95" s="7"/>
    </row>
    <row r="96" spans="1:29" ht="33.75" customHeight="1" x14ac:dyDescent="0.4">
      <c r="A96" s="4" t="s">
        <v>29</v>
      </c>
      <c r="B96" s="8">
        <v>1304</v>
      </c>
      <c r="C96" s="63">
        <v>2014.0000000000005</v>
      </c>
      <c r="D96" s="63">
        <v>1212</v>
      </c>
      <c r="E96" s="63">
        <v>573</v>
      </c>
      <c r="F96" s="63">
        <v>711</v>
      </c>
      <c r="G96" s="63">
        <v>1159</v>
      </c>
      <c r="H96" s="63">
        <v>1778</v>
      </c>
      <c r="I96" s="63">
        <v>584</v>
      </c>
      <c r="J96" s="63">
        <v>586</v>
      </c>
      <c r="K96" s="63">
        <v>752</v>
      </c>
      <c r="L96" s="63">
        <v>934</v>
      </c>
      <c r="M96" s="63">
        <v>909.99999999999989</v>
      </c>
      <c r="N96" s="64">
        <f t="shared" si="3"/>
        <v>12517</v>
      </c>
      <c r="O96" s="26"/>
      <c r="P96" s="7"/>
      <c r="Q96" s="13"/>
      <c r="R96" s="13"/>
      <c r="S96" s="13"/>
      <c r="T96" s="13"/>
      <c r="U96" s="7"/>
      <c r="V96" s="7"/>
      <c r="W96" s="7"/>
      <c r="X96" s="7"/>
      <c r="Y96" s="7"/>
      <c r="Z96" s="7"/>
      <c r="AA96" s="7"/>
      <c r="AB96" s="7"/>
      <c r="AC96" s="7"/>
    </row>
    <row r="97" spans="1:29" ht="33.75" customHeight="1" x14ac:dyDescent="0.4">
      <c r="A97" s="4" t="s">
        <v>30</v>
      </c>
      <c r="B97" s="8">
        <v>4102</v>
      </c>
      <c r="C97" s="63">
        <v>6988.9999999999991</v>
      </c>
      <c r="D97" s="63">
        <v>13204.000000000002</v>
      </c>
      <c r="E97" s="63">
        <v>5487</v>
      </c>
      <c r="F97" s="63">
        <v>7619.9999999999991</v>
      </c>
      <c r="G97" s="63">
        <v>7108</v>
      </c>
      <c r="H97" s="63">
        <v>7576</v>
      </c>
      <c r="I97" s="63">
        <v>5683</v>
      </c>
      <c r="J97" s="63">
        <v>7201</v>
      </c>
      <c r="K97" s="63">
        <v>9546.9999999999982</v>
      </c>
      <c r="L97" s="63">
        <v>6588.9999999999991</v>
      </c>
      <c r="M97" s="63">
        <v>13204</v>
      </c>
      <c r="N97" s="64">
        <f t="shared" si="3"/>
        <v>94310</v>
      </c>
      <c r="O97" s="26"/>
      <c r="P97" s="7"/>
      <c r="Q97" s="13"/>
      <c r="R97" s="13"/>
      <c r="S97" s="13"/>
      <c r="T97" s="13"/>
      <c r="U97" s="7"/>
      <c r="V97" s="7"/>
      <c r="W97" s="7"/>
      <c r="X97" s="7"/>
      <c r="Y97" s="7"/>
      <c r="Z97" s="7"/>
      <c r="AA97" s="7"/>
      <c r="AB97" s="7"/>
      <c r="AC97" s="7"/>
    </row>
    <row r="98" spans="1:29" ht="33.75" customHeight="1" x14ac:dyDescent="0.4">
      <c r="A98" s="4" t="s">
        <v>31</v>
      </c>
      <c r="B98" s="8">
        <v>3030</v>
      </c>
      <c r="C98" s="63">
        <v>2010.0000000000002</v>
      </c>
      <c r="D98" s="63">
        <v>3658</v>
      </c>
      <c r="E98" s="63">
        <v>3487</v>
      </c>
      <c r="F98" s="63">
        <v>1201</v>
      </c>
      <c r="G98" s="63">
        <v>2510</v>
      </c>
      <c r="H98" s="63">
        <v>1040</v>
      </c>
      <c r="I98" s="63">
        <v>1594.9999999999995</v>
      </c>
      <c r="J98" s="63">
        <v>1501.9999999999998</v>
      </c>
      <c r="K98" s="63">
        <v>2104</v>
      </c>
      <c r="L98" s="63">
        <v>1363</v>
      </c>
      <c r="M98" s="63">
        <v>1895</v>
      </c>
      <c r="N98" s="64">
        <f t="shared" si="3"/>
        <v>25395</v>
      </c>
      <c r="O98" s="26"/>
      <c r="P98" s="7"/>
      <c r="Q98" s="13"/>
      <c r="R98" s="13"/>
      <c r="S98" s="13"/>
      <c r="T98" s="13"/>
      <c r="U98" s="7"/>
      <c r="V98" s="7"/>
      <c r="W98" s="7"/>
      <c r="X98" s="7"/>
      <c r="Y98" s="7"/>
      <c r="Z98" s="7"/>
      <c r="AA98" s="7"/>
      <c r="AB98" s="7"/>
      <c r="AC98" s="7"/>
    </row>
    <row r="99" spans="1:29" ht="33.75" customHeight="1" x14ac:dyDescent="0.4">
      <c r="A99" s="4" t="s">
        <v>67</v>
      </c>
      <c r="B99" s="8">
        <v>12240.113099999999</v>
      </c>
      <c r="C99" s="63">
        <v>20388.274399999998</v>
      </c>
      <c r="D99" s="63">
        <v>22113.652699999999</v>
      </c>
      <c r="E99" s="63">
        <v>10243.959799999999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4">
        <f t="shared" si="3"/>
        <v>64985.999999999993</v>
      </c>
      <c r="O99" s="26"/>
      <c r="P99" s="7"/>
      <c r="Q99" s="13"/>
      <c r="R99" s="13"/>
      <c r="S99" s="13"/>
      <c r="T99" s="13"/>
      <c r="U99" s="7"/>
      <c r="V99" s="7"/>
      <c r="W99" s="7"/>
      <c r="X99" s="7"/>
      <c r="Y99" s="7"/>
      <c r="Z99" s="7"/>
      <c r="AA99" s="7"/>
      <c r="AB99" s="7"/>
      <c r="AC99" s="7"/>
    </row>
    <row r="100" spans="1:29" ht="33.75" customHeight="1" x14ac:dyDescent="0.4">
      <c r="A100" s="4" t="s">
        <v>33</v>
      </c>
      <c r="B100" s="8">
        <v>1919.9999999999998</v>
      </c>
      <c r="C100" s="63">
        <v>1827</v>
      </c>
      <c r="D100" s="63">
        <v>2910.0000000000005</v>
      </c>
      <c r="E100" s="63">
        <v>1519</v>
      </c>
      <c r="F100" s="63">
        <v>920.99999999999989</v>
      </c>
      <c r="G100" s="63">
        <v>12547</v>
      </c>
      <c r="H100" s="63">
        <v>2014</v>
      </c>
      <c r="I100" s="63">
        <v>1052</v>
      </c>
      <c r="J100" s="63">
        <v>1402</v>
      </c>
      <c r="K100" s="63">
        <v>2145</v>
      </c>
      <c r="L100" s="63">
        <v>1925.0000000000002</v>
      </c>
      <c r="M100" s="63">
        <v>1589</v>
      </c>
      <c r="N100" s="64">
        <f t="shared" si="3"/>
        <v>31771</v>
      </c>
      <c r="O100" s="26"/>
      <c r="P100" s="7"/>
      <c r="Q100" s="13"/>
      <c r="R100" s="13"/>
      <c r="S100" s="13"/>
      <c r="T100" s="13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33.75" customHeight="1" x14ac:dyDescent="0.4">
      <c r="A101" s="4" t="s">
        <v>34</v>
      </c>
      <c r="B101" s="8">
        <v>329</v>
      </c>
      <c r="C101" s="63">
        <v>548</v>
      </c>
      <c r="D101" s="63">
        <v>238</v>
      </c>
      <c r="E101" s="63">
        <v>532</v>
      </c>
      <c r="F101" s="63">
        <v>319.99999999999994</v>
      </c>
      <c r="G101" s="63">
        <v>267</v>
      </c>
      <c r="H101" s="63">
        <v>521</v>
      </c>
      <c r="I101" s="63">
        <v>203</v>
      </c>
      <c r="J101" s="63">
        <v>460</v>
      </c>
      <c r="K101" s="63">
        <v>256</v>
      </c>
      <c r="L101" s="63">
        <v>218</v>
      </c>
      <c r="M101" s="63">
        <v>257</v>
      </c>
      <c r="N101" s="64">
        <f t="shared" si="3"/>
        <v>4149</v>
      </c>
      <c r="O101" s="26"/>
      <c r="P101" s="7"/>
      <c r="Q101" s="13"/>
      <c r="R101" s="13"/>
      <c r="S101" s="13"/>
      <c r="T101" s="13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33.75" customHeight="1" x14ac:dyDescent="0.4">
      <c r="A102" s="4" t="s">
        <v>68</v>
      </c>
      <c r="B102" s="8">
        <v>101.00000000000001</v>
      </c>
      <c r="C102" s="63">
        <v>74</v>
      </c>
      <c r="D102" s="63">
        <v>71</v>
      </c>
      <c r="E102" s="63">
        <v>144</v>
      </c>
      <c r="F102" s="63">
        <v>95</v>
      </c>
      <c r="G102" s="63">
        <v>105</v>
      </c>
      <c r="H102" s="63">
        <v>130</v>
      </c>
      <c r="I102" s="63">
        <v>120</v>
      </c>
      <c r="J102" s="63">
        <v>98</v>
      </c>
      <c r="K102" s="63">
        <v>120</v>
      </c>
      <c r="L102" s="63">
        <v>117.00000000000001</v>
      </c>
      <c r="M102" s="63">
        <v>142</v>
      </c>
      <c r="N102" s="64">
        <f t="shared" si="3"/>
        <v>1317</v>
      </c>
      <c r="O102" s="26"/>
      <c r="P102" s="7"/>
      <c r="Q102" s="13"/>
      <c r="R102" s="13"/>
      <c r="S102" s="13"/>
      <c r="T102" s="13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33.75" customHeight="1" x14ac:dyDescent="0.4">
      <c r="A103" s="4" t="s">
        <v>69</v>
      </c>
      <c r="B103" s="8">
        <v>449</v>
      </c>
      <c r="C103" s="63">
        <v>479</v>
      </c>
      <c r="D103" s="63">
        <v>356</v>
      </c>
      <c r="E103" s="63">
        <v>421</v>
      </c>
      <c r="F103" s="63">
        <v>410</v>
      </c>
      <c r="G103" s="63">
        <v>620</v>
      </c>
      <c r="H103" s="63">
        <v>537</v>
      </c>
      <c r="I103" s="63">
        <v>502</v>
      </c>
      <c r="J103" s="63">
        <v>568</v>
      </c>
      <c r="K103" s="63">
        <v>474</v>
      </c>
      <c r="L103" s="63">
        <v>454</v>
      </c>
      <c r="M103" s="63">
        <v>521</v>
      </c>
      <c r="N103" s="64">
        <f t="shared" si="3"/>
        <v>5791</v>
      </c>
      <c r="O103" s="26"/>
      <c r="P103" s="7"/>
      <c r="Q103" s="13"/>
      <c r="R103" s="13"/>
      <c r="S103" s="13"/>
      <c r="T103" s="13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33.75" customHeight="1" x14ac:dyDescent="0.4">
      <c r="A104" s="4" t="s">
        <v>35</v>
      </c>
      <c r="B104" s="8">
        <v>145</v>
      </c>
      <c r="C104" s="63">
        <v>189</v>
      </c>
      <c r="D104" s="63">
        <v>139</v>
      </c>
      <c r="E104" s="63">
        <v>201</v>
      </c>
      <c r="F104" s="63">
        <v>149</v>
      </c>
      <c r="G104" s="63">
        <v>329</v>
      </c>
      <c r="H104" s="63">
        <v>381</v>
      </c>
      <c r="I104" s="63">
        <v>193</v>
      </c>
      <c r="J104" s="63">
        <v>325</v>
      </c>
      <c r="K104" s="63">
        <v>152</v>
      </c>
      <c r="L104" s="63">
        <v>122</v>
      </c>
      <c r="M104" s="63">
        <v>182</v>
      </c>
      <c r="N104" s="64">
        <f t="shared" si="3"/>
        <v>2507</v>
      </c>
      <c r="O104" s="26"/>
      <c r="P104" s="7"/>
      <c r="Q104" s="13"/>
      <c r="R104" s="13"/>
      <c r="S104" s="13"/>
      <c r="T104" s="13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33.75" customHeight="1" x14ac:dyDescent="0.4">
      <c r="A105" s="4" t="s">
        <v>70</v>
      </c>
      <c r="B105" s="8">
        <v>1466</v>
      </c>
      <c r="C105" s="63">
        <v>1321</v>
      </c>
      <c r="D105" s="63">
        <v>1185</v>
      </c>
      <c r="E105" s="63">
        <v>862</v>
      </c>
      <c r="F105" s="63">
        <v>895</v>
      </c>
      <c r="G105" s="63">
        <v>1419</v>
      </c>
      <c r="H105" s="63">
        <v>892</v>
      </c>
      <c r="I105" s="63">
        <v>741</v>
      </c>
      <c r="J105" s="63">
        <v>1204</v>
      </c>
      <c r="K105" s="63">
        <v>1102</v>
      </c>
      <c r="L105" s="63">
        <v>914</v>
      </c>
      <c r="M105" s="63">
        <v>1621</v>
      </c>
      <c r="N105" s="64">
        <f t="shared" si="3"/>
        <v>13622</v>
      </c>
      <c r="O105" s="26"/>
      <c r="P105" s="7"/>
      <c r="Q105" s="13"/>
      <c r="R105" s="13"/>
      <c r="S105" s="13"/>
      <c r="T105" s="13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33.75" customHeight="1" x14ac:dyDescent="0.4">
      <c r="A106" s="4" t="s">
        <v>71</v>
      </c>
      <c r="B106" s="8">
        <v>149</v>
      </c>
      <c r="C106" s="63">
        <v>1640</v>
      </c>
      <c r="D106" s="63">
        <v>1308</v>
      </c>
      <c r="E106" s="63">
        <v>1890</v>
      </c>
      <c r="F106" s="63">
        <v>1820</v>
      </c>
      <c r="G106" s="63">
        <v>2608</v>
      </c>
      <c r="H106" s="63">
        <v>3282</v>
      </c>
      <c r="I106" s="63">
        <v>1880</v>
      </c>
      <c r="J106" s="63">
        <v>1521</v>
      </c>
      <c r="K106" s="63">
        <v>1940</v>
      </c>
      <c r="L106" s="63">
        <v>1291</v>
      </c>
      <c r="M106" s="63">
        <v>2354</v>
      </c>
      <c r="N106" s="64">
        <f t="shared" si="3"/>
        <v>21683</v>
      </c>
      <c r="O106" s="26"/>
      <c r="P106" s="7"/>
      <c r="Q106" s="13"/>
      <c r="R106" s="13"/>
      <c r="S106" s="13"/>
      <c r="T106" s="13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33.75" customHeight="1" x14ac:dyDescent="0.4">
      <c r="A107" s="4" t="s">
        <v>37</v>
      </c>
      <c r="B107" s="8">
        <v>654</v>
      </c>
      <c r="C107" s="63">
        <v>1009</v>
      </c>
      <c r="D107" s="63">
        <v>1054</v>
      </c>
      <c r="E107" s="63">
        <v>1225</v>
      </c>
      <c r="F107" s="63">
        <v>597.99999999999989</v>
      </c>
      <c r="G107" s="63">
        <v>724</v>
      </c>
      <c r="H107" s="63">
        <v>957</v>
      </c>
      <c r="I107" s="63">
        <v>838</v>
      </c>
      <c r="J107" s="63">
        <v>798</v>
      </c>
      <c r="K107" s="63">
        <v>850</v>
      </c>
      <c r="L107" s="63">
        <v>914</v>
      </c>
      <c r="M107" s="63">
        <v>852</v>
      </c>
      <c r="N107" s="64">
        <f t="shared" si="3"/>
        <v>10473</v>
      </c>
      <c r="O107" s="26"/>
      <c r="P107" s="7"/>
      <c r="Q107" s="13"/>
      <c r="R107" s="13"/>
      <c r="S107" s="13"/>
      <c r="T107" s="13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33.75" customHeight="1" x14ac:dyDescent="0.4">
      <c r="A108" s="4" t="s">
        <v>38</v>
      </c>
      <c r="B108" s="8">
        <v>1832</v>
      </c>
      <c r="C108" s="63">
        <v>2155.0000000000005</v>
      </c>
      <c r="D108" s="63">
        <v>1712</v>
      </c>
      <c r="E108" s="63">
        <v>1665</v>
      </c>
      <c r="F108" s="63">
        <v>1562</v>
      </c>
      <c r="G108" s="63">
        <v>1609</v>
      </c>
      <c r="H108" s="63">
        <v>1501</v>
      </c>
      <c r="I108" s="63">
        <v>1152</v>
      </c>
      <c r="J108" s="63">
        <v>1251</v>
      </c>
      <c r="K108" s="63">
        <v>1848</v>
      </c>
      <c r="L108" s="63">
        <v>1469</v>
      </c>
      <c r="M108" s="63">
        <v>1325</v>
      </c>
      <c r="N108" s="64">
        <f t="shared" si="3"/>
        <v>19081</v>
      </c>
      <c r="O108" s="26"/>
      <c r="P108" s="7"/>
      <c r="Q108" s="13"/>
      <c r="R108" s="13"/>
      <c r="S108" s="13"/>
      <c r="T108" s="13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33.75" customHeight="1" x14ac:dyDescent="0.4">
      <c r="A109" s="4" t="s">
        <v>39</v>
      </c>
      <c r="B109" s="8">
        <v>69877</v>
      </c>
      <c r="C109" s="63">
        <v>93288</v>
      </c>
      <c r="D109" s="63">
        <v>73815</v>
      </c>
      <c r="E109" s="63">
        <v>19210.999999999996</v>
      </c>
      <c r="F109" s="63">
        <v>11024.000000000002</v>
      </c>
      <c r="G109" s="63">
        <v>4298</v>
      </c>
      <c r="H109" s="63">
        <v>37377</v>
      </c>
      <c r="I109" s="63">
        <v>64687</v>
      </c>
      <c r="J109" s="63">
        <v>80147</v>
      </c>
      <c r="K109" s="63">
        <v>54225</v>
      </c>
      <c r="L109" s="63">
        <v>58546.999999999993</v>
      </c>
      <c r="M109" s="63">
        <v>58958</v>
      </c>
      <c r="N109" s="359">
        <f>SUM(B109:M109)/3</f>
        <v>208484.66666666666</v>
      </c>
      <c r="O109" s="26"/>
      <c r="P109" s="7"/>
      <c r="Q109" s="13"/>
      <c r="R109" s="13"/>
      <c r="S109" s="13"/>
      <c r="T109" s="13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33.75" customHeight="1" x14ac:dyDescent="0.4">
      <c r="A110" s="4" t="s">
        <v>40</v>
      </c>
      <c r="B110" s="8">
        <v>22100</v>
      </c>
      <c r="C110" s="63">
        <v>25900.999999999993</v>
      </c>
      <c r="D110" s="63">
        <v>16524</v>
      </c>
      <c r="E110" s="63">
        <v>10122</v>
      </c>
      <c r="F110" s="63">
        <v>26421</v>
      </c>
      <c r="G110" s="63">
        <v>20144</v>
      </c>
      <c r="H110" s="63">
        <v>22800</v>
      </c>
      <c r="I110" s="63">
        <v>20638</v>
      </c>
      <c r="J110" s="63">
        <v>26585</v>
      </c>
      <c r="K110" s="63">
        <v>24241</v>
      </c>
      <c r="L110" s="63">
        <v>19367</v>
      </c>
      <c r="M110" s="63">
        <v>25414</v>
      </c>
      <c r="N110" s="359">
        <f>SUM(B110:M110)/3</f>
        <v>86752.333333333328</v>
      </c>
      <c r="O110" s="26"/>
      <c r="P110" s="7"/>
      <c r="Q110" s="13"/>
      <c r="R110" s="13"/>
      <c r="S110" s="13"/>
      <c r="T110" s="13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33.75" customHeight="1" x14ac:dyDescent="0.4">
      <c r="A111" s="4" t="s">
        <v>41</v>
      </c>
      <c r="B111" s="8">
        <v>6948</v>
      </c>
      <c r="C111" s="63">
        <v>11020.999999999998</v>
      </c>
      <c r="D111" s="63">
        <v>10243.999999999998</v>
      </c>
      <c r="E111" s="63">
        <v>11309</v>
      </c>
      <c r="F111" s="63">
        <v>9211.0000000000036</v>
      </c>
      <c r="G111" s="63">
        <v>7402</v>
      </c>
      <c r="H111" s="63">
        <v>5950</v>
      </c>
      <c r="I111" s="63">
        <v>8254</v>
      </c>
      <c r="J111" s="63">
        <v>9251</v>
      </c>
      <c r="K111" s="63">
        <v>7524.0000000000009</v>
      </c>
      <c r="L111" s="63">
        <v>27141</v>
      </c>
      <c r="M111" s="63">
        <v>14520.999999999998</v>
      </c>
      <c r="N111" s="359">
        <f>SUM(B111:M111)/3</f>
        <v>42925.333333333336</v>
      </c>
      <c r="O111" s="26"/>
      <c r="P111" s="7"/>
      <c r="Q111" s="13"/>
      <c r="R111" s="13"/>
      <c r="S111" s="13"/>
      <c r="T111" s="13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33.75" customHeight="1" x14ac:dyDescent="0.4">
      <c r="A112" s="4" t="s">
        <v>72</v>
      </c>
      <c r="B112" s="8">
        <v>988.99999999999989</v>
      </c>
      <c r="C112" s="63">
        <v>2650</v>
      </c>
      <c r="D112" s="63">
        <v>1452</v>
      </c>
      <c r="E112" s="63">
        <v>852</v>
      </c>
      <c r="F112" s="63">
        <v>710.00000000000011</v>
      </c>
      <c r="G112" s="63">
        <v>1895.0000000000002</v>
      </c>
      <c r="H112" s="63">
        <v>1542.9999999999998</v>
      </c>
      <c r="I112" s="63">
        <v>712</v>
      </c>
      <c r="J112" s="63">
        <v>615</v>
      </c>
      <c r="K112" s="63">
        <v>1820</v>
      </c>
      <c r="L112" s="63">
        <v>12509</v>
      </c>
      <c r="M112" s="63">
        <v>625.00000000000011</v>
      </c>
      <c r="N112" s="64">
        <f>SUM(B112:M112)</f>
        <v>26372</v>
      </c>
      <c r="O112" s="26"/>
      <c r="P112" s="7"/>
      <c r="Q112" s="13"/>
      <c r="R112" s="13"/>
      <c r="S112" s="13"/>
      <c r="T112" s="13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33.75" customHeight="1" x14ac:dyDescent="0.4">
      <c r="A113" s="4" t="s">
        <v>42</v>
      </c>
      <c r="B113" s="8">
        <v>88741</v>
      </c>
      <c r="C113" s="63">
        <v>58955.000000000015</v>
      </c>
      <c r="D113" s="63">
        <v>32147.000000000004</v>
      </c>
      <c r="E113" s="63">
        <v>35124</v>
      </c>
      <c r="F113" s="63">
        <v>29989</v>
      </c>
      <c r="G113" s="63">
        <v>29874</v>
      </c>
      <c r="H113" s="63">
        <v>12658</v>
      </c>
      <c r="I113" s="63">
        <v>11449</v>
      </c>
      <c r="J113" s="63">
        <v>18541</v>
      </c>
      <c r="K113" s="63">
        <v>20854.000000000004</v>
      </c>
      <c r="L113" s="63">
        <v>43210</v>
      </c>
      <c r="M113" s="63">
        <v>59874</v>
      </c>
      <c r="N113" s="359">
        <f>SUM(B113:M113)/3</f>
        <v>147138.66666666666</v>
      </c>
      <c r="O113" s="26"/>
      <c r="P113" s="7"/>
      <c r="Q113" s="13"/>
      <c r="R113" s="13"/>
      <c r="S113" s="13"/>
      <c r="T113" s="13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33.75" customHeight="1" x14ac:dyDescent="0.4">
      <c r="A114" s="4" t="s">
        <v>43</v>
      </c>
      <c r="B114" s="8">
        <v>8602</v>
      </c>
      <c r="C114" s="63">
        <v>14589</v>
      </c>
      <c r="D114" s="63">
        <v>8620</v>
      </c>
      <c r="E114" s="63">
        <v>23520</v>
      </c>
      <c r="F114" s="63">
        <v>5710</v>
      </c>
      <c r="G114" s="63">
        <v>9985</v>
      </c>
      <c r="H114" s="63">
        <v>7544</v>
      </c>
      <c r="I114" s="63">
        <v>7203.0000000000009</v>
      </c>
      <c r="J114" s="63">
        <v>8521.0000000000018</v>
      </c>
      <c r="K114" s="63">
        <v>4899</v>
      </c>
      <c r="L114" s="63">
        <v>15324.000000000002</v>
      </c>
      <c r="M114" s="63">
        <v>11894.999999999998</v>
      </c>
      <c r="N114" s="64">
        <f t="shared" si="3"/>
        <v>126412</v>
      </c>
      <c r="O114" s="26"/>
      <c r="P114" s="7"/>
      <c r="Q114" s="13"/>
      <c r="R114" s="13"/>
      <c r="S114" s="13"/>
      <c r="T114" s="13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33.75" customHeight="1" x14ac:dyDescent="0.4">
      <c r="A115" s="4" t="s">
        <v>73</v>
      </c>
      <c r="B115" s="8">
        <v>28398</v>
      </c>
      <c r="C115" s="63">
        <v>29588.999999999993</v>
      </c>
      <c r="D115" s="63">
        <v>24321</v>
      </c>
      <c r="E115" s="63">
        <v>25410</v>
      </c>
      <c r="F115" s="63">
        <v>27754</v>
      </c>
      <c r="G115" s="63">
        <v>32014</v>
      </c>
      <c r="H115" s="63">
        <v>29054</v>
      </c>
      <c r="I115" s="63">
        <v>26389</v>
      </c>
      <c r="J115" s="63">
        <v>33147</v>
      </c>
      <c r="K115" s="63">
        <v>36589.000000000007</v>
      </c>
      <c r="L115" s="63">
        <v>30121</v>
      </c>
      <c r="M115" s="63">
        <v>33021</v>
      </c>
      <c r="N115" s="359">
        <f>SUM(B115:M115)/3</f>
        <v>118602.33333333333</v>
      </c>
      <c r="O115" s="26"/>
      <c r="P115" s="7"/>
      <c r="Q115" s="13"/>
      <c r="R115" s="13"/>
      <c r="S115" s="13"/>
      <c r="T115" s="13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33.75" customHeight="1" x14ac:dyDescent="0.4">
      <c r="A116" s="4" t="s">
        <v>74</v>
      </c>
      <c r="B116" s="8">
        <v>5012</v>
      </c>
      <c r="C116" s="63">
        <v>3482</v>
      </c>
      <c r="D116" s="63">
        <v>2523.0000000000005</v>
      </c>
      <c r="E116" s="63">
        <v>1545.0000000000002</v>
      </c>
      <c r="F116" s="63">
        <v>655</v>
      </c>
      <c r="G116" s="63">
        <v>1255</v>
      </c>
      <c r="H116" s="63">
        <v>0</v>
      </c>
      <c r="I116" s="63">
        <v>0</v>
      </c>
      <c r="J116" s="63">
        <v>1003</v>
      </c>
      <c r="K116" s="63">
        <v>877</v>
      </c>
      <c r="L116" s="63">
        <v>3060</v>
      </c>
      <c r="M116" s="63">
        <v>5814</v>
      </c>
      <c r="N116" s="359">
        <f>SUM(B116:M116)/3</f>
        <v>8408.6666666666661</v>
      </c>
      <c r="O116" s="26"/>
      <c r="P116" s="7"/>
      <c r="Q116" s="13"/>
      <c r="R116" s="13"/>
      <c r="S116" s="13"/>
      <c r="T116" s="13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33.75" customHeight="1" x14ac:dyDescent="0.4">
      <c r="A117" s="4" t="s">
        <v>44</v>
      </c>
      <c r="B117" s="8">
        <v>9012</v>
      </c>
      <c r="C117" s="63">
        <v>6201</v>
      </c>
      <c r="D117" s="63">
        <v>5486.9999999999991</v>
      </c>
      <c r="E117" s="63">
        <v>189</v>
      </c>
      <c r="F117" s="63">
        <v>0</v>
      </c>
      <c r="G117" s="63">
        <v>4</v>
      </c>
      <c r="H117" s="63">
        <v>632</v>
      </c>
      <c r="I117" s="63">
        <v>0</v>
      </c>
      <c r="J117" s="63">
        <v>52</v>
      </c>
      <c r="K117" s="63">
        <v>289</v>
      </c>
      <c r="L117" s="63">
        <v>7222</v>
      </c>
      <c r="M117" s="63">
        <v>6534.0000000000009</v>
      </c>
      <c r="N117" s="64">
        <f>SUM(B117:M117)/3</f>
        <v>11874</v>
      </c>
      <c r="O117" s="26"/>
      <c r="P117" s="7"/>
      <c r="Q117" s="13"/>
      <c r="R117" s="13"/>
      <c r="S117" s="13"/>
      <c r="T117" s="13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33.75" customHeight="1" x14ac:dyDescent="0.4">
      <c r="A118" s="4" t="s">
        <v>45</v>
      </c>
      <c r="B118" s="8">
        <v>425011.99999999948</v>
      </c>
      <c r="C118" s="63">
        <v>425199.00000000035</v>
      </c>
      <c r="D118" s="63">
        <v>451021</v>
      </c>
      <c r="E118" s="63">
        <v>442013.99999999994</v>
      </c>
      <c r="F118" s="63">
        <v>432099.99999999959</v>
      </c>
      <c r="G118" s="63">
        <v>403054</v>
      </c>
      <c r="H118" s="63">
        <v>406275</v>
      </c>
      <c r="I118" s="63">
        <v>400214</v>
      </c>
      <c r="J118" s="63">
        <v>401252</v>
      </c>
      <c r="K118" s="63">
        <v>413013.99999999994</v>
      </c>
      <c r="L118" s="63">
        <v>424546.99999999994</v>
      </c>
      <c r="M118" s="63">
        <v>376214</v>
      </c>
      <c r="N118" s="64">
        <f>SUM(B118:M118)/12</f>
        <v>416659.66666666657</v>
      </c>
      <c r="O118" s="26"/>
      <c r="P118" s="7"/>
      <c r="Q118" s="13"/>
      <c r="R118" s="13"/>
      <c r="S118" s="13"/>
      <c r="T118" s="13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33.75" customHeight="1" x14ac:dyDescent="0.4">
      <c r="A119" s="4" t="s">
        <v>75</v>
      </c>
      <c r="B119" s="8">
        <v>712044.00000000023</v>
      </c>
      <c r="C119" s="63">
        <v>724014.00000000012</v>
      </c>
      <c r="D119" s="63">
        <v>712000.99999999988</v>
      </c>
      <c r="E119" s="63">
        <v>742401</v>
      </c>
      <c r="F119" s="63">
        <v>712544</v>
      </c>
      <c r="G119" s="63">
        <v>726521.00000000012</v>
      </c>
      <c r="H119" s="63">
        <v>762021</v>
      </c>
      <c r="I119" s="63">
        <v>762767</v>
      </c>
      <c r="J119" s="63">
        <v>687987</v>
      </c>
      <c r="K119" s="63">
        <v>709985</v>
      </c>
      <c r="L119" s="63">
        <v>733456.99999999988</v>
      </c>
      <c r="M119" s="63">
        <v>734021</v>
      </c>
      <c r="N119" s="64">
        <f>SUM(B119:M119)/12</f>
        <v>726646.91666666663</v>
      </c>
      <c r="O119" s="26"/>
      <c r="P119" s="7"/>
      <c r="Q119" s="13"/>
      <c r="R119" s="13"/>
      <c r="S119" s="13"/>
      <c r="T119" s="13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33.75" customHeight="1" thickBot="1" x14ac:dyDescent="0.45">
      <c r="A120" s="124" t="s">
        <v>46</v>
      </c>
      <c r="B120" s="151">
        <f t="shared" ref="B120:N120" si="4">SUM(B75:B119)</f>
        <v>2038409.1130999997</v>
      </c>
      <c r="C120" s="144">
        <f t="shared" si="4"/>
        <v>2322387.2744000005</v>
      </c>
      <c r="D120" s="144">
        <f t="shared" si="4"/>
        <v>2096150.6527</v>
      </c>
      <c r="E120" s="144">
        <f t="shared" si="4"/>
        <v>2356619.9597999998</v>
      </c>
      <c r="F120" s="144">
        <f t="shared" si="4"/>
        <v>2528413.9999999995</v>
      </c>
      <c r="G120" s="144">
        <f t="shared" si="4"/>
        <v>2019269</v>
      </c>
      <c r="H120" s="144">
        <f t="shared" si="4"/>
        <v>1884380</v>
      </c>
      <c r="I120" s="144">
        <f t="shared" si="4"/>
        <v>2024900</v>
      </c>
      <c r="J120" s="144">
        <f t="shared" si="4"/>
        <v>2099173</v>
      </c>
      <c r="K120" s="144">
        <f t="shared" si="4"/>
        <v>2251171</v>
      </c>
      <c r="L120" s="144">
        <f t="shared" si="4"/>
        <v>2328078</v>
      </c>
      <c r="M120" s="144">
        <f t="shared" si="4"/>
        <v>2175237</v>
      </c>
      <c r="N120" s="145">
        <f t="shared" si="4"/>
        <v>7881584.2196969707</v>
      </c>
      <c r="O120" s="26"/>
      <c r="P120" s="7"/>
      <c r="Q120" s="13"/>
      <c r="R120" s="13"/>
      <c r="S120" s="13"/>
      <c r="T120" s="13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s="66" customFormat="1" ht="30" customHeight="1" x14ac:dyDescent="0.35">
      <c r="A121" s="360" t="s">
        <v>268</v>
      </c>
      <c r="B121" s="361"/>
      <c r="C121" s="361"/>
      <c r="D121" s="361"/>
      <c r="E121" s="361"/>
      <c r="F121" s="361"/>
      <c r="G121" s="362"/>
      <c r="H121" s="361"/>
      <c r="I121" s="361"/>
      <c r="J121" s="361"/>
      <c r="K121" s="88"/>
      <c r="L121" s="88"/>
      <c r="M121" s="88"/>
      <c r="N121" s="88"/>
      <c r="O121" s="26"/>
      <c r="P121" s="15"/>
      <c r="Q121" s="26"/>
      <c r="R121" s="26"/>
      <c r="S121" s="26"/>
      <c r="T121" s="26"/>
    </row>
    <row r="122" spans="1:29" s="66" customFormat="1" ht="22.5" customHeight="1" x14ac:dyDescent="0.35">
      <c r="A122" s="360" t="s">
        <v>136</v>
      </c>
      <c r="B122" s="362"/>
      <c r="C122" s="362"/>
      <c r="D122" s="362"/>
      <c r="E122" s="362"/>
      <c r="F122" s="362"/>
      <c r="G122" s="362"/>
      <c r="H122" s="362"/>
      <c r="I122" s="362"/>
      <c r="J122" s="362"/>
      <c r="K122" s="16"/>
      <c r="L122" s="16"/>
      <c r="M122" s="16"/>
      <c r="N122" s="16"/>
      <c r="O122" s="26"/>
      <c r="P122" s="15"/>
      <c r="Q122" s="26"/>
      <c r="R122" s="26"/>
      <c r="S122" s="26"/>
      <c r="T122" s="26"/>
    </row>
    <row r="123" spans="1:29" s="66" customFormat="1" ht="23.25" x14ac:dyDescent="0.35">
      <c r="A123" s="360" t="s">
        <v>264</v>
      </c>
      <c r="B123" s="362"/>
      <c r="C123" s="362"/>
      <c r="D123" s="362"/>
      <c r="E123" s="362"/>
      <c r="F123" s="362"/>
      <c r="G123" s="362"/>
      <c r="H123" s="362"/>
      <c r="I123" s="362"/>
      <c r="J123" s="362"/>
      <c r="K123" s="16"/>
      <c r="L123" s="16"/>
      <c r="M123" s="16"/>
      <c r="N123" s="16"/>
      <c r="O123" s="26"/>
      <c r="P123" s="15"/>
      <c r="Q123" s="26"/>
      <c r="R123" s="26"/>
      <c r="S123" s="26"/>
      <c r="T123" s="26"/>
    </row>
    <row r="124" spans="1:29" s="66" customFormat="1" ht="28.5" customHeight="1" x14ac:dyDescent="0.35">
      <c r="A124" s="360" t="s">
        <v>267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16"/>
      <c r="L124" s="16"/>
      <c r="M124" s="16"/>
      <c r="N124" s="16"/>
      <c r="O124" s="26"/>
      <c r="P124" s="15"/>
      <c r="Q124" s="26"/>
      <c r="R124" s="26"/>
      <c r="S124" s="26"/>
      <c r="T124" s="26"/>
    </row>
    <row r="125" spans="1:29" s="66" customFormat="1" ht="23.25" x14ac:dyDescent="0.35">
      <c r="A125" s="363"/>
      <c r="B125" s="362"/>
      <c r="C125" s="362"/>
      <c r="D125" s="362"/>
      <c r="E125" s="362"/>
      <c r="F125" s="362"/>
      <c r="G125" s="362"/>
      <c r="H125" s="362"/>
      <c r="I125" s="362"/>
      <c r="J125" s="362"/>
      <c r="K125" s="113"/>
      <c r="L125" s="113"/>
      <c r="M125" s="113"/>
      <c r="N125" s="113"/>
      <c r="O125" s="26"/>
      <c r="P125" s="15"/>
      <c r="Q125" s="26"/>
      <c r="R125" s="26"/>
      <c r="S125" s="26"/>
      <c r="T125" s="26"/>
    </row>
    <row r="126" spans="1:29" s="66" customFormat="1" ht="23.25" x14ac:dyDescent="0.35">
      <c r="A126" s="363"/>
      <c r="B126" s="362"/>
      <c r="C126" s="362"/>
      <c r="D126" s="362"/>
      <c r="E126" s="362"/>
      <c r="F126" s="362"/>
      <c r="G126" s="362"/>
      <c r="H126" s="362"/>
      <c r="I126" s="362"/>
      <c r="J126" s="362"/>
      <c r="K126" s="113"/>
      <c r="L126" s="113"/>
      <c r="M126" s="113"/>
      <c r="N126" s="113"/>
      <c r="O126" s="26"/>
      <c r="P126" s="15"/>
      <c r="Q126" s="26"/>
      <c r="R126" s="26"/>
      <c r="S126" s="26"/>
      <c r="T126" s="26"/>
    </row>
    <row r="127" spans="1:29" s="66" customFormat="1" ht="21" x14ac:dyDescent="0.35">
      <c r="A127" s="112"/>
      <c r="B127" s="113"/>
      <c r="C127" s="113"/>
      <c r="D127" s="113"/>
      <c r="E127" s="113"/>
      <c r="F127" s="113"/>
      <c r="H127" s="113"/>
      <c r="I127" s="113"/>
      <c r="J127" s="113"/>
      <c r="K127" s="113"/>
      <c r="L127" s="113"/>
      <c r="M127" s="113"/>
      <c r="N127" s="113"/>
      <c r="O127" s="26"/>
      <c r="P127" s="15"/>
      <c r="Q127" s="26"/>
      <c r="R127" s="26"/>
      <c r="S127" s="26"/>
      <c r="T127" s="26"/>
    </row>
    <row r="128" spans="1:29" s="66" customFormat="1" ht="21" x14ac:dyDescent="0.35">
      <c r="A128" s="112"/>
      <c r="B128" s="113"/>
      <c r="C128" s="113"/>
      <c r="D128" s="113"/>
      <c r="E128" s="113"/>
      <c r="F128" s="113"/>
      <c r="H128" s="113"/>
      <c r="I128" s="113"/>
      <c r="J128" s="113"/>
      <c r="K128" s="113"/>
      <c r="L128" s="113"/>
      <c r="M128" s="113"/>
      <c r="N128" s="113"/>
      <c r="O128" s="26"/>
      <c r="P128" s="15"/>
      <c r="Q128" s="26"/>
      <c r="R128" s="26"/>
      <c r="S128" s="26"/>
      <c r="T128" s="26"/>
    </row>
    <row r="129" spans="1:33" s="66" customFormat="1" ht="21" x14ac:dyDescent="0.35">
      <c r="A129" s="112"/>
      <c r="B129" s="113"/>
      <c r="C129" s="113"/>
      <c r="D129" s="113"/>
      <c r="E129" s="113"/>
      <c r="F129" s="113"/>
      <c r="H129" s="113"/>
      <c r="I129" s="113"/>
      <c r="J129" s="113"/>
      <c r="K129" s="113"/>
      <c r="L129" s="113"/>
      <c r="M129" s="113"/>
      <c r="N129" s="113"/>
      <c r="O129" s="26"/>
      <c r="P129" s="15"/>
      <c r="Q129" s="26"/>
      <c r="R129" s="26"/>
      <c r="S129" s="26"/>
      <c r="T129" s="26"/>
    </row>
    <row r="130" spans="1:33" s="66" customFormat="1" ht="21" x14ac:dyDescent="0.35">
      <c r="A130" s="16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26"/>
      <c r="P130" s="15"/>
      <c r="Q130" s="26"/>
      <c r="R130" s="26"/>
      <c r="S130" s="26"/>
      <c r="T130" s="26"/>
    </row>
    <row r="131" spans="1:33" s="66" customFormat="1" ht="9.75" customHeight="1" x14ac:dyDescent="0.4">
      <c r="A131" s="471"/>
      <c r="B131" s="471"/>
      <c r="C131" s="471"/>
      <c r="D131" s="471"/>
      <c r="E131" s="471"/>
      <c r="F131" s="471"/>
      <c r="G131" s="471"/>
      <c r="H131" s="471"/>
      <c r="I131" s="471"/>
      <c r="J131" s="471"/>
      <c r="K131" s="471"/>
      <c r="L131" s="471"/>
      <c r="M131" s="471"/>
      <c r="N131" s="471"/>
      <c r="O131" s="26"/>
      <c r="P131" s="15"/>
      <c r="Q131" s="26"/>
      <c r="R131" s="26"/>
      <c r="S131" s="26"/>
      <c r="T131" s="26"/>
    </row>
    <row r="132" spans="1:33" s="66" customFormat="1" ht="36" customHeight="1" x14ac:dyDescent="0.4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26"/>
      <c r="P132" s="15"/>
      <c r="Q132" s="26"/>
      <c r="R132" s="26"/>
      <c r="S132" s="26"/>
      <c r="T132" s="26"/>
    </row>
    <row r="133" spans="1:33" s="66" customFormat="1" ht="36" customHeight="1" x14ac:dyDescent="0.4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26"/>
      <c r="P133" s="15"/>
      <c r="Q133" s="26"/>
      <c r="R133" s="26"/>
      <c r="S133" s="26"/>
      <c r="T133" s="26"/>
    </row>
    <row r="134" spans="1:33" s="66" customFormat="1" ht="36" customHeight="1" x14ac:dyDescent="0.4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26"/>
      <c r="P134" s="15"/>
      <c r="Q134" s="26"/>
      <c r="R134" s="26"/>
      <c r="S134" s="26"/>
      <c r="T134" s="26"/>
    </row>
    <row r="135" spans="1:33" s="66" customFormat="1" ht="36" customHeight="1" x14ac:dyDescent="0.4">
      <c r="A135" s="471" t="s">
        <v>133</v>
      </c>
      <c r="B135" s="471"/>
      <c r="C135" s="471"/>
      <c r="D135" s="471"/>
      <c r="E135" s="471"/>
      <c r="F135" s="471"/>
      <c r="G135" s="471"/>
      <c r="H135" s="471"/>
      <c r="I135" s="471"/>
      <c r="J135" s="471"/>
      <c r="K135" s="471"/>
      <c r="L135" s="471"/>
      <c r="M135" s="471"/>
      <c r="N135" s="471"/>
      <c r="O135" s="26"/>
      <c r="P135" s="15"/>
      <c r="Q135" s="26"/>
      <c r="R135" s="26"/>
      <c r="S135" s="26"/>
      <c r="T135" s="26"/>
    </row>
    <row r="136" spans="1:33" s="66" customFormat="1" ht="9.75" customHeight="1" x14ac:dyDescent="0.3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26"/>
      <c r="P136" s="15"/>
      <c r="Q136" s="26"/>
      <c r="R136" s="26"/>
      <c r="S136" s="26"/>
      <c r="T136" s="26"/>
    </row>
    <row r="137" spans="1:33" s="66" customFormat="1" ht="26.25" x14ac:dyDescent="0.4">
      <c r="A137" s="471" t="s">
        <v>78</v>
      </c>
      <c r="B137" s="471"/>
      <c r="C137" s="471"/>
      <c r="D137" s="471"/>
      <c r="E137" s="471"/>
      <c r="F137" s="471"/>
      <c r="G137" s="471"/>
      <c r="H137" s="471"/>
      <c r="I137" s="471"/>
      <c r="J137" s="471"/>
      <c r="K137" s="471"/>
      <c r="L137" s="471"/>
      <c r="M137" s="471"/>
      <c r="N137" s="471"/>
      <c r="O137" s="26"/>
      <c r="P137" s="15"/>
      <c r="Q137" s="26"/>
      <c r="R137" s="26"/>
      <c r="S137" s="26"/>
      <c r="T137" s="26"/>
    </row>
    <row r="138" spans="1:33" s="66" customFormat="1" ht="26.25" x14ac:dyDescent="0.4">
      <c r="A138" s="471" t="s">
        <v>47</v>
      </c>
      <c r="B138" s="471"/>
      <c r="C138" s="471"/>
      <c r="D138" s="471"/>
      <c r="E138" s="471"/>
      <c r="F138" s="471"/>
      <c r="G138" s="471"/>
      <c r="H138" s="471"/>
      <c r="I138" s="471"/>
      <c r="J138" s="471"/>
      <c r="K138" s="471"/>
      <c r="L138" s="471"/>
      <c r="M138" s="471"/>
      <c r="N138" s="471"/>
      <c r="O138" s="26"/>
      <c r="P138" s="15"/>
      <c r="Q138" s="26"/>
      <c r="R138" s="26"/>
      <c r="S138" s="26"/>
      <c r="T138" s="26"/>
    </row>
    <row r="139" spans="1:33" s="66" customFormat="1" ht="12" customHeight="1" thickBot="1" x14ac:dyDescent="0.4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26"/>
      <c r="P139" s="15"/>
      <c r="Q139" s="26"/>
      <c r="R139" s="26"/>
      <c r="S139" s="26"/>
      <c r="T139" s="26"/>
    </row>
    <row r="140" spans="1:33" ht="33" customHeight="1" x14ac:dyDescent="0.35">
      <c r="A140" s="140" t="s">
        <v>1</v>
      </c>
      <c r="B140" s="141" t="s">
        <v>2</v>
      </c>
      <c r="C140" s="141" t="s">
        <v>3</v>
      </c>
      <c r="D140" s="141" t="s">
        <v>4</v>
      </c>
      <c r="E140" s="141" t="s">
        <v>5</v>
      </c>
      <c r="F140" s="141" t="s">
        <v>6</v>
      </c>
      <c r="G140" s="141" t="s">
        <v>7</v>
      </c>
      <c r="H140" s="141" t="s">
        <v>8</v>
      </c>
      <c r="I140" s="141" t="s">
        <v>9</v>
      </c>
      <c r="J140" s="141" t="s">
        <v>10</v>
      </c>
      <c r="K140" s="141" t="s">
        <v>11</v>
      </c>
      <c r="L140" s="141" t="s">
        <v>12</v>
      </c>
      <c r="M140" s="141" t="s">
        <v>13</v>
      </c>
      <c r="N140" s="142" t="s">
        <v>14</v>
      </c>
      <c r="O140" s="26"/>
      <c r="Q140" s="13"/>
      <c r="R140" s="13"/>
      <c r="S140" s="13"/>
      <c r="T140" s="13"/>
    </row>
    <row r="141" spans="1:33" ht="34.5" customHeight="1" x14ac:dyDescent="0.4">
      <c r="A141" s="55" t="s">
        <v>128</v>
      </c>
      <c r="B141" s="63">
        <v>52428</v>
      </c>
      <c r="C141" s="63">
        <v>849</v>
      </c>
      <c r="D141" s="63">
        <v>416843.54695983382</v>
      </c>
      <c r="E141" s="63">
        <v>2006735</v>
      </c>
      <c r="F141" s="63">
        <v>3491262</v>
      </c>
      <c r="G141" s="63">
        <v>814397</v>
      </c>
      <c r="H141" s="63">
        <v>137134</v>
      </c>
      <c r="I141" s="63">
        <v>560703</v>
      </c>
      <c r="J141" s="63">
        <v>990503</v>
      </c>
      <c r="K141" s="63">
        <v>1827549</v>
      </c>
      <c r="L141" s="63">
        <v>1185362</v>
      </c>
      <c r="M141" s="63">
        <v>328406</v>
      </c>
      <c r="N141" s="64">
        <f>SUM(B141:M141)</f>
        <v>11812171.546959834</v>
      </c>
      <c r="O141" s="26"/>
      <c r="P141" s="7"/>
      <c r="Q141" s="13"/>
      <c r="R141" s="13"/>
      <c r="S141" s="13"/>
      <c r="T141" s="1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</row>
    <row r="142" spans="1:33" ht="34.5" customHeight="1" x14ac:dyDescent="0.4">
      <c r="A142" s="55" t="s">
        <v>61</v>
      </c>
      <c r="B142" s="63">
        <v>54109</v>
      </c>
      <c r="C142" s="63">
        <v>69877.000000000015</v>
      </c>
      <c r="D142" s="63">
        <v>46090</v>
      </c>
      <c r="E142" s="63">
        <v>58201.000000000015</v>
      </c>
      <c r="F142" s="63">
        <v>42849</v>
      </c>
      <c r="G142" s="63">
        <v>75854</v>
      </c>
      <c r="H142" s="63">
        <v>45158</v>
      </c>
      <c r="I142" s="63">
        <v>56850</v>
      </c>
      <c r="J142" s="63">
        <v>65477</v>
      </c>
      <c r="K142" s="63">
        <v>78541</v>
      </c>
      <c r="L142" s="63">
        <v>57895.000000000007</v>
      </c>
      <c r="M142" s="63">
        <v>99898</v>
      </c>
      <c r="N142" s="64">
        <f t="shared" ref="N142:N185" si="5">SUM(B142:M142)</f>
        <v>750799</v>
      </c>
      <c r="O142" s="26"/>
      <c r="P142" s="7"/>
      <c r="Q142" s="13"/>
      <c r="R142" s="13"/>
      <c r="S142" s="13"/>
      <c r="T142" s="1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</row>
    <row r="143" spans="1:33" ht="34.5" customHeight="1" x14ac:dyDescent="0.4">
      <c r="A143" s="55" t="s">
        <v>15</v>
      </c>
      <c r="B143" s="63">
        <v>12014</v>
      </c>
      <c r="C143" s="63">
        <v>16691</v>
      </c>
      <c r="D143" s="63">
        <v>330</v>
      </c>
      <c r="E143" s="63">
        <v>0</v>
      </c>
      <c r="F143" s="63">
        <v>2014</v>
      </c>
      <c r="G143" s="63">
        <v>480</v>
      </c>
      <c r="H143" s="63">
        <v>0</v>
      </c>
      <c r="I143" s="63">
        <v>741</v>
      </c>
      <c r="J143" s="63">
        <v>2345</v>
      </c>
      <c r="K143" s="63">
        <v>2153</v>
      </c>
      <c r="L143" s="63">
        <v>660</v>
      </c>
      <c r="M143" s="63">
        <v>4320</v>
      </c>
      <c r="N143" s="64">
        <f>SUM(B143:M143)</f>
        <v>41748</v>
      </c>
      <c r="O143" s="26"/>
      <c r="P143" s="7"/>
      <c r="Q143" s="13"/>
      <c r="R143" s="13"/>
      <c r="S143" s="13"/>
      <c r="T143" s="1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ht="34.5" customHeight="1" x14ac:dyDescent="0.4">
      <c r="A144" s="55" t="s">
        <v>48</v>
      </c>
      <c r="B144" s="63">
        <v>46583.133333333339</v>
      </c>
      <c r="C144" s="63">
        <v>43916.247176718112</v>
      </c>
      <c r="D144" s="63">
        <v>45535.120863232361</v>
      </c>
      <c r="E144" s="63">
        <v>45947.374547049534</v>
      </c>
      <c r="F144" s="63">
        <v>42800.923861358984</v>
      </c>
      <c r="G144" s="63">
        <v>44201</v>
      </c>
      <c r="H144" s="63">
        <v>45466</v>
      </c>
      <c r="I144" s="63">
        <v>45303</v>
      </c>
      <c r="J144" s="63">
        <v>44890</v>
      </c>
      <c r="K144" s="63">
        <v>46725</v>
      </c>
      <c r="L144" s="63">
        <v>44810</v>
      </c>
      <c r="M144" s="63">
        <v>45584</v>
      </c>
      <c r="N144" s="64">
        <f>SUM(B144:M144)</f>
        <v>541761.79978169233</v>
      </c>
      <c r="O144" s="26"/>
      <c r="P144" s="7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</row>
    <row r="145" spans="1:33" ht="34.5" customHeight="1" x14ac:dyDescent="0.4">
      <c r="A145" s="55" t="s">
        <v>62</v>
      </c>
      <c r="B145" s="63">
        <v>10213.999999999998</v>
      </c>
      <c r="C145" s="63">
        <v>1865</v>
      </c>
      <c r="D145" s="63">
        <v>2919.9999999999995</v>
      </c>
      <c r="E145" s="63">
        <v>8201</v>
      </c>
      <c r="F145" s="63">
        <v>3615</v>
      </c>
      <c r="G145" s="63">
        <v>5985</v>
      </c>
      <c r="H145" s="63">
        <v>10173</v>
      </c>
      <c r="I145" s="63">
        <v>12045</v>
      </c>
      <c r="J145" s="63">
        <v>6401</v>
      </c>
      <c r="K145" s="63">
        <v>11857</v>
      </c>
      <c r="L145" s="63">
        <v>20147</v>
      </c>
      <c r="M145" s="63">
        <v>18744</v>
      </c>
      <c r="N145" s="64">
        <f t="shared" ref="N145:N183" si="6">SUM(B145:M145)</f>
        <v>112167</v>
      </c>
      <c r="O145" s="26"/>
      <c r="P145" s="7"/>
      <c r="Q145" s="13"/>
      <c r="R145" s="13"/>
      <c r="S145" s="13"/>
      <c r="T145" s="1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</row>
    <row r="146" spans="1:33" ht="34.5" customHeight="1" x14ac:dyDescent="0.4">
      <c r="A146" s="55" t="s">
        <v>63</v>
      </c>
      <c r="B146" s="63">
        <v>9521</v>
      </c>
      <c r="C146" s="63">
        <v>254876.99999999997</v>
      </c>
      <c r="D146" s="63">
        <v>37990</v>
      </c>
      <c r="E146" s="63">
        <v>12042</v>
      </c>
      <c r="F146" s="63">
        <v>6843</v>
      </c>
      <c r="G146" s="63">
        <v>3211</v>
      </c>
      <c r="H146" s="63">
        <v>2728</v>
      </c>
      <c r="I146" s="63">
        <v>5254</v>
      </c>
      <c r="J146" s="63">
        <v>3258</v>
      </c>
      <c r="K146" s="63">
        <v>2854</v>
      </c>
      <c r="L146" s="63">
        <v>8745</v>
      </c>
      <c r="M146" s="63">
        <v>22546.999999999996</v>
      </c>
      <c r="N146" s="64">
        <f t="shared" si="6"/>
        <v>369870</v>
      </c>
      <c r="O146" s="26"/>
      <c r="P146" s="7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</row>
    <row r="147" spans="1:33" ht="34.5" customHeight="1" x14ac:dyDescent="0.4">
      <c r="A147" s="55" t="s">
        <v>17</v>
      </c>
      <c r="B147" s="63">
        <v>16520</v>
      </c>
      <c r="C147" s="63">
        <v>37655</v>
      </c>
      <c r="D147" s="63">
        <v>53984</v>
      </c>
      <c r="E147" s="63">
        <v>9873.9999999999982</v>
      </c>
      <c r="F147" s="63">
        <v>3374</v>
      </c>
      <c r="G147" s="63">
        <v>5241</v>
      </c>
      <c r="H147" s="63">
        <v>5682</v>
      </c>
      <c r="I147" s="63">
        <v>9109</v>
      </c>
      <c r="J147" s="63">
        <v>4699</v>
      </c>
      <c r="K147" s="63">
        <v>3620</v>
      </c>
      <c r="L147" s="63">
        <v>10600.000000000002</v>
      </c>
      <c r="M147" s="63">
        <v>54874</v>
      </c>
      <c r="N147" s="64">
        <f t="shared" si="6"/>
        <v>215232</v>
      </c>
      <c r="O147" s="26"/>
      <c r="P147" s="7"/>
      <c r="Q147" s="13"/>
      <c r="R147" s="13"/>
      <c r="S147" s="13"/>
      <c r="T147" s="1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ht="34.5" customHeight="1" x14ac:dyDescent="0.4">
      <c r="A148" s="55" t="s">
        <v>18</v>
      </c>
      <c r="B148" s="63">
        <v>934</v>
      </c>
      <c r="C148" s="63">
        <v>524</v>
      </c>
      <c r="D148" s="63">
        <v>1324</v>
      </c>
      <c r="E148" s="63">
        <v>825</v>
      </c>
      <c r="F148" s="63">
        <v>160</v>
      </c>
      <c r="G148" s="63">
        <v>485</v>
      </c>
      <c r="H148" s="63">
        <v>871</v>
      </c>
      <c r="I148" s="63">
        <v>1302</v>
      </c>
      <c r="J148" s="63">
        <v>625</v>
      </c>
      <c r="K148" s="63">
        <v>156</v>
      </c>
      <c r="L148" s="63">
        <v>951.99999999999989</v>
      </c>
      <c r="M148" s="63">
        <v>828</v>
      </c>
      <c r="N148" s="64">
        <f t="shared" si="6"/>
        <v>8986</v>
      </c>
      <c r="O148" s="26"/>
      <c r="P148" s="7"/>
      <c r="Q148" s="13"/>
      <c r="R148" s="13"/>
      <c r="S148" s="13"/>
      <c r="T148" s="1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</row>
    <row r="149" spans="1:33" ht="34.5" customHeight="1" x14ac:dyDescent="0.4">
      <c r="A149" s="55" t="s">
        <v>64</v>
      </c>
      <c r="B149" s="63">
        <v>74548</v>
      </c>
      <c r="C149" s="63">
        <v>65142</v>
      </c>
      <c r="D149" s="63">
        <v>48920.000000000007</v>
      </c>
      <c r="E149" s="63">
        <v>40124</v>
      </c>
      <c r="F149" s="63">
        <v>23544.000000000004</v>
      </c>
      <c r="G149" s="63">
        <v>23002</v>
      </c>
      <c r="H149" s="63">
        <v>13451</v>
      </c>
      <c r="I149" s="63">
        <v>21402</v>
      </c>
      <c r="J149" s="63">
        <v>14257</v>
      </c>
      <c r="K149" s="63">
        <v>12699</v>
      </c>
      <c r="L149" s="63">
        <v>24854</v>
      </c>
      <c r="M149" s="63">
        <v>99874</v>
      </c>
      <c r="N149" s="64">
        <f t="shared" si="6"/>
        <v>461817</v>
      </c>
      <c r="O149" s="26"/>
      <c r="P149" s="7"/>
      <c r="Q149" s="13"/>
      <c r="R149" s="13"/>
      <c r="S149" s="13"/>
      <c r="T149" s="1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</row>
    <row r="150" spans="1:33" ht="34.5" customHeight="1" x14ac:dyDescent="0.4">
      <c r="A150" s="55" t="s">
        <v>19</v>
      </c>
      <c r="B150" s="63">
        <v>61936</v>
      </c>
      <c r="C150" s="63">
        <v>87406</v>
      </c>
      <c r="D150" s="63">
        <v>92684</v>
      </c>
      <c r="E150" s="63">
        <v>112044</v>
      </c>
      <c r="F150" s="63">
        <v>64122</v>
      </c>
      <c r="G150" s="63">
        <v>79852</v>
      </c>
      <c r="H150" s="63">
        <v>73132</v>
      </c>
      <c r="I150" s="63">
        <v>53857</v>
      </c>
      <c r="J150" s="63">
        <v>45235</v>
      </c>
      <c r="K150" s="63">
        <v>72543.999999999985</v>
      </c>
      <c r="L150" s="63">
        <v>85906.000000000015</v>
      </c>
      <c r="M150" s="63">
        <v>82014</v>
      </c>
      <c r="N150" s="64">
        <f t="shared" si="6"/>
        <v>910732</v>
      </c>
      <c r="O150" s="26"/>
      <c r="P150" s="7"/>
      <c r="Q150" s="13"/>
      <c r="R150" s="13"/>
      <c r="S150" s="13"/>
      <c r="T150" s="1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</row>
    <row r="151" spans="1:33" ht="34.5" customHeight="1" x14ac:dyDescent="0.4">
      <c r="A151" s="55" t="s">
        <v>20</v>
      </c>
      <c r="B151" s="63">
        <v>74805</v>
      </c>
      <c r="C151" s="63">
        <v>91169</v>
      </c>
      <c r="D151" s="63">
        <v>52834</v>
      </c>
      <c r="E151" s="63">
        <v>91874</v>
      </c>
      <c r="F151" s="63">
        <v>42273</v>
      </c>
      <c r="G151" s="63">
        <v>40114</v>
      </c>
      <c r="H151" s="63">
        <v>26586</v>
      </c>
      <c r="I151" s="63">
        <v>32154</v>
      </c>
      <c r="J151" s="63">
        <v>29214</v>
      </c>
      <c r="K151" s="63">
        <v>42592</v>
      </c>
      <c r="L151" s="63">
        <v>54628</v>
      </c>
      <c r="M151" s="63">
        <v>62147</v>
      </c>
      <c r="N151" s="64">
        <f t="shared" si="6"/>
        <v>640390</v>
      </c>
      <c r="O151" s="26"/>
      <c r="P151" s="7"/>
      <c r="Q151" s="13"/>
      <c r="R151" s="13"/>
      <c r="S151" s="13"/>
      <c r="T151" s="1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</row>
    <row r="152" spans="1:33" ht="34.5" customHeight="1" x14ac:dyDescent="0.4">
      <c r="A152" s="55" t="s">
        <v>21</v>
      </c>
      <c r="B152" s="63">
        <v>129985</v>
      </c>
      <c r="C152" s="63">
        <v>206940</v>
      </c>
      <c r="D152" s="63">
        <v>135150</v>
      </c>
      <c r="E152" s="63">
        <v>118969.00000000001</v>
      </c>
      <c r="F152" s="63">
        <v>172014</v>
      </c>
      <c r="G152" s="63">
        <v>101635</v>
      </c>
      <c r="H152" s="63">
        <v>103365</v>
      </c>
      <c r="I152" s="63">
        <v>102200</v>
      </c>
      <c r="J152" s="63">
        <v>191375</v>
      </c>
      <c r="K152" s="63">
        <v>143545</v>
      </c>
      <c r="L152" s="63">
        <v>102147.00000000001</v>
      </c>
      <c r="M152" s="63">
        <v>98958</v>
      </c>
      <c r="N152" s="64">
        <f t="shared" si="6"/>
        <v>1606283</v>
      </c>
      <c r="O152" s="26"/>
      <c r="P152" s="7"/>
      <c r="Q152" s="13"/>
      <c r="R152" s="13"/>
      <c r="S152" s="13"/>
      <c r="T152" s="1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</row>
    <row r="153" spans="1:33" ht="34.5" customHeight="1" x14ac:dyDescent="0.4">
      <c r="A153" s="55" t="s">
        <v>65</v>
      </c>
      <c r="B153" s="63">
        <v>75241</v>
      </c>
      <c r="C153" s="63">
        <v>77017</v>
      </c>
      <c r="D153" s="63">
        <v>51933</v>
      </c>
      <c r="E153" s="63">
        <v>66201</v>
      </c>
      <c r="F153" s="63">
        <v>37543.999999999993</v>
      </c>
      <c r="G153" s="63">
        <v>47240</v>
      </c>
      <c r="H153" s="63">
        <v>53570</v>
      </c>
      <c r="I153" s="63">
        <v>47243</v>
      </c>
      <c r="J153" s="63">
        <v>32463</v>
      </c>
      <c r="K153" s="63">
        <v>55900</v>
      </c>
      <c r="L153" s="63">
        <v>49130</v>
      </c>
      <c r="M153" s="63">
        <v>94311</v>
      </c>
      <c r="N153" s="64">
        <f t="shared" si="6"/>
        <v>687793</v>
      </c>
      <c r="O153" s="26"/>
      <c r="P153" s="7"/>
      <c r="Q153" s="13"/>
      <c r="R153" s="13"/>
      <c r="S153" s="13"/>
      <c r="T153" s="1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</row>
    <row r="154" spans="1:33" ht="34.5" customHeight="1" x14ac:dyDescent="0.4">
      <c r="A154" s="55" t="s">
        <v>22</v>
      </c>
      <c r="B154" s="63">
        <v>286214</v>
      </c>
      <c r="C154" s="63">
        <v>452121.99999999988</v>
      </c>
      <c r="D154" s="63">
        <v>258967</v>
      </c>
      <c r="E154" s="63">
        <v>258930</v>
      </c>
      <c r="F154" s="63">
        <v>289544</v>
      </c>
      <c r="G154" s="63">
        <v>259843.99999999994</v>
      </c>
      <c r="H154" s="63">
        <v>211753</v>
      </c>
      <c r="I154" s="63">
        <v>205752</v>
      </c>
      <c r="J154" s="63">
        <v>258473.99999999997</v>
      </c>
      <c r="K154" s="63">
        <v>275483.99999999994</v>
      </c>
      <c r="L154" s="63">
        <v>415066.99999999994</v>
      </c>
      <c r="M154" s="63">
        <v>342144.99999999994</v>
      </c>
      <c r="N154" s="64">
        <f t="shared" si="6"/>
        <v>3514296</v>
      </c>
      <c r="O154" s="26"/>
      <c r="P154" s="7"/>
      <c r="Q154" s="13"/>
      <c r="R154" s="13"/>
      <c r="S154" s="13"/>
      <c r="T154" s="1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</row>
    <row r="155" spans="1:33" ht="34.5" customHeight="1" x14ac:dyDescent="0.4">
      <c r="A155" s="55" t="s">
        <v>66</v>
      </c>
      <c r="B155" s="63">
        <v>166836</v>
      </c>
      <c r="C155" s="63">
        <v>95424.000000000015</v>
      </c>
      <c r="D155" s="63">
        <v>86247</v>
      </c>
      <c r="E155" s="63">
        <v>98957.999999999985</v>
      </c>
      <c r="F155" s="63">
        <v>54924</v>
      </c>
      <c r="G155" s="63">
        <v>87524</v>
      </c>
      <c r="H155" s="63">
        <v>54748</v>
      </c>
      <c r="I155" s="63">
        <v>78110</v>
      </c>
      <c r="J155" s="63">
        <v>61024</v>
      </c>
      <c r="K155" s="63">
        <v>52100.999999999993</v>
      </c>
      <c r="L155" s="63">
        <v>63246.000000000007</v>
      </c>
      <c r="M155" s="63">
        <v>72358</v>
      </c>
      <c r="N155" s="64">
        <f t="shared" si="6"/>
        <v>971500</v>
      </c>
      <c r="O155" s="26"/>
      <c r="P155" s="7"/>
      <c r="Q155" s="13"/>
      <c r="R155" s="13"/>
      <c r="S155" s="13"/>
      <c r="T155" s="1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</row>
    <row r="156" spans="1:33" ht="34.5" customHeight="1" x14ac:dyDescent="0.4">
      <c r="A156" s="55" t="s">
        <v>23</v>
      </c>
      <c r="B156" s="63">
        <v>0</v>
      </c>
      <c r="C156" s="63">
        <v>96</v>
      </c>
      <c r="D156" s="63">
        <v>1644</v>
      </c>
      <c r="E156" s="63">
        <v>17048</v>
      </c>
      <c r="F156" s="63">
        <v>38094</v>
      </c>
      <c r="G156" s="63">
        <v>0</v>
      </c>
      <c r="H156" s="63">
        <v>0</v>
      </c>
      <c r="I156" s="63">
        <v>120</v>
      </c>
      <c r="J156" s="63">
        <v>17048</v>
      </c>
      <c r="K156" s="63">
        <v>0</v>
      </c>
      <c r="L156" s="63">
        <v>0</v>
      </c>
      <c r="M156" s="63">
        <v>0</v>
      </c>
      <c r="N156" s="64">
        <f t="shared" si="6"/>
        <v>74050</v>
      </c>
      <c r="O156" s="26"/>
      <c r="P156" s="7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</row>
    <row r="157" spans="1:33" ht="34.5" customHeight="1" x14ac:dyDescent="0.4">
      <c r="A157" s="55" t="s">
        <v>24</v>
      </c>
      <c r="B157" s="63">
        <v>72652</v>
      </c>
      <c r="C157" s="63">
        <v>53458</v>
      </c>
      <c r="D157" s="63">
        <v>58980</v>
      </c>
      <c r="E157" s="63">
        <v>65042</v>
      </c>
      <c r="F157" s="63">
        <v>44100</v>
      </c>
      <c r="G157" s="63">
        <v>84044</v>
      </c>
      <c r="H157" s="63">
        <v>45872</v>
      </c>
      <c r="I157" s="63">
        <v>49326</v>
      </c>
      <c r="J157" s="63">
        <v>59894.999999999993</v>
      </c>
      <c r="K157" s="63">
        <v>60157</v>
      </c>
      <c r="L157" s="63">
        <v>76071.999999999985</v>
      </c>
      <c r="M157" s="63">
        <v>92540.999999999985</v>
      </c>
      <c r="N157" s="64">
        <f t="shared" si="6"/>
        <v>762139</v>
      </c>
      <c r="O157" s="26"/>
      <c r="P157" s="7"/>
      <c r="Q157" s="13"/>
      <c r="R157" s="13"/>
      <c r="S157" s="13"/>
      <c r="T157" s="1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</row>
    <row r="158" spans="1:33" ht="34.5" customHeight="1" x14ac:dyDescent="0.4">
      <c r="A158" s="55" t="s">
        <v>25</v>
      </c>
      <c r="B158" s="63">
        <v>42014</v>
      </c>
      <c r="C158" s="63">
        <v>33286</v>
      </c>
      <c r="D158" s="63">
        <v>47662</v>
      </c>
      <c r="E158" s="63">
        <v>53522</v>
      </c>
      <c r="F158" s="63">
        <v>32013.999999999894</v>
      </c>
      <c r="G158" s="63">
        <v>38922</v>
      </c>
      <c r="H158" s="63">
        <v>41748</v>
      </c>
      <c r="I158" s="63">
        <v>39458</v>
      </c>
      <c r="J158" s="63">
        <v>34121</v>
      </c>
      <c r="K158" s="63">
        <v>27275</v>
      </c>
      <c r="L158" s="63">
        <v>27764</v>
      </c>
      <c r="M158" s="63">
        <v>44521</v>
      </c>
      <c r="N158" s="64">
        <f t="shared" si="6"/>
        <v>462306.99999999988</v>
      </c>
      <c r="O158" s="26"/>
      <c r="P158" s="7"/>
      <c r="Q158" s="13"/>
      <c r="R158" s="13"/>
      <c r="S158" s="13"/>
      <c r="T158" s="1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</row>
    <row r="159" spans="1:33" ht="34.5" customHeight="1" x14ac:dyDescent="0.4">
      <c r="A159" s="55" t="s">
        <v>26</v>
      </c>
      <c r="B159" s="63">
        <v>59229</v>
      </c>
      <c r="C159" s="63">
        <v>85463</v>
      </c>
      <c r="D159" s="63">
        <v>121186</v>
      </c>
      <c r="E159" s="63">
        <v>310023</v>
      </c>
      <c r="F159" s="63">
        <v>193092</v>
      </c>
      <c r="G159" s="63">
        <v>60677</v>
      </c>
      <c r="H159" s="63">
        <v>79834</v>
      </c>
      <c r="I159" s="63">
        <v>50129</v>
      </c>
      <c r="J159" s="63">
        <v>144254</v>
      </c>
      <c r="K159" s="63">
        <v>57807</v>
      </c>
      <c r="L159" s="63">
        <v>58526</v>
      </c>
      <c r="M159" s="63">
        <v>48983</v>
      </c>
      <c r="N159" s="64">
        <f t="shared" si="6"/>
        <v>1269203</v>
      </c>
      <c r="O159" s="26"/>
      <c r="P159" s="7"/>
      <c r="Q159" s="13"/>
      <c r="R159" s="13"/>
      <c r="S159" s="13"/>
      <c r="T159" s="1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</row>
    <row r="160" spans="1:33" ht="34.5" customHeight="1" x14ac:dyDescent="0.4">
      <c r="A160" s="55" t="s">
        <v>27</v>
      </c>
      <c r="B160" s="63">
        <v>28986</v>
      </c>
      <c r="C160" s="63">
        <v>21288</v>
      </c>
      <c r="D160" s="63">
        <v>21464</v>
      </c>
      <c r="E160" s="63">
        <v>25477</v>
      </c>
      <c r="F160" s="63">
        <v>18824</v>
      </c>
      <c r="G160" s="63">
        <v>14879</v>
      </c>
      <c r="H160" s="63">
        <v>23923</v>
      </c>
      <c r="I160" s="63">
        <v>13117</v>
      </c>
      <c r="J160" s="63">
        <v>23014</v>
      </c>
      <c r="K160" s="63">
        <v>21041</v>
      </c>
      <c r="L160" s="63">
        <v>20168</v>
      </c>
      <c r="M160" s="63">
        <v>43013.999999999993</v>
      </c>
      <c r="N160" s="64">
        <f t="shared" si="6"/>
        <v>275195</v>
      </c>
      <c r="O160" s="26"/>
      <c r="P160" s="7"/>
      <c r="Q160" s="13"/>
      <c r="R160" s="13"/>
      <c r="S160" s="13"/>
      <c r="T160" s="1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</row>
    <row r="161" spans="1:33" ht="34.5" customHeight="1" x14ac:dyDescent="0.4">
      <c r="A161" s="55" t="s">
        <v>49</v>
      </c>
      <c r="B161" s="63">
        <v>3115.6250000000005</v>
      </c>
      <c r="C161" s="63">
        <v>2731.25</v>
      </c>
      <c r="D161" s="63">
        <v>10376.25</v>
      </c>
      <c r="E161" s="63">
        <v>3180</v>
      </c>
      <c r="F161" s="63">
        <v>4985</v>
      </c>
      <c r="G161" s="63">
        <v>6250</v>
      </c>
      <c r="H161" s="63">
        <v>4750</v>
      </c>
      <c r="I161" s="63">
        <v>3849</v>
      </c>
      <c r="J161" s="63">
        <v>4099</v>
      </c>
      <c r="K161" s="63">
        <v>5192</v>
      </c>
      <c r="L161" s="63">
        <v>5334</v>
      </c>
      <c r="M161" s="63">
        <v>4561</v>
      </c>
      <c r="N161" s="64">
        <f t="shared" si="6"/>
        <v>58423.125</v>
      </c>
      <c r="O161" s="26"/>
      <c r="P161" s="7"/>
      <c r="Q161" s="13"/>
      <c r="R161" s="13"/>
      <c r="S161" s="13"/>
      <c r="T161" s="1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</row>
    <row r="162" spans="1:33" ht="34.5" customHeight="1" x14ac:dyDescent="0.4">
      <c r="A162" s="55" t="s">
        <v>50</v>
      </c>
      <c r="B162" s="63">
        <v>2834.3142857142857</v>
      </c>
      <c r="C162" s="63">
        <v>4006.1142857142859</v>
      </c>
      <c r="D162" s="63">
        <v>2497.4285714285711</v>
      </c>
      <c r="E162" s="63">
        <v>851.99999999999989</v>
      </c>
      <c r="F162" s="63">
        <v>1240.0000000000002</v>
      </c>
      <c r="G162" s="63">
        <v>2548.0000000000005</v>
      </c>
      <c r="H162" s="63">
        <v>4013</v>
      </c>
      <c r="I162" s="63">
        <v>1000</v>
      </c>
      <c r="J162" s="63">
        <v>1197</v>
      </c>
      <c r="K162" s="63">
        <v>1458.9999999999998</v>
      </c>
      <c r="L162" s="63">
        <v>1792</v>
      </c>
      <c r="M162" s="63">
        <v>1859.0000000000002</v>
      </c>
      <c r="N162" s="64">
        <f t="shared" si="6"/>
        <v>25297.857142857145</v>
      </c>
      <c r="O162" s="26"/>
      <c r="P162" s="7"/>
      <c r="Q162" s="13"/>
      <c r="R162" s="13"/>
      <c r="S162" s="13"/>
      <c r="T162" s="1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</row>
    <row r="163" spans="1:33" ht="34.5" customHeight="1" x14ac:dyDescent="0.4">
      <c r="A163" s="55" t="s">
        <v>51</v>
      </c>
      <c r="B163" s="63">
        <v>9467.6</v>
      </c>
      <c r="C163" s="63">
        <v>2349.3999999999996</v>
      </c>
      <c r="D163" s="63">
        <v>33076.133333333339</v>
      </c>
      <c r="E163" s="63">
        <v>8250</v>
      </c>
      <c r="F163" s="63">
        <v>13902.000000000002</v>
      </c>
      <c r="G163" s="63">
        <v>35647.000000000007</v>
      </c>
      <c r="H163" s="63">
        <v>8866</v>
      </c>
      <c r="I163" s="63">
        <v>9217</v>
      </c>
      <c r="J163" s="63">
        <v>13021</v>
      </c>
      <c r="K163" s="63">
        <v>24574</v>
      </c>
      <c r="L163" s="63">
        <v>9820</v>
      </c>
      <c r="M163" s="63">
        <v>11230.999999999998</v>
      </c>
      <c r="N163" s="64">
        <f t="shared" si="6"/>
        <v>179421.13333333336</v>
      </c>
      <c r="O163" s="26"/>
      <c r="P163" s="7"/>
      <c r="Q163" s="13"/>
      <c r="R163" s="13"/>
      <c r="S163" s="13"/>
      <c r="T163" s="1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</row>
    <row r="164" spans="1:33" ht="34.5" customHeight="1" x14ac:dyDescent="0.4">
      <c r="A164" s="55" t="s">
        <v>31</v>
      </c>
      <c r="B164" s="63">
        <v>119284</v>
      </c>
      <c r="C164" s="63">
        <v>54528</v>
      </c>
      <c r="D164" s="63">
        <v>62149</v>
      </c>
      <c r="E164" s="63">
        <v>63807</v>
      </c>
      <c r="F164" s="63">
        <v>39844.000000000015</v>
      </c>
      <c r="G164" s="63">
        <v>53223</v>
      </c>
      <c r="H164" s="63">
        <v>41207</v>
      </c>
      <c r="I164" s="63">
        <v>53069</v>
      </c>
      <c r="J164" s="63">
        <v>46988</v>
      </c>
      <c r="K164" s="63">
        <v>54120</v>
      </c>
      <c r="L164" s="63">
        <v>53898.000000000007</v>
      </c>
      <c r="M164" s="63">
        <v>63240.999999999993</v>
      </c>
      <c r="N164" s="64">
        <f t="shared" si="6"/>
        <v>705358</v>
      </c>
      <c r="O164" s="26"/>
      <c r="P164" s="7"/>
      <c r="Q164" s="13"/>
      <c r="R164" s="13"/>
      <c r="S164" s="13"/>
      <c r="T164" s="1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</row>
    <row r="165" spans="1:33" ht="34.5" customHeight="1" x14ac:dyDescent="0.4">
      <c r="A165" s="55" t="s">
        <v>259</v>
      </c>
      <c r="B165" s="63">
        <v>507430.66781211522</v>
      </c>
      <c r="C165" s="63">
        <v>889675.19495865866</v>
      </c>
      <c r="D165" s="63">
        <v>970410.78866355214</v>
      </c>
      <c r="E165" s="63">
        <v>453883.55856567394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4">
        <f t="shared" si="6"/>
        <v>2821400.21</v>
      </c>
      <c r="O165" s="26"/>
      <c r="P165" s="7"/>
      <c r="Q165" s="13"/>
      <c r="R165" s="13"/>
      <c r="S165" s="13"/>
      <c r="T165" s="1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</row>
    <row r="166" spans="1:33" ht="34.5" customHeight="1" x14ac:dyDescent="0.4">
      <c r="A166" s="55" t="s">
        <v>33</v>
      </c>
      <c r="B166" s="63">
        <v>62147</v>
      </c>
      <c r="C166" s="63">
        <v>71180</v>
      </c>
      <c r="D166" s="63">
        <v>135210</v>
      </c>
      <c r="E166" s="63">
        <v>59200.999999999993</v>
      </c>
      <c r="F166" s="63">
        <v>56214</v>
      </c>
      <c r="G166" s="63">
        <v>151945</v>
      </c>
      <c r="H166" s="63">
        <v>109420</v>
      </c>
      <c r="I166" s="63">
        <v>59105</v>
      </c>
      <c r="J166" s="63">
        <v>87898</v>
      </c>
      <c r="K166" s="63">
        <v>88337</v>
      </c>
      <c r="L166" s="63">
        <v>60072</v>
      </c>
      <c r="M166" s="63">
        <v>59920</v>
      </c>
      <c r="N166" s="64">
        <f t="shared" si="6"/>
        <v>1000649</v>
      </c>
      <c r="O166" s="26"/>
      <c r="P166" s="7"/>
      <c r="Q166" s="13"/>
      <c r="R166" s="13"/>
      <c r="S166" s="13"/>
      <c r="T166" s="1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</row>
    <row r="167" spans="1:33" ht="34.5" customHeight="1" x14ac:dyDescent="0.4">
      <c r="A167" s="55" t="s">
        <v>34</v>
      </c>
      <c r="B167" s="63">
        <v>14957.999999999998</v>
      </c>
      <c r="C167" s="63">
        <v>23837</v>
      </c>
      <c r="D167" s="63">
        <v>10292</v>
      </c>
      <c r="E167" s="63">
        <v>23147.000000000004</v>
      </c>
      <c r="F167" s="63">
        <v>14451</v>
      </c>
      <c r="G167" s="63">
        <v>11040.000000000002</v>
      </c>
      <c r="H167" s="63">
        <v>20983</v>
      </c>
      <c r="I167" s="63">
        <v>8177</v>
      </c>
      <c r="J167" s="63">
        <v>20144</v>
      </c>
      <c r="K167" s="63">
        <v>10897</v>
      </c>
      <c r="L167" s="63">
        <v>9801</v>
      </c>
      <c r="M167" s="63">
        <v>7410</v>
      </c>
      <c r="N167" s="64">
        <f t="shared" si="6"/>
        <v>175137</v>
      </c>
      <c r="O167" s="26"/>
      <c r="P167" s="7"/>
      <c r="Q167" s="13"/>
      <c r="R167" s="13"/>
      <c r="S167" s="13"/>
      <c r="T167" s="1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</row>
    <row r="168" spans="1:33" ht="34.5" customHeight="1" x14ac:dyDescent="0.4">
      <c r="A168" s="55" t="s">
        <v>68</v>
      </c>
      <c r="B168" s="63">
        <v>1523</v>
      </c>
      <c r="C168" s="63">
        <v>1325</v>
      </c>
      <c r="D168" s="63">
        <v>1332</v>
      </c>
      <c r="E168" s="63">
        <v>3432</v>
      </c>
      <c r="F168" s="63">
        <v>919.99999999999989</v>
      </c>
      <c r="G168" s="63">
        <v>1711</v>
      </c>
      <c r="H168" s="63">
        <v>1402</v>
      </c>
      <c r="I168" s="63">
        <v>1451</v>
      </c>
      <c r="J168" s="63">
        <v>2014.0000000000002</v>
      </c>
      <c r="K168" s="63">
        <v>2301</v>
      </c>
      <c r="L168" s="63">
        <v>2345</v>
      </c>
      <c r="M168" s="63">
        <v>2301</v>
      </c>
      <c r="N168" s="64">
        <f t="shared" si="6"/>
        <v>22057</v>
      </c>
      <c r="O168" s="26"/>
      <c r="P168" s="7"/>
      <c r="Q168" s="13"/>
      <c r="R168" s="13"/>
      <c r="S168" s="13"/>
      <c r="T168" s="1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33" ht="34.5" customHeight="1" x14ac:dyDescent="0.4">
      <c r="A169" s="55" t="s">
        <v>69</v>
      </c>
      <c r="B169" s="63">
        <v>4432</v>
      </c>
      <c r="C169" s="63">
        <v>5512</v>
      </c>
      <c r="D169" s="63">
        <v>3628</v>
      </c>
      <c r="E169" s="63">
        <v>5452</v>
      </c>
      <c r="F169" s="63">
        <v>4308</v>
      </c>
      <c r="G169" s="63">
        <v>9201</v>
      </c>
      <c r="H169" s="63">
        <v>3318</v>
      </c>
      <c r="I169" s="63">
        <v>6148</v>
      </c>
      <c r="J169" s="63">
        <v>6214</v>
      </c>
      <c r="K169" s="63">
        <v>4620</v>
      </c>
      <c r="L169" s="63">
        <v>4852</v>
      </c>
      <c r="M169" s="63">
        <v>4698</v>
      </c>
      <c r="N169" s="64">
        <f t="shared" si="6"/>
        <v>62383</v>
      </c>
      <c r="O169" s="26"/>
      <c r="P169" s="7"/>
      <c r="Q169" s="13"/>
      <c r="R169" s="13"/>
      <c r="S169" s="13"/>
      <c r="T169" s="1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70" spans="1:33" ht="34.5" customHeight="1" x14ac:dyDescent="0.4">
      <c r="A170" s="55" t="s">
        <v>35</v>
      </c>
      <c r="B170" s="63">
        <v>2459</v>
      </c>
      <c r="C170" s="63">
        <v>2840</v>
      </c>
      <c r="D170" s="63">
        <v>1670</v>
      </c>
      <c r="E170" s="63">
        <v>3000</v>
      </c>
      <c r="F170" s="63">
        <v>2104</v>
      </c>
      <c r="G170" s="63">
        <v>5404</v>
      </c>
      <c r="H170" s="63">
        <v>6587</v>
      </c>
      <c r="I170" s="63">
        <v>3212</v>
      </c>
      <c r="J170" s="63">
        <v>3852</v>
      </c>
      <c r="K170" s="63">
        <v>2014</v>
      </c>
      <c r="L170" s="63">
        <v>1905</v>
      </c>
      <c r="M170" s="63">
        <v>2380</v>
      </c>
      <c r="N170" s="64">
        <f t="shared" si="6"/>
        <v>37427</v>
      </c>
      <c r="O170" s="26"/>
      <c r="P170" s="7"/>
      <c r="Q170" s="13"/>
      <c r="R170" s="13"/>
      <c r="S170" s="13"/>
      <c r="T170" s="1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</row>
    <row r="171" spans="1:33" ht="34.5" customHeight="1" x14ac:dyDescent="0.4">
      <c r="A171" s="55" t="s">
        <v>70</v>
      </c>
      <c r="B171" s="63">
        <v>15184</v>
      </c>
      <c r="C171" s="63">
        <v>13775</v>
      </c>
      <c r="D171" s="63">
        <v>10575</v>
      </c>
      <c r="E171" s="63">
        <v>9482</v>
      </c>
      <c r="F171" s="63">
        <v>7014</v>
      </c>
      <c r="G171" s="63">
        <v>11999</v>
      </c>
      <c r="H171" s="63">
        <v>8634</v>
      </c>
      <c r="I171" s="63">
        <v>7065</v>
      </c>
      <c r="J171" s="63">
        <v>9254</v>
      </c>
      <c r="K171" s="63">
        <v>7698</v>
      </c>
      <c r="L171" s="63">
        <v>6462</v>
      </c>
      <c r="M171" s="63">
        <v>13242.000000000002</v>
      </c>
      <c r="N171" s="64">
        <f t="shared" si="6"/>
        <v>120384</v>
      </c>
      <c r="O171" s="26"/>
      <c r="P171" s="7"/>
      <c r="Q171" s="13"/>
      <c r="R171" s="13"/>
      <c r="S171" s="13"/>
      <c r="T171" s="1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</row>
    <row r="172" spans="1:33" ht="34.5" customHeight="1" x14ac:dyDescent="0.4">
      <c r="A172" s="55" t="s">
        <v>71</v>
      </c>
      <c r="B172" s="63">
        <v>359</v>
      </c>
      <c r="C172" s="63">
        <v>1752</v>
      </c>
      <c r="D172" s="63">
        <v>2575</v>
      </c>
      <c r="E172" s="63">
        <v>3706</v>
      </c>
      <c r="F172" s="63">
        <v>6221</v>
      </c>
      <c r="G172" s="63">
        <v>5501</v>
      </c>
      <c r="H172" s="63">
        <v>5966</v>
      </c>
      <c r="I172" s="63">
        <v>4551</v>
      </c>
      <c r="J172" s="63">
        <v>3845</v>
      </c>
      <c r="K172" s="63">
        <v>5197</v>
      </c>
      <c r="L172" s="63">
        <v>4240</v>
      </c>
      <c r="M172" s="63">
        <v>4895</v>
      </c>
      <c r="N172" s="64">
        <f t="shared" si="6"/>
        <v>48808</v>
      </c>
      <c r="O172" s="26"/>
      <c r="P172" s="7"/>
      <c r="Q172" s="13"/>
      <c r="R172" s="13"/>
      <c r="S172" s="13"/>
      <c r="T172" s="1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</row>
    <row r="173" spans="1:33" ht="34.5" customHeight="1" x14ac:dyDescent="0.4">
      <c r="A173" s="55" t="s">
        <v>37</v>
      </c>
      <c r="B173" s="63">
        <v>5945</v>
      </c>
      <c r="C173" s="63">
        <v>8406</v>
      </c>
      <c r="D173" s="63">
        <v>7886</v>
      </c>
      <c r="E173" s="63">
        <v>10591</v>
      </c>
      <c r="F173" s="63">
        <v>5104</v>
      </c>
      <c r="G173" s="63">
        <v>9061</v>
      </c>
      <c r="H173" s="63">
        <v>8684</v>
      </c>
      <c r="I173" s="63">
        <v>8669</v>
      </c>
      <c r="J173" s="63">
        <v>8826</v>
      </c>
      <c r="K173" s="63">
        <v>7155</v>
      </c>
      <c r="L173" s="63">
        <v>9827</v>
      </c>
      <c r="M173" s="63">
        <v>7854</v>
      </c>
      <c r="N173" s="64">
        <f t="shared" si="6"/>
        <v>98008</v>
      </c>
      <c r="O173" s="26"/>
      <c r="P173" s="7"/>
      <c r="Q173" s="13"/>
      <c r="R173" s="13"/>
      <c r="S173" s="13"/>
      <c r="T173" s="1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</row>
    <row r="174" spans="1:33" ht="34.5" customHeight="1" x14ac:dyDescent="0.4">
      <c r="A174" s="55" t="s">
        <v>38</v>
      </c>
      <c r="B174" s="63">
        <v>8128</v>
      </c>
      <c r="C174" s="63">
        <v>5021</v>
      </c>
      <c r="D174" s="63">
        <v>8928</v>
      </c>
      <c r="E174" s="63">
        <v>15584</v>
      </c>
      <c r="F174" s="63">
        <v>2547</v>
      </c>
      <c r="G174" s="63">
        <v>7506</v>
      </c>
      <c r="H174" s="63">
        <v>15351</v>
      </c>
      <c r="I174" s="63">
        <v>7757</v>
      </c>
      <c r="J174" s="63">
        <v>9386</v>
      </c>
      <c r="K174" s="63">
        <v>8096</v>
      </c>
      <c r="L174" s="63">
        <v>11427</v>
      </c>
      <c r="M174" s="63">
        <v>11599.000000000002</v>
      </c>
      <c r="N174" s="64">
        <f t="shared" si="6"/>
        <v>111330</v>
      </c>
      <c r="O174" s="26"/>
      <c r="P174" s="7"/>
      <c r="Q174" s="13"/>
      <c r="R174" s="13"/>
      <c r="S174" s="13"/>
      <c r="T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</row>
    <row r="175" spans="1:33" ht="34.5" customHeight="1" x14ac:dyDescent="0.4">
      <c r="A175" s="55" t="s">
        <v>52</v>
      </c>
      <c r="B175" s="63">
        <v>100120.33333333333</v>
      </c>
      <c r="C175" s="63">
        <v>120243.25000000001</v>
      </c>
      <c r="D175" s="63">
        <v>91686.166666666657</v>
      </c>
      <c r="E175" s="63">
        <v>22990.833333333336</v>
      </c>
      <c r="F175" s="63">
        <v>10986.999999999998</v>
      </c>
      <c r="G175" s="63">
        <v>8183</v>
      </c>
      <c r="H175" s="63">
        <v>80503</v>
      </c>
      <c r="I175" s="63">
        <v>131900</v>
      </c>
      <c r="J175" s="63">
        <v>152014.00000000003</v>
      </c>
      <c r="K175" s="63">
        <v>77565</v>
      </c>
      <c r="L175" s="63">
        <v>71506</v>
      </c>
      <c r="M175" s="63">
        <v>99455.000000000015</v>
      </c>
      <c r="N175" s="64">
        <f t="shared" si="6"/>
        <v>967153.58333333326</v>
      </c>
      <c r="O175" s="26"/>
      <c r="P175" s="7"/>
      <c r="Q175" s="13"/>
      <c r="R175" s="13"/>
      <c r="S175" s="13"/>
      <c r="T175" s="1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</row>
    <row r="176" spans="1:33" ht="34.5" customHeight="1" x14ac:dyDescent="0.4">
      <c r="A176" s="55" t="s">
        <v>53</v>
      </c>
      <c r="B176" s="63">
        <v>36133.666666666664</v>
      </c>
      <c r="C176" s="63">
        <v>37938.666666666672</v>
      </c>
      <c r="D176" s="63">
        <v>15792.333333333332</v>
      </c>
      <c r="E176" s="63">
        <v>12598.000000000002</v>
      </c>
      <c r="F176" s="63">
        <v>37658</v>
      </c>
      <c r="G176" s="63">
        <v>28521.000000000004</v>
      </c>
      <c r="H176" s="63">
        <v>37283</v>
      </c>
      <c r="I176" s="63">
        <v>24128</v>
      </c>
      <c r="J176" s="63">
        <v>38640</v>
      </c>
      <c r="K176" s="63">
        <v>34314</v>
      </c>
      <c r="L176" s="63">
        <v>37855</v>
      </c>
      <c r="M176" s="63">
        <v>38517</v>
      </c>
      <c r="N176" s="64">
        <f t="shared" si="6"/>
        <v>379378.66666666669</v>
      </c>
      <c r="O176" s="26"/>
      <c r="P176" s="7"/>
      <c r="Q176" s="13"/>
      <c r="R176" s="13"/>
      <c r="S176" s="13"/>
      <c r="T176" s="1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</row>
    <row r="177" spans="1:33" ht="34.5" customHeight="1" x14ac:dyDescent="0.4">
      <c r="A177" s="55" t="s">
        <v>54</v>
      </c>
      <c r="B177" s="63">
        <v>13785.666666666666</v>
      </c>
      <c r="C177" s="63">
        <v>22503.566666666666</v>
      </c>
      <c r="D177" s="63">
        <v>15419.066666666666</v>
      </c>
      <c r="E177" s="63">
        <v>23013.999999999996</v>
      </c>
      <c r="F177" s="63">
        <v>24801.000000000004</v>
      </c>
      <c r="G177" s="63">
        <v>14121.000000000002</v>
      </c>
      <c r="H177" s="63">
        <v>18570</v>
      </c>
      <c r="I177" s="63">
        <v>21452</v>
      </c>
      <c r="J177" s="63">
        <v>30038</v>
      </c>
      <c r="K177" s="63">
        <v>18974</v>
      </c>
      <c r="L177" s="63">
        <v>44214</v>
      </c>
      <c r="M177" s="63">
        <v>31661</v>
      </c>
      <c r="N177" s="64">
        <f t="shared" si="6"/>
        <v>278553.3</v>
      </c>
      <c r="O177" s="26"/>
      <c r="P177" s="7"/>
      <c r="Q177" s="13"/>
      <c r="R177" s="13"/>
      <c r="S177" s="13"/>
      <c r="T177" s="1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</row>
    <row r="178" spans="1:33" ht="34.5" customHeight="1" x14ac:dyDescent="0.4">
      <c r="A178" s="55" t="s">
        <v>79</v>
      </c>
      <c r="B178" s="63">
        <v>1149.0571428571429</v>
      </c>
      <c r="C178" s="63">
        <v>2434.2857142857147</v>
      </c>
      <c r="D178" s="63">
        <v>903.14285714285711</v>
      </c>
      <c r="E178" s="63">
        <v>998.00000000000011</v>
      </c>
      <c r="F178" s="63">
        <v>450.00000000000006</v>
      </c>
      <c r="G178" s="63">
        <v>3021</v>
      </c>
      <c r="H178" s="63">
        <v>1700</v>
      </c>
      <c r="I178" s="63">
        <v>1231</v>
      </c>
      <c r="J178" s="63">
        <v>742</v>
      </c>
      <c r="K178" s="63">
        <v>1920</v>
      </c>
      <c r="L178" s="63">
        <v>12365</v>
      </c>
      <c r="M178" s="63">
        <v>952</v>
      </c>
      <c r="N178" s="64">
        <f t="shared" si="6"/>
        <v>27865.485714285714</v>
      </c>
      <c r="O178" s="26"/>
      <c r="P178" s="7"/>
      <c r="Q178" s="13"/>
      <c r="R178" s="13"/>
      <c r="S178" s="13"/>
      <c r="T178" s="1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</row>
    <row r="179" spans="1:33" ht="34.5" customHeight="1" x14ac:dyDescent="0.4">
      <c r="A179" s="55" t="s">
        <v>55</v>
      </c>
      <c r="B179" s="63">
        <v>113964.4</v>
      </c>
      <c r="C179" s="63">
        <v>91999.000000000015</v>
      </c>
      <c r="D179" s="63">
        <v>48202.200000000004</v>
      </c>
      <c r="E179" s="63">
        <v>54781</v>
      </c>
      <c r="F179" s="63">
        <v>46251</v>
      </c>
      <c r="G179" s="63">
        <v>42315</v>
      </c>
      <c r="H179" s="63">
        <v>19188</v>
      </c>
      <c r="I179" s="63">
        <v>17479</v>
      </c>
      <c r="J179" s="63">
        <v>28972</v>
      </c>
      <c r="K179" s="63">
        <v>32144</v>
      </c>
      <c r="L179" s="63">
        <v>60124</v>
      </c>
      <c r="M179" s="63">
        <v>105432</v>
      </c>
      <c r="N179" s="64">
        <f t="shared" si="6"/>
        <v>660851.60000000009</v>
      </c>
      <c r="O179" s="26"/>
      <c r="P179" s="7"/>
      <c r="Q179" s="13"/>
      <c r="R179" s="13"/>
      <c r="S179" s="13"/>
      <c r="T179" s="1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</row>
    <row r="180" spans="1:33" ht="34.5" customHeight="1" x14ac:dyDescent="0.4">
      <c r="A180" s="55" t="s">
        <v>56</v>
      </c>
      <c r="B180" s="63">
        <v>17342.039999999997</v>
      </c>
      <c r="C180" s="63">
        <v>26119.739999999998</v>
      </c>
      <c r="D180" s="63">
        <v>20024.879999999997</v>
      </c>
      <c r="E180" s="63">
        <v>12902</v>
      </c>
      <c r="F180" s="63">
        <v>9514</v>
      </c>
      <c r="G180" s="63">
        <v>10241.000000000002</v>
      </c>
      <c r="H180" s="63">
        <v>13708</v>
      </c>
      <c r="I180" s="63">
        <v>14715</v>
      </c>
      <c r="J180" s="63">
        <v>16044</v>
      </c>
      <c r="K180" s="63">
        <v>10254</v>
      </c>
      <c r="L180" s="63">
        <v>11319.999999999998</v>
      </c>
      <c r="M180" s="63">
        <v>18220</v>
      </c>
      <c r="N180" s="64">
        <f t="shared" si="6"/>
        <v>180404.66</v>
      </c>
      <c r="O180" s="26"/>
      <c r="P180" s="7"/>
      <c r="Q180" s="13"/>
      <c r="R180" s="13"/>
      <c r="S180" s="13"/>
      <c r="T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</row>
    <row r="181" spans="1:33" ht="34.5" customHeight="1" x14ac:dyDescent="0.4">
      <c r="A181" s="55" t="s">
        <v>80</v>
      </c>
      <c r="B181" s="63">
        <v>29416.153846153844</v>
      </c>
      <c r="C181" s="63">
        <v>35096.153846153837</v>
      </c>
      <c r="D181" s="63">
        <v>28862.307692307688</v>
      </c>
      <c r="E181" s="63">
        <v>29759.230769230766</v>
      </c>
      <c r="F181" s="63">
        <v>98547</v>
      </c>
      <c r="G181" s="63">
        <v>35410.000000000007</v>
      </c>
      <c r="H181" s="63">
        <v>34364</v>
      </c>
      <c r="I181" s="63">
        <v>47816</v>
      </c>
      <c r="J181" s="63">
        <v>62014</v>
      </c>
      <c r="K181" s="63">
        <v>53124</v>
      </c>
      <c r="L181" s="63">
        <v>34352</v>
      </c>
      <c r="M181" s="63">
        <v>36584</v>
      </c>
      <c r="N181" s="64">
        <f t="shared" si="6"/>
        <v>525344.84615384613</v>
      </c>
      <c r="O181" s="26"/>
      <c r="P181" s="7"/>
      <c r="Q181" s="13"/>
      <c r="R181" s="13"/>
      <c r="S181" s="13"/>
      <c r="T181" s="1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</row>
    <row r="182" spans="1:33" ht="34.5" customHeight="1" x14ac:dyDescent="0.4">
      <c r="A182" s="55" t="s">
        <v>81</v>
      </c>
      <c r="B182" s="63">
        <v>5314.625</v>
      </c>
      <c r="C182" s="63">
        <v>3139.875</v>
      </c>
      <c r="D182" s="63">
        <v>1276.75</v>
      </c>
      <c r="E182" s="63">
        <v>1231.5</v>
      </c>
      <c r="F182" s="63">
        <v>342</v>
      </c>
      <c r="G182" s="63">
        <v>961</v>
      </c>
      <c r="H182" s="63">
        <v>0</v>
      </c>
      <c r="I182" s="63">
        <v>0</v>
      </c>
      <c r="J182" s="63">
        <v>710</v>
      </c>
      <c r="K182" s="63">
        <v>521</v>
      </c>
      <c r="L182" s="63">
        <v>3448.9999999999991</v>
      </c>
      <c r="M182" s="63">
        <v>7241</v>
      </c>
      <c r="N182" s="64">
        <f t="shared" si="6"/>
        <v>24186.75</v>
      </c>
      <c r="O182" s="26"/>
      <c r="P182" s="7"/>
      <c r="Q182" s="13"/>
      <c r="R182" s="13"/>
      <c r="S182" s="13"/>
      <c r="T182" s="1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</row>
    <row r="183" spans="1:33" ht="34.5" customHeight="1" x14ac:dyDescent="0.4">
      <c r="A183" s="55" t="s">
        <v>57</v>
      </c>
      <c r="B183" s="63">
        <v>27999.826104663</v>
      </c>
      <c r="C183" s="63">
        <v>9354.4680851063822</v>
      </c>
      <c r="D183" s="63">
        <v>4285.9574468085102</v>
      </c>
      <c r="E183" s="63">
        <v>75</v>
      </c>
      <c r="F183" s="63">
        <v>0</v>
      </c>
      <c r="G183" s="63">
        <v>5</v>
      </c>
      <c r="H183" s="63">
        <v>379</v>
      </c>
      <c r="I183" s="63">
        <v>0</v>
      </c>
      <c r="J183" s="63">
        <v>74</v>
      </c>
      <c r="K183" s="63">
        <v>821</v>
      </c>
      <c r="L183" s="63">
        <v>16866</v>
      </c>
      <c r="M183" s="63">
        <v>16948.000000000004</v>
      </c>
      <c r="N183" s="64">
        <f t="shared" si="6"/>
        <v>76808.251636577901</v>
      </c>
      <c r="O183" s="26"/>
      <c r="P183" s="7"/>
      <c r="Q183" s="13"/>
      <c r="R183" s="13"/>
      <c r="S183" s="13"/>
      <c r="T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</row>
    <row r="184" spans="1:33" ht="34.5" customHeight="1" x14ac:dyDescent="0.4">
      <c r="A184" s="55" t="s">
        <v>58</v>
      </c>
      <c r="B184" s="63">
        <v>3357591.666666667</v>
      </c>
      <c r="C184" s="63">
        <v>3357596.6666666665</v>
      </c>
      <c r="D184" s="63">
        <v>3339366.666666667</v>
      </c>
      <c r="E184" s="63">
        <v>3520140</v>
      </c>
      <c r="F184" s="63">
        <v>3279056</v>
      </c>
      <c r="G184" s="63">
        <v>3798505.0000000005</v>
      </c>
      <c r="H184" s="63">
        <v>3503708</v>
      </c>
      <c r="I184" s="63">
        <v>3338972</v>
      </c>
      <c r="J184" s="63">
        <v>3249891</v>
      </c>
      <c r="K184" s="63">
        <v>3857999</v>
      </c>
      <c r="L184" s="63">
        <v>3265477</v>
      </c>
      <c r="M184" s="63">
        <v>3654895.0000000005</v>
      </c>
      <c r="N184" s="64">
        <f t="shared" si="5"/>
        <v>41523198</v>
      </c>
      <c r="O184" s="26"/>
      <c r="P184" s="7"/>
      <c r="Q184" s="13"/>
      <c r="R184" s="13"/>
      <c r="S184" s="13"/>
      <c r="T184" s="1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</row>
    <row r="185" spans="1:33" ht="34.5" customHeight="1" x14ac:dyDescent="0.4">
      <c r="A185" s="55" t="s">
        <v>82</v>
      </c>
      <c r="B185" s="63">
        <v>144715.55555555553</v>
      </c>
      <c r="C185" s="63">
        <v>147801.55555555556</v>
      </c>
      <c r="D185" s="63">
        <v>150472.77777777778</v>
      </c>
      <c r="E185" s="63">
        <v>311017.5555555555</v>
      </c>
      <c r="F185" s="63">
        <v>224521</v>
      </c>
      <c r="G185" s="63">
        <v>194941</v>
      </c>
      <c r="H185" s="63">
        <v>196526</v>
      </c>
      <c r="I185" s="63">
        <v>204411</v>
      </c>
      <c r="J185" s="63">
        <v>142547</v>
      </c>
      <c r="K185" s="63">
        <v>132014</v>
      </c>
      <c r="L185" s="63">
        <v>125214</v>
      </c>
      <c r="M185" s="63">
        <v>130896.75893521712</v>
      </c>
      <c r="N185" s="64">
        <f t="shared" si="5"/>
        <v>2105078.2033796618</v>
      </c>
      <c r="O185" s="26"/>
      <c r="P185" s="7"/>
      <c r="Q185" s="13"/>
      <c r="R185" s="13"/>
      <c r="S185" s="13"/>
      <c r="T185" s="1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</row>
    <row r="186" spans="1:33" s="68" customFormat="1" ht="25.5" x14ac:dyDescent="0.35">
      <c r="A186" s="364" t="s">
        <v>83</v>
      </c>
      <c r="B186" s="365"/>
      <c r="C186" s="365"/>
      <c r="D186" s="69"/>
      <c r="E186" s="365"/>
      <c r="F186" s="69"/>
      <c r="G186" s="69"/>
      <c r="H186" s="69"/>
      <c r="I186" s="69"/>
      <c r="J186" s="365"/>
      <c r="K186" s="365"/>
      <c r="L186" s="75"/>
      <c r="M186" s="75"/>
      <c r="N186" s="74"/>
      <c r="O186" s="26"/>
      <c r="P186" s="15"/>
      <c r="Q186" s="26"/>
      <c r="R186" s="26"/>
      <c r="S186" s="26"/>
      <c r="T186" s="26"/>
      <c r="AB186" s="80"/>
      <c r="AC186" s="94"/>
      <c r="AD186" s="94"/>
    </row>
    <row r="187" spans="1:33" s="68" customFormat="1" ht="25.5" x14ac:dyDescent="0.35">
      <c r="A187" s="364" t="s">
        <v>84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75"/>
      <c r="M187" s="75"/>
      <c r="N187" s="75"/>
      <c r="O187" s="26"/>
      <c r="P187" s="15"/>
      <c r="Q187" s="26"/>
      <c r="R187" s="26"/>
      <c r="S187" s="26"/>
      <c r="T187" s="26"/>
      <c r="AB187" s="80"/>
      <c r="AC187" s="94"/>
      <c r="AD187" s="94"/>
    </row>
    <row r="188" spans="1:33" s="68" customFormat="1" ht="25.5" x14ac:dyDescent="0.35">
      <c r="A188" s="364" t="s">
        <v>260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75"/>
      <c r="M188" s="75"/>
      <c r="N188" s="75"/>
      <c r="O188" s="26"/>
      <c r="P188" s="15"/>
      <c r="Q188" s="26"/>
      <c r="R188" s="26"/>
      <c r="S188" s="26"/>
      <c r="T188" s="26"/>
      <c r="AB188" s="80"/>
      <c r="AC188" s="94"/>
      <c r="AD188" s="94"/>
    </row>
    <row r="189" spans="1:33" s="68" customFormat="1" ht="25.5" x14ac:dyDescent="0.35">
      <c r="A189" s="364" t="s">
        <v>261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75"/>
      <c r="M189" s="75"/>
      <c r="N189" s="75"/>
      <c r="O189" s="26"/>
      <c r="P189" s="15"/>
      <c r="Q189" s="26"/>
      <c r="R189" s="26"/>
      <c r="S189" s="26"/>
      <c r="T189" s="26"/>
      <c r="AB189" s="80"/>
      <c r="AC189" s="94"/>
      <c r="AD189" s="94"/>
    </row>
    <row r="190" spans="1:33" s="68" customFormat="1" ht="23.25" x14ac:dyDescent="0.35">
      <c r="A190" s="366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115"/>
      <c r="M190" s="115"/>
      <c r="N190" s="115"/>
      <c r="O190" s="26"/>
      <c r="P190" s="15"/>
      <c r="Q190" s="26"/>
      <c r="R190" s="26"/>
      <c r="S190" s="26"/>
      <c r="T190" s="26"/>
      <c r="AB190" s="80"/>
      <c r="AC190" s="94"/>
      <c r="AD190" s="94"/>
    </row>
    <row r="191" spans="1:33" s="68" customFormat="1" ht="38.25" customHeight="1" x14ac:dyDescent="0.35">
      <c r="A191" s="366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O191" s="26"/>
      <c r="P191" s="15"/>
      <c r="Q191" s="26"/>
      <c r="R191" s="26"/>
      <c r="S191" s="26"/>
      <c r="T191" s="26"/>
      <c r="AB191" s="80"/>
      <c r="AC191" s="94"/>
      <c r="AD191" s="94"/>
    </row>
    <row r="192" spans="1:33" s="66" customFormat="1" ht="39.75" customHeight="1" x14ac:dyDescent="0.4">
      <c r="A192" s="471"/>
      <c r="B192" s="471"/>
      <c r="C192" s="471"/>
      <c r="D192" s="471"/>
      <c r="E192" s="471"/>
      <c r="F192" s="471"/>
      <c r="G192" s="471"/>
      <c r="H192" s="471"/>
      <c r="I192" s="471"/>
      <c r="J192" s="471"/>
      <c r="K192" s="471"/>
      <c r="L192" s="471"/>
      <c r="M192" s="471"/>
      <c r="N192" s="471"/>
      <c r="O192" s="26"/>
      <c r="P192" s="15"/>
      <c r="Q192" s="26"/>
      <c r="R192" s="26"/>
      <c r="S192" s="26"/>
      <c r="T192" s="26"/>
    </row>
    <row r="193" spans="1:33" s="66" customFormat="1" ht="39.75" customHeight="1" x14ac:dyDescent="0.4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26"/>
      <c r="P193" s="15"/>
      <c r="Q193" s="26"/>
      <c r="R193" s="26"/>
      <c r="S193" s="26"/>
      <c r="T193" s="26"/>
    </row>
    <row r="194" spans="1:33" s="66" customFormat="1" ht="39.75" customHeight="1" x14ac:dyDescent="0.4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26"/>
      <c r="P194" s="15"/>
      <c r="Q194" s="26"/>
      <c r="R194" s="26"/>
      <c r="S194" s="26"/>
      <c r="T194" s="26"/>
    </row>
    <row r="195" spans="1:33" s="66" customFormat="1" ht="39.75" customHeight="1" x14ac:dyDescent="0.4">
      <c r="A195" s="471" t="s">
        <v>133</v>
      </c>
      <c r="B195" s="471"/>
      <c r="C195" s="471"/>
      <c r="D195" s="471"/>
      <c r="E195" s="471"/>
      <c r="F195" s="471"/>
      <c r="G195" s="471"/>
      <c r="H195" s="471"/>
      <c r="I195" s="471"/>
      <c r="J195" s="471"/>
      <c r="K195" s="471"/>
      <c r="L195" s="471"/>
      <c r="M195" s="471"/>
      <c r="N195" s="471"/>
      <c r="O195" s="26"/>
      <c r="P195" s="15"/>
      <c r="Q195" s="26"/>
      <c r="R195" s="26"/>
      <c r="S195" s="26"/>
      <c r="T195" s="26"/>
    </row>
    <row r="196" spans="1:33" s="66" customFormat="1" ht="7.5" customHeight="1" x14ac:dyDescent="0.3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26"/>
      <c r="P196" s="15"/>
      <c r="Q196" s="26"/>
      <c r="R196" s="26"/>
      <c r="S196" s="26"/>
      <c r="T196" s="26"/>
    </row>
    <row r="197" spans="1:33" s="66" customFormat="1" ht="26.25" x14ac:dyDescent="0.4">
      <c r="A197" s="471" t="s">
        <v>78</v>
      </c>
      <c r="B197" s="471"/>
      <c r="C197" s="471"/>
      <c r="D197" s="471"/>
      <c r="E197" s="471"/>
      <c r="F197" s="471"/>
      <c r="G197" s="471"/>
      <c r="H197" s="471"/>
      <c r="I197" s="471"/>
      <c r="J197" s="471"/>
      <c r="K197" s="471"/>
      <c r="L197" s="471"/>
      <c r="M197" s="471"/>
      <c r="N197" s="471"/>
      <c r="O197" s="26"/>
      <c r="P197" s="15"/>
      <c r="Q197" s="26"/>
      <c r="R197" s="26"/>
      <c r="S197" s="26"/>
      <c r="T197" s="26"/>
    </row>
    <row r="198" spans="1:33" s="66" customFormat="1" ht="26.25" x14ac:dyDescent="0.4">
      <c r="A198" s="471" t="s">
        <v>59</v>
      </c>
      <c r="B198" s="471"/>
      <c r="C198" s="471"/>
      <c r="D198" s="471"/>
      <c r="E198" s="471"/>
      <c r="F198" s="471"/>
      <c r="G198" s="471"/>
      <c r="H198" s="471"/>
      <c r="I198" s="471"/>
      <c r="J198" s="471"/>
      <c r="K198" s="471"/>
      <c r="L198" s="471"/>
      <c r="M198" s="471"/>
      <c r="N198" s="471"/>
      <c r="O198" s="26"/>
      <c r="P198" s="15"/>
      <c r="Q198" s="26"/>
      <c r="R198" s="26"/>
      <c r="S198" s="26"/>
      <c r="T198" s="26"/>
    </row>
    <row r="199" spans="1:33" s="66" customFormat="1" ht="10.5" customHeight="1" thickBot="1" x14ac:dyDescent="0.4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26"/>
      <c r="P199" s="15"/>
      <c r="Q199" s="26"/>
      <c r="R199" s="26"/>
      <c r="S199" s="26"/>
      <c r="T199" s="26"/>
    </row>
    <row r="200" spans="1:33" ht="34.5" customHeight="1" x14ac:dyDescent="0.35">
      <c r="A200" s="140" t="s">
        <v>1</v>
      </c>
      <c r="B200" s="141" t="s">
        <v>2</v>
      </c>
      <c r="C200" s="141" t="s">
        <v>3</v>
      </c>
      <c r="D200" s="141" t="s">
        <v>4</v>
      </c>
      <c r="E200" s="141" t="s">
        <v>5</v>
      </c>
      <c r="F200" s="141" t="s">
        <v>6</v>
      </c>
      <c r="G200" s="141" t="s">
        <v>7</v>
      </c>
      <c r="H200" s="141" t="s">
        <v>8</v>
      </c>
      <c r="I200" s="141" t="s">
        <v>9</v>
      </c>
      <c r="J200" s="141" t="s">
        <v>10</v>
      </c>
      <c r="K200" s="141" t="s">
        <v>11</v>
      </c>
      <c r="L200" s="141" t="s">
        <v>12</v>
      </c>
      <c r="M200" s="141" t="s">
        <v>13</v>
      </c>
      <c r="N200" s="142" t="s">
        <v>14</v>
      </c>
      <c r="O200" s="26"/>
      <c r="Q200" s="13"/>
      <c r="R200" s="13"/>
      <c r="S200" s="13"/>
      <c r="T200" s="13"/>
    </row>
    <row r="201" spans="1:33" ht="34.5" customHeight="1" x14ac:dyDescent="0.4">
      <c r="A201" s="55" t="s">
        <v>256</v>
      </c>
      <c r="B201" s="63">
        <f t="shared" ref="B201:M201" si="7">+B141</f>
        <v>52428</v>
      </c>
      <c r="C201" s="63">
        <f t="shared" si="7"/>
        <v>849</v>
      </c>
      <c r="D201" s="63">
        <f t="shared" si="7"/>
        <v>416843.54695983382</v>
      </c>
      <c r="E201" s="63">
        <f t="shared" si="7"/>
        <v>2006735</v>
      </c>
      <c r="F201" s="63">
        <f t="shared" si="7"/>
        <v>3491262</v>
      </c>
      <c r="G201" s="63">
        <f t="shared" si="7"/>
        <v>814397</v>
      </c>
      <c r="H201" s="63">
        <f t="shared" si="7"/>
        <v>137134</v>
      </c>
      <c r="I201" s="63">
        <f t="shared" si="7"/>
        <v>560703</v>
      </c>
      <c r="J201" s="63">
        <f t="shared" si="7"/>
        <v>990503</v>
      </c>
      <c r="K201" s="63">
        <f t="shared" si="7"/>
        <v>1827549</v>
      </c>
      <c r="L201" s="63">
        <f t="shared" si="7"/>
        <v>1185362</v>
      </c>
      <c r="M201" s="63">
        <f t="shared" si="7"/>
        <v>328406</v>
      </c>
      <c r="N201" s="64">
        <f t="shared" ref="N201:N245" si="8">SUM(B201:M201)</f>
        <v>11812171.546959834</v>
      </c>
      <c r="O201" s="26"/>
      <c r="P201" s="7"/>
      <c r="Q201" s="13"/>
      <c r="R201" s="13"/>
      <c r="S201" s="13"/>
      <c r="T201" s="1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</row>
    <row r="202" spans="1:33" ht="34.5" customHeight="1" x14ac:dyDescent="0.4">
      <c r="A202" s="55" t="s">
        <v>61</v>
      </c>
      <c r="B202" s="63">
        <f t="shared" ref="B202:M202" si="9">+B142</f>
        <v>54109</v>
      </c>
      <c r="C202" s="63">
        <f t="shared" si="9"/>
        <v>69877.000000000015</v>
      </c>
      <c r="D202" s="63">
        <f t="shared" si="9"/>
        <v>46090</v>
      </c>
      <c r="E202" s="63">
        <f t="shared" si="9"/>
        <v>58201.000000000015</v>
      </c>
      <c r="F202" s="63">
        <f t="shared" si="9"/>
        <v>42849</v>
      </c>
      <c r="G202" s="63">
        <f t="shared" si="9"/>
        <v>75854</v>
      </c>
      <c r="H202" s="63">
        <f t="shared" si="9"/>
        <v>45158</v>
      </c>
      <c r="I202" s="63">
        <f t="shared" si="9"/>
        <v>56850</v>
      </c>
      <c r="J202" s="63">
        <f t="shared" si="9"/>
        <v>65477</v>
      </c>
      <c r="K202" s="63">
        <f t="shared" si="9"/>
        <v>78541</v>
      </c>
      <c r="L202" s="63">
        <f t="shared" si="9"/>
        <v>57895.000000000007</v>
      </c>
      <c r="M202" s="63">
        <f t="shared" si="9"/>
        <v>99898</v>
      </c>
      <c r="N202" s="64">
        <f t="shared" si="8"/>
        <v>750799</v>
      </c>
      <c r="O202" s="26"/>
      <c r="P202" s="7"/>
      <c r="Q202" s="13"/>
      <c r="R202" s="13"/>
      <c r="S202" s="13"/>
      <c r="T202" s="1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</row>
    <row r="203" spans="1:33" ht="34.5" customHeight="1" x14ac:dyDescent="0.4">
      <c r="A203" s="55" t="s">
        <v>15</v>
      </c>
      <c r="B203" s="63">
        <f t="shared" ref="B203:M203" si="10">+B143</f>
        <v>12014</v>
      </c>
      <c r="C203" s="63">
        <f t="shared" si="10"/>
        <v>16691</v>
      </c>
      <c r="D203" s="63">
        <f t="shared" si="10"/>
        <v>330</v>
      </c>
      <c r="E203" s="63">
        <f t="shared" si="10"/>
        <v>0</v>
      </c>
      <c r="F203" s="63">
        <f t="shared" si="10"/>
        <v>2014</v>
      </c>
      <c r="G203" s="63">
        <f t="shared" si="10"/>
        <v>480</v>
      </c>
      <c r="H203" s="63">
        <f t="shared" si="10"/>
        <v>0</v>
      </c>
      <c r="I203" s="63">
        <f t="shared" si="10"/>
        <v>741</v>
      </c>
      <c r="J203" s="63">
        <f t="shared" si="10"/>
        <v>2345</v>
      </c>
      <c r="K203" s="63">
        <f t="shared" si="10"/>
        <v>2153</v>
      </c>
      <c r="L203" s="63">
        <f t="shared" si="10"/>
        <v>660</v>
      </c>
      <c r="M203" s="63">
        <f t="shared" si="10"/>
        <v>4320</v>
      </c>
      <c r="N203" s="64">
        <f t="shared" si="8"/>
        <v>41748</v>
      </c>
      <c r="O203" s="26"/>
      <c r="P203" s="7"/>
      <c r="Q203" s="13"/>
      <c r="R203" s="13"/>
      <c r="S203" s="13"/>
      <c r="T203" s="1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</row>
    <row r="204" spans="1:33" ht="34.5" customHeight="1" x14ac:dyDescent="0.4">
      <c r="A204" s="55" t="s">
        <v>16</v>
      </c>
      <c r="B204" s="63">
        <f t="shared" ref="B204:M204" si="11">+B144*15</f>
        <v>698747.00000000012</v>
      </c>
      <c r="C204" s="63">
        <f t="shared" si="11"/>
        <v>658743.70765077171</v>
      </c>
      <c r="D204" s="63">
        <f t="shared" si="11"/>
        <v>683026.81294848537</v>
      </c>
      <c r="E204" s="63">
        <f t="shared" si="11"/>
        <v>689210.61820574303</v>
      </c>
      <c r="F204" s="63">
        <f t="shared" si="11"/>
        <v>642013.85792038473</v>
      </c>
      <c r="G204" s="63">
        <f t="shared" si="11"/>
        <v>663015</v>
      </c>
      <c r="H204" s="63">
        <f t="shared" si="11"/>
        <v>681990</v>
      </c>
      <c r="I204" s="63">
        <f t="shared" si="11"/>
        <v>679545</v>
      </c>
      <c r="J204" s="63">
        <f t="shared" si="11"/>
        <v>673350</v>
      </c>
      <c r="K204" s="63">
        <f t="shared" si="11"/>
        <v>700875</v>
      </c>
      <c r="L204" s="63">
        <f t="shared" si="11"/>
        <v>672150</v>
      </c>
      <c r="M204" s="63">
        <f t="shared" si="11"/>
        <v>683760</v>
      </c>
      <c r="N204" s="64">
        <f t="shared" si="8"/>
        <v>8126426.9967253851</v>
      </c>
      <c r="O204" s="26"/>
      <c r="P204" s="7"/>
      <c r="Q204" s="13"/>
      <c r="R204" s="13"/>
      <c r="S204" s="13"/>
      <c r="T204" s="1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</row>
    <row r="205" spans="1:33" ht="34.5" customHeight="1" x14ac:dyDescent="0.4">
      <c r="A205" s="55" t="s">
        <v>62</v>
      </c>
      <c r="B205" s="63">
        <f t="shared" ref="B205:M205" si="12">+B145</f>
        <v>10213.999999999998</v>
      </c>
      <c r="C205" s="63">
        <f t="shared" si="12"/>
        <v>1865</v>
      </c>
      <c r="D205" s="63">
        <f t="shared" si="12"/>
        <v>2919.9999999999995</v>
      </c>
      <c r="E205" s="63">
        <f t="shared" si="12"/>
        <v>8201</v>
      </c>
      <c r="F205" s="63">
        <f t="shared" si="12"/>
        <v>3615</v>
      </c>
      <c r="G205" s="63">
        <f t="shared" si="12"/>
        <v>5985</v>
      </c>
      <c r="H205" s="63">
        <f t="shared" si="12"/>
        <v>10173</v>
      </c>
      <c r="I205" s="63">
        <f t="shared" si="12"/>
        <v>12045</v>
      </c>
      <c r="J205" s="63">
        <f t="shared" si="12"/>
        <v>6401</v>
      </c>
      <c r="K205" s="63">
        <f t="shared" si="12"/>
        <v>11857</v>
      </c>
      <c r="L205" s="63">
        <f t="shared" si="12"/>
        <v>20147</v>
      </c>
      <c r="M205" s="63">
        <f t="shared" si="12"/>
        <v>18744</v>
      </c>
      <c r="N205" s="64">
        <f t="shared" si="8"/>
        <v>112167</v>
      </c>
      <c r="O205" s="26"/>
      <c r="P205" s="7"/>
      <c r="Q205" s="13"/>
      <c r="R205" s="13"/>
      <c r="S205" s="13"/>
      <c r="T205" s="1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</row>
    <row r="206" spans="1:33" ht="34.5" customHeight="1" x14ac:dyDescent="0.4">
      <c r="A206" s="55" t="s">
        <v>63</v>
      </c>
      <c r="B206" s="63">
        <f t="shared" ref="B206:M206" si="13">+B146</f>
        <v>9521</v>
      </c>
      <c r="C206" s="63">
        <f t="shared" si="13"/>
        <v>254876.99999999997</v>
      </c>
      <c r="D206" s="63">
        <f t="shared" si="13"/>
        <v>37990</v>
      </c>
      <c r="E206" s="63">
        <f t="shared" si="13"/>
        <v>12042</v>
      </c>
      <c r="F206" s="63">
        <f t="shared" si="13"/>
        <v>6843</v>
      </c>
      <c r="G206" s="63">
        <f t="shared" si="13"/>
        <v>3211</v>
      </c>
      <c r="H206" s="63">
        <f t="shared" si="13"/>
        <v>2728</v>
      </c>
      <c r="I206" s="63">
        <f t="shared" si="13"/>
        <v>5254</v>
      </c>
      <c r="J206" s="63">
        <f t="shared" si="13"/>
        <v>3258</v>
      </c>
      <c r="K206" s="63">
        <f t="shared" si="13"/>
        <v>2854</v>
      </c>
      <c r="L206" s="63">
        <f t="shared" si="13"/>
        <v>8745</v>
      </c>
      <c r="M206" s="63">
        <f t="shared" si="13"/>
        <v>22546.999999999996</v>
      </c>
      <c r="N206" s="64">
        <f t="shared" si="8"/>
        <v>369870</v>
      </c>
      <c r="O206" s="26"/>
      <c r="P206" s="7"/>
      <c r="Q206" s="13"/>
      <c r="R206" s="13"/>
      <c r="S206" s="13"/>
      <c r="T206" s="1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</row>
    <row r="207" spans="1:33" ht="34.5" customHeight="1" x14ac:dyDescent="0.4">
      <c r="A207" s="55" t="s">
        <v>17</v>
      </c>
      <c r="B207" s="63">
        <f t="shared" ref="B207:M207" si="14">+B147</f>
        <v>16520</v>
      </c>
      <c r="C207" s="63">
        <f t="shared" si="14"/>
        <v>37655</v>
      </c>
      <c r="D207" s="63">
        <f t="shared" si="14"/>
        <v>53984</v>
      </c>
      <c r="E207" s="63">
        <f t="shared" si="14"/>
        <v>9873.9999999999982</v>
      </c>
      <c r="F207" s="63">
        <f t="shared" si="14"/>
        <v>3374</v>
      </c>
      <c r="G207" s="63">
        <f t="shared" si="14"/>
        <v>5241</v>
      </c>
      <c r="H207" s="63">
        <f t="shared" si="14"/>
        <v>5682</v>
      </c>
      <c r="I207" s="63">
        <f t="shared" si="14"/>
        <v>9109</v>
      </c>
      <c r="J207" s="63">
        <f t="shared" si="14"/>
        <v>4699</v>
      </c>
      <c r="K207" s="63">
        <f t="shared" si="14"/>
        <v>3620</v>
      </c>
      <c r="L207" s="63">
        <f t="shared" si="14"/>
        <v>10600.000000000002</v>
      </c>
      <c r="M207" s="63">
        <f t="shared" si="14"/>
        <v>54874</v>
      </c>
      <c r="N207" s="64">
        <f t="shared" si="8"/>
        <v>215232</v>
      </c>
      <c r="O207" s="26"/>
      <c r="P207" s="7"/>
      <c r="Q207" s="13"/>
      <c r="R207" s="13"/>
      <c r="S207" s="13"/>
      <c r="T207" s="1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</row>
    <row r="208" spans="1:33" ht="34.5" customHeight="1" x14ac:dyDescent="0.4">
      <c r="A208" s="55" t="s">
        <v>18</v>
      </c>
      <c r="B208" s="63">
        <f t="shared" ref="B208:M208" si="15">+B148</f>
        <v>934</v>
      </c>
      <c r="C208" s="63">
        <f t="shared" si="15"/>
        <v>524</v>
      </c>
      <c r="D208" s="63">
        <f t="shared" si="15"/>
        <v>1324</v>
      </c>
      <c r="E208" s="63">
        <f t="shared" si="15"/>
        <v>825</v>
      </c>
      <c r="F208" s="63">
        <f t="shared" si="15"/>
        <v>160</v>
      </c>
      <c r="G208" s="63">
        <f t="shared" si="15"/>
        <v>485</v>
      </c>
      <c r="H208" s="63">
        <f t="shared" si="15"/>
        <v>871</v>
      </c>
      <c r="I208" s="63">
        <f t="shared" si="15"/>
        <v>1302</v>
      </c>
      <c r="J208" s="63">
        <f t="shared" si="15"/>
        <v>625</v>
      </c>
      <c r="K208" s="63">
        <f t="shared" si="15"/>
        <v>156</v>
      </c>
      <c r="L208" s="63">
        <f t="shared" si="15"/>
        <v>951.99999999999989</v>
      </c>
      <c r="M208" s="63">
        <f t="shared" si="15"/>
        <v>828</v>
      </c>
      <c r="N208" s="64">
        <f t="shared" si="8"/>
        <v>8986</v>
      </c>
      <c r="O208" s="26"/>
      <c r="P208" s="7"/>
      <c r="Q208" s="13"/>
      <c r="R208" s="13"/>
      <c r="S208" s="13"/>
      <c r="T208" s="1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</row>
    <row r="209" spans="1:33" ht="34.5" customHeight="1" x14ac:dyDescent="0.4">
      <c r="A209" s="55" t="s">
        <v>64</v>
      </c>
      <c r="B209" s="63">
        <f t="shared" ref="B209:M209" si="16">+B149</f>
        <v>74548</v>
      </c>
      <c r="C209" s="63">
        <f t="shared" si="16"/>
        <v>65142</v>
      </c>
      <c r="D209" s="63">
        <f t="shared" si="16"/>
        <v>48920.000000000007</v>
      </c>
      <c r="E209" s="63">
        <f t="shared" si="16"/>
        <v>40124</v>
      </c>
      <c r="F209" s="63">
        <f t="shared" si="16"/>
        <v>23544.000000000004</v>
      </c>
      <c r="G209" s="63">
        <f t="shared" si="16"/>
        <v>23002</v>
      </c>
      <c r="H209" s="63">
        <f t="shared" si="16"/>
        <v>13451</v>
      </c>
      <c r="I209" s="63">
        <f t="shared" si="16"/>
        <v>21402</v>
      </c>
      <c r="J209" s="63">
        <f t="shared" si="16"/>
        <v>14257</v>
      </c>
      <c r="K209" s="63">
        <f t="shared" si="16"/>
        <v>12699</v>
      </c>
      <c r="L209" s="63">
        <f t="shared" si="16"/>
        <v>24854</v>
      </c>
      <c r="M209" s="63">
        <f t="shared" si="16"/>
        <v>99874</v>
      </c>
      <c r="N209" s="64">
        <f t="shared" si="8"/>
        <v>461817</v>
      </c>
      <c r="O209" s="26"/>
      <c r="P209" s="7"/>
      <c r="Q209" s="13"/>
      <c r="R209" s="13"/>
      <c r="S209" s="13"/>
      <c r="T209" s="1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</row>
    <row r="210" spans="1:33" ht="34.5" customHeight="1" x14ac:dyDescent="0.4">
      <c r="A210" s="55" t="s">
        <v>19</v>
      </c>
      <c r="B210" s="63">
        <f t="shared" ref="B210:M210" si="17">+B150</f>
        <v>61936</v>
      </c>
      <c r="C210" s="63">
        <f t="shared" si="17"/>
        <v>87406</v>
      </c>
      <c r="D210" s="63">
        <f t="shared" si="17"/>
        <v>92684</v>
      </c>
      <c r="E210" s="63">
        <f t="shared" si="17"/>
        <v>112044</v>
      </c>
      <c r="F210" s="63">
        <f t="shared" si="17"/>
        <v>64122</v>
      </c>
      <c r="G210" s="63">
        <f t="shared" si="17"/>
        <v>79852</v>
      </c>
      <c r="H210" s="63">
        <f t="shared" si="17"/>
        <v>73132</v>
      </c>
      <c r="I210" s="63">
        <f t="shared" si="17"/>
        <v>53857</v>
      </c>
      <c r="J210" s="63">
        <f t="shared" si="17"/>
        <v>45235</v>
      </c>
      <c r="K210" s="63">
        <f t="shared" si="17"/>
        <v>72543.999999999985</v>
      </c>
      <c r="L210" s="63">
        <f t="shared" si="17"/>
        <v>85906.000000000015</v>
      </c>
      <c r="M210" s="63">
        <f t="shared" si="17"/>
        <v>82014</v>
      </c>
      <c r="N210" s="64">
        <f t="shared" si="8"/>
        <v>910732</v>
      </c>
      <c r="O210" s="26"/>
      <c r="P210" s="7"/>
      <c r="Q210" s="13"/>
      <c r="R210" s="13"/>
      <c r="S210" s="13"/>
      <c r="T210" s="1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</row>
    <row r="211" spans="1:33" ht="34.5" customHeight="1" x14ac:dyDescent="0.4">
      <c r="A211" s="55" t="s">
        <v>20</v>
      </c>
      <c r="B211" s="63">
        <f t="shared" ref="B211:M211" si="18">+B151</f>
        <v>74805</v>
      </c>
      <c r="C211" s="63">
        <f t="shared" si="18"/>
        <v>91169</v>
      </c>
      <c r="D211" s="63">
        <f t="shared" si="18"/>
        <v>52834</v>
      </c>
      <c r="E211" s="63">
        <f t="shared" si="18"/>
        <v>91874</v>
      </c>
      <c r="F211" s="63">
        <f t="shared" si="18"/>
        <v>42273</v>
      </c>
      <c r="G211" s="63">
        <f t="shared" si="18"/>
        <v>40114</v>
      </c>
      <c r="H211" s="63">
        <f t="shared" si="18"/>
        <v>26586</v>
      </c>
      <c r="I211" s="63">
        <f t="shared" si="18"/>
        <v>32154</v>
      </c>
      <c r="J211" s="63">
        <f t="shared" si="18"/>
        <v>29214</v>
      </c>
      <c r="K211" s="63">
        <f t="shared" si="18"/>
        <v>42592</v>
      </c>
      <c r="L211" s="63">
        <f t="shared" si="18"/>
        <v>54628</v>
      </c>
      <c r="M211" s="63">
        <f t="shared" si="18"/>
        <v>62147</v>
      </c>
      <c r="N211" s="64">
        <f t="shared" si="8"/>
        <v>640390</v>
      </c>
      <c r="O211" s="26"/>
      <c r="P211" s="7"/>
      <c r="Q211" s="13"/>
      <c r="R211" s="13"/>
      <c r="S211" s="13"/>
      <c r="T211" s="1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</row>
    <row r="212" spans="1:33" ht="34.5" customHeight="1" x14ac:dyDescent="0.4">
      <c r="A212" s="55" t="s">
        <v>21</v>
      </c>
      <c r="B212" s="63">
        <f t="shared" ref="B212:M212" si="19">+B152</f>
        <v>129985</v>
      </c>
      <c r="C212" s="63">
        <f t="shared" si="19"/>
        <v>206940</v>
      </c>
      <c r="D212" s="63">
        <f t="shared" si="19"/>
        <v>135150</v>
      </c>
      <c r="E212" s="63">
        <f t="shared" si="19"/>
        <v>118969.00000000001</v>
      </c>
      <c r="F212" s="63">
        <f t="shared" si="19"/>
        <v>172014</v>
      </c>
      <c r="G212" s="63">
        <f t="shared" si="19"/>
        <v>101635</v>
      </c>
      <c r="H212" s="63">
        <f t="shared" si="19"/>
        <v>103365</v>
      </c>
      <c r="I212" s="63">
        <f t="shared" si="19"/>
        <v>102200</v>
      </c>
      <c r="J212" s="63">
        <f t="shared" si="19"/>
        <v>191375</v>
      </c>
      <c r="K212" s="63">
        <f t="shared" si="19"/>
        <v>143545</v>
      </c>
      <c r="L212" s="63">
        <f t="shared" si="19"/>
        <v>102147.00000000001</v>
      </c>
      <c r="M212" s="63">
        <f t="shared" si="19"/>
        <v>98958</v>
      </c>
      <c r="N212" s="64">
        <f t="shared" si="8"/>
        <v>1606283</v>
      </c>
      <c r="O212" s="26"/>
      <c r="P212" s="7"/>
      <c r="Q212" s="13"/>
      <c r="R212" s="13"/>
      <c r="S212" s="13"/>
      <c r="T212" s="1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</row>
    <row r="213" spans="1:33" ht="34.5" customHeight="1" x14ac:dyDescent="0.4">
      <c r="A213" s="55" t="s">
        <v>65</v>
      </c>
      <c r="B213" s="63">
        <f t="shared" ref="B213:M213" si="20">+B153</f>
        <v>75241</v>
      </c>
      <c r="C213" s="63">
        <f t="shared" si="20"/>
        <v>77017</v>
      </c>
      <c r="D213" s="63">
        <f t="shared" si="20"/>
        <v>51933</v>
      </c>
      <c r="E213" s="63">
        <f t="shared" si="20"/>
        <v>66201</v>
      </c>
      <c r="F213" s="63">
        <f t="shared" si="20"/>
        <v>37543.999999999993</v>
      </c>
      <c r="G213" s="63">
        <f t="shared" si="20"/>
        <v>47240</v>
      </c>
      <c r="H213" s="63">
        <f t="shared" si="20"/>
        <v>53570</v>
      </c>
      <c r="I213" s="63">
        <f t="shared" si="20"/>
        <v>47243</v>
      </c>
      <c r="J213" s="63">
        <f t="shared" si="20"/>
        <v>32463</v>
      </c>
      <c r="K213" s="63">
        <f t="shared" si="20"/>
        <v>55900</v>
      </c>
      <c r="L213" s="63">
        <f t="shared" si="20"/>
        <v>49130</v>
      </c>
      <c r="M213" s="63">
        <f t="shared" si="20"/>
        <v>94311</v>
      </c>
      <c r="N213" s="64">
        <f t="shared" si="8"/>
        <v>687793</v>
      </c>
      <c r="O213" s="26"/>
      <c r="P213" s="7"/>
      <c r="Q213" s="13"/>
      <c r="R213" s="13"/>
      <c r="S213" s="13"/>
      <c r="T213" s="1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</row>
    <row r="214" spans="1:33" ht="34.5" customHeight="1" x14ac:dyDescent="0.4">
      <c r="A214" s="55" t="s">
        <v>22</v>
      </c>
      <c r="B214" s="63">
        <f t="shared" ref="B214:M214" si="21">+B154</f>
        <v>286214</v>
      </c>
      <c r="C214" s="63">
        <f t="shared" si="21"/>
        <v>452121.99999999988</v>
      </c>
      <c r="D214" s="63">
        <f t="shared" si="21"/>
        <v>258967</v>
      </c>
      <c r="E214" s="63">
        <f t="shared" si="21"/>
        <v>258930</v>
      </c>
      <c r="F214" s="63">
        <f t="shared" si="21"/>
        <v>289544</v>
      </c>
      <c r="G214" s="63">
        <f t="shared" si="21"/>
        <v>259843.99999999994</v>
      </c>
      <c r="H214" s="63">
        <f t="shared" si="21"/>
        <v>211753</v>
      </c>
      <c r="I214" s="63">
        <f t="shared" si="21"/>
        <v>205752</v>
      </c>
      <c r="J214" s="63">
        <f t="shared" si="21"/>
        <v>258473.99999999997</v>
      </c>
      <c r="K214" s="63">
        <f t="shared" si="21"/>
        <v>275483.99999999994</v>
      </c>
      <c r="L214" s="63">
        <f t="shared" si="21"/>
        <v>415066.99999999994</v>
      </c>
      <c r="M214" s="63">
        <f t="shared" si="21"/>
        <v>342144.99999999994</v>
      </c>
      <c r="N214" s="64">
        <f t="shared" si="8"/>
        <v>3514296</v>
      </c>
      <c r="O214" s="26"/>
      <c r="P214" s="7"/>
      <c r="Q214" s="13"/>
      <c r="R214" s="13"/>
      <c r="S214" s="13"/>
      <c r="T214" s="1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</row>
    <row r="215" spans="1:33" ht="34.5" customHeight="1" x14ac:dyDescent="0.4">
      <c r="A215" s="55" t="s">
        <v>66</v>
      </c>
      <c r="B215" s="63">
        <f t="shared" ref="B215:M215" si="22">+B155</f>
        <v>166836</v>
      </c>
      <c r="C215" s="63">
        <f t="shared" si="22"/>
        <v>95424.000000000015</v>
      </c>
      <c r="D215" s="63">
        <f t="shared" si="22"/>
        <v>86247</v>
      </c>
      <c r="E215" s="63">
        <f t="shared" si="22"/>
        <v>98957.999999999985</v>
      </c>
      <c r="F215" s="63">
        <f t="shared" si="22"/>
        <v>54924</v>
      </c>
      <c r="G215" s="63">
        <f t="shared" si="22"/>
        <v>87524</v>
      </c>
      <c r="H215" s="63">
        <f t="shared" si="22"/>
        <v>54748</v>
      </c>
      <c r="I215" s="63">
        <f t="shared" si="22"/>
        <v>78110</v>
      </c>
      <c r="J215" s="63">
        <f t="shared" si="22"/>
        <v>61024</v>
      </c>
      <c r="K215" s="63">
        <f t="shared" si="22"/>
        <v>52100.999999999993</v>
      </c>
      <c r="L215" s="63">
        <f t="shared" si="22"/>
        <v>63246.000000000007</v>
      </c>
      <c r="M215" s="63">
        <f t="shared" si="22"/>
        <v>72358</v>
      </c>
      <c r="N215" s="64">
        <f t="shared" si="8"/>
        <v>971500</v>
      </c>
      <c r="O215" s="26"/>
      <c r="P215" s="7"/>
      <c r="Q215" s="13"/>
      <c r="R215" s="13"/>
      <c r="S215" s="13"/>
      <c r="T215" s="1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</row>
    <row r="216" spans="1:33" ht="34.5" customHeight="1" x14ac:dyDescent="0.4">
      <c r="A216" s="55" t="s">
        <v>23</v>
      </c>
      <c r="B216" s="63">
        <f t="shared" ref="B216:M216" si="23">+B156</f>
        <v>0</v>
      </c>
      <c r="C216" s="63">
        <f t="shared" si="23"/>
        <v>96</v>
      </c>
      <c r="D216" s="63">
        <f t="shared" si="23"/>
        <v>1644</v>
      </c>
      <c r="E216" s="63">
        <f t="shared" si="23"/>
        <v>17048</v>
      </c>
      <c r="F216" s="63">
        <f t="shared" si="23"/>
        <v>38094</v>
      </c>
      <c r="G216" s="63">
        <f t="shared" si="23"/>
        <v>0</v>
      </c>
      <c r="H216" s="63">
        <f t="shared" si="23"/>
        <v>0</v>
      </c>
      <c r="I216" s="63">
        <f t="shared" si="23"/>
        <v>120</v>
      </c>
      <c r="J216" s="63">
        <f t="shared" si="23"/>
        <v>17048</v>
      </c>
      <c r="K216" s="63">
        <f t="shared" si="23"/>
        <v>0</v>
      </c>
      <c r="L216" s="63">
        <f t="shared" si="23"/>
        <v>0</v>
      </c>
      <c r="M216" s="63">
        <f t="shared" si="23"/>
        <v>0</v>
      </c>
      <c r="N216" s="64">
        <f t="shared" si="8"/>
        <v>74050</v>
      </c>
      <c r="O216" s="26"/>
      <c r="P216" s="7"/>
      <c r="Q216" s="13"/>
      <c r="R216" s="13"/>
      <c r="S216" s="13"/>
      <c r="T216" s="1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</row>
    <row r="217" spans="1:33" ht="34.5" customHeight="1" x14ac:dyDescent="0.4">
      <c r="A217" s="55" t="s">
        <v>24</v>
      </c>
      <c r="B217" s="63">
        <f t="shared" ref="B217:M217" si="24">+B157</f>
        <v>72652</v>
      </c>
      <c r="C217" s="63">
        <f t="shared" si="24"/>
        <v>53458</v>
      </c>
      <c r="D217" s="63">
        <f t="shared" si="24"/>
        <v>58980</v>
      </c>
      <c r="E217" s="63">
        <f t="shared" si="24"/>
        <v>65042</v>
      </c>
      <c r="F217" s="63">
        <f t="shared" si="24"/>
        <v>44100</v>
      </c>
      <c r="G217" s="63">
        <f t="shared" si="24"/>
        <v>84044</v>
      </c>
      <c r="H217" s="63">
        <f t="shared" si="24"/>
        <v>45872</v>
      </c>
      <c r="I217" s="63">
        <f t="shared" si="24"/>
        <v>49326</v>
      </c>
      <c r="J217" s="63">
        <f t="shared" si="24"/>
        <v>59894.999999999993</v>
      </c>
      <c r="K217" s="63">
        <f t="shared" si="24"/>
        <v>60157</v>
      </c>
      <c r="L217" s="63">
        <f t="shared" si="24"/>
        <v>76071.999999999985</v>
      </c>
      <c r="M217" s="63">
        <f t="shared" si="24"/>
        <v>92540.999999999985</v>
      </c>
      <c r="N217" s="64">
        <f t="shared" si="8"/>
        <v>762139</v>
      </c>
      <c r="O217" s="26"/>
      <c r="P217" s="7"/>
      <c r="Q217" s="13"/>
      <c r="R217" s="13"/>
      <c r="S217" s="13"/>
      <c r="T217" s="1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</row>
    <row r="218" spans="1:33" ht="34.5" customHeight="1" x14ac:dyDescent="0.4">
      <c r="A218" s="55" t="s">
        <v>25</v>
      </c>
      <c r="B218" s="63">
        <f t="shared" ref="B218:M218" si="25">+B158</f>
        <v>42014</v>
      </c>
      <c r="C218" s="63">
        <f t="shared" si="25"/>
        <v>33286</v>
      </c>
      <c r="D218" s="63">
        <f t="shared" si="25"/>
        <v>47662</v>
      </c>
      <c r="E218" s="63">
        <f t="shared" si="25"/>
        <v>53522</v>
      </c>
      <c r="F218" s="63">
        <f t="shared" si="25"/>
        <v>32013.999999999894</v>
      </c>
      <c r="G218" s="63">
        <f t="shared" si="25"/>
        <v>38922</v>
      </c>
      <c r="H218" s="63">
        <f t="shared" si="25"/>
        <v>41748</v>
      </c>
      <c r="I218" s="63">
        <f t="shared" si="25"/>
        <v>39458</v>
      </c>
      <c r="J218" s="63">
        <f t="shared" si="25"/>
        <v>34121</v>
      </c>
      <c r="K218" s="63">
        <f t="shared" si="25"/>
        <v>27275</v>
      </c>
      <c r="L218" s="63">
        <f t="shared" si="25"/>
        <v>27764</v>
      </c>
      <c r="M218" s="63">
        <f t="shared" si="25"/>
        <v>44521</v>
      </c>
      <c r="N218" s="64">
        <f t="shared" si="8"/>
        <v>462306.99999999988</v>
      </c>
      <c r="O218" s="26"/>
      <c r="P218" s="7"/>
      <c r="Q218" s="13"/>
      <c r="R218" s="13"/>
      <c r="S218" s="13"/>
      <c r="T218" s="1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</row>
    <row r="219" spans="1:33" ht="34.5" customHeight="1" x14ac:dyDescent="0.4">
      <c r="A219" s="55" t="s">
        <v>26</v>
      </c>
      <c r="B219" s="63">
        <f t="shared" ref="B219:M219" si="26">+B159</f>
        <v>59229</v>
      </c>
      <c r="C219" s="63">
        <f t="shared" si="26"/>
        <v>85463</v>
      </c>
      <c r="D219" s="63">
        <f t="shared" si="26"/>
        <v>121186</v>
      </c>
      <c r="E219" s="63">
        <f t="shared" si="26"/>
        <v>310023</v>
      </c>
      <c r="F219" s="63">
        <f t="shared" si="26"/>
        <v>193092</v>
      </c>
      <c r="G219" s="63">
        <f t="shared" si="26"/>
        <v>60677</v>
      </c>
      <c r="H219" s="63">
        <f t="shared" si="26"/>
        <v>79834</v>
      </c>
      <c r="I219" s="63">
        <f t="shared" si="26"/>
        <v>50129</v>
      </c>
      <c r="J219" s="63">
        <f t="shared" si="26"/>
        <v>144254</v>
      </c>
      <c r="K219" s="63">
        <f t="shared" si="26"/>
        <v>57807</v>
      </c>
      <c r="L219" s="63">
        <f t="shared" si="26"/>
        <v>58526</v>
      </c>
      <c r="M219" s="63">
        <f t="shared" si="26"/>
        <v>48983</v>
      </c>
      <c r="N219" s="64">
        <f t="shared" si="8"/>
        <v>1269203</v>
      </c>
      <c r="O219" s="26"/>
      <c r="P219" s="7"/>
      <c r="Q219" s="13"/>
      <c r="R219" s="13"/>
      <c r="S219" s="13"/>
      <c r="T219" s="1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</row>
    <row r="220" spans="1:33" ht="34.5" customHeight="1" x14ac:dyDescent="0.4">
      <c r="A220" s="55" t="s">
        <v>27</v>
      </c>
      <c r="B220" s="63">
        <f t="shared" ref="B220:M220" si="27">+B160</f>
        <v>28986</v>
      </c>
      <c r="C220" s="63">
        <f t="shared" si="27"/>
        <v>21288</v>
      </c>
      <c r="D220" s="63">
        <f t="shared" si="27"/>
        <v>21464</v>
      </c>
      <c r="E220" s="63">
        <f t="shared" si="27"/>
        <v>25477</v>
      </c>
      <c r="F220" s="63">
        <f t="shared" si="27"/>
        <v>18824</v>
      </c>
      <c r="G220" s="63">
        <f t="shared" si="27"/>
        <v>14879</v>
      </c>
      <c r="H220" s="63">
        <f t="shared" si="27"/>
        <v>23923</v>
      </c>
      <c r="I220" s="63">
        <f t="shared" si="27"/>
        <v>13117</v>
      </c>
      <c r="J220" s="63">
        <f t="shared" si="27"/>
        <v>23014</v>
      </c>
      <c r="K220" s="63">
        <f t="shared" si="27"/>
        <v>21041</v>
      </c>
      <c r="L220" s="63">
        <f t="shared" si="27"/>
        <v>20168</v>
      </c>
      <c r="M220" s="63">
        <f t="shared" si="27"/>
        <v>43013.999999999993</v>
      </c>
      <c r="N220" s="64">
        <f t="shared" si="8"/>
        <v>275195</v>
      </c>
      <c r="O220" s="26"/>
      <c r="P220" s="7"/>
      <c r="Q220" s="13"/>
      <c r="R220" s="13"/>
      <c r="S220" s="13"/>
      <c r="T220" s="1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</row>
    <row r="221" spans="1:33" ht="34.5" customHeight="1" x14ac:dyDescent="0.4">
      <c r="A221" s="55" t="s">
        <v>28</v>
      </c>
      <c r="B221" s="63">
        <f t="shared" ref="B221:M221" si="28">+B161*1.6</f>
        <v>4985.0000000000009</v>
      </c>
      <c r="C221" s="63">
        <f t="shared" si="28"/>
        <v>4370</v>
      </c>
      <c r="D221" s="63">
        <f t="shared" si="28"/>
        <v>16602</v>
      </c>
      <c r="E221" s="63">
        <f t="shared" si="28"/>
        <v>5088</v>
      </c>
      <c r="F221" s="63">
        <f t="shared" si="28"/>
        <v>7976</v>
      </c>
      <c r="G221" s="63">
        <f t="shared" si="28"/>
        <v>10000</v>
      </c>
      <c r="H221" s="63">
        <f t="shared" si="28"/>
        <v>7600</v>
      </c>
      <c r="I221" s="63">
        <f t="shared" si="28"/>
        <v>6158.4000000000005</v>
      </c>
      <c r="J221" s="63">
        <f t="shared" si="28"/>
        <v>6558.4000000000005</v>
      </c>
      <c r="K221" s="63">
        <f t="shared" si="28"/>
        <v>8307.2000000000007</v>
      </c>
      <c r="L221" s="63">
        <f t="shared" si="28"/>
        <v>8534.4</v>
      </c>
      <c r="M221" s="63">
        <f t="shared" si="28"/>
        <v>7297.6</v>
      </c>
      <c r="N221" s="64">
        <f t="shared" si="8"/>
        <v>93477</v>
      </c>
      <c r="O221" s="26"/>
      <c r="P221" s="7"/>
      <c r="Q221" s="13"/>
      <c r="R221" s="13"/>
      <c r="S221" s="13"/>
      <c r="T221" s="1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</row>
    <row r="222" spans="1:33" ht="34.5" customHeight="1" x14ac:dyDescent="0.4">
      <c r="A222" s="55" t="s">
        <v>29</v>
      </c>
      <c r="B222" s="63">
        <f t="shared" ref="B222:M222" si="29">+B162*35</f>
        <v>99201</v>
      </c>
      <c r="C222" s="63">
        <f t="shared" si="29"/>
        <v>140214</v>
      </c>
      <c r="D222" s="63">
        <f t="shared" si="29"/>
        <v>87409.999999999985</v>
      </c>
      <c r="E222" s="63">
        <f t="shared" si="29"/>
        <v>29819.999999999996</v>
      </c>
      <c r="F222" s="63">
        <f t="shared" si="29"/>
        <v>43400.000000000007</v>
      </c>
      <c r="G222" s="63">
        <f t="shared" si="29"/>
        <v>89180.000000000015</v>
      </c>
      <c r="H222" s="63">
        <f t="shared" si="29"/>
        <v>140455</v>
      </c>
      <c r="I222" s="63">
        <f t="shared" si="29"/>
        <v>35000</v>
      </c>
      <c r="J222" s="63">
        <f t="shared" si="29"/>
        <v>41895</v>
      </c>
      <c r="K222" s="63">
        <f t="shared" si="29"/>
        <v>51064.999999999993</v>
      </c>
      <c r="L222" s="63">
        <f t="shared" si="29"/>
        <v>62720</v>
      </c>
      <c r="M222" s="63">
        <f t="shared" si="29"/>
        <v>65065.000000000007</v>
      </c>
      <c r="N222" s="64">
        <f t="shared" si="8"/>
        <v>885425</v>
      </c>
      <c r="O222" s="26"/>
      <c r="P222" s="7"/>
      <c r="Q222" s="13"/>
      <c r="R222" s="13"/>
      <c r="S222" s="13"/>
      <c r="T222" s="1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</row>
    <row r="223" spans="1:33" ht="34.5" customHeight="1" x14ac:dyDescent="0.4">
      <c r="A223" s="55" t="s">
        <v>30</v>
      </c>
      <c r="B223" s="63">
        <f t="shared" ref="B223:M223" si="30">+B163*15</f>
        <v>142014</v>
      </c>
      <c r="C223" s="63">
        <f t="shared" si="30"/>
        <v>35240.999999999993</v>
      </c>
      <c r="D223" s="63">
        <f t="shared" si="30"/>
        <v>496142.00000000006</v>
      </c>
      <c r="E223" s="63">
        <f t="shared" si="30"/>
        <v>123750</v>
      </c>
      <c r="F223" s="63">
        <f t="shared" si="30"/>
        <v>208530.00000000003</v>
      </c>
      <c r="G223" s="63">
        <f t="shared" si="30"/>
        <v>534705.00000000012</v>
      </c>
      <c r="H223" s="63">
        <f t="shared" si="30"/>
        <v>132990</v>
      </c>
      <c r="I223" s="63">
        <f t="shared" si="30"/>
        <v>138255</v>
      </c>
      <c r="J223" s="63">
        <f t="shared" si="30"/>
        <v>195315</v>
      </c>
      <c r="K223" s="63">
        <f t="shared" si="30"/>
        <v>368610</v>
      </c>
      <c r="L223" s="63">
        <f t="shared" si="30"/>
        <v>147300</v>
      </c>
      <c r="M223" s="63">
        <f t="shared" si="30"/>
        <v>168464.99999999997</v>
      </c>
      <c r="N223" s="64">
        <f t="shared" si="8"/>
        <v>2691317</v>
      </c>
      <c r="O223" s="26"/>
      <c r="P223" s="7"/>
      <c r="Q223" s="13"/>
      <c r="R223" s="13"/>
      <c r="S223" s="13"/>
      <c r="T223" s="1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</row>
    <row r="224" spans="1:33" ht="34.5" customHeight="1" x14ac:dyDescent="0.4">
      <c r="A224" s="55" t="s">
        <v>31</v>
      </c>
      <c r="B224" s="63">
        <f t="shared" ref="B224:M224" si="31">+B164</f>
        <v>119284</v>
      </c>
      <c r="C224" s="63">
        <f t="shared" si="31"/>
        <v>54528</v>
      </c>
      <c r="D224" s="63">
        <f t="shared" si="31"/>
        <v>62149</v>
      </c>
      <c r="E224" s="63">
        <f t="shared" si="31"/>
        <v>63807</v>
      </c>
      <c r="F224" s="63">
        <f t="shared" si="31"/>
        <v>39844.000000000015</v>
      </c>
      <c r="G224" s="63">
        <f t="shared" si="31"/>
        <v>53223</v>
      </c>
      <c r="H224" s="63">
        <f t="shared" si="31"/>
        <v>41207</v>
      </c>
      <c r="I224" s="63">
        <f t="shared" si="31"/>
        <v>53069</v>
      </c>
      <c r="J224" s="63">
        <f t="shared" si="31"/>
        <v>46988</v>
      </c>
      <c r="K224" s="63">
        <f t="shared" si="31"/>
        <v>54120</v>
      </c>
      <c r="L224" s="63">
        <f t="shared" si="31"/>
        <v>53898.000000000007</v>
      </c>
      <c r="M224" s="63">
        <f t="shared" si="31"/>
        <v>63240.999999999993</v>
      </c>
      <c r="N224" s="64">
        <f t="shared" si="8"/>
        <v>705358</v>
      </c>
      <c r="O224" s="26"/>
      <c r="P224" s="7"/>
      <c r="Q224" s="13"/>
      <c r="R224" s="13"/>
      <c r="S224" s="13"/>
      <c r="T224" s="1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</row>
    <row r="225" spans="1:33" ht="34.5" customHeight="1" x14ac:dyDescent="0.4">
      <c r="A225" s="55" t="s">
        <v>254</v>
      </c>
      <c r="B225" s="63">
        <f t="shared" ref="B225:M225" si="32">+B165</f>
        <v>507430.66781211522</v>
      </c>
      <c r="C225" s="63">
        <f t="shared" si="32"/>
        <v>889675.19495865866</v>
      </c>
      <c r="D225" s="63">
        <f t="shared" si="32"/>
        <v>970410.78866355214</v>
      </c>
      <c r="E225" s="63">
        <f t="shared" si="32"/>
        <v>453883.55856567394</v>
      </c>
      <c r="F225" s="63">
        <f t="shared" si="32"/>
        <v>0</v>
      </c>
      <c r="G225" s="63">
        <f t="shared" si="32"/>
        <v>0</v>
      </c>
      <c r="H225" s="63">
        <f t="shared" si="32"/>
        <v>0</v>
      </c>
      <c r="I225" s="63">
        <f t="shared" si="32"/>
        <v>0</v>
      </c>
      <c r="J225" s="63">
        <f t="shared" si="32"/>
        <v>0</v>
      </c>
      <c r="K225" s="63">
        <f t="shared" si="32"/>
        <v>0</v>
      </c>
      <c r="L225" s="63">
        <f t="shared" si="32"/>
        <v>0</v>
      </c>
      <c r="M225" s="63">
        <f t="shared" si="32"/>
        <v>0</v>
      </c>
      <c r="N225" s="64">
        <f t="shared" si="8"/>
        <v>2821400.21</v>
      </c>
      <c r="O225" s="26"/>
      <c r="P225" s="7"/>
      <c r="Q225" s="13"/>
      <c r="R225" s="13"/>
      <c r="S225" s="13"/>
      <c r="T225" s="1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</row>
    <row r="226" spans="1:33" ht="34.5" customHeight="1" x14ac:dyDescent="0.4">
      <c r="A226" s="55" t="s">
        <v>33</v>
      </c>
      <c r="B226" s="63">
        <f t="shared" ref="B226:M226" si="33">+B166</f>
        <v>62147</v>
      </c>
      <c r="C226" s="63">
        <f t="shared" si="33"/>
        <v>71180</v>
      </c>
      <c r="D226" s="63">
        <f t="shared" si="33"/>
        <v>135210</v>
      </c>
      <c r="E226" s="63">
        <f t="shared" si="33"/>
        <v>59200.999999999993</v>
      </c>
      <c r="F226" s="63">
        <f t="shared" si="33"/>
        <v>56214</v>
      </c>
      <c r="G226" s="63">
        <f t="shared" si="33"/>
        <v>151945</v>
      </c>
      <c r="H226" s="63">
        <f t="shared" si="33"/>
        <v>109420</v>
      </c>
      <c r="I226" s="63">
        <f t="shared" si="33"/>
        <v>59105</v>
      </c>
      <c r="J226" s="63">
        <f t="shared" si="33"/>
        <v>87898</v>
      </c>
      <c r="K226" s="63">
        <f t="shared" si="33"/>
        <v>88337</v>
      </c>
      <c r="L226" s="63">
        <f t="shared" si="33"/>
        <v>60072</v>
      </c>
      <c r="M226" s="63">
        <f t="shared" si="33"/>
        <v>59920</v>
      </c>
      <c r="N226" s="64">
        <f t="shared" si="8"/>
        <v>1000649</v>
      </c>
      <c r="O226" s="26"/>
      <c r="P226" s="7"/>
      <c r="Q226" s="13"/>
      <c r="R226" s="13"/>
      <c r="S226" s="13"/>
      <c r="T226" s="1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</row>
    <row r="227" spans="1:33" ht="34.5" customHeight="1" x14ac:dyDescent="0.4">
      <c r="A227" s="55" t="s">
        <v>34</v>
      </c>
      <c r="B227" s="63">
        <f t="shared" ref="B227:M227" si="34">+B167</f>
        <v>14957.999999999998</v>
      </c>
      <c r="C227" s="63">
        <f t="shared" si="34"/>
        <v>23837</v>
      </c>
      <c r="D227" s="63">
        <f t="shared" si="34"/>
        <v>10292</v>
      </c>
      <c r="E227" s="63">
        <f t="shared" si="34"/>
        <v>23147.000000000004</v>
      </c>
      <c r="F227" s="63">
        <f t="shared" si="34"/>
        <v>14451</v>
      </c>
      <c r="G227" s="63">
        <f t="shared" si="34"/>
        <v>11040.000000000002</v>
      </c>
      <c r="H227" s="63">
        <f t="shared" si="34"/>
        <v>20983</v>
      </c>
      <c r="I227" s="63">
        <f t="shared" si="34"/>
        <v>8177</v>
      </c>
      <c r="J227" s="63">
        <f t="shared" si="34"/>
        <v>20144</v>
      </c>
      <c r="K227" s="63">
        <f t="shared" si="34"/>
        <v>10897</v>
      </c>
      <c r="L227" s="63">
        <f t="shared" si="34"/>
        <v>9801</v>
      </c>
      <c r="M227" s="63">
        <f t="shared" si="34"/>
        <v>7410</v>
      </c>
      <c r="N227" s="64">
        <f t="shared" si="8"/>
        <v>175137</v>
      </c>
      <c r="O227" s="26"/>
      <c r="P227" s="7"/>
      <c r="Q227" s="13"/>
      <c r="R227" s="13"/>
      <c r="S227" s="13"/>
      <c r="T227" s="1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</row>
    <row r="228" spans="1:33" ht="34.5" customHeight="1" x14ac:dyDescent="0.4">
      <c r="A228" s="55" t="s">
        <v>68</v>
      </c>
      <c r="B228" s="63">
        <f t="shared" ref="B228:M228" si="35">+B168</f>
        <v>1523</v>
      </c>
      <c r="C228" s="63">
        <f t="shared" si="35"/>
        <v>1325</v>
      </c>
      <c r="D228" s="63">
        <f t="shared" si="35"/>
        <v>1332</v>
      </c>
      <c r="E228" s="63">
        <f t="shared" si="35"/>
        <v>3432</v>
      </c>
      <c r="F228" s="63">
        <f t="shared" si="35"/>
        <v>919.99999999999989</v>
      </c>
      <c r="G228" s="63">
        <f t="shared" si="35"/>
        <v>1711</v>
      </c>
      <c r="H228" s="63">
        <f t="shared" si="35"/>
        <v>1402</v>
      </c>
      <c r="I228" s="63">
        <f t="shared" si="35"/>
        <v>1451</v>
      </c>
      <c r="J228" s="63">
        <f t="shared" si="35"/>
        <v>2014.0000000000002</v>
      </c>
      <c r="K228" s="63">
        <f t="shared" si="35"/>
        <v>2301</v>
      </c>
      <c r="L228" s="63">
        <f t="shared" si="35"/>
        <v>2345</v>
      </c>
      <c r="M228" s="63">
        <f t="shared" si="35"/>
        <v>2301</v>
      </c>
      <c r="N228" s="64">
        <f t="shared" si="8"/>
        <v>22057</v>
      </c>
      <c r="O228" s="26"/>
      <c r="P228" s="7"/>
      <c r="Q228" s="13"/>
      <c r="R228" s="13"/>
      <c r="S228" s="13"/>
      <c r="T228" s="1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</row>
    <row r="229" spans="1:33" ht="34.5" customHeight="1" x14ac:dyDescent="0.4">
      <c r="A229" s="55" t="s">
        <v>69</v>
      </c>
      <c r="B229" s="63">
        <f t="shared" ref="B229:M229" si="36">+B169</f>
        <v>4432</v>
      </c>
      <c r="C229" s="63">
        <f t="shared" si="36"/>
        <v>5512</v>
      </c>
      <c r="D229" s="63">
        <f t="shared" si="36"/>
        <v>3628</v>
      </c>
      <c r="E229" s="63">
        <f t="shared" si="36"/>
        <v>5452</v>
      </c>
      <c r="F229" s="63">
        <f t="shared" si="36"/>
        <v>4308</v>
      </c>
      <c r="G229" s="63">
        <f t="shared" si="36"/>
        <v>9201</v>
      </c>
      <c r="H229" s="63">
        <f t="shared" si="36"/>
        <v>3318</v>
      </c>
      <c r="I229" s="63">
        <f t="shared" si="36"/>
        <v>6148</v>
      </c>
      <c r="J229" s="63">
        <f t="shared" si="36"/>
        <v>6214</v>
      </c>
      <c r="K229" s="63">
        <f t="shared" si="36"/>
        <v>4620</v>
      </c>
      <c r="L229" s="63">
        <f t="shared" si="36"/>
        <v>4852</v>
      </c>
      <c r="M229" s="63">
        <f t="shared" si="36"/>
        <v>4698</v>
      </c>
      <c r="N229" s="64">
        <f t="shared" si="8"/>
        <v>62383</v>
      </c>
      <c r="O229" s="26"/>
      <c r="P229" s="7"/>
      <c r="Q229" s="13"/>
      <c r="R229" s="13"/>
      <c r="S229" s="13"/>
      <c r="T229" s="1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</row>
    <row r="230" spans="1:33" ht="34.5" customHeight="1" x14ac:dyDescent="0.4">
      <c r="A230" s="55" t="s">
        <v>35</v>
      </c>
      <c r="B230" s="63">
        <f t="shared" ref="B230:M230" si="37">+B170</f>
        <v>2459</v>
      </c>
      <c r="C230" s="63">
        <f t="shared" si="37"/>
        <v>2840</v>
      </c>
      <c r="D230" s="63">
        <f t="shared" si="37"/>
        <v>1670</v>
      </c>
      <c r="E230" s="63">
        <f t="shared" si="37"/>
        <v>3000</v>
      </c>
      <c r="F230" s="63">
        <f t="shared" si="37"/>
        <v>2104</v>
      </c>
      <c r="G230" s="63">
        <f t="shared" si="37"/>
        <v>5404</v>
      </c>
      <c r="H230" s="63">
        <f t="shared" si="37"/>
        <v>6587</v>
      </c>
      <c r="I230" s="63">
        <f t="shared" si="37"/>
        <v>3212</v>
      </c>
      <c r="J230" s="63">
        <f t="shared" si="37"/>
        <v>3852</v>
      </c>
      <c r="K230" s="63">
        <f t="shared" si="37"/>
        <v>2014</v>
      </c>
      <c r="L230" s="63">
        <f t="shared" si="37"/>
        <v>1905</v>
      </c>
      <c r="M230" s="63">
        <f t="shared" si="37"/>
        <v>2380</v>
      </c>
      <c r="N230" s="64">
        <f t="shared" si="8"/>
        <v>37427</v>
      </c>
      <c r="O230" s="26"/>
      <c r="P230" s="7"/>
      <c r="Q230" s="13"/>
      <c r="R230" s="13"/>
      <c r="S230" s="13"/>
      <c r="T230" s="1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</row>
    <row r="231" spans="1:33" ht="34.5" customHeight="1" x14ac:dyDescent="0.4">
      <c r="A231" s="55" t="s">
        <v>70</v>
      </c>
      <c r="B231" s="63">
        <f t="shared" ref="B231:M231" si="38">+B171</f>
        <v>15184</v>
      </c>
      <c r="C231" s="63">
        <f t="shared" si="38"/>
        <v>13775</v>
      </c>
      <c r="D231" s="63">
        <f t="shared" si="38"/>
        <v>10575</v>
      </c>
      <c r="E231" s="63">
        <f t="shared" si="38"/>
        <v>9482</v>
      </c>
      <c r="F231" s="63">
        <f t="shared" si="38"/>
        <v>7014</v>
      </c>
      <c r="G231" s="63">
        <f t="shared" si="38"/>
        <v>11999</v>
      </c>
      <c r="H231" s="63">
        <f t="shared" si="38"/>
        <v>8634</v>
      </c>
      <c r="I231" s="63">
        <f t="shared" si="38"/>
        <v>7065</v>
      </c>
      <c r="J231" s="63">
        <f t="shared" si="38"/>
        <v>9254</v>
      </c>
      <c r="K231" s="63">
        <f t="shared" si="38"/>
        <v>7698</v>
      </c>
      <c r="L231" s="63">
        <f t="shared" si="38"/>
        <v>6462</v>
      </c>
      <c r="M231" s="63">
        <f t="shared" si="38"/>
        <v>13242.000000000002</v>
      </c>
      <c r="N231" s="64">
        <f t="shared" si="8"/>
        <v>120384</v>
      </c>
      <c r="O231" s="26"/>
      <c r="P231" s="7"/>
      <c r="Q231" s="13"/>
      <c r="R231" s="13"/>
      <c r="S231" s="13"/>
      <c r="T231" s="1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</row>
    <row r="232" spans="1:33" ht="34.5" customHeight="1" x14ac:dyDescent="0.4">
      <c r="A232" s="55" t="s">
        <v>71</v>
      </c>
      <c r="B232" s="63">
        <f t="shared" ref="B232:M232" si="39">+B172</f>
        <v>359</v>
      </c>
      <c r="C232" s="63">
        <f t="shared" si="39"/>
        <v>1752</v>
      </c>
      <c r="D232" s="63">
        <f t="shared" si="39"/>
        <v>2575</v>
      </c>
      <c r="E232" s="63">
        <f t="shared" si="39"/>
        <v>3706</v>
      </c>
      <c r="F232" s="63">
        <f t="shared" si="39"/>
        <v>6221</v>
      </c>
      <c r="G232" s="63">
        <f t="shared" si="39"/>
        <v>5501</v>
      </c>
      <c r="H232" s="63">
        <f t="shared" si="39"/>
        <v>5966</v>
      </c>
      <c r="I232" s="63">
        <f t="shared" si="39"/>
        <v>4551</v>
      </c>
      <c r="J232" s="63">
        <f t="shared" si="39"/>
        <v>3845</v>
      </c>
      <c r="K232" s="63">
        <f t="shared" si="39"/>
        <v>5197</v>
      </c>
      <c r="L232" s="63">
        <f t="shared" si="39"/>
        <v>4240</v>
      </c>
      <c r="M232" s="63">
        <f t="shared" si="39"/>
        <v>4895</v>
      </c>
      <c r="N232" s="64">
        <f t="shared" si="8"/>
        <v>48808</v>
      </c>
      <c r="O232" s="26"/>
      <c r="P232" s="7"/>
      <c r="Q232" s="13"/>
      <c r="R232" s="13"/>
      <c r="S232" s="13"/>
      <c r="T232" s="1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</row>
    <row r="233" spans="1:33" ht="34.5" customHeight="1" x14ac:dyDescent="0.4">
      <c r="A233" s="55" t="s">
        <v>37</v>
      </c>
      <c r="B233" s="63">
        <f t="shared" ref="B233:M233" si="40">+B173</f>
        <v>5945</v>
      </c>
      <c r="C233" s="63">
        <f t="shared" si="40"/>
        <v>8406</v>
      </c>
      <c r="D233" s="63">
        <f t="shared" si="40"/>
        <v>7886</v>
      </c>
      <c r="E233" s="63">
        <f t="shared" si="40"/>
        <v>10591</v>
      </c>
      <c r="F233" s="63">
        <f t="shared" si="40"/>
        <v>5104</v>
      </c>
      <c r="G233" s="63">
        <f t="shared" si="40"/>
        <v>9061</v>
      </c>
      <c r="H233" s="63">
        <f t="shared" si="40"/>
        <v>8684</v>
      </c>
      <c r="I233" s="63">
        <f t="shared" si="40"/>
        <v>8669</v>
      </c>
      <c r="J233" s="63">
        <f t="shared" si="40"/>
        <v>8826</v>
      </c>
      <c r="K233" s="63">
        <f t="shared" si="40"/>
        <v>7155</v>
      </c>
      <c r="L233" s="63">
        <f t="shared" si="40"/>
        <v>9827</v>
      </c>
      <c r="M233" s="63">
        <f t="shared" si="40"/>
        <v>7854</v>
      </c>
      <c r="N233" s="64">
        <f t="shared" si="8"/>
        <v>98008</v>
      </c>
      <c r="O233" s="26"/>
      <c r="P233" s="7"/>
      <c r="Q233" s="13"/>
      <c r="R233" s="13"/>
      <c r="S233" s="13"/>
      <c r="T233" s="1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</row>
    <row r="234" spans="1:33" ht="34.5" customHeight="1" x14ac:dyDescent="0.4">
      <c r="A234" s="55" t="s">
        <v>38</v>
      </c>
      <c r="B234" s="63">
        <f t="shared" ref="B234:M234" si="41">+B174</f>
        <v>8128</v>
      </c>
      <c r="C234" s="63">
        <f t="shared" si="41"/>
        <v>5021</v>
      </c>
      <c r="D234" s="63">
        <f t="shared" si="41"/>
        <v>8928</v>
      </c>
      <c r="E234" s="63">
        <f t="shared" si="41"/>
        <v>15584</v>
      </c>
      <c r="F234" s="63">
        <f t="shared" si="41"/>
        <v>2547</v>
      </c>
      <c r="G234" s="63">
        <f t="shared" si="41"/>
        <v>7506</v>
      </c>
      <c r="H234" s="63">
        <f t="shared" si="41"/>
        <v>15351</v>
      </c>
      <c r="I234" s="63">
        <f t="shared" si="41"/>
        <v>7757</v>
      </c>
      <c r="J234" s="63">
        <f t="shared" si="41"/>
        <v>9386</v>
      </c>
      <c r="K234" s="63">
        <f t="shared" si="41"/>
        <v>8096</v>
      </c>
      <c r="L234" s="63">
        <f t="shared" si="41"/>
        <v>11427</v>
      </c>
      <c r="M234" s="63">
        <f t="shared" si="41"/>
        <v>11599.000000000002</v>
      </c>
      <c r="N234" s="64">
        <f t="shared" si="8"/>
        <v>111330</v>
      </c>
      <c r="O234" s="26"/>
      <c r="P234" s="7"/>
      <c r="Q234" s="13"/>
      <c r="R234" s="13"/>
      <c r="S234" s="13"/>
      <c r="T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</row>
    <row r="235" spans="1:33" ht="34.5" customHeight="1" x14ac:dyDescent="0.4">
      <c r="A235" s="55" t="s">
        <v>39</v>
      </c>
      <c r="B235" s="63">
        <f t="shared" ref="B235:M235" si="42">+B175*12</f>
        <v>1201444</v>
      </c>
      <c r="C235" s="63">
        <f t="shared" si="42"/>
        <v>1442919.0000000002</v>
      </c>
      <c r="D235" s="63">
        <f t="shared" si="42"/>
        <v>1100234</v>
      </c>
      <c r="E235" s="63">
        <f t="shared" si="42"/>
        <v>275890</v>
      </c>
      <c r="F235" s="63">
        <f t="shared" si="42"/>
        <v>131843.99999999997</v>
      </c>
      <c r="G235" s="63">
        <f t="shared" si="42"/>
        <v>98196</v>
      </c>
      <c r="H235" s="63">
        <f t="shared" si="42"/>
        <v>966036</v>
      </c>
      <c r="I235" s="63">
        <f t="shared" si="42"/>
        <v>1582800</v>
      </c>
      <c r="J235" s="63">
        <f t="shared" si="42"/>
        <v>1824168.0000000005</v>
      </c>
      <c r="K235" s="63">
        <f t="shared" si="42"/>
        <v>930780</v>
      </c>
      <c r="L235" s="63">
        <f t="shared" si="42"/>
        <v>858072</v>
      </c>
      <c r="M235" s="63">
        <f t="shared" si="42"/>
        <v>1193460.0000000002</v>
      </c>
      <c r="N235" s="64">
        <f t="shared" si="8"/>
        <v>11605843</v>
      </c>
      <c r="O235" s="26"/>
      <c r="P235" s="7"/>
      <c r="Q235" s="13"/>
      <c r="R235" s="13"/>
      <c r="S235" s="13"/>
      <c r="T235" s="1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</row>
    <row r="236" spans="1:33" ht="34.5" customHeight="1" x14ac:dyDescent="0.4">
      <c r="A236" s="55" t="s">
        <v>40</v>
      </c>
      <c r="B236" s="63">
        <f t="shared" ref="B236:M236" si="43">+B176*3</f>
        <v>108401</v>
      </c>
      <c r="C236" s="63">
        <f t="shared" si="43"/>
        <v>113816.00000000001</v>
      </c>
      <c r="D236" s="63">
        <f t="shared" si="43"/>
        <v>47377</v>
      </c>
      <c r="E236" s="63">
        <f t="shared" si="43"/>
        <v>37794.000000000007</v>
      </c>
      <c r="F236" s="63">
        <f t="shared" si="43"/>
        <v>112974</v>
      </c>
      <c r="G236" s="63">
        <f t="shared" si="43"/>
        <v>85563.000000000015</v>
      </c>
      <c r="H236" s="63">
        <f t="shared" si="43"/>
        <v>111849</v>
      </c>
      <c r="I236" s="63">
        <f t="shared" si="43"/>
        <v>72384</v>
      </c>
      <c r="J236" s="63">
        <f t="shared" si="43"/>
        <v>115920</v>
      </c>
      <c r="K236" s="63">
        <f t="shared" si="43"/>
        <v>102942</v>
      </c>
      <c r="L236" s="63">
        <f t="shared" si="43"/>
        <v>113565</v>
      </c>
      <c r="M236" s="63">
        <f t="shared" si="43"/>
        <v>115551</v>
      </c>
      <c r="N236" s="64">
        <f t="shared" si="8"/>
        <v>1138136</v>
      </c>
      <c r="O236" s="26"/>
      <c r="P236" s="7"/>
      <c r="Q236" s="13"/>
      <c r="R236" s="13"/>
      <c r="S236" s="13"/>
      <c r="T236" s="1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</row>
    <row r="237" spans="1:33" ht="34.5" customHeight="1" x14ac:dyDescent="0.4">
      <c r="A237" s="55" t="s">
        <v>41</v>
      </c>
      <c r="B237" s="63">
        <f t="shared" ref="B237:M237" si="44">+B177*60</f>
        <v>827140</v>
      </c>
      <c r="C237" s="63">
        <f t="shared" si="44"/>
        <v>1350214</v>
      </c>
      <c r="D237" s="63">
        <f t="shared" si="44"/>
        <v>925144</v>
      </c>
      <c r="E237" s="63">
        <f t="shared" si="44"/>
        <v>1380839.9999999998</v>
      </c>
      <c r="F237" s="63">
        <f t="shared" si="44"/>
        <v>1488060.0000000002</v>
      </c>
      <c r="G237" s="63">
        <f t="shared" si="44"/>
        <v>847260.00000000012</v>
      </c>
      <c r="H237" s="63">
        <f t="shared" si="44"/>
        <v>1114200</v>
      </c>
      <c r="I237" s="63">
        <f t="shared" si="44"/>
        <v>1287120</v>
      </c>
      <c r="J237" s="63">
        <f t="shared" si="44"/>
        <v>1802280</v>
      </c>
      <c r="K237" s="63">
        <f t="shared" si="44"/>
        <v>1138440</v>
      </c>
      <c r="L237" s="63">
        <f t="shared" si="44"/>
        <v>2652840</v>
      </c>
      <c r="M237" s="63">
        <f t="shared" si="44"/>
        <v>1899660</v>
      </c>
      <c r="N237" s="64">
        <f t="shared" si="8"/>
        <v>16713198</v>
      </c>
      <c r="O237" s="26"/>
      <c r="P237" s="7"/>
      <c r="Q237" s="13"/>
      <c r="R237" s="13"/>
      <c r="S237" s="13"/>
      <c r="T237" s="1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</row>
    <row r="238" spans="1:33" ht="34.5" customHeight="1" x14ac:dyDescent="0.4">
      <c r="A238" s="55" t="s">
        <v>72</v>
      </c>
      <c r="B238" s="63">
        <f t="shared" ref="B238:M238" si="45">+B178*35</f>
        <v>40217</v>
      </c>
      <c r="C238" s="63">
        <f t="shared" si="45"/>
        <v>85200.000000000015</v>
      </c>
      <c r="D238" s="63">
        <f t="shared" si="45"/>
        <v>31610</v>
      </c>
      <c r="E238" s="63">
        <f t="shared" si="45"/>
        <v>34930.000000000007</v>
      </c>
      <c r="F238" s="63">
        <f t="shared" si="45"/>
        <v>15750.000000000002</v>
      </c>
      <c r="G238" s="63">
        <f t="shared" si="45"/>
        <v>105735</v>
      </c>
      <c r="H238" s="63">
        <f t="shared" si="45"/>
        <v>59500</v>
      </c>
      <c r="I238" s="63">
        <f t="shared" si="45"/>
        <v>43085</v>
      </c>
      <c r="J238" s="63">
        <f t="shared" si="45"/>
        <v>25970</v>
      </c>
      <c r="K238" s="63">
        <f t="shared" si="45"/>
        <v>67200</v>
      </c>
      <c r="L238" s="63">
        <f t="shared" si="45"/>
        <v>432775</v>
      </c>
      <c r="M238" s="63">
        <f t="shared" si="45"/>
        <v>33320</v>
      </c>
      <c r="N238" s="64">
        <f t="shared" si="8"/>
        <v>975292</v>
      </c>
      <c r="O238" s="26"/>
      <c r="P238" s="7"/>
      <c r="Q238" s="13"/>
      <c r="R238" s="13"/>
      <c r="S238" s="13"/>
      <c r="T238" s="1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</row>
    <row r="239" spans="1:33" ht="34.5" customHeight="1" x14ac:dyDescent="0.4">
      <c r="A239" s="55" t="s">
        <v>42</v>
      </c>
      <c r="B239" s="63">
        <f t="shared" ref="B239:M239" si="46">+B179*5</f>
        <v>569822</v>
      </c>
      <c r="C239" s="63">
        <f t="shared" si="46"/>
        <v>459995.00000000006</v>
      </c>
      <c r="D239" s="63">
        <f t="shared" si="46"/>
        <v>241011.00000000003</v>
      </c>
      <c r="E239" s="63">
        <f t="shared" si="46"/>
        <v>273905</v>
      </c>
      <c r="F239" s="63">
        <f t="shared" si="46"/>
        <v>231255</v>
      </c>
      <c r="G239" s="63">
        <f t="shared" si="46"/>
        <v>211575</v>
      </c>
      <c r="H239" s="63">
        <f t="shared" si="46"/>
        <v>95940</v>
      </c>
      <c r="I239" s="63">
        <f t="shared" si="46"/>
        <v>87395</v>
      </c>
      <c r="J239" s="63">
        <f t="shared" si="46"/>
        <v>144860</v>
      </c>
      <c r="K239" s="63">
        <f t="shared" si="46"/>
        <v>160720</v>
      </c>
      <c r="L239" s="63">
        <f t="shared" si="46"/>
        <v>300620</v>
      </c>
      <c r="M239" s="63">
        <f t="shared" si="46"/>
        <v>527160</v>
      </c>
      <c r="N239" s="64">
        <f t="shared" si="8"/>
        <v>3304258</v>
      </c>
      <c r="O239" s="26"/>
      <c r="P239" s="7"/>
      <c r="Q239" s="13"/>
      <c r="R239" s="13"/>
      <c r="S239" s="13"/>
      <c r="T239" s="1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</row>
    <row r="240" spans="1:33" ht="34.5" customHeight="1" x14ac:dyDescent="0.4">
      <c r="A240" s="55" t="s">
        <v>43</v>
      </c>
      <c r="B240" s="63">
        <f t="shared" ref="B240:M240" si="47">+B180*50</f>
        <v>867101.99999999988</v>
      </c>
      <c r="C240" s="63">
        <f t="shared" si="47"/>
        <v>1305987</v>
      </c>
      <c r="D240" s="63">
        <f t="shared" si="47"/>
        <v>1001243.9999999999</v>
      </c>
      <c r="E240" s="63">
        <f t="shared" si="47"/>
        <v>645100</v>
      </c>
      <c r="F240" s="63">
        <f t="shared" si="47"/>
        <v>475700</v>
      </c>
      <c r="G240" s="63">
        <f t="shared" si="47"/>
        <v>512050.00000000012</v>
      </c>
      <c r="H240" s="63">
        <f t="shared" si="47"/>
        <v>685400</v>
      </c>
      <c r="I240" s="63">
        <f t="shared" si="47"/>
        <v>735750</v>
      </c>
      <c r="J240" s="63">
        <f t="shared" si="47"/>
        <v>802200</v>
      </c>
      <c r="K240" s="63">
        <f t="shared" si="47"/>
        <v>512700</v>
      </c>
      <c r="L240" s="63">
        <f t="shared" si="47"/>
        <v>565999.99999999988</v>
      </c>
      <c r="M240" s="63">
        <f t="shared" si="47"/>
        <v>911000</v>
      </c>
      <c r="N240" s="64">
        <f t="shared" si="8"/>
        <v>9020233</v>
      </c>
      <c r="O240" s="26"/>
      <c r="P240" s="7"/>
      <c r="Q240" s="13"/>
      <c r="R240" s="13"/>
      <c r="S240" s="13"/>
      <c r="T240" s="1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</row>
    <row r="241" spans="1:33" ht="34.5" customHeight="1" x14ac:dyDescent="0.4">
      <c r="A241" s="55" t="s">
        <v>73</v>
      </c>
      <c r="B241" s="63">
        <f t="shared" ref="B241:M241" si="48">+B181*1.3</f>
        <v>38241</v>
      </c>
      <c r="C241" s="63">
        <f t="shared" si="48"/>
        <v>45624.999999999993</v>
      </c>
      <c r="D241" s="63">
        <f t="shared" si="48"/>
        <v>37520.999999999993</v>
      </c>
      <c r="E241" s="63">
        <f t="shared" si="48"/>
        <v>38687</v>
      </c>
      <c r="F241" s="63">
        <f t="shared" si="48"/>
        <v>128111.1</v>
      </c>
      <c r="G241" s="63">
        <f t="shared" si="48"/>
        <v>46033.000000000015</v>
      </c>
      <c r="H241" s="63">
        <f t="shared" si="48"/>
        <v>44673.200000000004</v>
      </c>
      <c r="I241" s="63">
        <f t="shared" si="48"/>
        <v>62160.800000000003</v>
      </c>
      <c r="J241" s="63">
        <f t="shared" si="48"/>
        <v>80618.2</v>
      </c>
      <c r="K241" s="63">
        <f t="shared" si="48"/>
        <v>69061.2</v>
      </c>
      <c r="L241" s="63">
        <f t="shared" si="48"/>
        <v>44657.599999999999</v>
      </c>
      <c r="M241" s="63">
        <f t="shared" si="48"/>
        <v>47559.200000000004</v>
      </c>
      <c r="N241" s="64">
        <f t="shared" si="8"/>
        <v>682948.29999999993</v>
      </c>
      <c r="O241" s="26"/>
      <c r="P241" s="7"/>
      <c r="Q241" s="13"/>
      <c r="R241" s="13"/>
      <c r="S241" s="13"/>
      <c r="T241" s="1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</row>
    <row r="242" spans="1:33" ht="34.5" customHeight="1" x14ac:dyDescent="0.4">
      <c r="A242" s="55" t="s">
        <v>74</v>
      </c>
      <c r="B242" s="63">
        <f t="shared" ref="B242:M242" si="49">+B182*8</f>
        <v>42517</v>
      </c>
      <c r="C242" s="63">
        <f t="shared" si="49"/>
        <v>25119</v>
      </c>
      <c r="D242" s="63">
        <f t="shared" si="49"/>
        <v>10214</v>
      </c>
      <c r="E242" s="63">
        <f t="shared" si="49"/>
        <v>9852</v>
      </c>
      <c r="F242" s="63">
        <f t="shared" si="49"/>
        <v>2736</v>
      </c>
      <c r="G242" s="63">
        <f t="shared" si="49"/>
        <v>7688</v>
      </c>
      <c r="H242" s="63">
        <f t="shared" si="49"/>
        <v>0</v>
      </c>
      <c r="I242" s="63">
        <f t="shared" si="49"/>
        <v>0</v>
      </c>
      <c r="J242" s="63">
        <f t="shared" si="49"/>
        <v>5680</v>
      </c>
      <c r="K242" s="63">
        <f t="shared" si="49"/>
        <v>4168</v>
      </c>
      <c r="L242" s="63">
        <f t="shared" si="49"/>
        <v>27591.999999999993</v>
      </c>
      <c r="M242" s="63">
        <f t="shared" si="49"/>
        <v>57928</v>
      </c>
      <c r="N242" s="64">
        <f t="shared" si="8"/>
        <v>193494</v>
      </c>
      <c r="O242" s="26"/>
      <c r="P242" s="7"/>
      <c r="Q242" s="13"/>
      <c r="R242" s="13"/>
      <c r="S242" s="13"/>
      <c r="T242" s="1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</row>
    <row r="243" spans="1:33" ht="34.5" customHeight="1" x14ac:dyDescent="0.4">
      <c r="A243" s="55" t="s">
        <v>44</v>
      </c>
      <c r="B243" s="63">
        <f t="shared" ref="B243:M243" si="50">+B183*4.7</f>
        <v>131599.1826919161</v>
      </c>
      <c r="C243" s="63">
        <f t="shared" si="50"/>
        <v>43966</v>
      </c>
      <c r="D243" s="63">
        <f t="shared" si="50"/>
        <v>20144</v>
      </c>
      <c r="E243" s="63">
        <f t="shared" si="50"/>
        <v>352.5</v>
      </c>
      <c r="F243" s="63">
        <f t="shared" si="50"/>
        <v>0</v>
      </c>
      <c r="G243" s="63">
        <f t="shared" si="50"/>
        <v>23.5</v>
      </c>
      <c r="H243" s="63">
        <f t="shared" si="50"/>
        <v>1781.3</v>
      </c>
      <c r="I243" s="63">
        <f t="shared" si="50"/>
        <v>0</v>
      </c>
      <c r="J243" s="63">
        <f t="shared" si="50"/>
        <v>347.8</v>
      </c>
      <c r="K243" s="63">
        <f t="shared" si="50"/>
        <v>3858.7000000000003</v>
      </c>
      <c r="L243" s="63">
        <f t="shared" si="50"/>
        <v>79270.2</v>
      </c>
      <c r="M243" s="63">
        <f t="shared" si="50"/>
        <v>79655.60000000002</v>
      </c>
      <c r="N243" s="64">
        <f t="shared" si="8"/>
        <v>360998.7826919161</v>
      </c>
      <c r="O243" s="26"/>
      <c r="P243" s="7"/>
      <c r="Q243" s="13"/>
      <c r="R243" s="13"/>
      <c r="S243" s="13"/>
      <c r="T243" s="1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</row>
    <row r="244" spans="1:33" ht="34.5" customHeight="1" x14ac:dyDescent="0.4">
      <c r="A244" s="55" t="s">
        <v>45</v>
      </c>
      <c r="B244" s="63">
        <f t="shared" ref="B244:M244" si="51">+B184*0.6</f>
        <v>2014555</v>
      </c>
      <c r="C244" s="63">
        <f t="shared" si="51"/>
        <v>2014557.9999999998</v>
      </c>
      <c r="D244" s="63">
        <f t="shared" si="51"/>
        <v>2003620</v>
      </c>
      <c r="E244" s="63">
        <f t="shared" si="51"/>
        <v>2112084</v>
      </c>
      <c r="F244" s="63">
        <f t="shared" si="51"/>
        <v>1967433.5999999999</v>
      </c>
      <c r="G244" s="63">
        <f t="shared" si="51"/>
        <v>2279103</v>
      </c>
      <c r="H244" s="63">
        <f t="shared" si="51"/>
        <v>2102224.7999999998</v>
      </c>
      <c r="I244" s="63">
        <f t="shared" si="51"/>
        <v>2003383.2</v>
      </c>
      <c r="J244" s="63">
        <f t="shared" si="51"/>
        <v>1949934.5999999999</v>
      </c>
      <c r="K244" s="63">
        <f t="shared" si="51"/>
        <v>2314799.4</v>
      </c>
      <c r="L244" s="63">
        <f t="shared" si="51"/>
        <v>1959286.2</v>
      </c>
      <c r="M244" s="63">
        <f t="shared" si="51"/>
        <v>2192937</v>
      </c>
      <c r="N244" s="64">
        <f t="shared" si="8"/>
        <v>24913918.799999997</v>
      </c>
      <c r="O244" s="26"/>
      <c r="P244" s="7"/>
      <c r="Q244" s="13"/>
      <c r="R244" s="13"/>
      <c r="S244" s="13"/>
      <c r="T244" s="1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</row>
    <row r="245" spans="1:33" ht="34.5" customHeight="1" x14ac:dyDescent="0.4">
      <c r="A245" s="55" t="s">
        <v>75</v>
      </c>
      <c r="B245" s="63">
        <f t="shared" ref="B245:M245" si="52">+B185*9</f>
        <v>1302439.9999999998</v>
      </c>
      <c r="C245" s="63">
        <f t="shared" si="52"/>
        <v>1330214</v>
      </c>
      <c r="D245" s="63">
        <f t="shared" si="52"/>
        <v>1354255</v>
      </c>
      <c r="E245" s="63">
        <f t="shared" si="52"/>
        <v>2799157.9999999995</v>
      </c>
      <c r="F245" s="63">
        <f t="shared" si="52"/>
        <v>2020689</v>
      </c>
      <c r="G245" s="63">
        <f t="shared" si="52"/>
        <v>1754469</v>
      </c>
      <c r="H245" s="63">
        <f t="shared" si="52"/>
        <v>1768734</v>
      </c>
      <c r="I245" s="63">
        <f t="shared" si="52"/>
        <v>1839699</v>
      </c>
      <c r="J245" s="63">
        <f t="shared" si="52"/>
        <v>1282923</v>
      </c>
      <c r="K245" s="63">
        <f t="shared" si="52"/>
        <v>1188126</v>
      </c>
      <c r="L245" s="63">
        <f t="shared" si="52"/>
        <v>1126926</v>
      </c>
      <c r="M245" s="63">
        <f t="shared" si="52"/>
        <v>1178070.8304169541</v>
      </c>
      <c r="N245" s="64">
        <f t="shared" si="8"/>
        <v>18945703.830416955</v>
      </c>
      <c r="O245" s="26"/>
      <c r="P245" s="7"/>
      <c r="Q245" s="13"/>
      <c r="R245" s="13"/>
      <c r="S245" s="13"/>
      <c r="T245" s="1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</row>
    <row r="246" spans="1:33" ht="33.75" customHeight="1" thickBot="1" x14ac:dyDescent="0.45">
      <c r="A246" s="143" t="s">
        <v>46</v>
      </c>
      <c r="B246" s="144">
        <f t="shared" ref="B246:M246" si="53">SUM(B201:B245)</f>
        <v>10058460.85050403</v>
      </c>
      <c r="C246" s="144">
        <f t="shared" si="53"/>
        <v>11785181.90260943</v>
      </c>
      <c r="D246" s="144">
        <f t="shared" si="53"/>
        <v>10807363.148571871</v>
      </c>
      <c r="E246" s="144">
        <f t="shared" si="53"/>
        <v>12461836.676771417</v>
      </c>
      <c r="F246" s="144">
        <f t="shared" si="53"/>
        <v>12175405.557920385</v>
      </c>
      <c r="G246" s="144">
        <f t="shared" si="53"/>
        <v>9254572.5</v>
      </c>
      <c r="H246" s="144">
        <f t="shared" si="53"/>
        <v>9064653.3000000007</v>
      </c>
      <c r="I246" s="144">
        <f t="shared" si="53"/>
        <v>10070811.4</v>
      </c>
      <c r="J246" s="144">
        <f t="shared" si="53"/>
        <v>11134123</v>
      </c>
      <c r="K246" s="144">
        <f t="shared" si="53"/>
        <v>10559962.5</v>
      </c>
      <c r="L246" s="144">
        <f t="shared" si="53"/>
        <v>11479006.399999999</v>
      </c>
      <c r="M246" s="144">
        <f t="shared" si="53"/>
        <v>10948912.230416954</v>
      </c>
      <c r="N246" s="145">
        <f>SUM(N201:N245)</f>
        <v>129800289.46679407</v>
      </c>
      <c r="O246" s="26"/>
      <c r="P246" s="7"/>
      <c r="Q246" s="13"/>
      <c r="R246" s="13"/>
      <c r="S246" s="13"/>
      <c r="T246" s="13"/>
    </row>
    <row r="247" spans="1:33" s="68" customFormat="1" ht="23.25" x14ac:dyDescent="0.35">
      <c r="A247" s="437" t="s">
        <v>321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26"/>
      <c r="P247" s="15"/>
      <c r="Q247" s="26"/>
      <c r="R247" s="26"/>
      <c r="S247" s="26"/>
      <c r="T247" s="26"/>
      <c r="AB247" s="80"/>
      <c r="AC247" s="94"/>
      <c r="AD247" s="94"/>
    </row>
    <row r="248" spans="1:33" s="68" customFormat="1" ht="36" customHeight="1" x14ac:dyDescent="0.35">
      <c r="A248" s="472" t="s">
        <v>323</v>
      </c>
      <c r="B248" s="472"/>
      <c r="C248" s="472"/>
      <c r="D248" s="472"/>
      <c r="E248" s="472"/>
      <c r="F248" s="472"/>
      <c r="G248" s="472"/>
      <c r="H248" s="472"/>
      <c r="I248" s="472"/>
      <c r="J248" s="472"/>
      <c r="K248" s="472"/>
      <c r="L248" s="472"/>
      <c r="M248" s="472"/>
      <c r="N248" s="472"/>
      <c r="O248" s="26"/>
      <c r="P248" s="15"/>
      <c r="Q248" s="26"/>
      <c r="R248" s="26"/>
      <c r="S248" s="26"/>
      <c r="T248" s="26"/>
      <c r="AB248" s="80"/>
      <c r="AC248" s="94"/>
      <c r="AD248" s="94"/>
    </row>
    <row r="249" spans="1:33" s="68" customFormat="1" ht="26.25" x14ac:dyDescent="0.4">
      <c r="A249" s="437" t="s">
        <v>322</v>
      </c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26"/>
      <c r="P249" s="15"/>
      <c r="Q249" s="26"/>
      <c r="R249" s="26"/>
      <c r="S249" s="26"/>
      <c r="T249" s="26"/>
      <c r="AB249" s="80"/>
      <c r="AC249" s="94"/>
      <c r="AD249" s="94"/>
    </row>
    <row r="250" spans="1:33" s="68" customFormat="1" ht="21" x14ac:dyDescent="0.35">
      <c r="A250" s="116"/>
      <c r="O250" s="26"/>
      <c r="P250" s="15"/>
      <c r="Q250" s="26"/>
      <c r="R250" s="26"/>
      <c r="S250" s="26"/>
      <c r="T250" s="26"/>
      <c r="AB250" s="80"/>
      <c r="AC250" s="94"/>
      <c r="AD250" s="94"/>
    </row>
    <row r="251" spans="1:33" s="66" customFormat="1" ht="21" x14ac:dyDescent="0.35">
      <c r="O251" s="79"/>
      <c r="P251" s="15"/>
      <c r="Q251" s="26"/>
      <c r="R251" s="26"/>
      <c r="S251" s="26"/>
      <c r="T251" s="26"/>
    </row>
    <row r="252" spans="1:33" s="66" customFormat="1" ht="21" x14ac:dyDescent="0.35">
      <c r="O252" s="79"/>
      <c r="P252" s="15"/>
      <c r="Q252" s="26"/>
      <c r="R252" s="26"/>
      <c r="S252" s="26"/>
      <c r="T252" s="26"/>
    </row>
    <row r="253" spans="1:33" s="66" customFormat="1" ht="21" x14ac:dyDescent="0.35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26"/>
      <c r="P253" s="15"/>
      <c r="Q253" s="26"/>
      <c r="R253" s="26"/>
      <c r="S253" s="26"/>
      <c r="T253" s="26"/>
    </row>
    <row r="254" spans="1:33" ht="21" x14ac:dyDescent="0.35">
      <c r="O254" s="26"/>
      <c r="P254" s="7"/>
      <c r="Q254" s="13"/>
      <c r="R254" s="13"/>
      <c r="S254" s="13"/>
      <c r="T254" s="13"/>
    </row>
    <row r="255" spans="1:33" ht="21" x14ac:dyDescent="0.35">
      <c r="O255" s="26"/>
      <c r="P255" s="7"/>
      <c r="Q255" s="13"/>
      <c r="R255" s="13"/>
      <c r="S255" s="13"/>
      <c r="T255" s="13"/>
    </row>
    <row r="256" spans="1:33" ht="21" x14ac:dyDescent="0.35">
      <c r="O256" s="26"/>
      <c r="P256" s="7"/>
      <c r="Q256" s="13"/>
      <c r="R256" s="13"/>
      <c r="S256" s="13"/>
      <c r="T256" s="13"/>
    </row>
    <row r="257" spans="15:33" ht="21" x14ac:dyDescent="0.35">
      <c r="O257" s="26"/>
      <c r="P257" s="7"/>
      <c r="Q257" s="13"/>
      <c r="R257" s="13"/>
      <c r="S257" s="13"/>
      <c r="T257" s="13"/>
    </row>
    <row r="258" spans="15:33" ht="21" x14ac:dyDescent="0.35">
      <c r="O258" s="26"/>
      <c r="P258" s="7"/>
      <c r="Q258" s="13"/>
      <c r="R258" s="13"/>
      <c r="S258" s="13"/>
      <c r="T258" s="13"/>
    </row>
    <row r="259" spans="15:33" ht="34.5" customHeight="1" x14ac:dyDescent="0.35">
      <c r="O259" s="26"/>
      <c r="Q259" s="13"/>
      <c r="R259" s="13"/>
      <c r="S259" s="13"/>
      <c r="T259" s="13"/>
    </row>
    <row r="260" spans="15:33" ht="34.5" customHeight="1" x14ac:dyDescent="0.35">
      <c r="O260" s="26"/>
      <c r="P260" s="7"/>
      <c r="Q260" s="13"/>
      <c r="R260" s="13"/>
      <c r="S260" s="13"/>
      <c r="T260" s="1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</row>
    <row r="261" spans="15:33" ht="34.5" customHeight="1" x14ac:dyDescent="0.35">
      <c r="O261" s="26"/>
      <c r="P261" s="7"/>
      <c r="Q261" s="13"/>
      <c r="R261" s="13"/>
      <c r="S261" s="13"/>
      <c r="T261" s="1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</row>
    <row r="262" spans="15:33" ht="34.5" customHeight="1" x14ac:dyDescent="0.35">
      <c r="O262" s="26"/>
      <c r="P262" s="7"/>
      <c r="Q262" s="13"/>
      <c r="R262" s="13"/>
      <c r="S262" s="13"/>
      <c r="T262" s="1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</row>
    <row r="263" spans="15:33" ht="34.5" customHeight="1" x14ac:dyDescent="0.35">
      <c r="O263" s="26"/>
      <c r="P263" s="7"/>
      <c r="Q263" s="13"/>
      <c r="R263" s="13"/>
      <c r="S263" s="13"/>
      <c r="T263" s="1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</row>
    <row r="264" spans="15:33" ht="34.5" customHeight="1" x14ac:dyDescent="0.35">
      <c r="O264" s="26"/>
      <c r="P264" s="7"/>
      <c r="Q264" s="13"/>
      <c r="R264" s="13"/>
      <c r="S264" s="13"/>
      <c r="T264" s="1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</row>
    <row r="265" spans="15:33" ht="34.5" customHeight="1" x14ac:dyDescent="0.35">
      <c r="O265" s="26"/>
      <c r="P265" s="7"/>
      <c r="Q265" s="13"/>
      <c r="R265" s="13"/>
      <c r="S265" s="13"/>
      <c r="T265" s="1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</row>
    <row r="266" spans="15:33" ht="34.5" customHeight="1" x14ac:dyDescent="0.35">
      <c r="O266" s="26"/>
      <c r="P266" s="7"/>
      <c r="Q266" s="13"/>
      <c r="R266" s="13"/>
      <c r="S266" s="13"/>
      <c r="T266" s="1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</row>
    <row r="267" spans="15:33" ht="34.5" customHeight="1" x14ac:dyDescent="0.35">
      <c r="O267" s="26"/>
      <c r="P267" s="7"/>
      <c r="Q267" s="13"/>
      <c r="R267" s="13"/>
      <c r="S267" s="13"/>
      <c r="T267" s="1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</row>
    <row r="268" spans="15:33" ht="34.5" customHeight="1" x14ac:dyDescent="0.35">
      <c r="O268" s="26"/>
      <c r="P268" s="7"/>
      <c r="Q268" s="13"/>
      <c r="R268" s="13"/>
      <c r="S268" s="13"/>
      <c r="T268" s="1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</row>
    <row r="269" spans="15:33" ht="34.5" customHeight="1" x14ac:dyDescent="0.35">
      <c r="O269" s="26"/>
      <c r="P269" s="7"/>
      <c r="Q269" s="13"/>
      <c r="R269" s="13"/>
      <c r="S269" s="13"/>
      <c r="T269" s="1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</row>
    <row r="270" spans="15:33" ht="34.5" customHeight="1" x14ac:dyDescent="0.35">
      <c r="O270" s="26"/>
      <c r="P270" s="7"/>
      <c r="Q270" s="13"/>
      <c r="R270" s="13"/>
      <c r="S270" s="13"/>
      <c r="T270" s="1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</row>
    <row r="271" spans="15:33" ht="34.5" customHeight="1" x14ac:dyDescent="0.35">
      <c r="O271" s="26"/>
      <c r="P271" s="7"/>
      <c r="Q271" s="13"/>
      <c r="R271" s="13"/>
      <c r="S271" s="13"/>
      <c r="T271" s="1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</row>
    <row r="272" spans="15:33" ht="34.5" customHeight="1" x14ac:dyDescent="0.35">
      <c r="O272" s="26"/>
      <c r="P272" s="7"/>
      <c r="Q272" s="13"/>
      <c r="R272" s="13"/>
      <c r="S272" s="13"/>
      <c r="T272" s="1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</row>
    <row r="273" spans="15:33" ht="34.5" customHeight="1" x14ac:dyDescent="0.35">
      <c r="O273" s="26"/>
      <c r="P273" s="7"/>
      <c r="Q273" s="13"/>
      <c r="R273" s="13"/>
      <c r="S273" s="13"/>
      <c r="T273" s="1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</row>
    <row r="274" spans="15:33" ht="34.5" customHeight="1" x14ac:dyDescent="0.35">
      <c r="O274" s="26"/>
      <c r="P274" s="7"/>
      <c r="Q274" s="13"/>
      <c r="R274" s="13"/>
      <c r="S274" s="13"/>
      <c r="T274" s="1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</row>
    <row r="275" spans="15:33" ht="34.5" customHeight="1" x14ac:dyDescent="0.35">
      <c r="O275" s="26"/>
      <c r="P275" s="7"/>
      <c r="Q275" s="13"/>
      <c r="R275" s="13"/>
      <c r="S275" s="13"/>
      <c r="T275" s="1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</row>
    <row r="276" spans="15:33" ht="34.5" customHeight="1" x14ac:dyDescent="0.35">
      <c r="O276" s="26"/>
      <c r="P276" s="7"/>
      <c r="Q276" s="13"/>
      <c r="R276" s="13"/>
      <c r="S276" s="13"/>
      <c r="T276" s="1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</row>
    <row r="277" spans="15:33" ht="34.5" customHeight="1" x14ac:dyDescent="0.35">
      <c r="O277" s="26"/>
      <c r="P277" s="7"/>
      <c r="Q277" s="13"/>
      <c r="R277" s="13"/>
      <c r="S277" s="13"/>
      <c r="T277" s="1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</row>
    <row r="278" spans="15:33" ht="34.5" customHeight="1" x14ac:dyDescent="0.35">
      <c r="O278" s="26"/>
      <c r="P278" s="7"/>
      <c r="Q278" s="13"/>
      <c r="R278" s="13"/>
      <c r="S278" s="13"/>
      <c r="T278" s="1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</row>
    <row r="279" spans="15:33" ht="34.5" customHeight="1" x14ac:dyDescent="0.35">
      <c r="O279" s="26"/>
      <c r="P279" s="7"/>
      <c r="Q279" s="13"/>
      <c r="R279" s="13"/>
      <c r="S279" s="13"/>
      <c r="T279" s="1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</row>
    <row r="280" spans="15:33" ht="34.5" customHeight="1" x14ac:dyDescent="0.35">
      <c r="O280" s="26"/>
      <c r="P280" s="7"/>
      <c r="Q280" s="13"/>
      <c r="R280" s="13"/>
      <c r="S280" s="13"/>
      <c r="T280" s="1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</row>
    <row r="281" spans="15:33" ht="34.5" customHeight="1" x14ac:dyDescent="0.35">
      <c r="O281" s="26"/>
      <c r="P281" s="7"/>
      <c r="Q281" s="13"/>
      <c r="R281" s="13"/>
      <c r="S281" s="13"/>
      <c r="T281" s="1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</row>
    <row r="282" spans="15:33" ht="34.5" customHeight="1" x14ac:dyDescent="0.35">
      <c r="O282" s="26"/>
      <c r="P282" s="7"/>
      <c r="Q282" s="13"/>
      <c r="R282" s="13"/>
      <c r="S282" s="13"/>
      <c r="T282" s="1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</row>
    <row r="283" spans="15:33" ht="34.5" customHeight="1" x14ac:dyDescent="0.35">
      <c r="O283" s="26"/>
      <c r="P283" s="7"/>
      <c r="Q283" s="13"/>
      <c r="R283" s="13"/>
      <c r="S283" s="13"/>
      <c r="T283" s="1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</row>
    <row r="284" spans="15:33" ht="34.5" customHeight="1" x14ac:dyDescent="0.35">
      <c r="O284" s="26"/>
      <c r="P284" s="7"/>
      <c r="Q284" s="13"/>
      <c r="R284" s="13"/>
      <c r="S284" s="13"/>
      <c r="T284" s="1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</row>
    <row r="285" spans="15:33" ht="34.5" customHeight="1" x14ac:dyDescent="0.35">
      <c r="O285" s="26"/>
      <c r="P285" s="7"/>
      <c r="Q285" s="13"/>
      <c r="R285" s="13"/>
      <c r="S285" s="13"/>
      <c r="T285" s="1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</row>
    <row r="286" spans="15:33" ht="34.5" customHeight="1" x14ac:dyDescent="0.35">
      <c r="O286" s="26"/>
      <c r="P286" s="7"/>
      <c r="Q286" s="13"/>
      <c r="R286" s="13"/>
      <c r="S286" s="13"/>
      <c r="T286" s="1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</row>
    <row r="287" spans="15:33" ht="34.5" customHeight="1" x14ac:dyDescent="0.35">
      <c r="O287" s="26"/>
      <c r="P287" s="7"/>
      <c r="Q287" s="13"/>
      <c r="R287" s="13"/>
      <c r="S287" s="13"/>
      <c r="T287" s="1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</row>
    <row r="288" spans="15:33" ht="34.5" customHeight="1" x14ac:dyDescent="0.35">
      <c r="O288" s="26"/>
      <c r="P288" s="7"/>
      <c r="Q288" s="13"/>
      <c r="R288" s="13"/>
      <c r="S288" s="13"/>
      <c r="T288" s="1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</row>
    <row r="289" spans="15:33" ht="34.5" customHeight="1" x14ac:dyDescent="0.35">
      <c r="O289" s="26"/>
      <c r="P289" s="7"/>
      <c r="Q289" s="13"/>
      <c r="R289" s="13"/>
      <c r="S289" s="13"/>
      <c r="T289" s="1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</row>
    <row r="290" spans="15:33" ht="34.5" customHeight="1" x14ac:dyDescent="0.35">
      <c r="O290" s="26"/>
      <c r="P290" s="7"/>
      <c r="Q290" s="13"/>
      <c r="R290" s="13"/>
      <c r="S290" s="13"/>
      <c r="T290" s="1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</row>
    <row r="291" spans="15:33" ht="34.5" customHeight="1" x14ac:dyDescent="0.35">
      <c r="O291" s="26"/>
      <c r="P291" s="7"/>
      <c r="Q291" s="13"/>
      <c r="R291" s="13"/>
      <c r="S291" s="13"/>
      <c r="T291" s="1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</row>
    <row r="292" spans="15:33" ht="34.5" customHeight="1" x14ac:dyDescent="0.35">
      <c r="O292" s="26"/>
      <c r="P292" s="7"/>
      <c r="Q292" s="13"/>
      <c r="R292" s="13"/>
      <c r="S292" s="13"/>
      <c r="T292" s="1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</row>
    <row r="293" spans="15:33" ht="34.5" customHeight="1" x14ac:dyDescent="0.35">
      <c r="O293" s="26"/>
      <c r="P293" s="7"/>
      <c r="Q293" s="13"/>
      <c r="R293" s="13"/>
      <c r="S293" s="13"/>
      <c r="T293" s="1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</row>
    <row r="294" spans="15:33" ht="34.5" customHeight="1" x14ac:dyDescent="0.35">
      <c r="O294" s="26"/>
      <c r="P294" s="7"/>
      <c r="Q294" s="13"/>
      <c r="R294" s="13"/>
      <c r="S294" s="13"/>
      <c r="T294" s="1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</row>
    <row r="295" spans="15:33" ht="34.5" customHeight="1" x14ac:dyDescent="0.35">
      <c r="O295" s="26"/>
      <c r="P295" s="7"/>
      <c r="Q295" s="13"/>
      <c r="R295" s="13"/>
      <c r="S295" s="13"/>
      <c r="T295" s="1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</row>
    <row r="296" spans="15:33" ht="34.5" customHeight="1" x14ac:dyDescent="0.35">
      <c r="O296" s="26"/>
      <c r="P296" s="7"/>
      <c r="Q296" s="13"/>
      <c r="R296" s="13"/>
      <c r="S296" s="13"/>
      <c r="T296" s="1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</row>
    <row r="297" spans="15:33" ht="34.5" customHeight="1" x14ac:dyDescent="0.35">
      <c r="O297" s="26"/>
      <c r="P297" s="7"/>
      <c r="Q297" s="13"/>
      <c r="R297" s="13"/>
      <c r="S297" s="13"/>
      <c r="T297" s="1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</row>
    <row r="298" spans="15:33" ht="34.5" customHeight="1" x14ac:dyDescent="0.35">
      <c r="O298" s="26"/>
      <c r="P298" s="7"/>
      <c r="Q298" s="13"/>
      <c r="R298" s="13"/>
      <c r="S298" s="13"/>
      <c r="T298" s="1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</row>
    <row r="299" spans="15:33" ht="34.5" customHeight="1" x14ac:dyDescent="0.35">
      <c r="O299" s="26"/>
      <c r="P299" s="7"/>
      <c r="Q299" s="13"/>
      <c r="R299" s="13"/>
      <c r="S299" s="13"/>
      <c r="T299" s="1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</row>
    <row r="300" spans="15:33" ht="34.5" customHeight="1" x14ac:dyDescent="0.35">
      <c r="O300" s="26"/>
      <c r="P300" s="7"/>
      <c r="Q300" s="13"/>
      <c r="R300" s="13"/>
      <c r="S300" s="13"/>
      <c r="T300" s="1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</row>
    <row r="301" spans="15:33" ht="34.5" customHeight="1" x14ac:dyDescent="0.35">
      <c r="O301" s="26"/>
      <c r="P301" s="7"/>
      <c r="Q301" s="13"/>
      <c r="R301" s="13"/>
      <c r="S301" s="13"/>
      <c r="T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</row>
    <row r="302" spans="15:33" ht="34.5" customHeight="1" x14ac:dyDescent="0.35">
      <c r="O302" s="26"/>
      <c r="P302" s="7"/>
      <c r="Q302" s="13"/>
      <c r="R302" s="13"/>
      <c r="S302" s="13"/>
      <c r="T302" s="1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</row>
    <row r="303" spans="15:33" ht="34.5" customHeight="1" x14ac:dyDescent="0.35">
      <c r="O303" s="26"/>
      <c r="P303" s="7"/>
      <c r="Q303" s="13"/>
      <c r="R303" s="13"/>
      <c r="S303" s="13"/>
      <c r="T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</row>
    <row r="304" spans="15:33" ht="34.5" customHeight="1" x14ac:dyDescent="0.35">
      <c r="O304" s="26"/>
      <c r="P304" s="7"/>
      <c r="Q304" s="13"/>
      <c r="R304" s="13"/>
      <c r="S304" s="13"/>
      <c r="T304" s="1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</row>
  </sheetData>
  <sheetProtection formatCells="0" formatColumns="0" formatRows="0" insertColumns="0" insertRows="0" insertHyperlinks="0" deleteColumns="0" deleteRows="0" sort="0" autoFilter="0" pivotTables="0"/>
  <mergeCells count="16">
    <mergeCell ref="A5:N5"/>
    <mergeCell ref="A66:N66"/>
    <mergeCell ref="A131:N131"/>
    <mergeCell ref="A192:N192"/>
    <mergeCell ref="A197:N197"/>
    <mergeCell ref="A248:N248"/>
    <mergeCell ref="A198:N198"/>
    <mergeCell ref="A6:N6"/>
    <mergeCell ref="A7:N7"/>
    <mergeCell ref="A71:N71"/>
    <mergeCell ref="A72:N72"/>
    <mergeCell ref="A137:N137"/>
    <mergeCell ref="A138:N138"/>
    <mergeCell ref="A69:N69"/>
    <mergeCell ref="A135:N135"/>
    <mergeCell ref="A195:N195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4" manualBreakCount="4">
    <brk id="65" max="16383" man="1"/>
    <brk id="130" max="13" man="1"/>
    <brk id="191" max="13" man="1"/>
    <brk id="251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744"/>
  <sheetViews>
    <sheetView topLeftCell="A241" zoomScale="40" zoomScaleNormal="40" zoomScaleSheetLayoutView="50" zoomScalePageLayoutView="40" workbookViewId="0">
      <selection activeCell="A253" sqref="A253:N255"/>
    </sheetView>
  </sheetViews>
  <sheetFormatPr baseColWidth="10" defaultRowHeight="12.75" x14ac:dyDescent="0.2"/>
  <cols>
    <col min="1" max="1" width="26.140625" style="20" customWidth="1"/>
    <col min="2" max="5" width="23.140625" style="20" customWidth="1"/>
    <col min="6" max="6" width="25" style="20" customWidth="1"/>
    <col min="7" max="7" width="23.140625" style="20" customWidth="1"/>
    <col min="8" max="8" width="25" style="20" customWidth="1"/>
    <col min="9" max="13" width="23.140625" style="20" customWidth="1"/>
    <col min="14" max="14" width="26.42578125" style="20" customWidth="1"/>
    <col min="15" max="15" width="21.5703125" style="79" customWidth="1"/>
    <col min="16" max="16" width="15.85546875" style="20" customWidth="1"/>
    <col min="17" max="17" width="21.5703125" style="17" customWidth="1"/>
    <col min="18" max="18" width="17.28515625" style="17" customWidth="1"/>
    <col min="19" max="20" width="21.5703125" style="17" customWidth="1"/>
    <col min="21" max="22" width="12.28515625" style="20" bestFit="1" customWidth="1"/>
    <col min="23" max="23" width="16.28515625" style="20" bestFit="1" customWidth="1"/>
    <col min="24" max="26" width="9.140625" style="20" bestFit="1" customWidth="1"/>
    <col min="27" max="28" width="12.28515625" style="20" bestFit="1" customWidth="1"/>
    <col min="29" max="29" width="16.28515625" style="20" bestFit="1" customWidth="1"/>
    <col min="30" max="32" width="9.140625" style="20" bestFit="1" customWidth="1"/>
    <col min="33" max="33" width="21.5703125" style="20" bestFit="1" customWidth="1"/>
    <col min="34" max="16384" width="11.42578125" style="20"/>
  </cols>
  <sheetData>
    <row r="1" spans="1:29" ht="30" customHeight="1" x14ac:dyDescent="0.2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29" ht="30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</row>
    <row r="3" spans="1:29" ht="37.5" customHeight="1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29" ht="37.5" customHeight="1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29" ht="37.5" customHeight="1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29" ht="37.5" customHeight="1" x14ac:dyDescent="0.45">
      <c r="A6" s="476" t="s">
        <v>133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</row>
    <row r="7" spans="1:29" ht="11.25" customHeight="1" x14ac:dyDescent="0.45">
      <c r="A7" s="353"/>
      <c r="B7" s="353"/>
      <c r="C7" s="353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4"/>
    </row>
    <row r="8" spans="1:29" ht="28.5" x14ac:dyDescent="0.45">
      <c r="A8" s="474" t="s">
        <v>85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</row>
    <row r="9" spans="1:29" ht="28.5" x14ac:dyDescent="0.45">
      <c r="A9" s="475" t="s">
        <v>86</v>
      </c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</row>
    <row r="10" spans="1:29" ht="9.75" customHeight="1" thickBo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9" s="22" customFormat="1" ht="41.25" customHeight="1" x14ac:dyDescent="0.35">
      <c r="A11" s="335" t="s">
        <v>1</v>
      </c>
      <c r="B11" s="336" t="s">
        <v>2</v>
      </c>
      <c r="C11" s="336" t="s">
        <v>3</v>
      </c>
      <c r="D11" s="336" t="s">
        <v>4</v>
      </c>
      <c r="E11" s="336" t="s">
        <v>5</v>
      </c>
      <c r="F11" s="336" t="s">
        <v>6</v>
      </c>
      <c r="G11" s="336" t="s">
        <v>7</v>
      </c>
      <c r="H11" s="336" t="s">
        <v>8</v>
      </c>
      <c r="I11" s="336" t="s">
        <v>9</v>
      </c>
      <c r="J11" s="336" t="s">
        <v>10</v>
      </c>
      <c r="K11" s="336" t="s">
        <v>11</v>
      </c>
      <c r="L11" s="336" t="s">
        <v>12</v>
      </c>
      <c r="M11" s="336" t="s">
        <v>13</v>
      </c>
      <c r="N11" s="337" t="s">
        <v>14</v>
      </c>
      <c r="O11" s="26"/>
      <c r="Q11" s="13"/>
      <c r="R11" s="13"/>
      <c r="S11" s="13"/>
      <c r="T11" s="13"/>
    </row>
    <row r="12" spans="1:29" s="22" customFormat="1" ht="33.75" customHeight="1" x14ac:dyDescent="0.45">
      <c r="A12" s="338" t="s">
        <v>257</v>
      </c>
      <c r="B12" s="348">
        <v>484272</v>
      </c>
      <c r="C12" s="348">
        <v>242073</v>
      </c>
      <c r="D12" s="348">
        <v>55371</v>
      </c>
      <c r="E12" s="348">
        <v>214758</v>
      </c>
      <c r="F12" s="348">
        <v>157381</v>
      </c>
      <c r="G12" s="348">
        <v>466541.00000000006</v>
      </c>
      <c r="H12" s="348">
        <v>419466</v>
      </c>
      <c r="I12" s="348">
        <v>158174</v>
      </c>
      <c r="J12" s="348">
        <v>94334</v>
      </c>
      <c r="K12" s="348">
        <v>19564</v>
      </c>
      <c r="L12" s="348">
        <v>5262</v>
      </c>
      <c r="M12" s="348">
        <v>384422</v>
      </c>
      <c r="N12" s="349">
        <f>SUM(B12:M12)</f>
        <v>2701618</v>
      </c>
      <c r="O12" s="26"/>
      <c r="P12" s="23"/>
      <c r="Q12" s="13"/>
      <c r="R12" s="13"/>
      <c r="S12" s="13"/>
      <c r="T12" s="1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22" customFormat="1" ht="33.75" customHeight="1" x14ac:dyDescent="0.45">
      <c r="A13" s="338" t="s">
        <v>61</v>
      </c>
      <c r="B13" s="348">
        <v>31024.000000000004</v>
      </c>
      <c r="C13" s="348">
        <v>23014.000000000004</v>
      </c>
      <c r="D13" s="348">
        <v>29624</v>
      </c>
      <c r="E13" s="348">
        <v>45689</v>
      </c>
      <c r="F13" s="348">
        <v>65471.000000000007</v>
      </c>
      <c r="G13" s="348">
        <v>46598</v>
      </c>
      <c r="H13" s="348">
        <v>34119.999999999993</v>
      </c>
      <c r="I13" s="348">
        <v>20301</v>
      </c>
      <c r="J13" s="348">
        <v>32258</v>
      </c>
      <c r="K13" s="348">
        <v>28547</v>
      </c>
      <c r="L13" s="348">
        <v>21021</v>
      </c>
      <c r="M13" s="348">
        <v>29898</v>
      </c>
      <c r="N13" s="349">
        <f t="shared" ref="N13:N56" si="0">SUM(B13:M13)</f>
        <v>407565</v>
      </c>
      <c r="O13" s="26"/>
      <c r="P13" s="23"/>
      <c r="Q13" s="13"/>
      <c r="R13" s="13"/>
      <c r="S13" s="13"/>
      <c r="T13" s="1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22" customFormat="1" ht="33.75" customHeight="1" x14ac:dyDescent="0.45">
      <c r="A14" s="338" t="s">
        <v>15</v>
      </c>
      <c r="B14" s="348">
        <v>20</v>
      </c>
      <c r="C14" s="348">
        <v>520</v>
      </c>
      <c r="D14" s="348">
        <v>0</v>
      </c>
      <c r="E14" s="348">
        <v>300</v>
      </c>
      <c r="F14" s="348">
        <v>852</v>
      </c>
      <c r="G14" s="348">
        <v>0</v>
      </c>
      <c r="H14" s="348">
        <v>20</v>
      </c>
      <c r="I14" s="348">
        <v>0</v>
      </c>
      <c r="J14" s="348">
        <v>3910</v>
      </c>
      <c r="K14" s="348">
        <v>6854</v>
      </c>
      <c r="L14" s="348">
        <v>4735</v>
      </c>
      <c r="M14" s="348">
        <v>0</v>
      </c>
      <c r="N14" s="349">
        <f t="shared" si="0"/>
        <v>17211</v>
      </c>
      <c r="O14" s="26"/>
      <c r="P14" s="23"/>
      <c r="Q14" s="13"/>
      <c r="R14" s="13"/>
      <c r="S14" s="13"/>
      <c r="T14" s="1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22" customFormat="1" ht="33.75" customHeight="1" x14ac:dyDescent="0.45">
      <c r="A15" s="338" t="s">
        <v>16</v>
      </c>
      <c r="B15" s="348">
        <v>201</v>
      </c>
      <c r="C15" s="348">
        <v>10</v>
      </c>
      <c r="D15" s="348">
        <v>150</v>
      </c>
      <c r="E15" s="348">
        <v>69</v>
      </c>
      <c r="F15" s="348">
        <v>94.999999999999986</v>
      </c>
      <c r="G15" s="348">
        <v>48</v>
      </c>
      <c r="H15" s="348">
        <v>275</v>
      </c>
      <c r="I15" s="348">
        <v>115</v>
      </c>
      <c r="J15" s="348">
        <v>36</v>
      </c>
      <c r="K15" s="348">
        <v>81</v>
      </c>
      <c r="L15" s="348">
        <v>169</v>
      </c>
      <c r="M15" s="348">
        <v>119.99999999999999</v>
      </c>
      <c r="N15" s="349">
        <f t="shared" si="0"/>
        <v>1369</v>
      </c>
      <c r="O15" s="26"/>
      <c r="P15" s="23"/>
      <c r="Q15" s="13"/>
      <c r="R15" s="13"/>
      <c r="S15" s="13"/>
      <c r="T15" s="1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22" customFormat="1" ht="33.75" customHeight="1" x14ac:dyDescent="0.45">
      <c r="A16" s="338" t="s">
        <v>62</v>
      </c>
      <c r="B16" s="348">
        <v>2893.9999999999995</v>
      </c>
      <c r="C16" s="348">
        <v>3244</v>
      </c>
      <c r="D16" s="348">
        <v>5086</v>
      </c>
      <c r="E16" s="348">
        <v>6573</v>
      </c>
      <c r="F16" s="348">
        <v>9561</v>
      </c>
      <c r="G16" s="348">
        <v>6241</v>
      </c>
      <c r="H16" s="348">
        <v>4501</v>
      </c>
      <c r="I16" s="348">
        <v>7815</v>
      </c>
      <c r="J16" s="348">
        <v>16604</v>
      </c>
      <c r="K16" s="348">
        <v>4211</v>
      </c>
      <c r="L16" s="348">
        <v>2611</v>
      </c>
      <c r="M16" s="348">
        <v>1524</v>
      </c>
      <c r="N16" s="349">
        <f t="shared" si="0"/>
        <v>70865</v>
      </c>
      <c r="O16" s="26"/>
      <c r="P16" s="23"/>
      <c r="Q16" s="13"/>
      <c r="R16" s="13"/>
      <c r="S16" s="13"/>
      <c r="T16" s="1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22" customFormat="1" ht="33.75" customHeight="1" x14ac:dyDescent="0.45">
      <c r="A17" s="338" t="s">
        <v>63</v>
      </c>
      <c r="B17" s="348">
        <v>22014.000000000004</v>
      </c>
      <c r="C17" s="348">
        <v>4256</v>
      </c>
      <c r="D17" s="348">
        <v>3378</v>
      </c>
      <c r="E17" s="348">
        <v>19864</v>
      </c>
      <c r="F17" s="348">
        <v>22518</v>
      </c>
      <c r="G17" s="348">
        <v>5987</v>
      </c>
      <c r="H17" s="348">
        <v>1621.0000000000002</v>
      </c>
      <c r="I17" s="348">
        <v>11380</v>
      </c>
      <c r="J17" s="348">
        <v>19913</v>
      </c>
      <c r="K17" s="348">
        <v>9854</v>
      </c>
      <c r="L17" s="348">
        <v>28574.000000000004</v>
      </c>
      <c r="M17" s="348">
        <v>105436</v>
      </c>
      <c r="N17" s="349">
        <f t="shared" si="0"/>
        <v>254795</v>
      </c>
      <c r="O17" s="26"/>
      <c r="P17" s="23"/>
      <c r="Q17" s="13"/>
      <c r="R17" s="13"/>
      <c r="S17" s="13"/>
      <c r="T17" s="1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22" customFormat="1" ht="33.75" customHeight="1" x14ac:dyDescent="0.45">
      <c r="A18" s="338" t="s">
        <v>17</v>
      </c>
      <c r="B18" s="348">
        <v>32042</v>
      </c>
      <c r="C18" s="348">
        <v>5782</v>
      </c>
      <c r="D18" s="348">
        <v>5075</v>
      </c>
      <c r="E18" s="348">
        <v>40153</v>
      </c>
      <c r="F18" s="348">
        <v>45501</v>
      </c>
      <c r="G18" s="348">
        <v>4948</v>
      </c>
      <c r="H18" s="348">
        <v>1895</v>
      </c>
      <c r="I18" s="348">
        <v>16336</v>
      </c>
      <c r="J18" s="348">
        <v>34112</v>
      </c>
      <c r="K18" s="348">
        <v>18520</v>
      </c>
      <c r="L18" s="348">
        <v>20707</v>
      </c>
      <c r="M18" s="348">
        <v>29514</v>
      </c>
      <c r="N18" s="349">
        <f t="shared" si="0"/>
        <v>254585</v>
      </c>
      <c r="O18" s="26"/>
      <c r="P18" s="23"/>
      <c r="Q18" s="13"/>
      <c r="R18" s="13"/>
      <c r="S18" s="13"/>
      <c r="T18" s="1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22" customFormat="1" ht="33.75" customHeight="1" x14ac:dyDescent="0.45">
      <c r="A19" s="338" t="s">
        <v>18</v>
      </c>
      <c r="B19" s="348">
        <v>1201</v>
      </c>
      <c r="C19" s="348">
        <v>224</v>
      </c>
      <c r="D19" s="348">
        <v>537</v>
      </c>
      <c r="E19" s="348">
        <v>1880</v>
      </c>
      <c r="F19" s="348">
        <v>2650</v>
      </c>
      <c r="G19" s="348">
        <v>569</v>
      </c>
      <c r="H19" s="348">
        <v>267</v>
      </c>
      <c r="I19" s="348">
        <v>47</v>
      </c>
      <c r="J19" s="348">
        <v>2203</v>
      </c>
      <c r="K19" s="348">
        <v>934.99999999999989</v>
      </c>
      <c r="L19" s="348">
        <v>524</v>
      </c>
      <c r="M19" s="348">
        <v>598</v>
      </c>
      <c r="N19" s="349">
        <f t="shared" si="0"/>
        <v>11635</v>
      </c>
      <c r="O19" s="26"/>
      <c r="P19" s="23"/>
      <c r="Q19" s="13"/>
      <c r="R19" s="13"/>
      <c r="S19" s="13"/>
      <c r="T19" s="1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22" customFormat="1" ht="33.75" customHeight="1" x14ac:dyDescent="0.45">
      <c r="A20" s="338" t="s">
        <v>64</v>
      </c>
      <c r="B20" s="348">
        <v>9854</v>
      </c>
      <c r="C20" s="348">
        <v>6710</v>
      </c>
      <c r="D20" s="348">
        <v>14145</v>
      </c>
      <c r="E20" s="348">
        <v>35986.999999999993</v>
      </c>
      <c r="F20" s="348">
        <v>69214.000000000015</v>
      </c>
      <c r="G20" s="348">
        <v>25654</v>
      </c>
      <c r="H20" s="348">
        <v>15647.000000000002</v>
      </c>
      <c r="I20" s="348">
        <v>8974</v>
      </c>
      <c r="J20" s="348">
        <v>5392</v>
      </c>
      <c r="K20" s="348">
        <v>5587.9999999999991</v>
      </c>
      <c r="L20" s="348">
        <v>8657</v>
      </c>
      <c r="M20" s="348">
        <v>7121</v>
      </c>
      <c r="N20" s="349">
        <f t="shared" si="0"/>
        <v>212943</v>
      </c>
      <c r="O20" s="26"/>
      <c r="P20" s="23"/>
      <c r="Q20" s="13"/>
      <c r="R20" s="13"/>
      <c r="S20" s="13"/>
      <c r="T20" s="1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22" customFormat="1" ht="33.75" customHeight="1" x14ac:dyDescent="0.45">
      <c r="A21" s="338" t="s">
        <v>19</v>
      </c>
      <c r="B21" s="348">
        <v>8690</v>
      </c>
      <c r="C21" s="348">
        <v>7592.0000000000009</v>
      </c>
      <c r="D21" s="348">
        <v>6543</v>
      </c>
      <c r="E21" s="348">
        <v>6421</v>
      </c>
      <c r="F21" s="348">
        <v>5261</v>
      </c>
      <c r="G21" s="348">
        <v>8926</v>
      </c>
      <c r="H21" s="348">
        <v>11201</v>
      </c>
      <c r="I21" s="348">
        <v>6008</v>
      </c>
      <c r="J21" s="348">
        <v>5539</v>
      </c>
      <c r="K21" s="348">
        <v>9854</v>
      </c>
      <c r="L21" s="348">
        <v>7540.9999999999991</v>
      </c>
      <c r="M21" s="348">
        <v>11045.000000000004</v>
      </c>
      <c r="N21" s="349">
        <f t="shared" si="0"/>
        <v>94621</v>
      </c>
      <c r="O21" s="26"/>
      <c r="P21" s="23"/>
      <c r="Q21" s="13"/>
      <c r="R21" s="13"/>
      <c r="S21" s="13"/>
      <c r="T21" s="1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22" customFormat="1" ht="33.75" customHeight="1" x14ac:dyDescent="0.45">
      <c r="A22" s="338" t="s">
        <v>20</v>
      </c>
      <c r="B22" s="348">
        <v>4892</v>
      </c>
      <c r="C22" s="348">
        <v>10254</v>
      </c>
      <c r="D22" s="348">
        <v>7895</v>
      </c>
      <c r="E22" s="348">
        <v>3885</v>
      </c>
      <c r="F22" s="348">
        <v>9985</v>
      </c>
      <c r="G22" s="348">
        <v>5764</v>
      </c>
      <c r="H22" s="348">
        <v>6201</v>
      </c>
      <c r="I22" s="348">
        <v>2537</v>
      </c>
      <c r="J22" s="348">
        <v>1068</v>
      </c>
      <c r="K22" s="348">
        <v>2541</v>
      </c>
      <c r="L22" s="348">
        <v>3779</v>
      </c>
      <c r="M22" s="348">
        <v>8953.9999999999982</v>
      </c>
      <c r="N22" s="349">
        <f t="shared" si="0"/>
        <v>67755</v>
      </c>
      <c r="O22" s="26"/>
      <c r="P22" s="23"/>
      <c r="Q22" s="13"/>
      <c r="R22" s="13"/>
      <c r="S22" s="13"/>
      <c r="T22" s="1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22" customFormat="1" ht="33.75" customHeight="1" x14ac:dyDescent="0.45">
      <c r="A23" s="338" t="s">
        <v>21</v>
      </c>
      <c r="B23" s="348">
        <v>4651</v>
      </c>
      <c r="C23" s="348">
        <v>3332</v>
      </c>
      <c r="D23" s="348">
        <v>4268</v>
      </c>
      <c r="E23" s="348">
        <v>3687</v>
      </c>
      <c r="F23" s="348">
        <v>3689</v>
      </c>
      <c r="G23" s="348">
        <v>4518</v>
      </c>
      <c r="H23" s="348">
        <v>5069</v>
      </c>
      <c r="I23" s="348">
        <v>2354</v>
      </c>
      <c r="J23" s="348">
        <v>2453</v>
      </c>
      <c r="K23" s="348">
        <v>3543</v>
      </c>
      <c r="L23" s="348">
        <v>5620.9999999999991</v>
      </c>
      <c r="M23" s="348">
        <v>3702</v>
      </c>
      <c r="N23" s="349">
        <f t="shared" si="0"/>
        <v>46887</v>
      </c>
      <c r="O23" s="26"/>
      <c r="P23" s="23"/>
      <c r="Q23" s="13"/>
      <c r="R23" s="13"/>
      <c r="S23" s="13"/>
      <c r="T23" s="1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22" customFormat="1" ht="33.75" customHeight="1" x14ac:dyDescent="0.45">
      <c r="A24" s="338" t="s">
        <v>65</v>
      </c>
      <c r="B24" s="348">
        <v>2427</v>
      </c>
      <c r="C24" s="348">
        <v>4568</v>
      </c>
      <c r="D24" s="348">
        <v>5827</v>
      </c>
      <c r="E24" s="348">
        <v>5438</v>
      </c>
      <c r="F24" s="348">
        <v>9521</v>
      </c>
      <c r="G24" s="348">
        <v>6546.9999999999991</v>
      </c>
      <c r="H24" s="348">
        <v>5698</v>
      </c>
      <c r="I24" s="348">
        <v>4802</v>
      </c>
      <c r="J24" s="348">
        <v>4501</v>
      </c>
      <c r="K24" s="348">
        <v>4289</v>
      </c>
      <c r="L24" s="348">
        <v>5985</v>
      </c>
      <c r="M24" s="348">
        <v>4209</v>
      </c>
      <c r="N24" s="349">
        <f t="shared" si="0"/>
        <v>63812</v>
      </c>
      <c r="O24" s="26"/>
      <c r="P24" s="23"/>
      <c r="Q24" s="13"/>
      <c r="R24" s="13"/>
      <c r="S24" s="13"/>
      <c r="T24" s="1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22" customFormat="1" ht="33.75" customHeight="1" x14ac:dyDescent="0.45">
      <c r="A25" s="338" t="s">
        <v>22</v>
      </c>
      <c r="B25" s="348">
        <v>16878</v>
      </c>
      <c r="C25" s="348">
        <v>23541</v>
      </c>
      <c r="D25" s="348">
        <v>23979</v>
      </c>
      <c r="E25" s="348">
        <v>22065</v>
      </c>
      <c r="F25" s="348">
        <v>26598</v>
      </c>
      <c r="G25" s="348">
        <v>30073.999999999996</v>
      </c>
      <c r="H25" s="348">
        <v>24779</v>
      </c>
      <c r="I25" s="348">
        <v>22397</v>
      </c>
      <c r="J25" s="348">
        <v>24332</v>
      </c>
      <c r="K25" s="348">
        <v>23985</v>
      </c>
      <c r="L25" s="348">
        <v>27952.000000000004</v>
      </c>
      <c r="M25" s="348">
        <v>22014</v>
      </c>
      <c r="N25" s="349">
        <f t="shared" si="0"/>
        <v>288594</v>
      </c>
      <c r="O25" s="26"/>
      <c r="P25" s="23"/>
      <c r="Q25" s="13"/>
      <c r="R25" s="13"/>
      <c r="S25" s="13"/>
      <c r="T25" s="1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22" customFormat="1" ht="33.75" customHeight="1" x14ac:dyDescent="0.45">
      <c r="A26" s="338" t="s">
        <v>66</v>
      </c>
      <c r="B26" s="348">
        <v>6621</v>
      </c>
      <c r="C26" s="348">
        <v>4011.9999999999995</v>
      </c>
      <c r="D26" s="348">
        <v>2708</v>
      </c>
      <c r="E26" s="348">
        <v>1200.9999999999998</v>
      </c>
      <c r="F26" s="348">
        <v>5214</v>
      </c>
      <c r="G26" s="348">
        <v>2147</v>
      </c>
      <c r="H26" s="348">
        <v>2546</v>
      </c>
      <c r="I26" s="348">
        <v>2090</v>
      </c>
      <c r="J26" s="348">
        <v>2566</v>
      </c>
      <c r="K26" s="348">
        <v>4620</v>
      </c>
      <c r="L26" s="348">
        <v>5689.0000000000009</v>
      </c>
      <c r="M26" s="348">
        <v>2820</v>
      </c>
      <c r="N26" s="349">
        <f t="shared" si="0"/>
        <v>42234</v>
      </c>
      <c r="O26" s="26"/>
      <c r="P26" s="23"/>
      <c r="Q26" s="13"/>
      <c r="R26" s="13"/>
      <c r="S26" s="13"/>
      <c r="T26" s="1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22" customFormat="1" ht="33.75" customHeight="1" x14ac:dyDescent="0.45">
      <c r="A27" s="338" t="s">
        <v>23</v>
      </c>
      <c r="B27" s="348">
        <v>621</v>
      </c>
      <c r="C27" s="348">
        <v>19</v>
      </c>
      <c r="D27" s="348">
        <v>32</v>
      </c>
      <c r="E27" s="348">
        <v>0</v>
      </c>
      <c r="F27" s="348">
        <v>0</v>
      </c>
      <c r="G27" s="348">
        <v>25</v>
      </c>
      <c r="H27" s="348">
        <v>0</v>
      </c>
      <c r="I27" s="348">
        <v>40</v>
      </c>
      <c r="J27" s="348">
        <v>0</v>
      </c>
      <c r="K27" s="348">
        <v>0</v>
      </c>
      <c r="L27" s="348">
        <v>1046</v>
      </c>
      <c r="M27" s="348">
        <v>816</v>
      </c>
      <c r="N27" s="349">
        <f t="shared" si="0"/>
        <v>2599</v>
      </c>
      <c r="O27" s="26"/>
      <c r="P27" s="23"/>
      <c r="Q27" s="13"/>
      <c r="R27" s="13"/>
      <c r="S27" s="13"/>
      <c r="T27" s="1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22" customFormat="1" ht="33.75" customHeight="1" x14ac:dyDescent="0.45">
      <c r="A28" s="338" t="s">
        <v>24</v>
      </c>
      <c r="B28" s="348">
        <v>8252</v>
      </c>
      <c r="C28" s="348">
        <v>5624.0000000000009</v>
      </c>
      <c r="D28" s="348">
        <v>4670</v>
      </c>
      <c r="E28" s="348">
        <v>1359</v>
      </c>
      <c r="F28" s="348">
        <v>12547</v>
      </c>
      <c r="G28" s="348">
        <v>9598</v>
      </c>
      <c r="H28" s="348">
        <v>6954</v>
      </c>
      <c r="I28" s="348">
        <v>5310</v>
      </c>
      <c r="J28" s="348">
        <v>4422</v>
      </c>
      <c r="K28" s="348">
        <v>6420.9999999999991</v>
      </c>
      <c r="L28" s="348">
        <v>3893</v>
      </c>
      <c r="M28" s="348">
        <v>2775</v>
      </c>
      <c r="N28" s="349">
        <f t="shared" si="0"/>
        <v>71825</v>
      </c>
      <c r="O28" s="26"/>
      <c r="P28" s="23"/>
      <c r="Q28" s="13"/>
      <c r="R28" s="13"/>
      <c r="S28" s="13"/>
      <c r="T28" s="1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22" customFormat="1" ht="33.75" customHeight="1" x14ac:dyDescent="0.45">
      <c r="A29" s="338" t="s">
        <v>25</v>
      </c>
      <c r="B29" s="348">
        <v>1515</v>
      </c>
      <c r="C29" s="348">
        <v>1538</v>
      </c>
      <c r="D29" s="348">
        <v>1579</v>
      </c>
      <c r="E29" s="348">
        <v>563</v>
      </c>
      <c r="F29" s="348">
        <v>6987.0000000000009</v>
      </c>
      <c r="G29" s="348">
        <v>1209</v>
      </c>
      <c r="H29" s="348">
        <v>1050</v>
      </c>
      <c r="I29" s="348">
        <v>807</v>
      </c>
      <c r="J29" s="348">
        <v>1860</v>
      </c>
      <c r="K29" s="348">
        <v>1402.0000000000002</v>
      </c>
      <c r="L29" s="348">
        <v>1150</v>
      </c>
      <c r="M29" s="348">
        <v>2260</v>
      </c>
      <c r="N29" s="349">
        <f t="shared" si="0"/>
        <v>21920</v>
      </c>
      <c r="O29" s="26"/>
      <c r="P29" s="23"/>
      <c r="Q29" s="13"/>
      <c r="R29" s="13"/>
      <c r="S29" s="13"/>
      <c r="T29" s="1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22" customFormat="1" ht="33.75" customHeight="1" x14ac:dyDescent="0.45">
      <c r="A30" s="338" t="s">
        <v>26</v>
      </c>
      <c r="B30" s="348">
        <v>9851</v>
      </c>
      <c r="C30" s="348">
        <v>4427</v>
      </c>
      <c r="D30" s="348">
        <v>3894</v>
      </c>
      <c r="E30" s="348">
        <v>2541</v>
      </c>
      <c r="F30" s="348">
        <v>3698</v>
      </c>
      <c r="G30" s="348">
        <v>2657</v>
      </c>
      <c r="H30" s="348">
        <v>3452</v>
      </c>
      <c r="I30" s="348">
        <v>4991</v>
      </c>
      <c r="J30" s="348">
        <v>3222</v>
      </c>
      <c r="K30" s="348">
        <v>4695</v>
      </c>
      <c r="L30" s="348">
        <v>3420.9999999999995</v>
      </c>
      <c r="M30" s="348">
        <v>11476</v>
      </c>
      <c r="N30" s="349">
        <f t="shared" si="0"/>
        <v>58325</v>
      </c>
      <c r="O30" s="26"/>
      <c r="P30" s="23"/>
      <c r="Q30" s="13"/>
      <c r="R30" s="13"/>
      <c r="S30" s="13"/>
      <c r="T30" s="1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22" customFormat="1" ht="33.75" customHeight="1" x14ac:dyDescent="0.45">
      <c r="A31" s="338" t="s">
        <v>27</v>
      </c>
      <c r="B31" s="348">
        <v>750</v>
      </c>
      <c r="C31" s="348">
        <v>666</v>
      </c>
      <c r="D31" s="348">
        <v>904</v>
      </c>
      <c r="E31" s="348">
        <v>1320.0000000000002</v>
      </c>
      <c r="F31" s="348">
        <v>795</v>
      </c>
      <c r="G31" s="348">
        <v>689</v>
      </c>
      <c r="H31" s="348">
        <v>639.00000000000011</v>
      </c>
      <c r="I31" s="348">
        <v>477</v>
      </c>
      <c r="J31" s="348">
        <v>612</v>
      </c>
      <c r="K31" s="348">
        <v>765</v>
      </c>
      <c r="L31" s="348">
        <v>865</v>
      </c>
      <c r="M31" s="348">
        <v>468</v>
      </c>
      <c r="N31" s="349">
        <f t="shared" si="0"/>
        <v>8950</v>
      </c>
      <c r="O31" s="26"/>
      <c r="P31" s="23"/>
      <c r="Q31" s="13"/>
      <c r="R31" s="13"/>
      <c r="S31" s="13"/>
      <c r="T31" s="1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22" customFormat="1" ht="33.75" customHeight="1" x14ac:dyDescent="0.45">
      <c r="A32" s="338" t="s">
        <v>28</v>
      </c>
      <c r="B32" s="348">
        <v>1204</v>
      </c>
      <c r="C32" s="348">
        <v>1027</v>
      </c>
      <c r="D32" s="348">
        <v>1075</v>
      </c>
      <c r="E32" s="348">
        <v>1133</v>
      </c>
      <c r="F32" s="348">
        <v>1598</v>
      </c>
      <c r="G32" s="348">
        <v>966</v>
      </c>
      <c r="H32" s="348">
        <v>1890</v>
      </c>
      <c r="I32" s="348">
        <v>915</v>
      </c>
      <c r="J32" s="348">
        <v>1036</v>
      </c>
      <c r="K32" s="348">
        <v>1524</v>
      </c>
      <c r="L32" s="348">
        <v>1363</v>
      </c>
      <c r="M32" s="348">
        <v>1158</v>
      </c>
      <c r="N32" s="349">
        <f t="shared" si="0"/>
        <v>14889</v>
      </c>
      <c r="O32" s="26"/>
      <c r="P32" s="23"/>
      <c r="Q32" s="13"/>
      <c r="R32" s="13"/>
      <c r="S32" s="13"/>
      <c r="T32" s="1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22" customFormat="1" ht="33.75" customHeight="1" x14ac:dyDescent="0.45">
      <c r="A33" s="338" t="s">
        <v>29</v>
      </c>
      <c r="B33" s="348">
        <v>899.99999999999989</v>
      </c>
      <c r="C33" s="348">
        <v>804</v>
      </c>
      <c r="D33" s="348">
        <v>780</v>
      </c>
      <c r="E33" s="348">
        <v>547.99999999999989</v>
      </c>
      <c r="F33" s="348">
        <v>710</v>
      </c>
      <c r="G33" s="348">
        <v>562</v>
      </c>
      <c r="H33" s="348">
        <v>899</v>
      </c>
      <c r="I33" s="348">
        <v>858</v>
      </c>
      <c r="J33" s="348">
        <v>764</v>
      </c>
      <c r="K33" s="348">
        <v>898.99999999999977</v>
      </c>
      <c r="L33" s="348">
        <v>1024</v>
      </c>
      <c r="M33" s="348">
        <v>578</v>
      </c>
      <c r="N33" s="349">
        <f t="shared" si="0"/>
        <v>9326</v>
      </c>
      <c r="O33" s="26"/>
      <c r="P33" s="23"/>
      <c r="Q33" s="13"/>
      <c r="R33" s="13"/>
      <c r="S33" s="13"/>
      <c r="T33" s="1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22" customFormat="1" ht="33.75" customHeight="1" x14ac:dyDescent="0.45">
      <c r="A34" s="338" t="s">
        <v>30</v>
      </c>
      <c r="B34" s="348">
        <v>15</v>
      </c>
      <c r="C34" s="348">
        <v>1</v>
      </c>
      <c r="D34" s="348">
        <v>130</v>
      </c>
      <c r="E34" s="348">
        <v>85</v>
      </c>
      <c r="F34" s="348">
        <v>7</v>
      </c>
      <c r="G34" s="348">
        <v>103</v>
      </c>
      <c r="H34" s="348">
        <v>40</v>
      </c>
      <c r="I34" s="348">
        <v>10</v>
      </c>
      <c r="J34" s="348">
        <v>205</v>
      </c>
      <c r="K34" s="348">
        <v>6421</v>
      </c>
      <c r="L34" s="348">
        <v>985</v>
      </c>
      <c r="M34" s="348">
        <v>120</v>
      </c>
      <c r="N34" s="349">
        <f t="shared" si="0"/>
        <v>8122</v>
      </c>
      <c r="O34" s="26"/>
      <c r="P34" s="23"/>
      <c r="Q34" s="13"/>
      <c r="R34" s="13"/>
      <c r="S34" s="13"/>
      <c r="T34" s="1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s="22" customFormat="1" ht="33.75" customHeight="1" x14ac:dyDescent="0.45">
      <c r="A35" s="338" t="s">
        <v>31</v>
      </c>
      <c r="B35" s="348">
        <v>1452</v>
      </c>
      <c r="C35" s="348">
        <v>906</v>
      </c>
      <c r="D35" s="348">
        <v>871</v>
      </c>
      <c r="E35" s="348">
        <v>745</v>
      </c>
      <c r="F35" s="348">
        <v>1652</v>
      </c>
      <c r="G35" s="348">
        <v>1245</v>
      </c>
      <c r="H35" s="348">
        <v>998</v>
      </c>
      <c r="I35" s="348">
        <v>829</v>
      </c>
      <c r="J35" s="348">
        <v>798</v>
      </c>
      <c r="K35" s="348">
        <v>1201</v>
      </c>
      <c r="L35" s="348">
        <v>968</v>
      </c>
      <c r="M35" s="348">
        <v>1215</v>
      </c>
      <c r="N35" s="349">
        <f>SUM(B35:M35)</f>
        <v>12880</v>
      </c>
      <c r="O35" s="26"/>
      <c r="P35" s="23"/>
      <c r="Q35" s="13"/>
      <c r="R35" s="13"/>
      <c r="S35" s="13"/>
      <c r="T35" s="13"/>
      <c r="U35" s="23"/>
      <c r="V35" s="23"/>
      <c r="W35" s="23"/>
      <c r="X35" s="23"/>
      <c r="Y35" s="23"/>
      <c r="Z35" s="23"/>
      <c r="AA35" s="23"/>
      <c r="AB35" s="23"/>
      <c r="AC35" s="23"/>
    </row>
    <row r="36" spans="1:29" s="22" customFormat="1" ht="33.75" customHeight="1" x14ac:dyDescent="0.45">
      <c r="A36" s="338" t="s">
        <v>258</v>
      </c>
      <c r="B36" s="348">
        <v>0</v>
      </c>
      <c r="C36" s="348">
        <v>0</v>
      </c>
      <c r="D36" s="348">
        <v>0</v>
      </c>
      <c r="E36" s="348">
        <v>0</v>
      </c>
      <c r="F36" s="348">
        <v>0</v>
      </c>
      <c r="G36" s="348">
        <v>0</v>
      </c>
      <c r="H36" s="348">
        <v>0</v>
      </c>
      <c r="I36" s="348">
        <v>0</v>
      </c>
      <c r="J36" s="348">
        <v>0</v>
      </c>
      <c r="K36" s="348">
        <v>0</v>
      </c>
      <c r="L36" s="348">
        <v>0</v>
      </c>
      <c r="M36" s="348">
        <v>0</v>
      </c>
      <c r="N36" s="349">
        <f t="shared" si="0"/>
        <v>0</v>
      </c>
      <c r="O36" s="26"/>
      <c r="P36" s="23"/>
      <c r="Q36" s="13"/>
      <c r="R36" s="13"/>
      <c r="S36" s="13"/>
      <c r="T36" s="13"/>
      <c r="U36" s="23"/>
      <c r="V36" s="23"/>
      <c r="W36" s="23"/>
      <c r="X36" s="23"/>
      <c r="Y36" s="23"/>
      <c r="Z36" s="23"/>
      <c r="AA36" s="23"/>
      <c r="AB36" s="23"/>
      <c r="AC36" s="23"/>
    </row>
    <row r="37" spans="1:29" s="22" customFormat="1" ht="33.75" customHeight="1" x14ac:dyDescent="0.45">
      <c r="A37" s="338" t="s">
        <v>33</v>
      </c>
      <c r="B37" s="348">
        <v>1300</v>
      </c>
      <c r="C37" s="348">
        <v>1204</v>
      </c>
      <c r="D37" s="348">
        <v>1086</v>
      </c>
      <c r="E37" s="348">
        <v>674.99999999999989</v>
      </c>
      <c r="F37" s="348">
        <v>962</v>
      </c>
      <c r="G37" s="348">
        <v>801.99999999999989</v>
      </c>
      <c r="H37" s="348">
        <v>1752</v>
      </c>
      <c r="I37" s="348">
        <v>952</v>
      </c>
      <c r="J37" s="348">
        <v>1780</v>
      </c>
      <c r="K37" s="348">
        <v>1157.9999999999998</v>
      </c>
      <c r="L37" s="348">
        <v>1658</v>
      </c>
      <c r="M37" s="348">
        <v>492</v>
      </c>
      <c r="N37" s="349">
        <f t="shared" si="0"/>
        <v>13821</v>
      </c>
      <c r="O37" s="26"/>
      <c r="P37" s="23"/>
      <c r="Q37" s="13"/>
      <c r="R37" s="13"/>
      <c r="S37" s="13"/>
      <c r="T37" s="13"/>
      <c r="U37" s="23"/>
      <c r="V37" s="23"/>
      <c r="W37" s="23"/>
      <c r="X37" s="23"/>
      <c r="Y37" s="23"/>
      <c r="Z37" s="23"/>
      <c r="AA37" s="23"/>
      <c r="AB37" s="23"/>
      <c r="AC37" s="23"/>
    </row>
    <row r="38" spans="1:29" s="22" customFormat="1" ht="33.75" customHeight="1" x14ac:dyDescent="0.45">
      <c r="A38" s="338" t="s">
        <v>34</v>
      </c>
      <c r="B38" s="348">
        <v>410</v>
      </c>
      <c r="C38" s="348">
        <v>197</v>
      </c>
      <c r="D38" s="348">
        <v>353</v>
      </c>
      <c r="E38" s="348">
        <v>200.99999999999997</v>
      </c>
      <c r="F38" s="348">
        <v>598.99999999999989</v>
      </c>
      <c r="G38" s="348">
        <v>152.99999999999997</v>
      </c>
      <c r="H38" s="348">
        <v>305</v>
      </c>
      <c r="I38" s="348">
        <v>143</v>
      </c>
      <c r="J38" s="348">
        <v>248</v>
      </c>
      <c r="K38" s="348">
        <v>652</v>
      </c>
      <c r="L38" s="348">
        <v>652</v>
      </c>
      <c r="M38" s="348">
        <v>239</v>
      </c>
      <c r="N38" s="349">
        <f t="shared" si="0"/>
        <v>4152</v>
      </c>
      <c r="O38" s="26"/>
      <c r="P38" s="23"/>
      <c r="Q38" s="13"/>
      <c r="R38" s="13"/>
      <c r="S38" s="13"/>
      <c r="T38" s="13"/>
      <c r="U38" s="23"/>
      <c r="V38" s="23"/>
      <c r="W38" s="23"/>
      <c r="X38" s="23"/>
      <c r="Y38" s="23"/>
      <c r="Z38" s="23"/>
      <c r="AA38" s="23"/>
      <c r="AB38" s="23"/>
      <c r="AC38" s="23"/>
    </row>
    <row r="39" spans="1:29" s="22" customFormat="1" ht="33.75" customHeight="1" x14ac:dyDescent="0.45">
      <c r="A39" s="338" t="s">
        <v>68</v>
      </c>
      <c r="B39" s="348">
        <v>102</v>
      </c>
      <c r="C39" s="348">
        <v>115</v>
      </c>
      <c r="D39" s="348">
        <v>58</v>
      </c>
      <c r="E39" s="348">
        <v>36</v>
      </c>
      <c r="F39" s="348">
        <v>150</v>
      </c>
      <c r="G39" s="348">
        <v>96</v>
      </c>
      <c r="H39" s="348">
        <v>89</v>
      </c>
      <c r="I39" s="348">
        <v>56</v>
      </c>
      <c r="J39" s="348">
        <v>134</v>
      </c>
      <c r="K39" s="348">
        <v>95.999999999999986</v>
      </c>
      <c r="L39" s="348">
        <v>115</v>
      </c>
      <c r="M39" s="348">
        <v>62</v>
      </c>
      <c r="N39" s="349">
        <f t="shared" si="0"/>
        <v>1109</v>
      </c>
      <c r="O39" s="26"/>
      <c r="P39" s="23"/>
      <c r="Q39" s="13"/>
      <c r="R39" s="13"/>
      <c r="S39" s="13"/>
      <c r="T39" s="1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s="22" customFormat="1" ht="33.75" customHeight="1" x14ac:dyDescent="0.45">
      <c r="A40" s="338" t="s">
        <v>69</v>
      </c>
      <c r="B40" s="348">
        <v>420</v>
      </c>
      <c r="C40" s="348">
        <v>369</v>
      </c>
      <c r="D40" s="348">
        <v>354</v>
      </c>
      <c r="E40" s="348">
        <v>389</v>
      </c>
      <c r="F40" s="348">
        <v>613</v>
      </c>
      <c r="G40" s="348">
        <v>555</v>
      </c>
      <c r="H40" s="348">
        <v>658</v>
      </c>
      <c r="I40" s="348">
        <v>514</v>
      </c>
      <c r="J40" s="348">
        <v>577</v>
      </c>
      <c r="K40" s="348">
        <v>520</v>
      </c>
      <c r="L40" s="348">
        <v>498</v>
      </c>
      <c r="M40" s="348">
        <v>408</v>
      </c>
      <c r="N40" s="349">
        <f t="shared" si="0"/>
        <v>5875</v>
      </c>
      <c r="O40" s="26"/>
      <c r="P40" s="23"/>
      <c r="Q40" s="13"/>
      <c r="R40" s="13"/>
      <c r="S40" s="13"/>
      <c r="T40" s="1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s="22" customFormat="1" ht="33.75" customHeight="1" x14ac:dyDescent="0.45">
      <c r="A41" s="338" t="s">
        <v>35</v>
      </c>
      <c r="B41" s="348">
        <v>260</v>
      </c>
      <c r="C41" s="348">
        <v>94</v>
      </c>
      <c r="D41" s="348">
        <v>89</v>
      </c>
      <c r="E41" s="348">
        <v>150</v>
      </c>
      <c r="F41" s="348">
        <v>201</v>
      </c>
      <c r="G41" s="348">
        <v>107</v>
      </c>
      <c r="H41" s="348">
        <v>254</v>
      </c>
      <c r="I41" s="348">
        <v>116</v>
      </c>
      <c r="J41" s="348">
        <v>213</v>
      </c>
      <c r="K41" s="348">
        <v>153</v>
      </c>
      <c r="L41" s="348">
        <v>135</v>
      </c>
      <c r="M41" s="348">
        <v>112</v>
      </c>
      <c r="N41" s="349">
        <f t="shared" si="0"/>
        <v>1884</v>
      </c>
      <c r="O41" s="26"/>
      <c r="P41" s="23"/>
      <c r="Q41" s="13"/>
      <c r="R41" s="13"/>
      <c r="S41" s="13"/>
      <c r="T41" s="1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s="22" customFormat="1" ht="33.75" customHeight="1" x14ac:dyDescent="0.45">
      <c r="A42" s="338" t="s">
        <v>70</v>
      </c>
      <c r="B42" s="348">
        <v>548</v>
      </c>
      <c r="C42" s="348">
        <v>1092</v>
      </c>
      <c r="D42" s="348">
        <v>1238</v>
      </c>
      <c r="E42" s="348">
        <v>452</v>
      </c>
      <c r="F42" s="348">
        <v>1204</v>
      </c>
      <c r="G42" s="348">
        <v>314</v>
      </c>
      <c r="H42" s="348">
        <v>450</v>
      </c>
      <c r="I42" s="348">
        <v>120</v>
      </c>
      <c r="J42" s="348">
        <v>602</v>
      </c>
      <c r="K42" s="348">
        <v>1184</v>
      </c>
      <c r="L42" s="348">
        <v>1458</v>
      </c>
      <c r="M42" s="348">
        <v>861</v>
      </c>
      <c r="N42" s="349">
        <f t="shared" si="0"/>
        <v>9523</v>
      </c>
      <c r="O42" s="26"/>
      <c r="P42" s="23"/>
      <c r="Q42" s="13"/>
      <c r="R42" s="13"/>
      <c r="S42" s="13"/>
      <c r="T42" s="1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s="22" customFormat="1" ht="33.75" customHeight="1" x14ac:dyDescent="0.45">
      <c r="A43" s="338" t="s">
        <v>71</v>
      </c>
      <c r="B43" s="348">
        <v>5</v>
      </c>
      <c r="C43" s="348">
        <v>26</v>
      </c>
      <c r="D43" s="348">
        <v>92</v>
      </c>
      <c r="E43" s="348">
        <v>0</v>
      </c>
      <c r="F43" s="348">
        <v>652</v>
      </c>
      <c r="G43" s="348">
        <v>0</v>
      </c>
      <c r="H43" s="348">
        <v>90</v>
      </c>
      <c r="I43" s="348">
        <v>1</v>
      </c>
      <c r="J43" s="348">
        <v>212</v>
      </c>
      <c r="K43" s="348">
        <v>124</v>
      </c>
      <c r="L43" s="348">
        <v>154</v>
      </c>
      <c r="M43" s="348">
        <v>5</v>
      </c>
      <c r="N43" s="349">
        <f t="shared" si="0"/>
        <v>1361</v>
      </c>
      <c r="O43" s="26"/>
      <c r="P43" s="23"/>
      <c r="Q43" s="13"/>
      <c r="R43" s="13"/>
      <c r="S43" s="13"/>
      <c r="T43" s="1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s="22" customFormat="1" ht="33.75" customHeight="1" x14ac:dyDescent="0.45">
      <c r="A44" s="338" t="s">
        <v>37</v>
      </c>
      <c r="B44" s="348">
        <v>369</v>
      </c>
      <c r="C44" s="348">
        <v>221</v>
      </c>
      <c r="D44" s="348">
        <v>234</v>
      </c>
      <c r="E44" s="348">
        <v>214</v>
      </c>
      <c r="F44" s="348">
        <v>169</v>
      </c>
      <c r="G44" s="348">
        <v>204</v>
      </c>
      <c r="H44" s="348">
        <v>136</v>
      </c>
      <c r="I44" s="348">
        <v>56</v>
      </c>
      <c r="J44" s="348">
        <v>89</v>
      </c>
      <c r="K44" s="348">
        <v>220</v>
      </c>
      <c r="L44" s="348">
        <v>410</v>
      </c>
      <c r="M44" s="348">
        <v>130</v>
      </c>
      <c r="N44" s="349">
        <f t="shared" si="0"/>
        <v>2452</v>
      </c>
      <c r="O44" s="26"/>
      <c r="P44" s="23"/>
      <c r="Q44" s="13"/>
      <c r="R44" s="13"/>
      <c r="S44" s="13"/>
      <c r="T44" s="1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s="22" customFormat="1" ht="33.75" customHeight="1" x14ac:dyDescent="0.45">
      <c r="A45" s="338" t="s">
        <v>38</v>
      </c>
      <c r="B45" s="348">
        <v>78</v>
      </c>
      <c r="C45" s="348">
        <v>225</v>
      </c>
      <c r="D45" s="348">
        <v>186</v>
      </c>
      <c r="E45" s="348">
        <v>42</v>
      </c>
      <c r="F45" s="348">
        <v>103</v>
      </c>
      <c r="G45" s="348">
        <v>115</v>
      </c>
      <c r="H45" s="348">
        <v>152</v>
      </c>
      <c r="I45" s="348">
        <v>0</v>
      </c>
      <c r="J45" s="348">
        <v>127</v>
      </c>
      <c r="K45" s="348">
        <v>84.999999999999986</v>
      </c>
      <c r="L45" s="348">
        <v>600</v>
      </c>
      <c r="M45" s="348">
        <v>130</v>
      </c>
      <c r="N45" s="349">
        <f>SUM(B45:M45)</f>
        <v>1843</v>
      </c>
      <c r="O45" s="26"/>
      <c r="P45" s="23"/>
      <c r="Q45" s="13"/>
      <c r="R45" s="13"/>
      <c r="S45" s="13"/>
      <c r="T45" s="1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s="22" customFormat="1" ht="33.75" customHeight="1" x14ac:dyDescent="0.45">
      <c r="A46" s="338" t="s">
        <v>39</v>
      </c>
      <c r="B46" s="348">
        <v>213</v>
      </c>
      <c r="C46" s="348">
        <v>116</v>
      </c>
      <c r="D46" s="348">
        <v>190</v>
      </c>
      <c r="E46" s="348">
        <v>520</v>
      </c>
      <c r="F46" s="348">
        <v>1921</v>
      </c>
      <c r="G46" s="348">
        <v>355</v>
      </c>
      <c r="H46" s="348">
        <v>490</v>
      </c>
      <c r="I46" s="348">
        <v>730</v>
      </c>
      <c r="J46" s="348">
        <v>1371</v>
      </c>
      <c r="K46" s="348">
        <v>3419.9999999999995</v>
      </c>
      <c r="L46" s="348">
        <v>3653.9999999999995</v>
      </c>
      <c r="M46" s="348">
        <v>281</v>
      </c>
      <c r="N46" s="349">
        <f t="shared" si="0"/>
        <v>13261</v>
      </c>
      <c r="O46" s="26"/>
      <c r="P46" s="23"/>
      <c r="Q46" s="13"/>
      <c r="R46" s="13"/>
      <c r="S46" s="13"/>
      <c r="T46" s="1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s="22" customFormat="1" ht="33.75" customHeight="1" x14ac:dyDescent="0.45">
      <c r="A47" s="338" t="s">
        <v>40</v>
      </c>
      <c r="B47" s="348">
        <v>1852</v>
      </c>
      <c r="C47" s="348">
        <v>1304</v>
      </c>
      <c r="D47" s="348">
        <v>5204</v>
      </c>
      <c r="E47" s="348">
        <v>895</v>
      </c>
      <c r="F47" s="348">
        <v>3201</v>
      </c>
      <c r="G47" s="348">
        <v>2410</v>
      </c>
      <c r="H47" s="348">
        <v>2626</v>
      </c>
      <c r="I47" s="348">
        <v>1161</v>
      </c>
      <c r="J47" s="348">
        <v>1808</v>
      </c>
      <c r="K47" s="348">
        <v>3698</v>
      </c>
      <c r="L47" s="348">
        <v>1985</v>
      </c>
      <c r="M47" s="348">
        <v>1334</v>
      </c>
      <c r="N47" s="349">
        <f t="shared" si="0"/>
        <v>27478</v>
      </c>
      <c r="O47" s="26"/>
      <c r="P47" s="23"/>
      <c r="Q47" s="13"/>
      <c r="R47" s="13"/>
      <c r="S47" s="13"/>
      <c r="T47" s="13"/>
      <c r="U47" s="23"/>
      <c r="V47" s="23"/>
      <c r="W47" s="23"/>
      <c r="X47" s="23"/>
      <c r="Y47" s="23"/>
      <c r="Z47" s="23"/>
      <c r="AA47" s="23"/>
      <c r="AB47" s="23"/>
      <c r="AC47" s="23"/>
    </row>
    <row r="48" spans="1:29" s="22" customFormat="1" ht="33.75" customHeight="1" x14ac:dyDescent="0.45">
      <c r="A48" s="338" t="s">
        <v>41</v>
      </c>
      <c r="B48" s="348">
        <v>1602.0000000000002</v>
      </c>
      <c r="C48" s="348">
        <v>1428</v>
      </c>
      <c r="D48" s="348">
        <v>2292</v>
      </c>
      <c r="E48" s="348">
        <v>1500</v>
      </c>
      <c r="F48" s="348">
        <v>3257.9999999999995</v>
      </c>
      <c r="G48" s="348">
        <v>1115.9999999999998</v>
      </c>
      <c r="H48" s="348">
        <v>9588</v>
      </c>
      <c r="I48" s="348">
        <v>1387</v>
      </c>
      <c r="J48" s="348">
        <v>2363</v>
      </c>
      <c r="K48" s="348">
        <v>3698</v>
      </c>
      <c r="L48" s="348">
        <v>1201</v>
      </c>
      <c r="M48" s="348">
        <v>967</v>
      </c>
      <c r="N48" s="349">
        <f t="shared" si="0"/>
        <v>30400</v>
      </c>
      <c r="O48" s="26"/>
      <c r="P48" s="23"/>
      <c r="Q48" s="13"/>
      <c r="R48" s="13"/>
      <c r="S48" s="13"/>
      <c r="T48" s="1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s="22" customFormat="1" ht="33.75" customHeight="1" x14ac:dyDescent="0.45">
      <c r="A49" s="338" t="s">
        <v>72</v>
      </c>
      <c r="B49" s="348">
        <v>695</v>
      </c>
      <c r="C49" s="348">
        <v>1497</v>
      </c>
      <c r="D49" s="348">
        <v>855</v>
      </c>
      <c r="E49" s="348">
        <v>358</v>
      </c>
      <c r="F49" s="348">
        <v>1254</v>
      </c>
      <c r="G49" s="348">
        <v>780.00000000000011</v>
      </c>
      <c r="H49" s="348">
        <v>739</v>
      </c>
      <c r="I49" s="348">
        <v>96</v>
      </c>
      <c r="J49" s="348">
        <v>524</v>
      </c>
      <c r="K49" s="348">
        <v>1420</v>
      </c>
      <c r="L49" s="348">
        <v>1584</v>
      </c>
      <c r="M49" s="348">
        <v>552</v>
      </c>
      <c r="N49" s="349">
        <f t="shared" si="0"/>
        <v>10354</v>
      </c>
      <c r="O49" s="26"/>
      <c r="P49" s="23"/>
      <c r="Q49" s="13"/>
      <c r="R49" s="13"/>
      <c r="S49" s="13"/>
      <c r="T49" s="13"/>
      <c r="U49" s="23"/>
      <c r="V49" s="23"/>
      <c r="W49" s="23"/>
      <c r="X49" s="23"/>
      <c r="Y49" s="23"/>
      <c r="Z49" s="23"/>
      <c r="AA49" s="23"/>
      <c r="AB49" s="23"/>
      <c r="AC49" s="23"/>
    </row>
    <row r="50" spans="1:29" s="22" customFormat="1" ht="33.75" customHeight="1" x14ac:dyDescent="0.45">
      <c r="A50" s="338" t="s">
        <v>42</v>
      </c>
      <c r="B50" s="348">
        <v>50</v>
      </c>
      <c r="C50" s="348">
        <v>220</v>
      </c>
      <c r="D50" s="348">
        <v>95</v>
      </c>
      <c r="E50" s="348">
        <v>68</v>
      </c>
      <c r="F50" s="348">
        <v>34</v>
      </c>
      <c r="G50" s="348">
        <v>22</v>
      </c>
      <c r="H50" s="348">
        <v>25</v>
      </c>
      <c r="I50" s="348">
        <v>30</v>
      </c>
      <c r="J50" s="348">
        <v>0</v>
      </c>
      <c r="K50" s="348">
        <v>33</v>
      </c>
      <c r="L50" s="348">
        <v>80</v>
      </c>
      <c r="M50" s="348">
        <v>90</v>
      </c>
      <c r="N50" s="349">
        <f t="shared" si="0"/>
        <v>747</v>
      </c>
      <c r="O50" s="26"/>
      <c r="P50" s="23"/>
      <c r="Q50" s="13"/>
      <c r="R50" s="13"/>
      <c r="S50" s="13"/>
      <c r="T50" s="1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s="22" customFormat="1" ht="33.75" customHeight="1" x14ac:dyDescent="0.45">
      <c r="A51" s="338" t="s">
        <v>43</v>
      </c>
      <c r="B51" s="348">
        <v>2244</v>
      </c>
      <c r="C51" s="348">
        <v>1856</v>
      </c>
      <c r="D51" s="348">
        <v>2188</v>
      </c>
      <c r="E51" s="348">
        <v>2200</v>
      </c>
      <c r="F51" s="348">
        <v>3670.9999999999995</v>
      </c>
      <c r="G51" s="348">
        <v>3201</v>
      </c>
      <c r="H51" s="348">
        <v>4621</v>
      </c>
      <c r="I51" s="348">
        <v>3348</v>
      </c>
      <c r="J51" s="348">
        <v>2724</v>
      </c>
      <c r="K51" s="348">
        <v>4768</v>
      </c>
      <c r="L51" s="348">
        <v>3265</v>
      </c>
      <c r="M51" s="348">
        <v>2547</v>
      </c>
      <c r="N51" s="349">
        <f t="shared" si="0"/>
        <v>36633</v>
      </c>
      <c r="O51" s="26"/>
      <c r="P51" s="23"/>
      <c r="Q51" s="13"/>
      <c r="R51" s="13"/>
      <c r="S51" s="13"/>
      <c r="T51" s="13"/>
      <c r="U51" s="23"/>
      <c r="V51" s="23"/>
      <c r="W51" s="23"/>
      <c r="X51" s="23"/>
      <c r="Y51" s="23"/>
      <c r="Z51" s="23"/>
      <c r="AA51" s="23"/>
      <c r="AB51" s="23"/>
      <c r="AC51" s="23"/>
    </row>
    <row r="52" spans="1:29" s="22" customFormat="1" ht="33.75" customHeight="1" x14ac:dyDescent="0.45">
      <c r="A52" s="338" t="s">
        <v>73</v>
      </c>
      <c r="B52" s="348">
        <v>460</v>
      </c>
      <c r="C52" s="348">
        <v>1256</v>
      </c>
      <c r="D52" s="348">
        <v>1705</v>
      </c>
      <c r="E52" s="348">
        <v>99</v>
      </c>
      <c r="F52" s="348">
        <v>764</v>
      </c>
      <c r="G52" s="348">
        <v>575</v>
      </c>
      <c r="H52" s="348">
        <v>509</v>
      </c>
      <c r="I52" s="348">
        <v>493</v>
      </c>
      <c r="J52" s="348">
        <v>630</v>
      </c>
      <c r="K52" s="348">
        <v>1985</v>
      </c>
      <c r="L52" s="348">
        <v>984.99999999999989</v>
      </c>
      <c r="M52" s="348">
        <v>1171</v>
      </c>
      <c r="N52" s="349">
        <f t="shared" si="0"/>
        <v>10632</v>
      </c>
      <c r="O52" s="26"/>
      <c r="P52" s="23"/>
      <c r="Q52" s="13"/>
      <c r="R52" s="13"/>
      <c r="S52" s="13"/>
      <c r="T52" s="1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s="22" customFormat="1" ht="33.75" customHeight="1" x14ac:dyDescent="0.45">
      <c r="A53" s="338" t="s">
        <v>74</v>
      </c>
      <c r="B53" s="348">
        <v>0</v>
      </c>
      <c r="C53" s="348">
        <v>0</v>
      </c>
      <c r="D53" s="348">
        <v>700</v>
      </c>
      <c r="E53" s="348">
        <v>0</v>
      </c>
      <c r="F53" s="348">
        <v>570</v>
      </c>
      <c r="G53" s="348">
        <v>0</v>
      </c>
      <c r="H53" s="348">
        <v>0</v>
      </c>
      <c r="I53" s="348">
        <v>40</v>
      </c>
      <c r="J53" s="348">
        <v>6</v>
      </c>
      <c r="K53" s="348">
        <v>4</v>
      </c>
      <c r="L53" s="348">
        <v>0</v>
      </c>
      <c r="M53" s="348">
        <v>0</v>
      </c>
      <c r="N53" s="349">
        <f t="shared" si="0"/>
        <v>1320</v>
      </c>
      <c r="O53" s="26"/>
      <c r="P53" s="23"/>
      <c r="Q53" s="13"/>
      <c r="R53" s="13"/>
      <c r="S53" s="13"/>
      <c r="T53" s="13"/>
      <c r="U53" s="23"/>
      <c r="V53" s="23"/>
      <c r="W53" s="23"/>
      <c r="X53" s="23"/>
      <c r="Y53" s="23"/>
      <c r="Z53" s="23"/>
      <c r="AA53" s="23"/>
      <c r="AB53" s="23"/>
      <c r="AC53" s="23"/>
    </row>
    <row r="54" spans="1:29" s="22" customFormat="1" ht="33.75" customHeight="1" x14ac:dyDescent="0.45">
      <c r="A54" s="338" t="s">
        <v>44</v>
      </c>
      <c r="B54" s="348">
        <v>0</v>
      </c>
      <c r="C54" s="348">
        <v>65</v>
      </c>
      <c r="D54" s="348">
        <v>97</v>
      </c>
      <c r="E54" s="348">
        <v>0</v>
      </c>
      <c r="F54" s="348">
        <v>0</v>
      </c>
      <c r="G54" s="348">
        <v>5</v>
      </c>
      <c r="H54" s="348">
        <v>42</v>
      </c>
      <c r="I54" s="348">
        <v>0</v>
      </c>
      <c r="J54" s="348">
        <v>0</v>
      </c>
      <c r="K54" s="348">
        <v>0</v>
      </c>
      <c r="L54" s="348">
        <v>5</v>
      </c>
      <c r="M54" s="348">
        <v>10</v>
      </c>
      <c r="N54" s="349">
        <f t="shared" si="0"/>
        <v>224</v>
      </c>
      <c r="O54" s="26"/>
      <c r="P54" s="23"/>
      <c r="Q54" s="13"/>
      <c r="R54" s="13"/>
      <c r="S54" s="13"/>
      <c r="T54" s="1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s="22" customFormat="1" ht="33.75" customHeight="1" x14ac:dyDescent="0.45">
      <c r="A55" s="338" t="s">
        <v>45</v>
      </c>
      <c r="B55" s="348">
        <v>5698</v>
      </c>
      <c r="C55" s="348">
        <v>6540.9999999999991</v>
      </c>
      <c r="D55" s="348">
        <v>4654</v>
      </c>
      <c r="E55" s="348">
        <v>3952</v>
      </c>
      <c r="F55" s="348">
        <v>6256</v>
      </c>
      <c r="G55" s="348">
        <v>6523.9999999999991</v>
      </c>
      <c r="H55" s="348">
        <v>9201.0000000000018</v>
      </c>
      <c r="I55" s="348">
        <v>5945</v>
      </c>
      <c r="J55" s="348">
        <v>4177</v>
      </c>
      <c r="K55" s="348">
        <v>4274</v>
      </c>
      <c r="L55" s="348">
        <v>4568</v>
      </c>
      <c r="M55" s="348">
        <v>1645</v>
      </c>
      <c r="N55" s="349">
        <f t="shared" si="0"/>
        <v>63435</v>
      </c>
      <c r="O55" s="26"/>
      <c r="P55" s="23"/>
      <c r="Q55" s="13"/>
      <c r="R55" s="13"/>
      <c r="S55" s="13"/>
      <c r="T55" s="13"/>
      <c r="U55" s="23"/>
      <c r="V55" s="23"/>
      <c r="W55" s="23"/>
      <c r="X55" s="23"/>
      <c r="Y55" s="23"/>
      <c r="Z55" s="23"/>
      <c r="AA55" s="23"/>
      <c r="AB55" s="23"/>
      <c r="AC55" s="23"/>
    </row>
    <row r="56" spans="1:29" s="22" customFormat="1" ht="33.75" customHeight="1" x14ac:dyDescent="0.45">
      <c r="A56" s="338" t="s">
        <v>75</v>
      </c>
      <c r="B56" s="348">
        <v>20368</v>
      </c>
      <c r="C56" s="348">
        <v>21024.000000000004</v>
      </c>
      <c r="D56" s="348">
        <v>17478</v>
      </c>
      <c r="E56" s="348">
        <v>14406</v>
      </c>
      <c r="F56" s="348">
        <v>19581</v>
      </c>
      <c r="G56" s="348">
        <v>19547.000000000004</v>
      </c>
      <c r="H56" s="348">
        <v>20154</v>
      </c>
      <c r="I56" s="348">
        <v>15937</v>
      </c>
      <c r="J56" s="348">
        <v>24427</v>
      </c>
      <c r="K56" s="348">
        <v>25421</v>
      </c>
      <c r="L56" s="348">
        <v>25417</v>
      </c>
      <c r="M56" s="348">
        <v>12805</v>
      </c>
      <c r="N56" s="349">
        <f t="shared" si="0"/>
        <v>236565</v>
      </c>
      <c r="O56" s="26"/>
      <c r="P56" s="23"/>
      <c r="Q56" s="13"/>
      <c r="R56" s="13"/>
      <c r="S56" s="13"/>
      <c r="T56" s="1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s="22" customFormat="1" ht="35.25" customHeight="1" thickBot="1" x14ac:dyDescent="0.5">
      <c r="A57" s="350" t="s">
        <v>46</v>
      </c>
      <c r="B57" s="351">
        <f t="shared" ref="B57:N57" si="1">SUM(B12:B56)</f>
        <v>688915</v>
      </c>
      <c r="C57" s="351">
        <f t="shared" si="1"/>
        <v>392994</v>
      </c>
      <c r="D57" s="351">
        <f t="shared" si="1"/>
        <v>217669</v>
      </c>
      <c r="E57" s="351">
        <f t="shared" si="1"/>
        <v>442421</v>
      </c>
      <c r="F57" s="351">
        <f t="shared" si="1"/>
        <v>506668</v>
      </c>
      <c r="G57" s="351">
        <f t="shared" si="1"/>
        <v>668497</v>
      </c>
      <c r="H57" s="351">
        <f t="shared" si="1"/>
        <v>601109</v>
      </c>
      <c r="I57" s="351">
        <f t="shared" si="1"/>
        <v>308692</v>
      </c>
      <c r="J57" s="351">
        <f t="shared" si="1"/>
        <v>304152</v>
      </c>
      <c r="K57" s="351">
        <f t="shared" si="1"/>
        <v>219227</v>
      </c>
      <c r="L57" s="351">
        <f t="shared" si="1"/>
        <v>211966</v>
      </c>
      <c r="M57" s="351">
        <f t="shared" si="1"/>
        <v>656084</v>
      </c>
      <c r="N57" s="352">
        <f t="shared" si="1"/>
        <v>5218394</v>
      </c>
      <c r="O57" s="26"/>
      <c r="P57" s="23"/>
      <c r="Q57" s="13"/>
      <c r="R57" s="13"/>
      <c r="S57" s="13"/>
      <c r="T57" s="13"/>
    </row>
    <row r="58" spans="1:29" s="29" customFormat="1" ht="25.5" customHeight="1" x14ac:dyDescent="0.4">
      <c r="A58" s="347" t="s">
        <v>147</v>
      </c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105"/>
      <c r="M58" s="105"/>
      <c r="N58" s="105"/>
      <c r="O58" s="26"/>
      <c r="P58" s="27"/>
      <c r="Q58" s="26"/>
      <c r="R58" s="26"/>
      <c r="S58" s="26"/>
      <c r="T58" s="26"/>
    </row>
    <row r="59" spans="1:29" s="29" customFormat="1" ht="25.5" customHeight="1" x14ac:dyDescent="0.4">
      <c r="A59" s="347" t="s">
        <v>148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105"/>
      <c r="M59" s="105"/>
      <c r="N59" s="105"/>
      <c r="O59" s="26"/>
      <c r="P59" s="27"/>
      <c r="Q59" s="26"/>
      <c r="R59" s="26"/>
      <c r="S59" s="26"/>
      <c r="T59" s="26"/>
    </row>
    <row r="60" spans="1:29" s="29" customFormat="1" ht="10.5" customHeight="1" x14ac:dyDescent="0.4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105"/>
      <c r="M60" s="105"/>
      <c r="N60" s="105"/>
      <c r="O60" s="26"/>
      <c r="P60" s="27"/>
      <c r="Q60" s="26"/>
      <c r="R60" s="26"/>
      <c r="S60" s="26"/>
      <c r="T60" s="26"/>
    </row>
    <row r="61" spans="1:29" s="29" customFormat="1" ht="24" customHeight="1" x14ac:dyDescent="0.4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106"/>
      <c r="M61" s="106"/>
      <c r="N61" s="106"/>
      <c r="O61" s="26"/>
      <c r="P61" s="27"/>
      <c r="Q61" s="26"/>
      <c r="R61" s="26"/>
      <c r="S61" s="26"/>
      <c r="T61" s="26"/>
    </row>
    <row r="62" spans="1:29" s="29" customFormat="1" ht="24" customHeight="1" x14ac:dyDescent="0.4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106"/>
      <c r="M62" s="106"/>
      <c r="N62" s="106"/>
      <c r="O62" s="26"/>
      <c r="P62" s="27"/>
      <c r="Q62" s="26"/>
      <c r="R62" s="26"/>
      <c r="S62" s="26"/>
      <c r="T62" s="26"/>
    </row>
    <row r="63" spans="1:29" s="29" customFormat="1" ht="24" customHeight="1" x14ac:dyDescent="0.4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106"/>
      <c r="M63" s="106"/>
      <c r="N63" s="106"/>
      <c r="O63" s="26"/>
      <c r="P63" s="27"/>
      <c r="Q63" s="26"/>
      <c r="R63" s="26"/>
      <c r="S63" s="26"/>
      <c r="T63" s="26"/>
    </row>
    <row r="64" spans="1:29" s="29" customFormat="1" ht="24" customHeight="1" x14ac:dyDescent="0.35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26"/>
      <c r="P64" s="27"/>
      <c r="Q64" s="26"/>
      <c r="R64" s="26"/>
      <c r="S64" s="26"/>
      <c r="T64" s="26"/>
    </row>
    <row r="65" spans="1:29" s="29" customFormat="1" ht="24" customHeight="1" x14ac:dyDescent="0.3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26"/>
      <c r="P65" s="27"/>
      <c r="Q65" s="26"/>
      <c r="R65" s="26"/>
      <c r="S65" s="26"/>
      <c r="T65" s="26"/>
    </row>
    <row r="66" spans="1:29" s="29" customFormat="1" ht="24" customHeight="1" x14ac:dyDescent="0.3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26"/>
      <c r="P66" s="27"/>
      <c r="Q66" s="26"/>
      <c r="R66" s="26"/>
      <c r="S66" s="26"/>
      <c r="T66" s="26"/>
    </row>
    <row r="67" spans="1:29" s="29" customFormat="1" ht="24" customHeight="1" x14ac:dyDescent="0.4">
      <c r="A67" s="471"/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O67" s="26"/>
      <c r="P67" s="27"/>
      <c r="Q67" s="26"/>
      <c r="R67" s="26"/>
      <c r="S67" s="26"/>
      <c r="T67" s="26"/>
    </row>
    <row r="68" spans="1:29" s="29" customFormat="1" ht="24" customHeight="1" x14ac:dyDescent="0.4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26"/>
      <c r="P68" s="27"/>
      <c r="Q68" s="26"/>
      <c r="R68" s="26"/>
      <c r="S68" s="26"/>
      <c r="T68" s="26"/>
    </row>
    <row r="69" spans="1:29" s="29" customFormat="1" ht="24" customHeight="1" x14ac:dyDescent="0.4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26"/>
      <c r="P69" s="27"/>
      <c r="Q69" s="26"/>
      <c r="R69" s="26"/>
      <c r="S69" s="26"/>
      <c r="T69" s="26"/>
    </row>
    <row r="70" spans="1:29" s="29" customFormat="1" ht="24" customHeight="1" x14ac:dyDescent="0.4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26"/>
      <c r="P70" s="27"/>
      <c r="Q70" s="26"/>
      <c r="R70" s="26"/>
      <c r="S70" s="26"/>
      <c r="T70" s="26"/>
    </row>
    <row r="71" spans="1:29" s="29" customFormat="1" ht="24" customHeight="1" x14ac:dyDescent="0.45">
      <c r="A71" s="476" t="s">
        <v>133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26"/>
      <c r="P71" s="27"/>
      <c r="Q71" s="26"/>
      <c r="R71" s="26"/>
      <c r="S71" s="26"/>
      <c r="T71" s="26"/>
    </row>
    <row r="72" spans="1:29" s="29" customFormat="1" ht="7.5" customHeight="1" x14ac:dyDescent="0.45">
      <c r="A72" s="329"/>
      <c r="B72" s="329"/>
      <c r="C72" s="329"/>
      <c r="D72" s="329"/>
      <c r="E72" s="329"/>
      <c r="F72" s="329"/>
      <c r="G72" s="329"/>
      <c r="H72" s="329"/>
      <c r="I72" s="329"/>
      <c r="J72" s="329"/>
      <c r="K72" s="329"/>
      <c r="L72" s="329"/>
      <c r="M72" s="329"/>
      <c r="N72" s="329"/>
      <c r="O72" s="26"/>
      <c r="P72" s="27"/>
      <c r="Q72" s="26"/>
      <c r="R72" s="26"/>
      <c r="S72" s="26"/>
      <c r="T72" s="26"/>
    </row>
    <row r="73" spans="1:29" s="29" customFormat="1" ht="28.5" x14ac:dyDescent="0.45">
      <c r="A73" s="473" t="s">
        <v>87</v>
      </c>
      <c r="B73" s="473"/>
      <c r="C73" s="473"/>
      <c r="D73" s="473"/>
      <c r="E73" s="473"/>
      <c r="F73" s="473"/>
      <c r="G73" s="473"/>
      <c r="H73" s="473"/>
      <c r="I73" s="473"/>
      <c r="J73" s="473"/>
      <c r="K73" s="473"/>
      <c r="L73" s="473"/>
      <c r="M73" s="473"/>
      <c r="N73" s="473"/>
      <c r="O73" s="26"/>
      <c r="P73" s="27"/>
      <c r="Q73" s="26"/>
      <c r="R73" s="26"/>
      <c r="S73" s="26"/>
      <c r="T73" s="26"/>
    </row>
    <row r="74" spans="1:29" s="29" customFormat="1" ht="25.5" customHeight="1" x14ac:dyDescent="0.45">
      <c r="A74" s="473" t="s">
        <v>86</v>
      </c>
      <c r="B74" s="473"/>
      <c r="C74" s="473"/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26"/>
      <c r="P74" s="27"/>
      <c r="Q74" s="26"/>
      <c r="R74" s="26"/>
      <c r="S74" s="26"/>
      <c r="T74" s="26"/>
    </row>
    <row r="75" spans="1:29" s="29" customFormat="1" ht="5.25" customHeight="1" thickBot="1" x14ac:dyDescent="0.4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26"/>
      <c r="P75" s="27"/>
      <c r="Q75" s="26"/>
      <c r="R75" s="26"/>
      <c r="S75" s="26"/>
      <c r="T75" s="26"/>
    </row>
    <row r="76" spans="1:29" ht="33.75" customHeight="1" x14ac:dyDescent="0.35">
      <c r="A76" s="335" t="s">
        <v>1</v>
      </c>
      <c r="B76" s="336" t="s">
        <v>2</v>
      </c>
      <c r="C76" s="336" t="s">
        <v>3</v>
      </c>
      <c r="D76" s="336" t="s">
        <v>4</v>
      </c>
      <c r="E76" s="336" t="s">
        <v>5</v>
      </c>
      <c r="F76" s="336" t="s">
        <v>6</v>
      </c>
      <c r="G76" s="336" t="s">
        <v>7</v>
      </c>
      <c r="H76" s="336" t="s">
        <v>8</v>
      </c>
      <c r="I76" s="336" t="s">
        <v>9</v>
      </c>
      <c r="J76" s="336" t="s">
        <v>10</v>
      </c>
      <c r="K76" s="336" t="s">
        <v>11</v>
      </c>
      <c r="L76" s="336" t="s">
        <v>12</v>
      </c>
      <c r="M76" s="336" t="s">
        <v>13</v>
      </c>
      <c r="N76" s="337" t="s">
        <v>14</v>
      </c>
      <c r="O76" s="26"/>
      <c r="P76" s="23"/>
      <c r="Q76" s="13"/>
      <c r="R76" s="13"/>
      <c r="S76" s="13"/>
      <c r="T76" s="13"/>
    </row>
    <row r="77" spans="1:29" ht="33.75" customHeight="1" x14ac:dyDescent="0.45">
      <c r="A77" s="338" t="s">
        <v>257</v>
      </c>
      <c r="B77" s="339">
        <v>12682</v>
      </c>
      <c r="C77" s="339">
        <v>1441</v>
      </c>
      <c r="D77" s="339">
        <v>79516</v>
      </c>
      <c r="E77" s="339">
        <v>477863</v>
      </c>
      <c r="F77" s="339">
        <v>417077</v>
      </c>
      <c r="G77" s="339">
        <v>151521</v>
      </c>
      <c r="H77" s="339">
        <v>77897</v>
      </c>
      <c r="I77" s="339">
        <v>138612</v>
      </c>
      <c r="J77" s="339">
        <v>256107</v>
      </c>
      <c r="K77" s="339">
        <v>444033</v>
      </c>
      <c r="L77" s="339">
        <v>471296</v>
      </c>
      <c r="M77" s="339">
        <v>82517</v>
      </c>
      <c r="N77" s="340">
        <f>SUM(B77:M77)</f>
        <v>2610562</v>
      </c>
      <c r="O77" s="26"/>
      <c r="P77" s="23"/>
      <c r="Q77" s="13"/>
      <c r="R77" s="13"/>
      <c r="S77" s="13"/>
      <c r="T77" s="13"/>
      <c r="U77" s="23"/>
      <c r="V77" s="23"/>
      <c r="W77" s="23"/>
      <c r="X77" s="23"/>
      <c r="Y77" s="23"/>
      <c r="Z77" s="23"/>
      <c r="AA77" s="23"/>
      <c r="AB77" s="23"/>
      <c r="AC77" s="23"/>
    </row>
    <row r="78" spans="1:29" ht="33.75" customHeight="1" x14ac:dyDescent="0.45">
      <c r="A78" s="338" t="s">
        <v>61</v>
      </c>
      <c r="B78" s="339">
        <v>29471</v>
      </c>
      <c r="C78" s="339">
        <v>30169.999999999996</v>
      </c>
      <c r="D78" s="339">
        <v>24512.000000000004</v>
      </c>
      <c r="E78" s="339">
        <v>26987</v>
      </c>
      <c r="F78" s="339">
        <v>20733</v>
      </c>
      <c r="G78" s="339">
        <v>32458</v>
      </c>
      <c r="H78" s="339">
        <v>34911</v>
      </c>
      <c r="I78" s="339">
        <v>36545.000000000007</v>
      </c>
      <c r="J78" s="339">
        <v>49897</v>
      </c>
      <c r="K78" s="339">
        <v>31245</v>
      </c>
      <c r="L78" s="339">
        <v>34125</v>
      </c>
      <c r="M78" s="339">
        <v>51204</v>
      </c>
      <c r="N78" s="340">
        <f t="shared" ref="N78:N79" si="2">SUM(B78:M78)</f>
        <v>402258</v>
      </c>
      <c r="O78" s="26"/>
      <c r="P78" s="23"/>
      <c r="Q78" s="13"/>
      <c r="R78" s="13"/>
      <c r="S78" s="13"/>
      <c r="T78" s="13"/>
      <c r="U78" s="23"/>
      <c r="V78" s="23"/>
      <c r="W78" s="23"/>
      <c r="X78" s="23"/>
      <c r="Y78" s="23"/>
      <c r="Z78" s="23"/>
      <c r="AA78" s="23"/>
      <c r="AB78" s="23"/>
      <c r="AC78" s="23"/>
    </row>
    <row r="79" spans="1:29" ht="33.75" customHeight="1" x14ac:dyDescent="0.45">
      <c r="A79" s="338" t="s">
        <v>15</v>
      </c>
      <c r="B79" s="339">
        <v>0</v>
      </c>
      <c r="C79" s="339">
        <v>5841</v>
      </c>
      <c r="D79" s="339">
        <v>1070</v>
      </c>
      <c r="E79" s="339">
        <v>0</v>
      </c>
      <c r="F79" s="339">
        <v>1024</v>
      </c>
      <c r="G79" s="339">
        <v>156</v>
      </c>
      <c r="H79" s="339">
        <v>410</v>
      </c>
      <c r="I79" s="339">
        <v>365</v>
      </c>
      <c r="J79" s="339">
        <v>812</v>
      </c>
      <c r="K79" s="339">
        <v>721</v>
      </c>
      <c r="L79" s="339">
        <v>200</v>
      </c>
      <c r="M79" s="339">
        <v>1584</v>
      </c>
      <c r="N79" s="340">
        <f t="shared" si="2"/>
        <v>12183</v>
      </c>
      <c r="O79" s="26"/>
      <c r="P79" s="23"/>
      <c r="Q79" s="13"/>
      <c r="R79" s="13"/>
      <c r="S79" s="13"/>
      <c r="T79" s="13"/>
      <c r="U79" s="23"/>
      <c r="V79" s="23"/>
      <c r="W79" s="23"/>
      <c r="X79" s="23"/>
      <c r="Y79" s="23"/>
      <c r="Z79" s="23"/>
      <c r="AA79" s="23"/>
      <c r="AB79" s="23"/>
      <c r="AC79" s="23"/>
    </row>
    <row r="80" spans="1:29" ht="33.75" customHeight="1" x14ac:dyDescent="0.45">
      <c r="A80" s="338" t="s">
        <v>16</v>
      </c>
      <c r="B80" s="339">
        <v>410269</v>
      </c>
      <c r="C80" s="339">
        <v>490124</v>
      </c>
      <c r="D80" s="339">
        <v>408540.99999999994</v>
      </c>
      <c r="E80" s="339">
        <v>436484.99999999994</v>
      </c>
      <c r="F80" s="339">
        <v>459210</v>
      </c>
      <c r="G80" s="339">
        <v>425699</v>
      </c>
      <c r="H80" s="339">
        <v>433569</v>
      </c>
      <c r="I80" s="339">
        <v>435477</v>
      </c>
      <c r="J80" s="339">
        <v>445119.99999999994</v>
      </c>
      <c r="K80" s="339">
        <v>444989</v>
      </c>
      <c r="L80" s="339">
        <v>442154.00000000006</v>
      </c>
      <c r="M80" s="339">
        <v>423510</v>
      </c>
      <c r="N80" s="355">
        <f>SUM(B80:M80)/6.7</f>
        <v>784350.29850746272</v>
      </c>
      <c r="O80" s="26"/>
      <c r="P80" s="23"/>
      <c r="Q80" s="13"/>
      <c r="R80" s="13"/>
      <c r="S80" s="13"/>
      <c r="T80" s="13"/>
      <c r="U80" s="23"/>
      <c r="V80" s="23"/>
      <c r="W80" s="23"/>
      <c r="X80" s="23"/>
      <c r="Y80" s="23"/>
      <c r="Z80" s="23"/>
      <c r="AA80" s="23"/>
      <c r="AB80" s="23"/>
      <c r="AC80" s="23"/>
    </row>
    <row r="81" spans="1:29" ht="33.75" customHeight="1" x14ac:dyDescent="0.45">
      <c r="A81" s="338" t="s">
        <v>62</v>
      </c>
      <c r="B81" s="339">
        <v>2717</v>
      </c>
      <c r="C81" s="339">
        <v>1241</v>
      </c>
      <c r="D81" s="339">
        <v>1954</v>
      </c>
      <c r="E81" s="339">
        <v>2324</v>
      </c>
      <c r="F81" s="339">
        <v>2654</v>
      </c>
      <c r="G81" s="339">
        <v>4521</v>
      </c>
      <c r="H81" s="339">
        <v>3219</v>
      </c>
      <c r="I81" s="339">
        <v>7190</v>
      </c>
      <c r="J81" s="339">
        <v>10195</v>
      </c>
      <c r="K81" s="339">
        <v>6391</v>
      </c>
      <c r="L81" s="339">
        <v>13654</v>
      </c>
      <c r="M81" s="339">
        <v>13425</v>
      </c>
      <c r="N81" s="340">
        <f t="shared" ref="N81:N114" si="3">SUM(B81:M81)</f>
        <v>69485</v>
      </c>
      <c r="O81" s="26"/>
      <c r="P81" s="23"/>
      <c r="Q81" s="13"/>
      <c r="R81" s="13"/>
      <c r="S81" s="13"/>
      <c r="T81" s="13"/>
      <c r="U81" s="23"/>
      <c r="V81" s="23"/>
      <c r="W81" s="23"/>
      <c r="X81" s="23"/>
      <c r="Y81" s="23"/>
      <c r="Z81" s="23"/>
      <c r="AA81" s="23"/>
      <c r="AB81" s="23"/>
      <c r="AC81" s="23"/>
    </row>
    <row r="82" spans="1:29" ht="33.75" customHeight="1" x14ac:dyDescent="0.45">
      <c r="A82" s="338" t="s">
        <v>63</v>
      </c>
      <c r="B82" s="339">
        <v>7520.9999999999991</v>
      </c>
      <c r="C82" s="339">
        <v>172740.99999999997</v>
      </c>
      <c r="D82" s="339">
        <v>25411</v>
      </c>
      <c r="E82" s="339">
        <v>17287</v>
      </c>
      <c r="F82" s="339">
        <v>5014.0000000000009</v>
      </c>
      <c r="G82" s="339">
        <v>7254</v>
      </c>
      <c r="H82" s="339">
        <v>18585</v>
      </c>
      <c r="I82" s="339">
        <v>20886</v>
      </c>
      <c r="J82" s="339">
        <v>3510.0000000000005</v>
      </c>
      <c r="K82" s="339">
        <v>4154</v>
      </c>
      <c r="L82" s="339">
        <v>12034.999999999998</v>
      </c>
      <c r="M82" s="339">
        <v>18544</v>
      </c>
      <c r="N82" s="340">
        <f t="shared" si="3"/>
        <v>312942</v>
      </c>
      <c r="O82" s="26"/>
      <c r="P82" s="23"/>
      <c r="Q82" s="13"/>
      <c r="R82" s="13"/>
      <c r="S82" s="13"/>
      <c r="T82" s="13"/>
      <c r="U82" s="23"/>
      <c r="V82" s="23"/>
      <c r="W82" s="23"/>
      <c r="X82" s="23"/>
      <c r="Y82" s="23"/>
      <c r="Z82" s="23"/>
      <c r="AA82" s="23"/>
      <c r="AB82" s="23"/>
      <c r="AC82" s="23"/>
    </row>
    <row r="83" spans="1:29" ht="33.75" customHeight="1" x14ac:dyDescent="0.45">
      <c r="A83" s="338" t="s">
        <v>17</v>
      </c>
      <c r="B83" s="339">
        <v>14958.000000000002</v>
      </c>
      <c r="C83" s="339">
        <v>24200.999999999996</v>
      </c>
      <c r="D83" s="339">
        <v>46214</v>
      </c>
      <c r="E83" s="339">
        <v>14315</v>
      </c>
      <c r="F83" s="339">
        <v>2501</v>
      </c>
      <c r="G83" s="339">
        <v>7214</v>
      </c>
      <c r="H83" s="339">
        <v>42557</v>
      </c>
      <c r="I83" s="339">
        <v>38216</v>
      </c>
      <c r="J83" s="339">
        <v>3541</v>
      </c>
      <c r="K83" s="339">
        <v>3294</v>
      </c>
      <c r="L83" s="339">
        <v>15984.000000000002</v>
      </c>
      <c r="M83" s="339">
        <v>42574</v>
      </c>
      <c r="N83" s="340">
        <f t="shared" si="3"/>
        <v>255569</v>
      </c>
      <c r="O83" s="26"/>
      <c r="P83" s="23"/>
      <c r="Q83" s="13"/>
      <c r="R83" s="13"/>
      <c r="S83" s="13"/>
      <c r="T83" s="13"/>
      <c r="U83" s="23"/>
      <c r="V83" s="23"/>
      <c r="W83" s="23"/>
      <c r="X83" s="23"/>
      <c r="Y83" s="23"/>
      <c r="Z83" s="23"/>
      <c r="AA83" s="23"/>
      <c r="AB83" s="23"/>
      <c r="AC83" s="23"/>
    </row>
    <row r="84" spans="1:29" ht="33.75" customHeight="1" x14ac:dyDescent="0.45">
      <c r="A84" s="338" t="s">
        <v>18</v>
      </c>
      <c r="B84" s="339">
        <v>1201</v>
      </c>
      <c r="C84" s="339">
        <v>1019</v>
      </c>
      <c r="D84" s="339">
        <v>1188.9999999999998</v>
      </c>
      <c r="E84" s="339">
        <v>395</v>
      </c>
      <c r="F84" s="339">
        <v>86</v>
      </c>
      <c r="G84" s="339">
        <v>254</v>
      </c>
      <c r="H84" s="339">
        <v>3253</v>
      </c>
      <c r="I84" s="339">
        <v>1301</v>
      </c>
      <c r="J84" s="339">
        <v>610</v>
      </c>
      <c r="K84" s="339">
        <v>135</v>
      </c>
      <c r="L84" s="339">
        <v>1254</v>
      </c>
      <c r="M84" s="339">
        <v>1382</v>
      </c>
      <c r="N84" s="340">
        <f t="shared" si="3"/>
        <v>12079</v>
      </c>
      <c r="O84" s="26"/>
      <c r="P84" s="23"/>
      <c r="Q84" s="13"/>
      <c r="R84" s="13"/>
      <c r="S84" s="13"/>
      <c r="T84" s="13"/>
      <c r="U84" s="23"/>
      <c r="V84" s="23"/>
      <c r="W84" s="23"/>
      <c r="X84" s="23"/>
      <c r="Y84" s="23"/>
      <c r="Z84" s="23"/>
      <c r="AA84" s="23"/>
      <c r="AB84" s="23"/>
      <c r="AC84" s="23"/>
    </row>
    <row r="85" spans="1:29" ht="33.75" customHeight="1" x14ac:dyDescent="0.45">
      <c r="A85" s="338" t="s">
        <v>64</v>
      </c>
      <c r="B85" s="339">
        <v>60147</v>
      </c>
      <c r="C85" s="339">
        <v>44214.000000000007</v>
      </c>
      <c r="D85" s="339">
        <v>34558</v>
      </c>
      <c r="E85" s="339">
        <v>26524</v>
      </c>
      <c r="F85" s="339">
        <v>19521</v>
      </c>
      <c r="G85" s="339">
        <v>16871</v>
      </c>
      <c r="H85" s="339">
        <v>12789</v>
      </c>
      <c r="I85" s="339">
        <v>15141</v>
      </c>
      <c r="J85" s="339">
        <v>13245.000000000002</v>
      </c>
      <c r="K85" s="339">
        <v>9898</v>
      </c>
      <c r="L85" s="339">
        <v>15421.000000000002</v>
      </c>
      <c r="M85" s="339">
        <v>62548</v>
      </c>
      <c r="N85" s="340">
        <f t="shared" si="3"/>
        <v>330877</v>
      </c>
      <c r="O85" s="26"/>
      <c r="P85" s="23"/>
      <c r="Q85" s="13"/>
      <c r="R85" s="13"/>
      <c r="S85" s="13"/>
      <c r="T85" s="13"/>
      <c r="U85" s="23"/>
      <c r="V85" s="23"/>
      <c r="W85" s="23"/>
      <c r="X85" s="23"/>
      <c r="Y85" s="23"/>
      <c r="Z85" s="23"/>
      <c r="AA85" s="23"/>
      <c r="AB85" s="23"/>
      <c r="AC85" s="23"/>
    </row>
    <row r="86" spans="1:29" ht="33.75" customHeight="1" x14ac:dyDescent="0.45">
      <c r="A86" s="338" t="s">
        <v>19</v>
      </c>
      <c r="B86" s="339">
        <v>4921</v>
      </c>
      <c r="C86" s="339">
        <v>9014</v>
      </c>
      <c r="D86" s="339">
        <v>9488</v>
      </c>
      <c r="E86" s="339">
        <v>10864</v>
      </c>
      <c r="F86" s="339">
        <v>9248</v>
      </c>
      <c r="G86" s="339">
        <v>6805</v>
      </c>
      <c r="H86" s="339">
        <v>7543.9999999999991</v>
      </c>
      <c r="I86" s="339">
        <v>5838</v>
      </c>
      <c r="J86" s="339">
        <v>8122</v>
      </c>
      <c r="K86" s="339">
        <v>6201</v>
      </c>
      <c r="L86" s="339">
        <v>12045</v>
      </c>
      <c r="M86" s="339">
        <v>7862</v>
      </c>
      <c r="N86" s="340">
        <f t="shared" si="3"/>
        <v>97952</v>
      </c>
      <c r="O86" s="26"/>
      <c r="P86" s="23"/>
      <c r="Q86" s="13"/>
      <c r="R86" s="13"/>
      <c r="S86" s="13"/>
      <c r="T86" s="13"/>
      <c r="U86" s="23"/>
      <c r="V86" s="23"/>
      <c r="W86" s="23"/>
      <c r="X86" s="23"/>
      <c r="Y86" s="23"/>
      <c r="Z86" s="23"/>
      <c r="AA86" s="23"/>
      <c r="AB86" s="23"/>
      <c r="AC86" s="23"/>
    </row>
    <row r="87" spans="1:29" ht="33.75" customHeight="1" x14ac:dyDescent="0.45">
      <c r="A87" s="338" t="s">
        <v>20</v>
      </c>
      <c r="B87" s="339">
        <v>7184</v>
      </c>
      <c r="C87" s="339">
        <v>9514</v>
      </c>
      <c r="D87" s="339">
        <v>6884</v>
      </c>
      <c r="E87" s="339">
        <v>9214</v>
      </c>
      <c r="F87" s="339">
        <v>4390</v>
      </c>
      <c r="G87" s="339">
        <v>4521</v>
      </c>
      <c r="H87" s="339">
        <v>6189</v>
      </c>
      <c r="I87" s="339">
        <v>4014</v>
      </c>
      <c r="J87" s="339">
        <v>3510</v>
      </c>
      <c r="K87" s="339">
        <v>3668</v>
      </c>
      <c r="L87" s="339">
        <v>5891.0000000000009</v>
      </c>
      <c r="M87" s="339">
        <v>7014</v>
      </c>
      <c r="N87" s="340">
        <f t="shared" si="3"/>
        <v>71993</v>
      </c>
      <c r="O87" s="26"/>
      <c r="P87" s="23"/>
      <c r="Q87" s="13"/>
      <c r="R87" s="13"/>
      <c r="S87" s="13"/>
      <c r="T87" s="13"/>
      <c r="U87" s="23"/>
      <c r="V87" s="23"/>
      <c r="W87" s="23"/>
      <c r="X87" s="23"/>
      <c r="Y87" s="23"/>
      <c r="Z87" s="23"/>
      <c r="AA87" s="23"/>
      <c r="AB87" s="23"/>
      <c r="AC87" s="23"/>
    </row>
    <row r="88" spans="1:29" ht="33.75" customHeight="1" x14ac:dyDescent="0.45">
      <c r="A88" s="338" t="s">
        <v>21</v>
      </c>
      <c r="B88" s="339">
        <v>4171</v>
      </c>
      <c r="C88" s="339">
        <v>6214</v>
      </c>
      <c r="D88" s="339">
        <v>4381</v>
      </c>
      <c r="E88" s="339">
        <v>3201</v>
      </c>
      <c r="F88" s="339">
        <v>4402</v>
      </c>
      <c r="G88" s="339">
        <v>4210</v>
      </c>
      <c r="H88" s="339">
        <v>2801</v>
      </c>
      <c r="I88" s="339">
        <v>2698</v>
      </c>
      <c r="J88" s="339">
        <v>5011.9999999999991</v>
      </c>
      <c r="K88" s="339">
        <v>3759.9999999999995</v>
      </c>
      <c r="L88" s="339">
        <v>5012</v>
      </c>
      <c r="M88" s="339">
        <v>4210</v>
      </c>
      <c r="N88" s="340">
        <f t="shared" si="3"/>
        <v>50072</v>
      </c>
      <c r="O88" s="26"/>
      <c r="P88" s="23"/>
      <c r="Q88" s="13"/>
      <c r="R88" s="13"/>
      <c r="S88" s="13"/>
      <c r="T88" s="13"/>
      <c r="U88" s="23"/>
      <c r="V88" s="23"/>
      <c r="W88" s="23"/>
      <c r="X88" s="23"/>
      <c r="Y88" s="23"/>
      <c r="Z88" s="23"/>
      <c r="AA88" s="23"/>
      <c r="AB88" s="23"/>
      <c r="AC88" s="23"/>
    </row>
    <row r="89" spans="1:29" ht="33.75" customHeight="1" x14ac:dyDescent="0.45">
      <c r="A89" s="338" t="s">
        <v>65</v>
      </c>
      <c r="B89" s="339">
        <v>4986.9999999999991</v>
      </c>
      <c r="C89" s="339">
        <v>7547</v>
      </c>
      <c r="D89" s="339">
        <v>5985.0000000000009</v>
      </c>
      <c r="E89" s="339">
        <v>6544</v>
      </c>
      <c r="F89" s="339">
        <v>6201.0000000000009</v>
      </c>
      <c r="G89" s="339">
        <v>6454.9999999999991</v>
      </c>
      <c r="H89" s="339">
        <v>5201</v>
      </c>
      <c r="I89" s="339">
        <v>4401</v>
      </c>
      <c r="J89" s="339">
        <v>4259</v>
      </c>
      <c r="K89" s="339">
        <v>5561.9999999999991</v>
      </c>
      <c r="L89" s="339">
        <v>6540.9999999999991</v>
      </c>
      <c r="M89" s="339">
        <v>8214.0000000000018</v>
      </c>
      <c r="N89" s="340">
        <f t="shared" si="3"/>
        <v>71897</v>
      </c>
      <c r="O89" s="26"/>
      <c r="P89" s="23"/>
      <c r="Q89" s="13"/>
      <c r="R89" s="13"/>
      <c r="S89" s="13"/>
      <c r="T89" s="13"/>
      <c r="U89" s="23"/>
      <c r="V89" s="23"/>
      <c r="W89" s="23"/>
      <c r="X89" s="23"/>
      <c r="Y89" s="23"/>
      <c r="Z89" s="23"/>
      <c r="AA89" s="23"/>
      <c r="AB89" s="23"/>
      <c r="AC89" s="23"/>
    </row>
    <row r="90" spans="1:29" ht="33.75" customHeight="1" x14ac:dyDescent="0.45">
      <c r="A90" s="338" t="s">
        <v>22</v>
      </c>
      <c r="B90" s="339">
        <v>26547</v>
      </c>
      <c r="C90" s="339">
        <v>41014</v>
      </c>
      <c r="D90" s="339">
        <v>27214</v>
      </c>
      <c r="E90" s="339">
        <v>27012</v>
      </c>
      <c r="F90" s="339">
        <v>31024.999999999993</v>
      </c>
      <c r="G90" s="339">
        <v>26877.000000000004</v>
      </c>
      <c r="H90" s="339">
        <v>24578</v>
      </c>
      <c r="I90" s="339">
        <v>26540.999999999996</v>
      </c>
      <c r="J90" s="339">
        <v>29986.999999999996</v>
      </c>
      <c r="K90" s="339">
        <v>32214.999999999996</v>
      </c>
      <c r="L90" s="339">
        <v>45920</v>
      </c>
      <c r="M90" s="339">
        <v>28412</v>
      </c>
      <c r="N90" s="340">
        <f t="shared" si="3"/>
        <v>367342</v>
      </c>
      <c r="O90" s="26"/>
      <c r="P90" s="23"/>
      <c r="Q90" s="13"/>
      <c r="R90" s="13"/>
      <c r="S90" s="13"/>
      <c r="T90" s="13"/>
      <c r="U90" s="23"/>
      <c r="V90" s="23"/>
      <c r="W90" s="23"/>
      <c r="X90" s="23"/>
      <c r="Y90" s="23"/>
      <c r="Z90" s="23"/>
      <c r="AA90" s="23"/>
      <c r="AB90" s="23"/>
      <c r="AC90" s="23"/>
    </row>
    <row r="91" spans="1:29" ht="33.75" customHeight="1" x14ac:dyDescent="0.45">
      <c r="A91" s="338" t="s">
        <v>66</v>
      </c>
      <c r="B91" s="339">
        <v>14987</v>
      </c>
      <c r="C91" s="339">
        <v>12456.999999999998</v>
      </c>
      <c r="D91" s="339">
        <v>15478</v>
      </c>
      <c r="E91" s="339">
        <v>14012.000000000002</v>
      </c>
      <c r="F91" s="339">
        <v>8521</v>
      </c>
      <c r="G91" s="339">
        <v>15874</v>
      </c>
      <c r="H91" s="339">
        <v>5011.9999999999991</v>
      </c>
      <c r="I91" s="339">
        <v>7021.0000000000009</v>
      </c>
      <c r="J91" s="339">
        <v>7020</v>
      </c>
      <c r="K91" s="339">
        <v>6589.0000000000009</v>
      </c>
      <c r="L91" s="339">
        <v>8954</v>
      </c>
      <c r="M91" s="339">
        <v>10024</v>
      </c>
      <c r="N91" s="340">
        <f t="shared" si="3"/>
        <v>125949</v>
      </c>
      <c r="O91" s="26"/>
      <c r="P91" s="23"/>
      <c r="Q91" s="13"/>
      <c r="R91" s="13"/>
      <c r="S91" s="13"/>
      <c r="T91" s="13"/>
      <c r="U91" s="23"/>
      <c r="V91" s="23"/>
      <c r="W91" s="23"/>
      <c r="X91" s="23"/>
      <c r="Y91" s="23"/>
      <c r="Z91" s="23"/>
      <c r="AA91" s="23"/>
      <c r="AB91" s="23"/>
      <c r="AC91" s="23"/>
    </row>
    <row r="92" spans="1:29" ht="33.75" customHeight="1" x14ac:dyDescent="0.45">
      <c r="A92" s="338" t="s">
        <v>23</v>
      </c>
      <c r="B92" s="339">
        <v>0</v>
      </c>
      <c r="C92" s="339">
        <v>0</v>
      </c>
      <c r="D92" s="339">
        <v>185</v>
      </c>
      <c r="E92" s="339">
        <v>1754</v>
      </c>
      <c r="F92" s="339">
        <v>4325</v>
      </c>
      <c r="G92" s="339">
        <v>521</v>
      </c>
      <c r="H92" s="339">
        <v>193</v>
      </c>
      <c r="I92" s="339">
        <v>0</v>
      </c>
      <c r="J92" s="339">
        <v>0</v>
      </c>
      <c r="K92" s="339">
        <v>0</v>
      </c>
      <c r="L92" s="339">
        <v>0</v>
      </c>
      <c r="M92" s="339">
        <v>0</v>
      </c>
      <c r="N92" s="340">
        <f t="shared" si="3"/>
        <v>6978</v>
      </c>
      <c r="O92" s="26"/>
      <c r="P92" s="23"/>
      <c r="Q92" s="13"/>
      <c r="R92" s="13"/>
      <c r="S92" s="13"/>
      <c r="T92" s="13"/>
      <c r="U92" s="23"/>
      <c r="V92" s="23"/>
      <c r="W92" s="23"/>
      <c r="X92" s="23"/>
      <c r="Y92" s="23"/>
      <c r="Z92" s="23"/>
      <c r="AA92" s="23"/>
      <c r="AB92" s="23"/>
      <c r="AC92" s="23"/>
    </row>
    <row r="93" spans="1:29" ht="33.75" customHeight="1" x14ac:dyDescent="0.45">
      <c r="A93" s="338" t="s">
        <v>24</v>
      </c>
      <c r="B93" s="339">
        <v>12807</v>
      </c>
      <c r="C93" s="339">
        <v>8987</v>
      </c>
      <c r="D93" s="339">
        <v>14595</v>
      </c>
      <c r="E93" s="339">
        <v>7541.0000000000009</v>
      </c>
      <c r="F93" s="339">
        <v>6988.9999999999991</v>
      </c>
      <c r="G93" s="339">
        <v>11567.999999999998</v>
      </c>
      <c r="H93" s="339">
        <v>9021</v>
      </c>
      <c r="I93" s="339">
        <v>8875</v>
      </c>
      <c r="J93" s="339">
        <v>10015</v>
      </c>
      <c r="K93" s="339">
        <v>9814</v>
      </c>
      <c r="L93" s="339">
        <v>11204</v>
      </c>
      <c r="M93" s="339">
        <v>13012</v>
      </c>
      <c r="N93" s="340">
        <f t="shared" si="3"/>
        <v>124428</v>
      </c>
      <c r="O93" s="26"/>
      <c r="P93" s="23"/>
      <c r="Q93" s="13"/>
      <c r="R93" s="13"/>
      <c r="S93" s="13"/>
      <c r="T93" s="13"/>
      <c r="U93" s="23"/>
      <c r="V93" s="23"/>
      <c r="W93" s="23"/>
      <c r="X93" s="23"/>
      <c r="Y93" s="23"/>
      <c r="Z93" s="23"/>
      <c r="AA93" s="23"/>
      <c r="AB93" s="23"/>
      <c r="AC93" s="23"/>
    </row>
    <row r="94" spans="1:29" ht="33.75" customHeight="1" x14ac:dyDescent="0.45">
      <c r="A94" s="338" t="s">
        <v>25</v>
      </c>
      <c r="B94" s="339">
        <v>7331</v>
      </c>
      <c r="C94" s="339">
        <v>5300.0000000000009</v>
      </c>
      <c r="D94" s="339">
        <v>6014</v>
      </c>
      <c r="E94" s="339">
        <v>4998</v>
      </c>
      <c r="F94" s="339">
        <v>3987</v>
      </c>
      <c r="G94" s="339">
        <v>7952.0000000000009</v>
      </c>
      <c r="H94" s="339">
        <v>4102</v>
      </c>
      <c r="I94" s="339">
        <v>4421</v>
      </c>
      <c r="J94" s="339">
        <v>3850</v>
      </c>
      <c r="K94" s="339">
        <v>3032</v>
      </c>
      <c r="L94" s="339">
        <v>4598.0000000000009</v>
      </c>
      <c r="M94" s="339">
        <v>7021</v>
      </c>
      <c r="N94" s="340">
        <f t="shared" si="3"/>
        <v>62606</v>
      </c>
      <c r="O94" s="26"/>
      <c r="P94" s="23"/>
      <c r="Q94" s="13"/>
      <c r="R94" s="13"/>
      <c r="S94" s="13"/>
      <c r="T94" s="13"/>
      <c r="U94" s="23"/>
      <c r="V94" s="23"/>
      <c r="W94" s="23"/>
      <c r="X94" s="23"/>
      <c r="Y94" s="23"/>
      <c r="Z94" s="23"/>
      <c r="AA94" s="23"/>
      <c r="AB94" s="23"/>
      <c r="AC94" s="23"/>
    </row>
    <row r="95" spans="1:29" ht="33.75" customHeight="1" x14ac:dyDescent="0.45">
      <c r="A95" s="338" t="s">
        <v>26</v>
      </c>
      <c r="B95" s="339">
        <v>6668</v>
      </c>
      <c r="C95" s="339">
        <v>5895</v>
      </c>
      <c r="D95" s="339">
        <v>5647</v>
      </c>
      <c r="E95" s="339">
        <v>14251</v>
      </c>
      <c r="F95" s="339">
        <v>7521</v>
      </c>
      <c r="G95" s="339">
        <v>3012</v>
      </c>
      <c r="H95" s="339">
        <v>6401</v>
      </c>
      <c r="I95" s="339">
        <v>3251</v>
      </c>
      <c r="J95" s="339">
        <v>6620</v>
      </c>
      <c r="K95" s="339">
        <v>3624</v>
      </c>
      <c r="L95" s="339">
        <v>2015</v>
      </c>
      <c r="M95" s="339">
        <v>2541</v>
      </c>
      <c r="N95" s="340">
        <f t="shared" si="3"/>
        <v>67446</v>
      </c>
      <c r="O95" s="26"/>
      <c r="P95" s="23"/>
      <c r="Q95" s="13"/>
      <c r="R95" s="13"/>
      <c r="S95" s="13"/>
      <c r="T95" s="13"/>
      <c r="U95" s="23"/>
      <c r="V95" s="23"/>
      <c r="W95" s="23"/>
      <c r="X95" s="23"/>
      <c r="Y95" s="23"/>
      <c r="Z95" s="23"/>
      <c r="AA95" s="23"/>
      <c r="AB95" s="23"/>
      <c r="AC95" s="23"/>
    </row>
    <row r="96" spans="1:29" ht="33.75" customHeight="1" x14ac:dyDescent="0.45">
      <c r="A96" s="338" t="s">
        <v>27</v>
      </c>
      <c r="B96" s="339">
        <v>1593</v>
      </c>
      <c r="C96" s="339">
        <v>1602</v>
      </c>
      <c r="D96" s="339">
        <v>792</v>
      </c>
      <c r="E96" s="339">
        <v>1424</v>
      </c>
      <c r="F96" s="339">
        <v>925</v>
      </c>
      <c r="G96" s="339">
        <v>1354</v>
      </c>
      <c r="H96" s="339">
        <v>1324.0000000000002</v>
      </c>
      <c r="I96" s="339">
        <v>600.99999999999989</v>
      </c>
      <c r="J96" s="339">
        <v>780</v>
      </c>
      <c r="K96" s="339">
        <v>1113</v>
      </c>
      <c r="L96" s="339">
        <v>1120.0000000000002</v>
      </c>
      <c r="M96" s="339">
        <v>852.00000000000011</v>
      </c>
      <c r="N96" s="340">
        <f t="shared" si="3"/>
        <v>13480</v>
      </c>
      <c r="O96" s="26"/>
      <c r="P96" s="23"/>
      <c r="Q96" s="13"/>
      <c r="R96" s="13"/>
      <c r="S96" s="13"/>
      <c r="T96" s="13"/>
      <c r="U96" s="23"/>
      <c r="V96" s="23"/>
      <c r="W96" s="23"/>
      <c r="X96" s="23"/>
      <c r="Y96" s="23"/>
      <c r="Z96" s="23"/>
      <c r="AA96" s="23"/>
      <c r="AB96" s="23"/>
      <c r="AC96" s="23"/>
    </row>
    <row r="97" spans="1:29" ht="33.75" customHeight="1" x14ac:dyDescent="0.45">
      <c r="A97" s="338" t="s">
        <v>28</v>
      </c>
      <c r="B97" s="339">
        <v>1302</v>
      </c>
      <c r="C97" s="339">
        <v>1542</v>
      </c>
      <c r="D97" s="339">
        <v>3102</v>
      </c>
      <c r="E97" s="339">
        <v>1354.0000000000002</v>
      </c>
      <c r="F97" s="339">
        <v>1420</v>
      </c>
      <c r="G97" s="339">
        <v>1289.0000000000002</v>
      </c>
      <c r="H97" s="339">
        <v>1952.0000000000002</v>
      </c>
      <c r="I97" s="339">
        <v>1099.9999999999998</v>
      </c>
      <c r="J97" s="339">
        <v>1119</v>
      </c>
      <c r="K97" s="339">
        <v>1329</v>
      </c>
      <c r="L97" s="339">
        <v>1361</v>
      </c>
      <c r="M97" s="339">
        <v>1236</v>
      </c>
      <c r="N97" s="340">
        <f t="shared" si="3"/>
        <v>18106</v>
      </c>
      <c r="O97" s="26"/>
      <c r="P97" s="23"/>
      <c r="Q97" s="13"/>
      <c r="R97" s="13"/>
      <c r="S97" s="13"/>
      <c r="T97" s="13"/>
      <c r="U97" s="23"/>
      <c r="V97" s="23"/>
      <c r="W97" s="23"/>
      <c r="X97" s="23"/>
      <c r="Y97" s="23"/>
      <c r="Z97" s="23"/>
      <c r="AA97" s="23"/>
      <c r="AB97" s="23"/>
      <c r="AC97" s="23"/>
    </row>
    <row r="98" spans="1:29" ht="33.75" customHeight="1" x14ac:dyDescent="0.45">
      <c r="A98" s="338" t="s">
        <v>29</v>
      </c>
      <c r="B98" s="339">
        <v>1127</v>
      </c>
      <c r="C98" s="339">
        <v>1624.0000000000002</v>
      </c>
      <c r="D98" s="339">
        <v>1302.0000000000005</v>
      </c>
      <c r="E98" s="339">
        <v>513.00000000000011</v>
      </c>
      <c r="F98" s="339">
        <v>752</v>
      </c>
      <c r="G98" s="339">
        <v>1130.0000000000002</v>
      </c>
      <c r="H98" s="339">
        <v>1520</v>
      </c>
      <c r="I98" s="339">
        <v>660</v>
      </c>
      <c r="J98" s="339">
        <v>816</v>
      </c>
      <c r="K98" s="339">
        <v>819</v>
      </c>
      <c r="L98" s="339">
        <v>920.99999999999989</v>
      </c>
      <c r="M98" s="339">
        <v>717</v>
      </c>
      <c r="N98" s="340">
        <f t="shared" si="3"/>
        <v>11901</v>
      </c>
      <c r="O98" s="26"/>
      <c r="P98" s="23"/>
      <c r="Q98" s="13"/>
      <c r="R98" s="13"/>
      <c r="S98" s="13"/>
      <c r="T98" s="13"/>
      <c r="U98" s="23"/>
      <c r="V98" s="23"/>
      <c r="W98" s="23"/>
      <c r="X98" s="23"/>
      <c r="Y98" s="23"/>
      <c r="Z98" s="23"/>
      <c r="AA98" s="23"/>
      <c r="AB98" s="23"/>
      <c r="AC98" s="23"/>
    </row>
    <row r="99" spans="1:29" ht="33.75" customHeight="1" x14ac:dyDescent="0.45">
      <c r="A99" s="338" t="s">
        <v>30</v>
      </c>
      <c r="B99" s="339">
        <v>5320</v>
      </c>
      <c r="C99" s="339">
        <v>7854</v>
      </c>
      <c r="D99" s="339">
        <v>13120.000000000002</v>
      </c>
      <c r="E99" s="339">
        <v>5654</v>
      </c>
      <c r="F99" s="339">
        <v>8522</v>
      </c>
      <c r="G99" s="339">
        <v>7855.0000000000009</v>
      </c>
      <c r="H99" s="339">
        <v>7803</v>
      </c>
      <c r="I99" s="339">
        <v>9584</v>
      </c>
      <c r="J99" s="339">
        <v>10254</v>
      </c>
      <c r="K99" s="339">
        <v>9694.9999999999982</v>
      </c>
      <c r="L99" s="339">
        <v>6897</v>
      </c>
      <c r="M99" s="339">
        <v>15687</v>
      </c>
      <c r="N99" s="340">
        <f t="shared" si="3"/>
        <v>108245</v>
      </c>
      <c r="O99" s="26"/>
      <c r="P99" s="23"/>
      <c r="Q99" s="13"/>
      <c r="R99" s="13"/>
      <c r="S99" s="13"/>
      <c r="T99" s="13"/>
      <c r="U99" s="23"/>
      <c r="V99" s="23"/>
      <c r="W99" s="23"/>
      <c r="X99" s="23"/>
      <c r="Y99" s="23"/>
      <c r="Z99" s="23"/>
      <c r="AA99" s="23"/>
      <c r="AB99" s="23"/>
      <c r="AC99" s="23"/>
    </row>
    <row r="100" spans="1:29" ht="33.75" customHeight="1" x14ac:dyDescent="0.45">
      <c r="A100" s="338" t="s">
        <v>31</v>
      </c>
      <c r="B100" s="339">
        <v>2940.9999999999995</v>
      </c>
      <c r="C100" s="339">
        <v>2653.9999999999995</v>
      </c>
      <c r="D100" s="339">
        <v>3701.0000000000009</v>
      </c>
      <c r="E100" s="339">
        <v>3323.9999999999991</v>
      </c>
      <c r="F100" s="339">
        <v>1561.9999999999998</v>
      </c>
      <c r="G100" s="339">
        <v>2451</v>
      </c>
      <c r="H100" s="339">
        <v>1055.9999999999998</v>
      </c>
      <c r="I100" s="339">
        <v>1690</v>
      </c>
      <c r="J100" s="339">
        <v>1223</v>
      </c>
      <c r="K100" s="339">
        <v>2105.0000000000005</v>
      </c>
      <c r="L100" s="339">
        <v>1299</v>
      </c>
      <c r="M100" s="339">
        <v>1898.0000000000002</v>
      </c>
      <c r="N100" s="340">
        <f t="shared" si="3"/>
        <v>25904</v>
      </c>
      <c r="O100" s="26"/>
      <c r="P100" s="23"/>
      <c r="Q100" s="13"/>
      <c r="R100" s="13"/>
      <c r="S100" s="13"/>
      <c r="T100" s="1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pans="1:29" ht="33.75" customHeight="1" x14ac:dyDescent="0.45">
      <c r="A101" s="338" t="s">
        <v>258</v>
      </c>
      <c r="B101" s="339">
        <v>13681.932349999999</v>
      </c>
      <c r="C101" s="339">
        <v>22789.903066666673</v>
      </c>
      <c r="D101" s="339">
        <v>24718.521616666665</v>
      </c>
      <c r="E101" s="339">
        <v>11450.642966666666</v>
      </c>
      <c r="F101" s="339">
        <v>0</v>
      </c>
      <c r="G101" s="339">
        <v>0</v>
      </c>
      <c r="H101" s="339">
        <v>0</v>
      </c>
      <c r="I101" s="339">
        <v>0</v>
      </c>
      <c r="J101" s="339">
        <v>0</v>
      </c>
      <c r="K101" s="339">
        <v>0</v>
      </c>
      <c r="L101" s="339">
        <v>0</v>
      </c>
      <c r="M101" s="339">
        <v>0</v>
      </c>
      <c r="N101" s="340">
        <f t="shared" si="3"/>
        <v>72641</v>
      </c>
      <c r="O101" s="26"/>
      <c r="P101" s="23"/>
      <c r="Q101" s="13"/>
      <c r="R101" s="13"/>
      <c r="S101" s="13"/>
      <c r="T101" s="1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:29" ht="33.75" customHeight="1" x14ac:dyDescent="0.45">
      <c r="A102" s="338" t="s">
        <v>33</v>
      </c>
      <c r="B102" s="339">
        <v>2013.9999999999998</v>
      </c>
      <c r="C102" s="339">
        <v>1621</v>
      </c>
      <c r="D102" s="339">
        <v>2950</v>
      </c>
      <c r="E102" s="339">
        <v>1620</v>
      </c>
      <c r="F102" s="339">
        <v>952</v>
      </c>
      <c r="G102" s="339">
        <v>11024</v>
      </c>
      <c r="H102" s="339">
        <v>1502</v>
      </c>
      <c r="I102" s="339">
        <v>952</v>
      </c>
      <c r="J102" s="339">
        <v>1490</v>
      </c>
      <c r="K102" s="339">
        <v>2015</v>
      </c>
      <c r="L102" s="339">
        <v>2213.9999999999995</v>
      </c>
      <c r="M102" s="339">
        <v>1754</v>
      </c>
      <c r="N102" s="340">
        <f t="shared" si="3"/>
        <v>30108</v>
      </c>
      <c r="O102" s="26"/>
      <c r="P102" s="23"/>
      <c r="Q102" s="13"/>
      <c r="R102" s="13"/>
      <c r="S102" s="13"/>
      <c r="T102" s="1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29" ht="33.75" customHeight="1" x14ac:dyDescent="0.45">
      <c r="A103" s="338" t="s">
        <v>34</v>
      </c>
      <c r="B103" s="339">
        <v>534</v>
      </c>
      <c r="C103" s="339">
        <v>501</v>
      </c>
      <c r="D103" s="339">
        <v>280</v>
      </c>
      <c r="E103" s="339">
        <v>452.00000000000006</v>
      </c>
      <c r="F103" s="339">
        <v>398</v>
      </c>
      <c r="G103" s="339">
        <v>235</v>
      </c>
      <c r="H103" s="339">
        <v>393</v>
      </c>
      <c r="I103" s="339">
        <v>256</v>
      </c>
      <c r="J103" s="339">
        <v>452</v>
      </c>
      <c r="K103" s="339">
        <v>265</v>
      </c>
      <c r="L103" s="339">
        <v>239</v>
      </c>
      <c r="M103" s="339">
        <v>520</v>
      </c>
      <c r="N103" s="340">
        <f t="shared" si="3"/>
        <v>4525</v>
      </c>
      <c r="O103" s="26"/>
      <c r="P103" s="23"/>
      <c r="Q103" s="13"/>
      <c r="R103" s="13"/>
      <c r="S103" s="13"/>
      <c r="T103" s="1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pans="1:29" ht="33.75" customHeight="1" x14ac:dyDescent="0.45">
      <c r="A104" s="338" t="s">
        <v>68</v>
      </c>
      <c r="B104" s="339">
        <v>120</v>
      </c>
      <c r="C104" s="339">
        <v>91</v>
      </c>
      <c r="D104" s="339">
        <v>90</v>
      </c>
      <c r="E104" s="339">
        <v>149</v>
      </c>
      <c r="F104" s="339">
        <v>102</v>
      </c>
      <c r="G104" s="339">
        <v>98.000000000000014</v>
      </c>
      <c r="H104" s="339">
        <v>150</v>
      </c>
      <c r="I104" s="339">
        <v>112</v>
      </c>
      <c r="J104" s="339">
        <v>89</v>
      </c>
      <c r="K104" s="339">
        <v>127.99999999999999</v>
      </c>
      <c r="L104" s="339">
        <v>122</v>
      </c>
      <c r="M104" s="339">
        <v>120</v>
      </c>
      <c r="N104" s="340">
        <f t="shared" si="3"/>
        <v>1371</v>
      </c>
      <c r="O104" s="26"/>
      <c r="P104" s="23"/>
      <c r="Q104" s="13"/>
      <c r="R104" s="13"/>
      <c r="S104" s="13"/>
      <c r="T104" s="1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29" ht="33.75" customHeight="1" x14ac:dyDescent="0.45">
      <c r="A105" s="338" t="s">
        <v>69</v>
      </c>
      <c r="B105" s="339">
        <v>450</v>
      </c>
      <c r="C105" s="339">
        <v>482</v>
      </c>
      <c r="D105" s="339">
        <v>358</v>
      </c>
      <c r="E105" s="339">
        <v>452</v>
      </c>
      <c r="F105" s="339">
        <v>463</v>
      </c>
      <c r="G105" s="339">
        <v>632</v>
      </c>
      <c r="H105" s="339">
        <v>854</v>
      </c>
      <c r="I105" s="339">
        <v>385</v>
      </c>
      <c r="J105" s="339">
        <v>648</v>
      </c>
      <c r="K105" s="339">
        <v>509</v>
      </c>
      <c r="L105" s="339">
        <v>478</v>
      </c>
      <c r="M105" s="339">
        <v>621</v>
      </c>
      <c r="N105" s="340">
        <f t="shared" si="3"/>
        <v>6332</v>
      </c>
      <c r="O105" s="26"/>
      <c r="P105" s="23"/>
      <c r="Q105" s="13"/>
      <c r="R105" s="13"/>
      <c r="S105" s="13"/>
      <c r="T105" s="1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pans="1:29" ht="33.75" customHeight="1" x14ac:dyDescent="0.45">
      <c r="A106" s="338" t="s">
        <v>35</v>
      </c>
      <c r="B106" s="339">
        <v>159</v>
      </c>
      <c r="C106" s="339">
        <v>192</v>
      </c>
      <c r="D106" s="339">
        <v>142</v>
      </c>
      <c r="E106" s="339">
        <v>209</v>
      </c>
      <c r="F106" s="339">
        <v>159</v>
      </c>
      <c r="G106" s="339">
        <v>356</v>
      </c>
      <c r="H106" s="339">
        <v>297</v>
      </c>
      <c r="I106" s="339">
        <v>106</v>
      </c>
      <c r="J106" s="339">
        <v>350</v>
      </c>
      <c r="K106" s="339">
        <v>159</v>
      </c>
      <c r="L106" s="339">
        <v>126</v>
      </c>
      <c r="M106" s="339">
        <v>158</v>
      </c>
      <c r="N106" s="340">
        <f t="shared" si="3"/>
        <v>2413</v>
      </c>
      <c r="O106" s="26"/>
      <c r="P106" s="23"/>
      <c r="Q106" s="13"/>
      <c r="R106" s="13"/>
      <c r="S106" s="13"/>
      <c r="T106" s="1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pans="1:29" ht="33.75" customHeight="1" x14ac:dyDescent="0.45">
      <c r="A107" s="338" t="s">
        <v>70</v>
      </c>
      <c r="B107" s="339">
        <v>1654.0000000000002</v>
      </c>
      <c r="C107" s="339">
        <v>1024</v>
      </c>
      <c r="D107" s="339">
        <v>1230</v>
      </c>
      <c r="E107" s="339">
        <v>1119.0000000000002</v>
      </c>
      <c r="F107" s="339">
        <v>2034</v>
      </c>
      <c r="G107" s="339">
        <v>1927</v>
      </c>
      <c r="H107" s="339">
        <v>1682</v>
      </c>
      <c r="I107" s="339">
        <v>971</v>
      </c>
      <c r="J107" s="339">
        <v>1201</v>
      </c>
      <c r="K107" s="339">
        <v>1204</v>
      </c>
      <c r="L107" s="339">
        <v>901</v>
      </c>
      <c r="M107" s="339">
        <v>1423</v>
      </c>
      <c r="N107" s="340">
        <f t="shared" si="3"/>
        <v>16370</v>
      </c>
      <c r="O107" s="26"/>
      <c r="P107" s="23"/>
      <c r="Q107" s="13"/>
      <c r="R107" s="13"/>
      <c r="S107" s="13"/>
      <c r="T107" s="13"/>
      <c r="U107" s="23"/>
      <c r="V107" s="23"/>
      <c r="W107" s="23"/>
      <c r="X107" s="23"/>
      <c r="Y107" s="23"/>
      <c r="Z107" s="23"/>
      <c r="AA107" s="23"/>
      <c r="AB107" s="23"/>
      <c r="AC107" s="23"/>
    </row>
    <row r="108" spans="1:29" ht="33.75" customHeight="1" x14ac:dyDescent="0.45">
      <c r="A108" s="338" t="s">
        <v>71</v>
      </c>
      <c r="B108" s="339">
        <v>1035</v>
      </c>
      <c r="C108" s="339">
        <v>6931</v>
      </c>
      <c r="D108" s="339">
        <v>2510</v>
      </c>
      <c r="E108" s="339">
        <v>3130</v>
      </c>
      <c r="F108" s="339">
        <v>3206</v>
      </c>
      <c r="G108" s="339">
        <v>2534.0000000000005</v>
      </c>
      <c r="H108" s="339">
        <v>2865</v>
      </c>
      <c r="I108" s="339">
        <v>2185</v>
      </c>
      <c r="J108" s="339">
        <v>1952</v>
      </c>
      <c r="K108" s="339">
        <v>2362</v>
      </c>
      <c r="L108" s="339">
        <v>1320</v>
      </c>
      <c r="M108" s="339">
        <v>2214</v>
      </c>
      <c r="N108" s="340">
        <f t="shared" si="3"/>
        <v>32244</v>
      </c>
      <c r="O108" s="26"/>
      <c r="P108" s="23"/>
      <c r="Q108" s="13"/>
      <c r="R108" s="13"/>
      <c r="S108" s="13"/>
      <c r="T108" s="1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pans="1:29" ht="33.75" customHeight="1" x14ac:dyDescent="0.45">
      <c r="A109" s="338" t="s">
        <v>37</v>
      </c>
      <c r="B109" s="339">
        <v>855</v>
      </c>
      <c r="C109" s="339">
        <v>851.99999999999989</v>
      </c>
      <c r="D109" s="339">
        <v>953.99999999999989</v>
      </c>
      <c r="E109" s="339">
        <v>1019.9999999999998</v>
      </c>
      <c r="F109" s="339">
        <v>652</v>
      </c>
      <c r="G109" s="339">
        <v>895</v>
      </c>
      <c r="H109" s="339">
        <v>1789</v>
      </c>
      <c r="I109" s="339">
        <v>758</v>
      </c>
      <c r="J109" s="339">
        <v>1201</v>
      </c>
      <c r="K109" s="339">
        <v>1148</v>
      </c>
      <c r="L109" s="339">
        <v>921</v>
      </c>
      <c r="M109" s="339">
        <v>958.00000000000011</v>
      </c>
      <c r="N109" s="340">
        <f t="shared" si="3"/>
        <v>12003</v>
      </c>
      <c r="O109" s="26"/>
      <c r="P109" s="23"/>
      <c r="Q109" s="13"/>
      <c r="R109" s="13"/>
      <c r="S109" s="13"/>
      <c r="T109" s="13"/>
      <c r="U109" s="23"/>
      <c r="V109" s="23"/>
      <c r="W109" s="23"/>
      <c r="X109" s="23"/>
      <c r="Y109" s="23"/>
      <c r="Z109" s="23"/>
      <c r="AA109" s="23"/>
      <c r="AB109" s="23"/>
      <c r="AC109" s="23"/>
    </row>
    <row r="110" spans="1:29" ht="33.75" customHeight="1" x14ac:dyDescent="0.45">
      <c r="A110" s="338" t="s">
        <v>38</v>
      </c>
      <c r="B110" s="339">
        <v>2120</v>
      </c>
      <c r="C110" s="339">
        <v>3584</v>
      </c>
      <c r="D110" s="339">
        <v>1792</v>
      </c>
      <c r="E110" s="339">
        <v>1369</v>
      </c>
      <c r="F110" s="339">
        <v>1738</v>
      </c>
      <c r="G110" s="339">
        <v>4654</v>
      </c>
      <c r="H110" s="339">
        <v>2220</v>
      </c>
      <c r="I110" s="339">
        <v>3854</v>
      </c>
      <c r="J110" s="339">
        <v>3265</v>
      </c>
      <c r="K110" s="339">
        <v>2318</v>
      </c>
      <c r="L110" s="339">
        <v>4012</v>
      </c>
      <c r="M110" s="339">
        <v>2154</v>
      </c>
      <c r="N110" s="340">
        <f t="shared" si="3"/>
        <v>33080</v>
      </c>
      <c r="O110" s="26"/>
      <c r="P110" s="23"/>
      <c r="Q110" s="13"/>
      <c r="R110" s="13"/>
      <c r="S110" s="13"/>
      <c r="T110" s="1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29" ht="33.75" customHeight="1" x14ac:dyDescent="0.45">
      <c r="A111" s="338" t="s">
        <v>39</v>
      </c>
      <c r="B111" s="339">
        <v>67844.000000000015</v>
      </c>
      <c r="C111" s="339">
        <v>95474</v>
      </c>
      <c r="D111" s="339">
        <v>68547</v>
      </c>
      <c r="E111" s="339">
        <v>15698</v>
      </c>
      <c r="F111" s="339">
        <v>12225</v>
      </c>
      <c r="G111" s="339">
        <v>39524</v>
      </c>
      <c r="H111" s="339">
        <v>27800.999999999996</v>
      </c>
      <c r="I111" s="339">
        <v>50139.999999999993</v>
      </c>
      <c r="J111" s="339">
        <v>67541</v>
      </c>
      <c r="K111" s="339">
        <v>75243.999999999985</v>
      </c>
      <c r="L111" s="339">
        <v>59521</v>
      </c>
      <c r="M111" s="339">
        <v>58421</v>
      </c>
      <c r="N111" s="340">
        <f>SUM(B111:M111)/3</f>
        <v>212660</v>
      </c>
      <c r="O111" s="26"/>
      <c r="P111" s="23"/>
      <c r="Q111" s="13"/>
      <c r="R111" s="13"/>
      <c r="S111" s="13"/>
      <c r="T111" s="13"/>
      <c r="U111" s="23"/>
      <c r="V111" s="23"/>
      <c r="W111" s="23"/>
      <c r="X111" s="23"/>
      <c r="Y111" s="23"/>
      <c r="Z111" s="23"/>
      <c r="AA111" s="23"/>
      <c r="AB111" s="23"/>
      <c r="AC111" s="23"/>
    </row>
    <row r="112" spans="1:29" ht="33.75" customHeight="1" x14ac:dyDescent="0.45">
      <c r="A112" s="338" t="s">
        <v>40</v>
      </c>
      <c r="B112" s="339">
        <v>20496</v>
      </c>
      <c r="C112" s="339">
        <v>26144</v>
      </c>
      <c r="D112" s="339">
        <v>15877.000000000002</v>
      </c>
      <c r="E112" s="339">
        <v>7652</v>
      </c>
      <c r="F112" s="339">
        <v>26542</v>
      </c>
      <c r="G112" s="339">
        <v>19877</v>
      </c>
      <c r="H112" s="339">
        <v>17924</v>
      </c>
      <c r="I112" s="339">
        <v>18987</v>
      </c>
      <c r="J112" s="339">
        <v>23012</v>
      </c>
      <c r="K112" s="339">
        <v>24201.000000000004</v>
      </c>
      <c r="L112" s="339">
        <v>14524</v>
      </c>
      <c r="M112" s="339">
        <v>24511</v>
      </c>
      <c r="N112" s="356">
        <f>SUM(B112:M112)/3</f>
        <v>79915.666666666672</v>
      </c>
      <c r="O112" s="26"/>
      <c r="P112" s="23"/>
      <c r="Q112" s="13"/>
      <c r="R112" s="13"/>
      <c r="S112" s="13"/>
      <c r="T112" s="13"/>
      <c r="U112" s="23"/>
      <c r="V112" s="23"/>
      <c r="W112" s="23"/>
      <c r="X112" s="23"/>
      <c r="Y112" s="23"/>
      <c r="Z112" s="23"/>
      <c r="AA112" s="23"/>
      <c r="AB112" s="23"/>
      <c r="AC112" s="23"/>
    </row>
    <row r="113" spans="1:29" ht="33.75" customHeight="1" x14ac:dyDescent="0.45">
      <c r="A113" s="338" t="s">
        <v>41</v>
      </c>
      <c r="B113" s="339">
        <v>11102</v>
      </c>
      <c r="C113" s="339">
        <v>11120.000000000002</v>
      </c>
      <c r="D113" s="339">
        <v>9854</v>
      </c>
      <c r="E113" s="339">
        <v>11458</v>
      </c>
      <c r="F113" s="339">
        <v>9021.0000000000018</v>
      </c>
      <c r="G113" s="339">
        <v>10244</v>
      </c>
      <c r="H113" s="339">
        <v>6344</v>
      </c>
      <c r="I113" s="339">
        <v>12654</v>
      </c>
      <c r="J113" s="339">
        <v>8200.9999999999982</v>
      </c>
      <c r="K113" s="339">
        <v>7920</v>
      </c>
      <c r="L113" s="339">
        <v>29877</v>
      </c>
      <c r="M113" s="339">
        <v>15241</v>
      </c>
      <c r="N113" s="356">
        <f>SUM(B113:M113)/3</f>
        <v>47678.666666666664</v>
      </c>
      <c r="O113" s="26"/>
      <c r="P113" s="23"/>
      <c r="Q113" s="13"/>
      <c r="R113" s="13"/>
      <c r="S113" s="13"/>
      <c r="T113" s="13"/>
      <c r="U113" s="23"/>
      <c r="V113" s="23"/>
      <c r="W113" s="23"/>
      <c r="X113" s="23"/>
      <c r="Y113" s="23"/>
      <c r="Z113" s="23"/>
      <c r="AA113" s="23"/>
      <c r="AB113" s="23"/>
      <c r="AC113" s="23"/>
    </row>
    <row r="114" spans="1:29" ht="33.75" customHeight="1" x14ac:dyDescent="0.45">
      <c r="A114" s="338" t="s">
        <v>72</v>
      </c>
      <c r="B114" s="339">
        <v>989</v>
      </c>
      <c r="C114" s="339">
        <v>2380</v>
      </c>
      <c r="D114" s="339">
        <v>1421.0000000000002</v>
      </c>
      <c r="E114" s="339">
        <v>878</v>
      </c>
      <c r="F114" s="339">
        <v>1075</v>
      </c>
      <c r="G114" s="339">
        <v>1548</v>
      </c>
      <c r="H114" s="339">
        <v>1354</v>
      </c>
      <c r="I114" s="339">
        <v>689</v>
      </c>
      <c r="J114" s="339">
        <v>936</v>
      </c>
      <c r="K114" s="339">
        <v>926</v>
      </c>
      <c r="L114" s="339">
        <v>8547</v>
      </c>
      <c r="M114" s="339">
        <v>562</v>
      </c>
      <c r="N114" s="340">
        <f t="shared" si="3"/>
        <v>21305</v>
      </c>
      <c r="O114" s="26"/>
      <c r="P114" s="23"/>
      <c r="Q114" s="13"/>
      <c r="R114" s="13"/>
      <c r="S114" s="13"/>
      <c r="T114" s="13"/>
      <c r="U114" s="23"/>
      <c r="V114" s="23"/>
      <c r="W114" s="23"/>
      <c r="X114" s="23"/>
      <c r="Y114" s="23"/>
      <c r="Z114" s="23"/>
      <c r="AA114" s="23"/>
      <c r="AB114" s="23"/>
      <c r="AC114" s="23"/>
    </row>
    <row r="115" spans="1:29" ht="33.75" customHeight="1" x14ac:dyDescent="0.45">
      <c r="A115" s="338" t="s">
        <v>42</v>
      </c>
      <c r="B115" s="339">
        <v>79214</v>
      </c>
      <c r="C115" s="339">
        <v>59214</v>
      </c>
      <c r="D115" s="339">
        <v>29854.000000000004</v>
      </c>
      <c r="E115" s="339">
        <v>25684</v>
      </c>
      <c r="F115" s="339">
        <v>27899</v>
      </c>
      <c r="G115" s="339">
        <v>20145</v>
      </c>
      <c r="H115" s="339">
        <v>10201.000000000002</v>
      </c>
      <c r="I115" s="339">
        <v>6251</v>
      </c>
      <c r="J115" s="339">
        <v>12044.999999999998</v>
      </c>
      <c r="K115" s="339">
        <v>16589</v>
      </c>
      <c r="L115" s="339">
        <v>40124</v>
      </c>
      <c r="M115" s="339">
        <v>63214</v>
      </c>
      <c r="N115" s="356">
        <f>SUM(B115:M115)/3</f>
        <v>130144.66666666667</v>
      </c>
      <c r="O115" s="26"/>
      <c r="P115" s="23"/>
      <c r="Q115" s="13"/>
      <c r="R115" s="13"/>
      <c r="S115" s="13"/>
      <c r="T115" s="13"/>
      <c r="U115" s="23"/>
      <c r="V115" s="23"/>
      <c r="W115" s="23"/>
      <c r="X115" s="23"/>
      <c r="Y115" s="23"/>
      <c r="Z115" s="23"/>
      <c r="AA115" s="23"/>
      <c r="AB115" s="23"/>
      <c r="AC115" s="23"/>
    </row>
    <row r="116" spans="1:29" ht="33.75" customHeight="1" x14ac:dyDescent="0.45">
      <c r="A116" s="338" t="s">
        <v>43</v>
      </c>
      <c r="B116" s="339">
        <v>6986.9999999999991</v>
      </c>
      <c r="C116" s="339">
        <v>10214</v>
      </c>
      <c r="D116" s="339">
        <v>8247</v>
      </c>
      <c r="E116" s="339">
        <v>20147</v>
      </c>
      <c r="F116" s="339">
        <v>5969</v>
      </c>
      <c r="G116" s="339">
        <v>9652</v>
      </c>
      <c r="H116" s="339">
        <v>7012</v>
      </c>
      <c r="I116" s="339">
        <v>6012</v>
      </c>
      <c r="J116" s="339">
        <v>8621</v>
      </c>
      <c r="K116" s="339">
        <v>6139.9999999999991</v>
      </c>
      <c r="L116" s="339">
        <v>16201</v>
      </c>
      <c r="M116" s="339">
        <v>11204</v>
      </c>
      <c r="N116" s="340">
        <f>SUM(B116:M116)</f>
        <v>116406</v>
      </c>
      <c r="O116" s="26"/>
      <c r="P116" s="23"/>
      <c r="Q116" s="13"/>
      <c r="R116" s="13"/>
      <c r="S116" s="13"/>
      <c r="T116" s="13"/>
      <c r="U116" s="23"/>
      <c r="V116" s="23"/>
      <c r="W116" s="23"/>
      <c r="X116" s="23"/>
      <c r="Y116" s="23"/>
      <c r="Z116" s="23"/>
      <c r="AA116" s="23"/>
      <c r="AB116" s="23"/>
      <c r="AC116" s="23"/>
    </row>
    <row r="117" spans="1:29" ht="33.75" customHeight="1" x14ac:dyDescent="0.45">
      <c r="A117" s="338" t="s">
        <v>73</v>
      </c>
      <c r="B117" s="339">
        <v>26554</v>
      </c>
      <c r="C117" s="339">
        <v>35486.999999999993</v>
      </c>
      <c r="D117" s="339">
        <v>23145.999999999996</v>
      </c>
      <c r="E117" s="339">
        <v>19874</v>
      </c>
      <c r="F117" s="339">
        <v>26897</v>
      </c>
      <c r="G117" s="339">
        <v>31024</v>
      </c>
      <c r="H117" s="339">
        <v>33201</v>
      </c>
      <c r="I117" s="339">
        <v>27898</v>
      </c>
      <c r="J117" s="339">
        <v>31204</v>
      </c>
      <c r="K117" s="339">
        <v>33201</v>
      </c>
      <c r="L117" s="339">
        <v>27100</v>
      </c>
      <c r="M117" s="339">
        <v>32144</v>
      </c>
      <c r="N117" s="340">
        <f>SUM(B117:M117)/3</f>
        <v>115910</v>
      </c>
      <c r="O117" s="26"/>
      <c r="P117" s="23"/>
      <c r="Q117" s="13"/>
      <c r="R117" s="13"/>
      <c r="S117" s="13"/>
      <c r="T117" s="13"/>
      <c r="U117" s="23"/>
      <c r="V117" s="23"/>
      <c r="W117" s="23"/>
      <c r="X117" s="23"/>
      <c r="Y117" s="23"/>
      <c r="Z117" s="23"/>
      <c r="AA117" s="23"/>
      <c r="AB117" s="23"/>
      <c r="AC117" s="23"/>
    </row>
    <row r="118" spans="1:29" ht="33.75" customHeight="1" x14ac:dyDescent="0.45">
      <c r="A118" s="338" t="s">
        <v>74</v>
      </c>
      <c r="B118" s="339">
        <v>3215</v>
      </c>
      <c r="C118" s="339">
        <v>2301</v>
      </c>
      <c r="D118" s="339">
        <v>2410</v>
      </c>
      <c r="E118" s="339">
        <v>958</v>
      </c>
      <c r="F118" s="339">
        <v>701</v>
      </c>
      <c r="G118" s="339">
        <v>898</v>
      </c>
      <c r="H118" s="339">
        <v>25</v>
      </c>
      <c r="I118" s="339">
        <v>0</v>
      </c>
      <c r="J118" s="339">
        <v>250</v>
      </c>
      <c r="K118" s="339">
        <v>654</v>
      </c>
      <c r="L118" s="339">
        <v>2235</v>
      </c>
      <c r="M118" s="339">
        <v>5901</v>
      </c>
      <c r="N118" s="340">
        <f>SUM(B118:M118)/3</f>
        <v>6516</v>
      </c>
      <c r="O118" s="26"/>
      <c r="P118" s="23"/>
      <c r="Q118" s="13"/>
      <c r="R118" s="13"/>
      <c r="S118" s="13"/>
      <c r="T118" s="1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29" ht="33.75" customHeight="1" x14ac:dyDescent="0.45">
      <c r="A119" s="338" t="s">
        <v>44</v>
      </c>
      <c r="B119" s="339">
        <v>8541</v>
      </c>
      <c r="C119" s="339">
        <v>6211</v>
      </c>
      <c r="D119" s="339">
        <v>5521</v>
      </c>
      <c r="E119" s="339">
        <v>190</v>
      </c>
      <c r="F119" s="339">
        <v>0</v>
      </c>
      <c r="G119" s="339">
        <v>19</v>
      </c>
      <c r="H119" s="339">
        <v>452</v>
      </c>
      <c r="I119" s="339">
        <v>0</v>
      </c>
      <c r="J119" s="339">
        <v>50</v>
      </c>
      <c r="K119" s="339">
        <v>0</v>
      </c>
      <c r="L119" s="339">
        <v>6214</v>
      </c>
      <c r="M119" s="339">
        <v>7214.0000000000009</v>
      </c>
      <c r="N119" s="356">
        <f>SUM(B119:M119)/3</f>
        <v>11470.666666666666</v>
      </c>
      <c r="O119" s="26"/>
      <c r="P119" s="23"/>
      <c r="Q119" s="13"/>
      <c r="R119" s="13"/>
      <c r="S119" s="13"/>
      <c r="T119" s="13"/>
      <c r="U119" s="23"/>
      <c r="V119" s="23"/>
      <c r="W119" s="23"/>
      <c r="X119" s="23"/>
      <c r="Y119" s="23"/>
      <c r="Z119" s="23"/>
      <c r="AA119" s="23"/>
      <c r="AB119" s="23"/>
      <c r="AC119" s="23"/>
    </row>
    <row r="120" spans="1:29" ht="33.75" customHeight="1" x14ac:dyDescent="0.45">
      <c r="A120" s="338" t="s">
        <v>45</v>
      </c>
      <c r="B120" s="339">
        <v>415244</v>
      </c>
      <c r="C120" s="339">
        <v>438547</v>
      </c>
      <c r="D120" s="339">
        <v>468959</v>
      </c>
      <c r="E120" s="339">
        <v>452476.99999999983</v>
      </c>
      <c r="F120" s="339">
        <v>465899</v>
      </c>
      <c r="G120" s="339">
        <v>444102.00000000006</v>
      </c>
      <c r="H120" s="339">
        <v>435213.99999999994</v>
      </c>
      <c r="I120" s="339">
        <v>421021.00000000006</v>
      </c>
      <c r="J120" s="339">
        <v>425987.00000000006</v>
      </c>
      <c r="K120" s="339">
        <v>425878.99999999994</v>
      </c>
      <c r="L120" s="339">
        <v>352654.00000000012</v>
      </c>
      <c r="M120" s="339">
        <v>374014</v>
      </c>
      <c r="N120" s="355">
        <f>SUM(B120:M120)/12</f>
        <v>426666.41666666669</v>
      </c>
      <c r="O120" s="26"/>
      <c r="P120" s="23"/>
      <c r="Q120" s="13"/>
      <c r="R120" s="13"/>
      <c r="S120" s="13"/>
      <c r="T120" s="13"/>
      <c r="U120" s="23"/>
      <c r="V120" s="23"/>
      <c r="W120" s="23"/>
      <c r="X120" s="23"/>
      <c r="Y120" s="23"/>
      <c r="Z120" s="23"/>
      <c r="AA120" s="23"/>
      <c r="AB120" s="23"/>
      <c r="AC120" s="23"/>
    </row>
    <row r="121" spans="1:29" ht="33.75" customHeight="1" x14ac:dyDescent="0.45">
      <c r="A121" s="338" t="s">
        <v>75</v>
      </c>
      <c r="B121" s="339">
        <v>701443.99999999988</v>
      </c>
      <c r="C121" s="339">
        <v>741021</v>
      </c>
      <c r="D121" s="339">
        <v>725625</v>
      </c>
      <c r="E121" s="339">
        <v>752144</v>
      </c>
      <c r="F121" s="339">
        <v>765899</v>
      </c>
      <c r="G121" s="339">
        <v>762989</v>
      </c>
      <c r="H121" s="339">
        <v>781039.99999999988</v>
      </c>
      <c r="I121" s="339">
        <v>772144.99999999988</v>
      </c>
      <c r="J121" s="339">
        <v>712989</v>
      </c>
      <c r="K121" s="339">
        <v>758479</v>
      </c>
      <c r="L121" s="339">
        <v>735201.00000000012</v>
      </c>
      <c r="M121" s="339">
        <v>733520.99999999988</v>
      </c>
      <c r="N121" s="355">
        <f>SUM(B121:M121)/12</f>
        <v>745208.08333333337</v>
      </c>
      <c r="O121" s="26"/>
      <c r="P121" s="23"/>
      <c r="Q121" s="13"/>
      <c r="R121" s="13"/>
      <c r="S121" s="13"/>
      <c r="T121" s="13"/>
      <c r="U121" s="23"/>
      <c r="V121" s="23"/>
      <c r="W121" s="23"/>
      <c r="X121" s="23"/>
      <c r="Y121" s="23"/>
      <c r="Z121" s="23"/>
      <c r="AA121" s="23"/>
      <c r="AB121" s="23"/>
      <c r="AC121" s="23"/>
    </row>
    <row r="122" spans="1:29" ht="33.75" customHeight="1" thickBot="1" x14ac:dyDescent="0.5">
      <c r="A122" s="350" t="s">
        <v>46</v>
      </c>
      <c r="B122" s="351">
        <f t="shared" ref="B122:N122" si="4">SUM(B77:B121)</f>
        <v>2005104.9323499999</v>
      </c>
      <c r="C122" s="351">
        <f t="shared" si="4"/>
        <v>2358390.9030666668</v>
      </c>
      <c r="D122" s="351">
        <f t="shared" si="4"/>
        <v>2135338.5216166666</v>
      </c>
      <c r="E122" s="351">
        <f t="shared" si="4"/>
        <v>2441970.6429666663</v>
      </c>
      <c r="F122" s="351">
        <f t="shared" si="4"/>
        <v>2379441</v>
      </c>
      <c r="G122" s="351">
        <f t="shared" si="4"/>
        <v>2110199</v>
      </c>
      <c r="H122" s="351">
        <f t="shared" si="4"/>
        <v>2044207</v>
      </c>
      <c r="I122" s="351">
        <f t="shared" si="4"/>
        <v>2099804</v>
      </c>
      <c r="J122" s="351">
        <f t="shared" si="4"/>
        <v>2177108</v>
      </c>
      <c r="K122" s="351">
        <f t="shared" si="4"/>
        <v>2393727</v>
      </c>
      <c r="L122" s="351">
        <f t="shared" si="4"/>
        <v>2422432</v>
      </c>
      <c r="M122" s="351">
        <f t="shared" si="4"/>
        <v>2141857</v>
      </c>
      <c r="N122" s="352">
        <f t="shared" si="4"/>
        <v>8139572.4651741311</v>
      </c>
      <c r="O122" s="26"/>
      <c r="P122" s="23"/>
      <c r="Q122" s="13"/>
      <c r="R122" s="13"/>
      <c r="S122" s="13"/>
      <c r="T122" s="13"/>
      <c r="U122" s="23"/>
      <c r="V122" s="23"/>
      <c r="W122" s="23"/>
      <c r="X122" s="23"/>
      <c r="Y122" s="23"/>
      <c r="Z122" s="23"/>
      <c r="AA122" s="23"/>
      <c r="AB122" s="23"/>
      <c r="AC122" s="23"/>
    </row>
    <row r="123" spans="1:29" s="29" customFormat="1" ht="36" customHeight="1" x14ac:dyDescent="0.4">
      <c r="A123" s="347" t="s">
        <v>146</v>
      </c>
      <c r="B123" s="358"/>
      <c r="C123" s="358"/>
      <c r="D123" s="358"/>
      <c r="E123" s="358"/>
      <c r="F123" s="358"/>
      <c r="G123" s="347"/>
      <c r="H123" s="358"/>
      <c r="I123" s="358"/>
      <c r="J123" s="358"/>
      <c r="K123" s="358"/>
      <c r="L123" s="358"/>
      <c r="M123" s="88"/>
      <c r="N123" s="88"/>
      <c r="O123" s="26"/>
      <c r="P123" s="27"/>
      <c r="Q123" s="26"/>
      <c r="R123" s="26"/>
      <c r="S123" s="26"/>
      <c r="T123" s="26"/>
    </row>
    <row r="124" spans="1:29" s="29" customFormat="1" ht="18.75" customHeight="1" x14ac:dyDescent="0.4">
      <c r="A124" s="347" t="s">
        <v>136</v>
      </c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105"/>
      <c r="N124" s="105"/>
      <c r="O124" s="26"/>
      <c r="P124" s="27"/>
      <c r="Q124" s="26"/>
      <c r="R124" s="26"/>
      <c r="S124" s="26"/>
      <c r="T124" s="26"/>
    </row>
    <row r="125" spans="1:29" s="29" customFormat="1" ht="22.5" customHeight="1" x14ac:dyDescent="0.4">
      <c r="A125" s="347" t="s">
        <v>265</v>
      </c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105"/>
      <c r="N125" s="105"/>
      <c r="O125" s="26"/>
      <c r="P125" s="27"/>
      <c r="Q125" s="26"/>
      <c r="R125" s="26"/>
      <c r="S125" s="26"/>
      <c r="T125" s="26"/>
    </row>
    <row r="126" spans="1:29" s="29" customFormat="1" ht="26.25" x14ac:dyDescent="0.4">
      <c r="A126" s="347" t="s">
        <v>266</v>
      </c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106"/>
      <c r="N126" s="106"/>
      <c r="O126" s="26"/>
      <c r="P126" s="27"/>
      <c r="Q126" s="26"/>
      <c r="R126" s="26"/>
      <c r="S126" s="26"/>
      <c r="T126" s="26"/>
    </row>
    <row r="127" spans="1:29" s="29" customFormat="1" ht="26.25" x14ac:dyDescent="0.4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106"/>
      <c r="N127" s="106"/>
      <c r="O127" s="26"/>
      <c r="P127" s="27"/>
      <c r="Q127" s="26"/>
      <c r="R127" s="26"/>
      <c r="S127" s="26"/>
      <c r="T127" s="26"/>
    </row>
    <row r="128" spans="1:29" s="29" customFormat="1" ht="28.5" x14ac:dyDescent="0.45">
      <c r="A128" s="357"/>
      <c r="B128" s="357"/>
      <c r="C128" s="357"/>
      <c r="D128" s="357"/>
      <c r="E128" s="357"/>
      <c r="F128" s="357"/>
      <c r="G128" s="357"/>
      <c r="H128" s="357"/>
      <c r="I128" s="357"/>
      <c r="J128" s="357"/>
      <c r="K128" s="106"/>
      <c r="L128" s="106"/>
      <c r="M128" s="106"/>
      <c r="N128" s="106"/>
      <c r="O128" s="26"/>
      <c r="P128" s="27"/>
      <c r="Q128" s="26"/>
      <c r="R128" s="26"/>
      <c r="S128" s="26"/>
      <c r="T128" s="26"/>
    </row>
    <row r="129" spans="1:33" s="29" customFormat="1" ht="21" x14ac:dyDescent="0.35">
      <c r="A129" s="105"/>
      <c r="B129" s="106"/>
      <c r="C129" s="106"/>
      <c r="D129" s="106"/>
      <c r="E129" s="106"/>
      <c r="F129" s="106"/>
      <c r="H129" s="106"/>
      <c r="I129" s="106"/>
      <c r="J129" s="106"/>
      <c r="K129" s="106"/>
      <c r="L129" s="106"/>
      <c r="M129" s="106"/>
      <c r="N129" s="106"/>
      <c r="O129" s="26"/>
      <c r="P129" s="27"/>
      <c r="Q129" s="26"/>
      <c r="R129" s="26"/>
      <c r="S129" s="26"/>
      <c r="T129" s="26"/>
    </row>
    <row r="130" spans="1:33" s="29" customFormat="1" ht="26.25" x14ac:dyDescent="0.4">
      <c r="A130" s="471"/>
      <c r="B130" s="471"/>
      <c r="C130" s="471"/>
      <c r="D130" s="471"/>
      <c r="E130" s="471"/>
      <c r="F130" s="471"/>
      <c r="G130" s="471"/>
      <c r="H130" s="471"/>
      <c r="I130" s="471"/>
      <c r="J130" s="471"/>
      <c r="K130" s="471"/>
      <c r="L130" s="471"/>
      <c r="M130" s="471"/>
      <c r="N130" s="471"/>
      <c r="O130" s="26"/>
      <c r="P130" s="27"/>
      <c r="Q130" s="26"/>
      <c r="R130" s="26"/>
      <c r="S130" s="26"/>
      <c r="T130" s="26"/>
    </row>
    <row r="131" spans="1:33" s="29" customFormat="1" ht="9.75" customHeight="1" x14ac:dyDescent="0.35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26"/>
      <c r="P131" s="27"/>
      <c r="Q131" s="26"/>
      <c r="R131" s="26"/>
      <c r="S131" s="26"/>
      <c r="T131" s="26"/>
    </row>
    <row r="132" spans="1:33" s="29" customFormat="1" ht="9.75" customHeight="1" x14ac:dyDescent="0.35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26"/>
      <c r="P132" s="27"/>
      <c r="Q132" s="26"/>
      <c r="R132" s="26"/>
      <c r="S132" s="26"/>
      <c r="T132" s="26"/>
    </row>
    <row r="133" spans="1:33" s="29" customFormat="1" ht="34.5" customHeight="1" x14ac:dyDescent="0.35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26"/>
      <c r="P133" s="27"/>
      <c r="Q133" s="26"/>
      <c r="R133" s="26"/>
      <c r="S133" s="26"/>
      <c r="T133" s="26"/>
    </row>
    <row r="134" spans="1:33" s="29" customFormat="1" ht="34.5" customHeight="1" x14ac:dyDescent="0.45">
      <c r="A134" s="329"/>
      <c r="B134" s="329"/>
      <c r="C134" s="329"/>
      <c r="D134" s="329"/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26"/>
      <c r="P134" s="27"/>
      <c r="Q134" s="26"/>
      <c r="R134" s="26"/>
      <c r="S134" s="26"/>
      <c r="T134" s="26"/>
    </row>
    <row r="135" spans="1:33" s="29" customFormat="1" ht="34.5" customHeight="1" x14ac:dyDescent="0.45">
      <c r="A135" s="476" t="s">
        <v>133</v>
      </c>
      <c r="B135" s="476"/>
      <c r="C135" s="476"/>
      <c r="D135" s="476"/>
      <c r="E135" s="476"/>
      <c r="F135" s="476"/>
      <c r="G135" s="476"/>
      <c r="H135" s="476"/>
      <c r="I135" s="476"/>
      <c r="J135" s="476"/>
      <c r="K135" s="476"/>
      <c r="L135" s="476"/>
      <c r="M135" s="476"/>
      <c r="N135" s="476"/>
      <c r="O135" s="26"/>
      <c r="P135" s="27"/>
      <c r="Q135" s="26"/>
      <c r="R135" s="26"/>
      <c r="S135" s="26"/>
      <c r="T135" s="26"/>
    </row>
    <row r="136" spans="1:33" s="29" customFormat="1" ht="28.5" x14ac:dyDescent="0.45">
      <c r="A136" s="473" t="s">
        <v>88</v>
      </c>
      <c r="B136" s="473"/>
      <c r="C136" s="473"/>
      <c r="D136" s="473"/>
      <c r="E136" s="473"/>
      <c r="F136" s="473"/>
      <c r="G136" s="473"/>
      <c r="H136" s="473"/>
      <c r="I136" s="473"/>
      <c r="J136" s="473"/>
      <c r="K136" s="473"/>
      <c r="L136" s="473"/>
      <c r="M136" s="473"/>
      <c r="N136" s="473"/>
      <c r="O136" s="26"/>
      <c r="P136" s="27"/>
      <c r="Q136" s="26"/>
      <c r="R136" s="26"/>
      <c r="S136" s="26"/>
      <c r="T136" s="26"/>
    </row>
    <row r="137" spans="1:33" s="29" customFormat="1" ht="26.25" customHeight="1" x14ac:dyDescent="0.45">
      <c r="A137" s="473" t="s">
        <v>89</v>
      </c>
      <c r="B137" s="473"/>
      <c r="C137" s="473"/>
      <c r="D137" s="473"/>
      <c r="E137" s="473"/>
      <c r="F137" s="473"/>
      <c r="G137" s="473"/>
      <c r="H137" s="473"/>
      <c r="I137" s="473"/>
      <c r="J137" s="473"/>
      <c r="K137" s="473"/>
      <c r="L137" s="473"/>
      <c r="M137" s="473"/>
      <c r="N137" s="473"/>
      <c r="O137" s="26"/>
      <c r="P137" s="27"/>
      <c r="Q137" s="26"/>
      <c r="R137" s="26"/>
      <c r="S137" s="26"/>
      <c r="T137" s="26"/>
    </row>
    <row r="138" spans="1:33" s="29" customFormat="1" ht="9.75" customHeight="1" thickBot="1" x14ac:dyDescent="0.4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26"/>
      <c r="P138" s="27"/>
      <c r="Q138" s="26"/>
      <c r="R138" s="26"/>
      <c r="S138" s="26"/>
      <c r="T138" s="26"/>
    </row>
    <row r="139" spans="1:33" ht="49.5" customHeight="1" x14ac:dyDescent="0.35">
      <c r="A139" s="335" t="s">
        <v>1</v>
      </c>
      <c r="B139" s="336" t="s">
        <v>2</v>
      </c>
      <c r="C139" s="336" t="s">
        <v>3</v>
      </c>
      <c r="D139" s="336" t="s">
        <v>4</v>
      </c>
      <c r="E139" s="336" t="s">
        <v>5</v>
      </c>
      <c r="F139" s="336" t="s">
        <v>6</v>
      </c>
      <c r="G139" s="336" t="s">
        <v>7</v>
      </c>
      <c r="H139" s="336" t="s">
        <v>8</v>
      </c>
      <c r="I139" s="336" t="s">
        <v>9</v>
      </c>
      <c r="J139" s="336" t="s">
        <v>10</v>
      </c>
      <c r="K139" s="336" t="s">
        <v>11</v>
      </c>
      <c r="L139" s="336" t="s">
        <v>12</v>
      </c>
      <c r="M139" s="336" t="s">
        <v>13</v>
      </c>
      <c r="N139" s="337" t="s">
        <v>14</v>
      </c>
      <c r="O139" s="26"/>
      <c r="Q139" s="13"/>
      <c r="R139" s="13"/>
      <c r="S139" s="13"/>
      <c r="T139" s="13"/>
    </row>
    <row r="140" spans="1:33" ht="34.5" customHeight="1" x14ac:dyDescent="0.45">
      <c r="A140" s="338" t="s">
        <v>257</v>
      </c>
      <c r="B140" s="339">
        <v>38358</v>
      </c>
      <c r="C140" s="339">
        <v>5109</v>
      </c>
      <c r="D140" s="339">
        <v>418254</v>
      </c>
      <c r="E140" s="339">
        <v>2548568</v>
      </c>
      <c r="F140" s="339">
        <v>2208602</v>
      </c>
      <c r="G140" s="339">
        <v>817892.99999999988</v>
      </c>
      <c r="H140" s="339">
        <v>327707</v>
      </c>
      <c r="I140" s="339">
        <v>560173</v>
      </c>
      <c r="J140" s="339">
        <v>1220288.9999999998</v>
      </c>
      <c r="K140" s="339">
        <v>2024017</v>
      </c>
      <c r="L140" s="339">
        <v>1803576</v>
      </c>
      <c r="M140" s="339">
        <v>304217</v>
      </c>
      <c r="N140" s="340">
        <f>SUM(B140:M140)</f>
        <v>12276763</v>
      </c>
      <c r="O140" s="26"/>
      <c r="P140" s="23"/>
      <c r="Q140" s="13"/>
      <c r="R140" s="13"/>
      <c r="S140" s="13"/>
      <c r="T140" s="13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1:33" ht="34.5" customHeight="1" x14ac:dyDescent="0.45">
      <c r="A141" s="338" t="s">
        <v>61</v>
      </c>
      <c r="B141" s="339">
        <v>53654</v>
      </c>
      <c r="C141" s="339">
        <v>72991</v>
      </c>
      <c r="D141" s="339">
        <v>60143.999999999993</v>
      </c>
      <c r="E141" s="339">
        <v>65878</v>
      </c>
      <c r="F141" s="339">
        <v>75913</v>
      </c>
      <c r="G141" s="339">
        <v>86546.999999999985</v>
      </c>
      <c r="H141" s="339">
        <v>72736</v>
      </c>
      <c r="I141" s="339">
        <v>72491</v>
      </c>
      <c r="J141" s="339">
        <v>126980</v>
      </c>
      <c r="K141" s="339">
        <v>79852</v>
      </c>
      <c r="L141" s="339">
        <v>55897</v>
      </c>
      <c r="M141" s="339">
        <v>95477.999999999985</v>
      </c>
      <c r="N141" s="340">
        <f t="shared" ref="N141:N184" si="5">SUM(B141:M141)</f>
        <v>918561</v>
      </c>
      <c r="O141" s="26"/>
      <c r="P141" s="23"/>
      <c r="Q141" s="13"/>
      <c r="R141" s="13"/>
      <c r="S141" s="13"/>
      <c r="T141" s="13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1:33" ht="34.5" customHeight="1" x14ac:dyDescent="0.45">
      <c r="A142" s="338" t="s">
        <v>15</v>
      </c>
      <c r="B142" s="339">
        <v>0</v>
      </c>
      <c r="C142" s="339">
        <v>9854</v>
      </c>
      <c r="D142" s="339">
        <v>3254</v>
      </c>
      <c r="E142" s="339">
        <v>0</v>
      </c>
      <c r="F142" s="339">
        <v>2301</v>
      </c>
      <c r="G142" s="339">
        <v>490</v>
      </c>
      <c r="H142" s="339">
        <v>820</v>
      </c>
      <c r="I142" s="339">
        <v>459</v>
      </c>
      <c r="J142" s="339">
        <v>2154</v>
      </c>
      <c r="K142" s="339">
        <v>1901</v>
      </c>
      <c r="L142" s="339">
        <v>670</v>
      </c>
      <c r="M142" s="339">
        <v>3121</v>
      </c>
      <c r="N142" s="340">
        <f>SUM(B142:M142)</f>
        <v>25024</v>
      </c>
      <c r="O142" s="26"/>
      <c r="P142" s="23"/>
      <c r="Q142" s="13"/>
      <c r="R142" s="13"/>
      <c r="S142" s="13"/>
      <c r="T142" s="13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</row>
    <row r="143" spans="1:33" ht="34.5" customHeight="1" x14ac:dyDescent="0.45">
      <c r="A143" s="338" t="s">
        <v>48</v>
      </c>
      <c r="B143" s="339">
        <v>46895.000000000007</v>
      </c>
      <c r="C143" s="339">
        <v>45090</v>
      </c>
      <c r="D143" s="339">
        <v>45651.999999999993</v>
      </c>
      <c r="E143" s="339">
        <v>46240</v>
      </c>
      <c r="F143" s="339">
        <v>43021</v>
      </c>
      <c r="G143" s="339">
        <v>44301</v>
      </c>
      <c r="H143" s="339">
        <v>46598</v>
      </c>
      <c r="I143" s="339">
        <v>46378</v>
      </c>
      <c r="J143" s="339">
        <v>45986.999999999993</v>
      </c>
      <c r="K143" s="339">
        <v>47989</v>
      </c>
      <c r="L143" s="339">
        <v>46214</v>
      </c>
      <c r="M143" s="339">
        <v>46012</v>
      </c>
      <c r="N143" s="340">
        <f>SUM(B143:M143)</f>
        <v>550377</v>
      </c>
      <c r="O143" s="26"/>
      <c r="P143" s="23"/>
      <c r="Q143" s="13"/>
      <c r="R143" s="13"/>
      <c r="S143" s="13"/>
      <c r="T143" s="13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</row>
    <row r="144" spans="1:33" ht="34.5" customHeight="1" x14ac:dyDescent="0.45">
      <c r="A144" s="338" t="s">
        <v>62</v>
      </c>
      <c r="B144" s="339">
        <v>6204</v>
      </c>
      <c r="C144" s="339">
        <v>2203</v>
      </c>
      <c r="D144" s="339">
        <v>3021.0000000000005</v>
      </c>
      <c r="E144" s="339">
        <v>8952</v>
      </c>
      <c r="F144" s="339">
        <v>5132</v>
      </c>
      <c r="G144" s="339">
        <v>9215</v>
      </c>
      <c r="H144" s="339">
        <v>11051</v>
      </c>
      <c r="I144" s="339">
        <v>13204</v>
      </c>
      <c r="J144" s="339">
        <v>18655</v>
      </c>
      <c r="K144" s="339">
        <v>11045</v>
      </c>
      <c r="L144" s="339">
        <v>21204.999999999996</v>
      </c>
      <c r="M144" s="339">
        <v>19201</v>
      </c>
      <c r="N144" s="340">
        <f t="shared" ref="N144:N182" si="6">SUM(B144:M144)</f>
        <v>129088</v>
      </c>
      <c r="O144" s="26"/>
      <c r="P144" s="23"/>
      <c r="Q144" s="13"/>
      <c r="R144" s="13"/>
      <c r="S144" s="13"/>
      <c r="T144" s="13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1:33" ht="34.5" customHeight="1" x14ac:dyDescent="0.45">
      <c r="A145" s="338" t="s">
        <v>63</v>
      </c>
      <c r="B145" s="339">
        <v>9210.0000000000018</v>
      </c>
      <c r="C145" s="339">
        <v>278899</v>
      </c>
      <c r="D145" s="339">
        <v>39821</v>
      </c>
      <c r="E145" s="339">
        <v>25174</v>
      </c>
      <c r="F145" s="339">
        <v>6521</v>
      </c>
      <c r="G145" s="339">
        <v>5376</v>
      </c>
      <c r="H145" s="339">
        <v>19419</v>
      </c>
      <c r="I145" s="339">
        <v>23399</v>
      </c>
      <c r="J145" s="339">
        <v>3547.0000000000005</v>
      </c>
      <c r="K145" s="339">
        <v>2993</v>
      </c>
      <c r="L145" s="339">
        <v>9701</v>
      </c>
      <c r="M145" s="339">
        <v>19584</v>
      </c>
      <c r="N145" s="340">
        <f t="shared" si="6"/>
        <v>443644</v>
      </c>
      <c r="O145" s="26"/>
      <c r="P145" s="23"/>
      <c r="Q145" s="13"/>
      <c r="R145" s="13"/>
      <c r="S145" s="13"/>
      <c r="T145" s="13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</row>
    <row r="146" spans="1:33" ht="34.5" customHeight="1" x14ac:dyDescent="0.45">
      <c r="A146" s="338" t="s">
        <v>17</v>
      </c>
      <c r="B146" s="339">
        <v>15621</v>
      </c>
      <c r="C146" s="339">
        <v>26487</v>
      </c>
      <c r="D146" s="339">
        <v>60147</v>
      </c>
      <c r="E146" s="339">
        <v>20451</v>
      </c>
      <c r="F146" s="339">
        <v>3001</v>
      </c>
      <c r="G146" s="339">
        <v>5289</v>
      </c>
      <c r="H146" s="339">
        <v>42553</v>
      </c>
      <c r="I146" s="339">
        <v>42476</v>
      </c>
      <c r="J146" s="339">
        <v>4354</v>
      </c>
      <c r="K146" s="339">
        <v>3364</v>
      </c>
      <c r="L146" s="339">
        <v>15140</v>
      </c>
      <c r="M146" s="339">
        <v>48901</v>
      </c>
      <c r="N146" s="340">
        <f t="shared" si="6"/>
        <v>287784</v>
      </c>
      <c r="O146" s="26"/>
      <c r="P146" s="23"/>
      <c r="Q146" s="13"/>
      <c r="R146" s="13"/>
      <c r="S146" s="13"/>
      <c r="T146" s="13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</row>
    <row r="147" spans="1:33" ht="34.5" customHeight="1" x14ac:dyDescent="0.45">
      <c r="A147" s="338" t="s">
        <v>18</v>
      </c>
      <c r="B147" s="339">
        <v>2412</v>
      </c>
      <c r="C147" s="339">
        <v>1917</v>
      </c>
      <c r="D147" s="339">
        <v>1825</v>
      </c>
      <c r="E147" s="339">
        <v>830</v>
      </c>
      <c r="F147" s="339">
        <v>176</v>
      </c>
      <c r="G147" s="339">
        <v>401</v>
      </c>
      <c r="H147" s="339">
        <v>2915</v>
      </c>
      <c r="I147" s="339">
        <v>1813</v>
      </c>
      <c r="J147" s="339">
        <v>656</v>
      </c>
      <c r="K147" s="339">
        <v>193</v>
      </c>
      <c r="L147" s="339">
        <v>2081</v>
      </c>
      <c r="M147" s="339">
        <v>1759</v>
      </c>
      <c r="N147" s="340">
        <f t="shared" si="6"/>
        <v>16978</v>
      </c>
      <c r="O147" s="26"/>
      <c r="P147" s="23"/>
      <c r="Q147" s="13"/>
      <c r="R147" s="13"/>
      <c r="S147" s="13"/>
      <c r="T147" s="13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</row>
    <row r="148" spans="1:33" ht="34.5" customHeight="1" x14ac:dyDescent="0.45">
      <c r="A148" s="338" t="s">
        <v>64</v>
      </c>
      <c r="B148" s="339">
        <v>75689</v>
      </c>
      <c r="C148" s="339">
        <v>63850</v>
      </c>
      <c r="D148" s="339">
        <v>50214</v>
      </c>
      <c r="E148" s="339">
        <v>41022</v>
      </c>
      <c r="F148" s="339">
        <v>33776</v>
      </c>
      <c r="G148" s="339">
        <v>21244</v>
      </c>
      <c r="H148" s="339">
        <v>19197</v>
      </c>
      <c r="I148" s="339">
        <v>19545</v>
      </c>
      <c r="J148" s="339">
        <v>16225</v>
      </c>
      <c r="K148" s="339">
        <v>12624</v>
      </c>
      <c r="L148" s="339">
        <v>20988</v>
      </c>
      <c r="M148" s="339">
        <v>97854</v>
      </c>
      <c r="N148" s="340">
        <f t="shared" si="6"/>
        <v>472228</v>
      </c>
      <c r="O148" s="26"/>
      <c r="P148" s="23"/>
      <c r="Q148" s="13"/>
      <c r="R148" s="13"/>
      <c r="S148" s="13"/>
      <c r="T148" s="13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</row>
    <row r="149" spans="1:33" ht="34.5" customHeight="1" x14ac:dyDescent="0.45">
      <c r="A149" s="338" t="s">
        <v>19</v>
      </c>
      <c r="B149" s="339">
        <v>65486.999999999993</v>
      </c>
      <c r="C149" s="339">
        <v>87101</v>
      </c>
      <c r="D149" s="339">
        <v>113115</v>
      </c>
      <c r="E149" s="339">
        <v>126578</v>
      </c>
      <c r="F149" s="339">
        <v>104132</v>
      </c>
      <c r="G149" s="339">
        <v>78363</v>
      </c>
      <c r="H149" s="339">
        <v>91446</v>
      </c>
      <c r="I149" s="339">
        <v>73013</v>
      </c>
      <c r="J149" s="339">
        <v>87167</v>
      </c>
      <c r="K149" s="339">
        <v>72698</v>
      </c>
      <c r="L149" s="339">
        <v>89542</v>
      </c>
      <c r="M149" s="339">
        <v>83241</v>
      </c>
      <c r="N149" s="340">
        <f t="shared" si="6"/>
        <v>1071883</v>
      </c>
      <c r="O149" s="26"/>
      <c r="P149" s="23"/>
      <c r="Q149" s="13"/>
      <c r="R149" s="13"/>
      <c r="S149" s="13"/>
      <c r="T149" s="13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</row>
    <row r="150" spans="1:33" ht="34.5" customHeight="1" x14ac:dyDescent="0.45">
      <c r="A150" s="338" t="s">
        <v>20</v>
      </c>
      <c r="B150" s="339">
        <v>68524</v>
      </c>
      <c r="C150" s="339">
        <v>84587</v>
      </c>
      <c r="D150" s="339">
        <v>75243</v>
      </c>
      <c r="E150" s="339">
        <v>89201</v>
      </c>
      <c r="F150" s="339">
        <v>43654</v>
      </c>
      <c r="G150" s="339">
        <v>33214</v>
      </c>
      <c r="H150" s="339">
        <v>60936</v>
      </c>
      <c r="I150" s="339">
        <v>30159</v>
      </c>
      <c r="J150" s="339">
        <v>30124</v>
      </c>
      <c r="K150" s="339">
        <v>38959</v>
      </c>
      <c r="L150" s="339">
        <v>50144</v>
      </c>
      <c r="M150" s="339">
        <v>60450.999999999993</v>
      </c>
      <c r="N150" s="340">
        <f t="shared" si="6"/>
        <v>665196</v>
      </c>
      <c r="O150" s="26"/>
      <c r="P150" s="23"/>
      <c r="Q150" s="13"/>
      <c r="R150" s="13"/>
      <c r="S150" s="13"/>
      <c r="T150" s="13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</row>
    <row r="151" spans="1:33" ht="34.5" customHeight="1" x14ac:dyDescent="0.45">
      <c r="A151" s="338" t="s">
        <v>21</v>
      </c>
      <c r="B151" s="339">
        <v>133214</v>
      </c>
      <c r="C151" s="339">
        <v>220211</v>
      </c>
      <c r="D151" s="339">
        <v>164815</v>
      </c>
      <c r="E151" s="339">
        <v>119452</v>
      </c>
      <c r="F151" s="339">
        <v>176021</v>
      </c>
      <c r="G151" s="339">
        <v>157220</v>
      </c>
      <c r="H151" s="339">
        <v>107698</v>
      </c>
      <c r="I151" s="339">
        <v>104210</v>
      </c>
      <c r="J151" s="339">
        <v>198698.00000000003</v>
      </c>
      <c r="K151" s="339">
        <v>149414</v>
      </c>
      <c r="L151" s="339">
        <v>172450</v>
      </c>
      <c r="M151" s="339">
        <v>151254</v>
      </c>
      <c r="N151" s="340">
        <f t="shared" si="6"/>
        <v>1854657</v>
      </c>
      <c r="O151" s="26"/>
      <c r="P151" s="23"/>
      <c r="Q151" s="13"/>
      <c r="R151" s="13"/>
      <c r="S151" s="13"/>
      <c r="T151" s="13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1:33" ht="34.5" customHeight="1" x14ac:dyDescent="0.45">
      <c r="A152" s="338" t="s">
        <v>65</v>
      </c>
      <c r="B152" s="339">
        <v>71213.999999999985</v>
      </c>
      <c r="C152" s="339">
        <v>69879</v>
      </c>
      <c r="D152" s="339">
        <v>52144</v>
      </c>
      <c r="E152" s="339">
        <v>62014</v>
      </c>
      <c r="F152" s="339">
        <v>39521</v>
      </c>
      <c r="G152" s="339">
        <v>61090.000000000015</v>
      </c>
      <c r="H152" s="339">
        <v>50124</v>
      </c>
      <c r="I152" s="339">
        <v>47545</v>
      </c>
      <c r="J152" s="339">
        <v>39594</v>
      </c>
      <c r="K152" s="339">
        <v>57612</v>
      </c>
      <c r="L152" s="339">
        <v>47512</v>
      </c>
      <c r="M152" s="339">
        <v>82147</v>
      </c>
      <c r="N152" s="340">
        <f t="shared" si="6"/>
        <v>680396</v>
      </c>
      <c r="O152" s="26"/>
      <c r="P152" s="23"/>
      <c r="Q152" s="13"/>
      <c r="R152" s="13"/>
      <c r="S152" s="13"/>
      <c r="T152" s="13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1:33" ht="34.5" customHeight="1" x14ac:dyDescent="0.45">
      <c r="A153" s="338" t="s">
        <v>22</v>
      </c>
      <c r="B153" s="339">
        <v>279877.00000000006</v>
      </c>
      <c r="C153" s="339">
        <v>445896.99999999994</v>
      </c>
      <c r="D153" s="339">
        <v>259847</v>
      </c>
      <c r="E153" s="339">
        <v>260989</v>
      </c>
      <c r="F153" s="339">
        <v>291222</v>
      </c>
      <c r="G153" s="339">
        <v>254791.99999999997</v>
      </c>
      <c r="H153" s="339">
        <v>245651</v>
      </c>
      <c r="I153" s="339">
        <v>278047</v>
      </c>
      <c r="J153" s="339">
        <v>329503</v>
      </c>
      <c r="K153" s="339">
        <v>298375</v>
      </c>
      <c r="L153" s="339">
        <v>415241</v>
      </c>
      <c r="M153" s="339">
        <v>333213.99999999994</v>
      </c>
      <c r="N153" s="340">
        <f t="shared" si="6"/>
        <v>3692655</v>
      </c>
      <c r="O153" s="26"/>
      <c r="P153" s="23"/>
      <c r="Q153" s="13"/>
      <c r="R153" s="13"/>
      <c r="S153" s="13"/>
      <c r="T153" s="13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1:33" ht="34.5" customHeight="1" x14ac:dyDescent="0.45">
      <c r="A154" s="338" t="s">
        <v>66</v>
      </c>
      <c r="B154" s="339">
        <v>135846.99999999997</v>
      </c>
      <c r="C154" s="339">
        <v>78547</v>
      </c>
      <c r="D154" s="339">
        <v>86986.999999999985</v>
      </c>
      <c r="E154" s="339">
        <v>96598.000000000029</v>
      </c>
      <c r="F154" s="339">
        <v>56214.000000000007</v>
      </c>
      <c r="G154" s="339">
        <v>84321</v>
      </c>
      <c r="H154" s="339">
        <v>55998.000000000007</v>
      </c>
      <c r="I154" s="339">
        <v>68744</v>
      </c>
      <c r="J154" s="339">
        <v>65421</v>
      </c>
      <c r="K154" s="339">
        <v>53245</v>
      </c>
      <c r="L154" s="339">
        <v>59850.999999999993</v>
      </c>
      <c r="M154" s="339">
        <v>74201</v>
      </c>
      <c r="N154" s="340">
        <f t="shared" si="6"/>
        <v>915974</v>
      </c>
      <c r="O154" s="26"/>
      <c r="P154" s="23"/>
      <c r="Q154" s="13"/>
      <c r="R154" s="13"/>
      <c r="S154" s="13"/>
      <c r="T154" s="13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1:33" ht="34.5" customHeight="1" x14ac:dyDescent="0.45">
      <c r="A155" s="338" t="s">
        <v>23</v>
      </c>
      <c r="B155" s="339">
        <v>0</v>
      </c>
      <c r="C155" s="339">
        <v>0</v>
      </c>
      <c r="D155" s="339">
        <v>1421</v>
      </c>
      <c r="E155" s="339">
        <v>12414</v>
      </c>
      <c r="F155" s="339">
        <v>32658</v>
      </c>
      <c r="G155" s="339">
        <v>4168</v>
      </c>
      <c r="H155" s="339">
        <v>1544</v>
      </c>
      <c r="I155" s="339">
        <v>0</v>
      </c>
      <c r="J155" s="339">
        <v>0</v>
      </c>
      <c r="K155" s="339">
        <v>0</v>
      </c>
      <c r="L155" s="339">
        <v>0</v>
      </c>
      <c r="M155" s="339">
        <v>0</v>
      </c>
      <c r="N155" s="340">
        <f t="shared" si="6"/>
        <v>52205</v>
      </c>
      <c r="O155" s="26"/>
      <c r="P155" s="23"/>
      <c r="Q155" s="13"/>
      <c r="R155" s="13"/>
      <c r="S155" s="13"/>
      <c r="T155" s="13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1:33" ht="34.5" customHeight="1" x14ac:dyDescent="0.45">
      <c r="A156" s="338" t="s">
        <v>24</v>
      </c>
      <c r="B156" s="339">
        <v>79322</v>
      </c>
      <c r="C156" s="339">
        <v>54899</v>
      </c>
      <c r="D156" s="339">
        <v>81271</v>
      </c>
      <c r="E156" s="339">
        <v>52413.999999999993</v>
      </c>
      <c r="F156" s="339">
        <v>46988.000000000007</v>
      </c>
      <c r="G156" s="339">
        <v>70124</v>
      </c>
      <c r="H156" s="339">
        <v>47530</v>
      </c>
      <c r="I156" s="339">
        <v>72862</v>
      </c>
      <c r="J156" s="339">
        <v>60124</v>
      </c>
      <c r="K156" s="339">
        <v>59995</v>
      </c>
      <c r="L156" s="339">
        <v>72411</v>
      </c>
      <c r="M156" s="339">
        <v>91024</v>
      </c>
      <c r="N156" s="340">
        <f t="shared" si="6"/>
        <v>788964</v>
      </c>
      <c r="O156" s="26"/>
      <c r="P156" s="23"/>
      <c r="Q156" s="13"/>
      <c r="R156" s="13"/>
      <c r="S156" s="13"/>
      <c r="T156" s="13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1:33" ht="34.5" customHeight="1" x14ac:dyDescent="0.45">
      <c r="A157" s="338" t="s">
        <v>25</v>
      </c>
      <c r="B157" s="339">
        <v>62594</v>
      </c>
      <c r="C157" s="339">
        <v>46566</v>
      </c>
      <c r="D157" s="339">
        <v>58010</v>
      </c>
      <c r="E157" s="339">
        <v>48998</v>
      </c>
      <c r="F157" s="339">
        <v>45209</v>
      </c>
      <c r="G157" s="339">
        <v>53760</v>
      </c>
      <c r="H157" s="339">
        <v>39874</v>
      </c>
      <c r="I157" s="339">
        <v>43520</v>
      </c>
      <c r="J157" s="339">
        <v>35204</v>
      </c>
      <c r="K157" s="339">
        <v>30586</v>
      </c>
      <c r="L157" s="339">
        <v>25874</v>
      </c>
      <c r="M157" s="339">
        <v>43560.999999999993</v>
      </c>
      <c r="N157" s="340">
        <f t="shared" si="6"/>
        <v>533756</v>
      </c>
      <c r="O157" s="26"/>
      <c r="P157" s="23"/>
      <c r="Q157" s="13"/>
      <c r="R157" s="13"/>
      <c r="S157" s="13"/>
      <c r="T157" s="13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</row>
    <row r="158" spans="1:33" ht="34.5" customHeight="1" x14ac:dyDescent="0.45">
      <c r="A158" s="338" t="s">
        <v>26</v>
      </c>
      <c r="B158" s="339">
        <v>111778</v>
      </c>
      <c r="C158" s="339">
        <v>107640</v>
      </c>
      <c r="D158" s="339">
        <v>110244</v>
      </c>
      <c r="E158" s="339">
        <v>245987</v>
      </c>
      <c r="F158" s="339">
        <v>158770.00000000003</v>
      </c>
      <c r="G158" s="339">
        <v>52877.000000000007</v>
      </c>
      <c r="H158" s="339">
        <v>87419</v>
      </c>
      <c r="I158" s="339">
        <v>78654</v>
      </c>
      <c r="J158" s="339">
        <v>145890</v>
      </c>
      <c r="K158" s="339">
        <v>58244</v>
      </c>
      <c r="L158" s="339">
        <v>52147</v>
      </c>
      <c r="M158" s="339">
        <v>49895</v>
      </c>
      <c r="N158" s="340">
        <f t="shared" si="6"/>
        <v>1259545</v>
      </c>
      <c r="O158" s="26"/>
      <c r="P158" s="23"/>
      <c r="Q158" s="13"/>
      <c r="R158" s="13"/>
      <c r="S158" s="13"/>
      <c r="T158" s="13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</row>
    <row r="159" spans="1:33" ht="34.5" customHeight="1" x14ac:dyDescent="0.45">
      <c r="A159" s="338" t="s">
        <v>27</v>
      </c>
      <c r="B159" s="339">
        <v>55464</v>
      </c>
      <c r="C159" s="339">
        <v>21777</v>
      </c>
      <c r="D159" s="339">
        <v>27756</v>
      </c>
      <c r="E159" s="339">
        <v>26873.999999999996</v>
      </c>
      <c r="F159" s="339">
        <v>27701</v>
      </c>
      <c r="G159" s="339">
        <v>24660.000000000004</v>
      </c>
      <c r="H159" s="339">
        <v>28975</v>
      </c>
      <c r="I159" s="339">
        <v>16201</v>
      </c>
      <c r="J159" s="339">
        <v>23589</v>
      </c>
      <c r="K159" s="339">
        <v>20102</v>
      </c>
      <c r="L159" s="339">
        <v>24978</v>
      </c>
      <c r="M159" s="339">
        <v>37848.000000000007</v>
      </c>
      <c r="N159" s="340">
        <f t="shared" si="6"/>
        <v>335925</v>
      </c>
      <c r="O159" s="26"/>
      <c r="P159" s="23"/>
      <c r="Q159" s="13"/>
      <c r="R159" s="13"/>
      <c r="S159" s="13"/>
      <c r="T159" s="13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</row>
    <row r="160" spans="1:33" ht="34.5" customHeight="1" x14ac:dyDescent="0.45">
      <c r="A160" s="338" t="s">
        <v>49</v>
      </c>
      <c r="B160" s="339">
        <v>3201</v>
      </c>
      <c r="C160" s="339">
        <v>3389</v>
      </c>
      <c r="D160" s="339">
        <v>12013.999999999998</v>
      </c>
      <c r="E160" s="339">
        <v>3408</v>
      </c>
      <c r="F160" s="339">
        <v>5021</v>
      </c>
      <c r="G160" s="339">
        <v>5921</v>
      </c>
      <c r="H160" s="339">
        <v>5030</v>
      </c>
      <c r="I160" s="339">
        <v>3845.0000000000005</v>
      </c>
      <c r="J160" s="339">
        <v>4473</v>
      </c>
      <c r="K160" s="339">
        <v>5456</v>
      </c>
      <c r="L160" s="339">
        <v>5574</v>
      </c>
      <c r="M160" s="339">
        <v>4935</v>
      </c>
      <c r="N160" s="340">
        <f t="shared" si="6"/>
        <v>62267</v>
      </c>
      <c r="O160" s="26"/>
      <c r="P160" s="23"/>
      <c r="Q160" s="13"/>
      <c r="R160" s="13"/>
      <c r="S160" s="13"/>
      <c r="T160" s="13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</row>
    <row r="161" spans="1:33" s="29" customFormat="1" ht="34.5" customHeight="1" x14ac:dyDescent="0.45">
      <c r="A161" s="341" t="s">
        <v>50</v>
      </c>
      <c r="B161" s="342">
        <v>2095</v>
      </c>
      <c r="C161" s="342">
        <v>3012</v>
      </c>
      <c r="D161" s="342">
        <v>2541</v>
      </c>
      <c r="E161" s="342">
        <v>810</v>
      </c>
      <c r="F161" s="342">
        <v>1480</v>
      </c>
      <c r="G161" s="342">
        <v>2500.9999999999995</v>
      </c>
      <c r="H161" s="342">
        <v>3541</v>
      </c>
      <c r="I161" s="342">
        <v>1375</v>
      </c>
      <c r="J161" s="342">
        <v>1652</v>
      </c>
      <c r="K161" s="342">
        <v>1553.9999999999998</v>
      </c>
      <c r="L161" s="342">
        <v>1752</v>
      </c>
      <c r="M161" s="342">
        <v>1425</v>
      </c>
      <c r="N161" s="343">
        <f t="shared" si="6"/>
        <v>23738</v>
      </c>
      <c r="O161" s="26"/>
      <c r="P161" s="27"/>
      <c r="Q161" s="13"/>
      <c r="R161" s="26"/>
      <c r="S161" s="26"/>
      <c r="T161" s="26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</row>
    <row r="162" spans="1:33" ht="34.5" customHeight="1" x14ac:dyDescent="0.45">
      <c r="A162" s="338" t="s">
        <v>51</v>
      </c>
      <c r="B162" s="339">
        <v>12140</v>
      </c>
      <c r="C162" s="339">
        <v>10820</v>
      </c>
      <c r="D162" s="339">
        <v>33021</v>
      </c>
      <c r="E162" s="339">
        <v>10591.999999999998</v>
      </c>
      <c r="F162" s="339">
        <v>47337</v>
      </c>
      <c r="G162" s="339">
        <v>42897</v>
      </c>
      <c r="H162" s="339">
        <v>43072</v>
      </c>
      <c r="I162" s="339">
        <v>19500.999999999996</v>
      </c>
      <c r="J162" s="339">
        <v>36296</v>
      </c>
      <c r="K162" s="339">
        <v>27832.000000000004</v>
      </c>
      <c r="L162" s="339">
        <v>9954</v>
      </c>
      <c r="M162" s="339">
        <v>32104.000000000004</v>
      </c>
      <c r="N162" s="340">
        <f t="shared" si="6"/>
        <v>325566</v>
      </c>
      <c r="O162" s="26"/>
      <c r="P162" s="23"/>
      <c r="Q162" s="13"/>
      <c r="R162" s="13"/>
      <c r="S162" s="13"/>
      <c r="T162" s="13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</row>
    <row r="163" spans="1:33" ht="34.5" customHeight="1" x14ac:dyDescent="0.45">
      <c r="A163" s="338" t="s">
        <v>31</v>
      </c>
      <c r="B163" s="339">
        <v>112547</v>
      </c>
      <c r="C163" s="339">
        <v>58621.000000000007</v>
      </c>
      <c r="D163" s="339">
        <v>62547</v>
      </c>
      <c r="E163" s="339">
        <v>62143.999999999993</v>
      </c>
      <c r="F163" s="339">
        <v>41249</v>
      </c>
      <c r="G163" s="339">
        <v>52784.000000000015</v>
      </c>
      <c r="H163" s="339">
        <v>42539</v>
      </c>
      <c r="I163" s="339">
        <v>56214.000000000007</v>
      </c>
      <c r="J163" s="339">
        <v>55132</v>
      </c>
      <c r="K163" s="339">
        <v>54230</v>
      </c>
      <c r="L163" s="339">
        <v>53012.000000000007</v>
      </c>
      <c r="M163" s="339">
        <v>64521</v>
      </c>
      <c r="N163" s="340">
        <f t="shared" si="6"/>
        <v>715540</v>
      </c>
      <c r="O163" s="26"/>
      <c r="P163" s="23"/>
      <c r="Q163" s="13"/>
      <c r="R163" s="13"/>
      <c r="S163" s="13"/>
      <c r="T163" s="13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</row>
    <row r="164" spans="1:33" ht="34.5" customHeight="1" x14ac:dyDescent="0.45">
      <c r="A164" s="338" t="s">
        <v>258</v>
      </c>
      <c r="B164" s="339">
        <v>465391.70553005219</v>
      </c>
      <c r="C164" s="339">
        <v>815968.5305084869</v>
      </c>
      <c r="D164" s="339">
        <v>890015.44575172185</v>
      </c>
      <c r="E164" s="339">
        <v>416280.79820973915</v>
      </c>
      <c r="F164" s="339">
        <v>0</v>
      </c>
      <c r="G164" s="339">
        <v>0</v>
      </c>
      <c r="H164" s="339">
        <v>0</v>
      </c>
      <c r="I164" s="339">
        <v>0</v>
      </c>
      <c r="J164" s="339">
        <v>0</v>
      </c>
      <c r="K164" s="339">
        <v>0</v>
      </c>
      <c r="L164" s="339">
        <v>0</v>
      </c>
      <c r="M164" s="339">
        <v>0</v>
      </c>
      <c r="N164" s="340">
        <f t="shared" si="6"/>
        <v>2587656.4800000004</v>
      </c>
      <c r="O164" s="26"/>
      <c r="P164" s="23"/>
      <c r="Q164" s="13"/>
      <c r="R164" s="13"/>
      <c r="S164" s="13"/>
      <c r="T164" s="13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</row>
    <row r="165" spans="1:33" ht="34.5" customHeight="1" x14ac:dyDescent="0.45">
      <c r="A165" s="338" t="s">
        <v>33</v>
      </c>
      <c r="B165" s="339">
        <v>63455</v>
      </c>
      <c r="C165" s="339">
        <v>62141</v>
      </c>
      <c r="D165" s="339">
        <v>139214</v>
      </c>
      <c r="E165" s="339">
        <v>59321</v>
      </c>
      <c r="F165" s="339">
        <v>57852.000000000007</v>
      </c>
      <c r="G165" s="339">
        <v>133658</v>
      </c>
      <c r="H165" s="339">
        <v>85201.000000000015</v>
      </c>
      <c r="I165" s="339">
        <v>55120</v>
      </c>
      <c r="J165" s="339">
        <v>88954</v>
      </c>
      <c r="K165" s="339">
        <v>79969.000000000015</v>
      </c>
      <c r="L165" s="339">
        <v>71156</v>
      </c>
      <c r="M165" s="339">
        <v>65605</v>
      </c>
      <c r="N165" s="340">
        <f t="shared" si="6"/>
        <v>961646</v>
      </c>
      <c r="O165" s="26"/>
      <c r="P165" s="23"/>
      <c r="Q165" s="13"/>
      <c r="R165" s="13"/>
      <c r="S165" s="13"/>
      <c r="T165" s="13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</row>
    <row r="166" spans="1:33" ht="34.5" customHeight="1" x14ac:dyDescent="0.45">
      <c r="A166" s="338" t="s">
        <v>34</v>
      </c>
      <c r="B166" s="339">
        <v>29294</v>
      </c>
      <c r="C166" s="339">
        <v>22139.999999999996</v>
      </c>
      <c r="D166" s="339">
        <v>12041</v>
      </c>
      <c r="E166" s="339">
        <v>20140.999999999996</v>
      </c>
      <c r="F166" s="339">
        <v>15414</v>
      </c>
      <c r="G166" s="339">
        <v>9721</v>
      </c>
      <c r="H166" s="339">
        <v>15129</v>
      </c>
      <c r="I166" s="339">
        <v>8201</v>
      </c>
      <c r="J166" s="339">
        <v>20021</v>
      </c>
      <c r="K166" s="339">
        <v>10920.000000000002</v>
      </c>
      <c r="L166" s="339">
        <v>11542</v>
      </c>
      <c r="M166" s="339">
        <v>15250</v>
      </c>
      <c r="N166" s="340">
        <f t="shared" si="6"/>
        <v>189814</v>
      </c>
      <c r="O166" s="26"/>
      <c r="P166" s="23"/>
      <c r="Q166" s="13"/>
      <c r="R166" s="13"/>
      <c r="S166" s="13"/>
      <c r="T166" s="13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</row>
    <row r="167" spans="1:33" ht="34.5" customHeight="1" x14ac:dyDescent="0.45">
      <c r="A167" s="338" t="s">
        <v>68</v>
      </c>
      <c r="B167" s="339">
        <v>1721</v>
      </c>
      <c r="C167" s="339">
        <v>1795</v>
      </c>
      <c r="D167" s="339">
        <v>1893</v>
      </c>
      <c r="E167" s="339">
        <v>3621</v>
      </c>
      <c r="F167" s="339">
        <v>1561</v>
      </c>
      <c r="G167" s="339">
        <v>1586.9999999999998</v>
      </c>
      <c r="H167" s="339">
        <v>1676</v>
      </c>
      <c r="I167" s="339">
        <v>2165</v>
      </c>
      <c r="J167" s="339">
        <v>1852</v>
      </c>
      <c r="K167" s="339">
        <v>2554.0000000000005</v>
      </c>
      <c r="L167" s="339">
        <v>2458.0000000000005</v>
      </c>
      <c r="M167" s="339">
        <v>2102</v>
      </c>
      <c r="N167" s="340">
        <f t="shared" si="6"/>
        <v>24985</v>
      </c>
      <c r="O167" s="26"/>
      <c r="P167" s="23"/>
      <c r="Q167" s="13"/>
      <c r="R167" s="13"/>
      <c r="S167" s="13"/>
      <c r="T167" s="13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1:33" ht="34.5" customHeight="1" x14ac:dyDescent="0.45">
      <c r="A168" s="338" t="s">
        <v>69</v>
      </c>
      <c r="B168" s="339">
        <v>3985</v>
      </c>
      <c r="C168" s="339">
        <v>5841</v>
      </c>
      <c r="D168" s="339">
        <v>3785</v>
      </c>
      <c r="E168" s="339">
        <v>6064</v>
      </c>
      <c r="F168" s="339">
        <v>5877</v>
      </c>
      <c r="G168" s="339">
        <v>9301</v>
      </c>
      <c r="H168" s="339">
        <v>6708</v>
      </c>
      <c r="I168" s="339">
        <v>3860</v>
      </c>
      <c r="J168" s="339">
        <v>6879</v>
      </c>
      <c r="K168" s="339">
        <v>4832</v>
      </c>
      <c r="L168" s="339">
        <v>4865</v>
      </c>
      <c r="M168" s="339">
        <v>4908</v>
      </c>
      <c r="N168" s="340">
        <f t="shared" si="6"/>
        <v>66905</v>
      </c>
      <c r="O168" s="26"/>
      <c r="P168" s="23"/>
      <c r="Q168" s="13"/>
      <c r="R168" s="13"/>
      <c r="S168" s="13"/>
      <c r="T168" s="13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</row>
    <row r="169" spans="1:33" ht="34.5" customHeight="1" x14ac:dyDescent="0.45">
      <c r="A169" s="338" t="s">
        <v>35</v>
      </c>
      <c r="B169" s="339">
        <v>2104</v>
      </c>
      <c r="C169" s="339">
        <v>2850</v>
      </c>
      <c r="D169" s="339">
        <v>1620</v>
      </c>
      <c r="E169" s="339">
        <v>3214</v>
      </c>
      <c r="F169" s="339">
        <v>2301</v>
      </c>
      <c r="G169" s="339">
        <v>5684</v>
      </c>
      <c r="H169" s="339">
        <v>4520</v>
      </c>
      <c r="I169" s="339">
        <v>1260</v>
      </c>
      <c r="J169" s="339">
        <v>4011</v>
      </c>
      <c r="K169" s="339">
        <v>2101</v>
      </c>
      <c r="L169" s="339">
        <v>1985</v>
      </c>
      <c r="M169" s="339">
        <v>2241</v>
      </c>
      <c r="N169" s="340">
        <f t="shared" si="6"/>
        <v>33891</v>
      </c>
      <c r="O169" s="26"/>
      <c r="P169" s="23"/>
      <c r="Q169" s="13"/>
      <c r="R169" s="13"/>
      <c r="S169" s="13"/>
      <c r="T169" s="13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</row>
    <row r="170" spans="1:33" ht="34.5" customHeight="1" x14ac:dyDescent="0.45">
      <c r="A170" s="338" t="s">
        <v>70</v>
      </c>
      <c r="B170" s="339">
        <v>14921.000000000004</v>
      </c>
      <c r="C170" s="339">
        <v>12547</v>
      </c>
      <c r="D170" s="339">
        <v>11424</v>
      </c>
      <c r="E170" s="339">
        <v>16620</v>
      </c>
      <c r="F170" s="339">
        <v>16945</v>
      </c>
      <c r="G170" s="339">
        <v>14295.999999999998</v>
      </c>
      <c r="H170" s="339">
        <v>16538</v>
      </c>
      <c r="I170" s="339">
        <v>10687</v>
      </c>
      <c r="J170" s="339">
        <v>8998</v>
      </c>
      <c r="K170" s="339">
        <v>7720</v>
      </c>
      <c r="L170" s="339">
        <v>6213.9999999999991</v>
      </c>
      <c r="M170" s="339">
        <v>13456</v>
      </c>
      <c r="N170" s="340">
        <f t="shared" si="6"/>
        <v>150366</v>
      </c>
      <c r="O170" s="26"/>
      <c r="P170" s="23"/>
      <c r="Q170" s="13"/>
      <c r="R170" s="13"/>
      <c r="S170" s="13"/>
      <c r="T170" s="13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1:33" ht="34.5" customHeight="1" x14ac:dyDescent="0.45">
      <c r="A171" s="338" t="s">
        <v>71</v>
      </c>
      <c r="B171" s="339">
        <v>2213</v>
      </c>
      <c r="C171" s="339">
        <v>14709</v>
      </c>
      <c r="D171" s="339">
        <v>5413</v>
      </c>
      <c r="E171" s="339">
        <v>6572</v>
      </c>
      <c r="F171" s="339">
        <v>6393</v>
      </c>
      <c r="G171" s="339">
        <v>5200.9999999999991</v>
      </c>
      <c r="H171" s="339">
        <v>4928</v>
      </c>
      <c r="I171" s="339">
        <v>4592</v>
      </c>
      <c r="J171" s="339">
        <v>5025</v>
      </c>
      <c r="K171" s="339">
        <v>6359</v>
      </c>
      <c r="L171" s="339">
        <v>4512</v>
      </c>
      <c r="M171" s="339">
        <v>4859</v>
      </c>
      <c r="N171" s="340">
        <f t="shared" si="6"/>
        <v>70776</v>
      </c>
      <c r="O171" s="26"/>
      <c r="P171" s="23"/>
      <c r="Q171" s="13"/>
      <c r="R171" s="13"/>
      <c r="S171" s="13"/>
      <c r="T171" s="13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1:33" ht="34.5" customHeight="1" x14ac:dyDescent="0.45">
      <c r="A172" s="338" t="s">
        <v>37</v>
      </c>
      <c r="B172" s="339">
        <v>7783</v>
      </c>
      <c r="C172" s="339">
        <v>6200.9999999999991</v>
      </c>
      <c r="D172" s="339">
        <v>7547</v>
      </c>
      <c r="E172" s="339">
        <v>8957</v>
      </c>
      <c r="F172" s="339">
        <v>5995</v>
      </c>
      <c r="G172" s="339">
        <v>7784</v>
      </c>
      <c r="H172" s="339">
        <v>16632</v>
      </c>
      <c r="I172" s="339">
        <v>8214</v>
      </c>
      <c r="J172" s="339">
        <v>15396</v>
      </c>
      <c r="K172" s="339">
        <v>12221</v>
      </c>
      <c r="L172" s="339">
        <v>9850</v>
      </c>
      <c r="M172" s="339">
        <v>8457</v>
      </c>
      <c r="N172" s="340">
        <f t="shared" si="6"/>
        <v>115037</v>
      </c>
      <c r="O172" s="26"/>
      <c r="P172" s="23"/>
      <c r="Q172" s="13"/>
      <c r="R172" s="13"/>
      <c r="S172" s="13"/>
      <c r="T172" s="13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</row>
    <row r="173" spans="1:33" ht="34.5" customHeight="1" x14ac:dyDescent="0.45">
      <c r="A173" s="338" t="s">
        <v>38</v>
      </c>
      <c r="B173" s="339">
        <v>9816</v>
      </c>
      <c r="C173" s="339">
        <v>12958</v>
      </c>
      <c r="D173" s="339">
        <v>9854</v>
      </c>
      <c r="E173" s="339">
        <v>12451</v>
      </c>
      <c r="F173" s="339">
        <v>12865</v>
      </c>
      <c r="G173" s="339">
        <v>20618</v>
      </c>
      <c r="H173" s="339">
        <v>27078</v>
      </c>
      <c r="I173" s="339">
        <v>26822</v>
      </c>
      <c r="J173" s="339">
        <v>35643</v>
      </c>
      <c r="K173" s="339">
        <v>22795</v>
      </c>
      <c r="L173" s="339">
        <v>35987</v>
      </c>
      <c r="M173" s="339">
        <v>13654</v>
      </c>
      <c r="N173" s="340">
        <f>SUM(B173:M173)</f>
        <v>240541</v>
      </c>
      <c r="O173" s="26"/>
      <c r="P173" s="23"/>
      <c r="Q173" s="13"/>
      <c r="R173" s="13"/>
      <c r="S173" s="13"/>
      <c r="T173" s="13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</row>
    <row r="174" spans="1:33" ht="34.5" customHeight="1" x14ac:dyDescent="0.45">
      <c r="A174" s="338" t="s">
        <v>52</v>
      </c>
      <c r="B174" s="339">
        <v>98540.999999999985</v>
      </c>
      <c r="C174" s="339">
        <v>163743.99999999997</v>
      </c>
      <c r="D174" s="339">
        <v>78954</v>
      </c>
      <c r="E174" s="339">
        <v>18214</v>
      </c>
      <c r="F174" s="339">
        <v>28905</v>
      </c>
      <c r="G174" s="339">
        <v>83901.000000000015</v>
      </c>
      <c r="H174" s="339">
        <v>81024</v>
      </c>
      <c r="I174" s="339">
        <v>111204.00000000001</v>
      </c>
      <c r="J174" s="339">
        <v>125989</v>
      </c>
      <c r="K174" s="339">
        <v>142158</v>
      </c>
      <c r="L174" s="339">
        <v>73191</v>
      </c>
      <c r="M174" s="339">
        <v>98954</v>
      </c>
      <c r="N174" s="340">
        <f t="shared" si="6"/>
        <v>1104779</v>
      </c>
      <c r="O174" s="26"/>
      <c r="P174" s="23"/>
      <c r="Q174" s="13"/>
      <c r="R174" s="13"/>
      <c r="S174" s="13"/>
      <c r="T174" s="13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3" ht="34.5" customHeight="1" x14ac:dyDescent="0.45">
      <c r="A175" s="338" t="s">
        <v>53</v>
      </c>
      <c r="B175" s="339">
        <v>30148.999999999996</v>
      </c>
      <c r="C175" s="339">
        <v>38520</v>
      </c>
      <c r="D175" s="339">
        <v>15421</v>
      </c>
      <c r="E175" s="339">
        <v>8658</v>
      </c>
      <c r="F175" s="339">
        <v>37754</v>
      </c>
      <c r="G175" s="339">
        <v>28211</v>
      </c>
      <c r="H175" s="339">
        <v>33101</v>
      </c>
      <c r="I175" s="339">
        <v>22102</v>
      </c>
      <c r="J175" s="339">
        <v>35641</v>
      </c>
      <c r="K175" s="339">
        <v>32844</v>
      </c>
      <c r="L175" s="339">
        <v>25874</v>
      </c>
      <c r="M175" s="339">
        <v>35699</v>
      </c>
      <c r="N175" s="340">
        <f t="shared" si="6"/>
        <v>343974</v>
      </c>
      <c r="O175" s="26"/>
      <c r="P175" s="23"/>
      <c r="Q175" s="13"/>
      <c r="R175" s="13"/>
      <c r="S175" s="13"/>
      <c r="T175" s="13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1:33" ht="34.5" customHeight="1" x14ac:dyDescent="0.45">
      <c r="A176" s="338" t="s">
        <v>54</v>
      </c>
      <c r="B176" s="339">
        <v>20731</v>
      </c>
      <c r="C176" s="339">
        <v>23013.999999999996</v>
      </c>
      <c r="D176" s="339">
        <v>15010.000000000002</v>
      </c>
      <c r="E176" s="339">
        <v>24104.000000000004</v>
      </c>
      <c r="F176" s="339">
        <v>23564.000000000004</v>
      </c>
      <c r="G176" s="339">
        <v>27453</v>
      </c>
      <c r="H176" s="339">
        <v>19656</v>
      </c>
      <c r="I176" s="339">
        <v>35583</v>
      </c>
      <c r="J176" s="339">
        <v>27899</v>
      </c>
      <c r="K176" s="339">
        <v>20620</v>
      </c>
      <c r="L176" s="339">
        <v>47521.000000000007</v>
      </c>
      <c r="M176" s="339">
        <v>32014.000000000004</v>
      </c>
      <c r="N176" s="340">
        <f t="shared" si="6"/>
        <v>317169</v>
      </c>
      <c r="O176" s="26"/>
      <c r="P176" s="23"/>
      <c r="Q176" s="13"/>
      <c r="R176" s="13"/>
      <c r="S176" s="13"/>
      <c r="T176" s="13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1:33" ht="34.5" customHeight="1" x14ac:dyDescent="0.45">
      <c r="A177" s="338" t="s">
        <v>79</v>
      </c>
      <c r="B177" s="339">
        <v>1158</v>
      </c>
      <c r="C177" s="339">
        <v>2104</v>
      </c>
      <c r="D177" s="339">
        <v>855.99999999999989</v>
      </c>
      <c r="E177" s="339">
        <v>1080</v>
      </c>
      <c r="F177" s="339">
        <v>1120</v>
      </c>
      <c r="G177" s="339">
        <v>2214</v>
      </c>
      <c r="H177" s="339">
        <v>1402</v>
      </c>
      <c r="I177" s="339">
        <v>1204</v>
      </c>
      <c r="J177" s="339">
        <v>785</v>
      </c>
      <c r="K177" s="339">
        <v>942</v>
      </c>
      <c r="L177" s="339">
        <v>8547</v>
      </c>
      <c r="M177" s="339">
        <v>895</v>
      </c>
      <c r="N177" s="340">
        <f t="shared" si="6"/>
        <v>22307</v>
      </c>
      <c r="O177" s="26"/>
      <c r="P177" s="23"/>
      <c r="Q177" s="13"/>
      <c r="R177" s="13"/>
      <c r="S177" s="13"/>
      <c r="T177" s="13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1:33" ht="34.5" customHeight="1" x14ac:dyDescent="0.45">
      <c r="A178" s="338" t="s">
        <v>55</v>
      </c>
      <c r="B178" s="339">
        <v>102144</v>
      </c>
      <c r="C178" s="339">
        <v>92283</v>
      </c>
      <c r="D178" s="339">
        <v>47013.999999999993</v>
      </c>
      <c r="E178" s="339">
        <v>42014</v>
      </c>
      <c r="F178" s="339">
        <v>41021</v>
      </c>
      <c r="G178" s="339">
        <v>28521</v>
      </c>
      <c r="H178" s="339">
        <v>14520.999999999998</v>
      </c>
      <c r="I178" s="339">
        <v>8954.0000000000018</v>
      </c>
      <c r="J178" s="339">
        <v>19211</v>
      </c>
      <c r="K178" s="339">
        <v>25147.000000000004</v>
      </c>
      <c r="L178" s="339">
        <v>58211</v>
      </c>
      <c r="M178" s="339">
        <v>114188</v>
      </c>
      <c r="N178" s="340">
        <f t="shared" si="6"/>
        <v>593229</v>
      </c>
      <c r="O178" s="26"/>
      <c r="P178" s="23"/>
      <c r="Q178" s="13"/>
      <c r="R178" s="13"/>
      <c r="S178" s="13"/>
      <c r="T178" s="13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1:33" ht="34.5" customHeight="1" x14ac:dyDescent="0.45">
      <c r="A179" s="338" t="s">
        <v>56</v>
      </c>
      <c r="B179" s="339">
        <v>8521</v>
      </c>
      <c r="C179" s="339">
        <v>18953.999999999996</v>
      </c>
      <c r="D179" s="339">
        <v>19584</v>
      </c>
      <c r="E179" s="339">
        <v>11020</v>
      </c>
      <c r="F179" s="339">
        <v>9920</v>
      </c>
      <c r="G179" s="339">
        <v>9521</v>
      </c>
      <c r="H179" s="339">
        <v>13451</v>
      </c>
      <c r="I179" s="339">
        <v>12144</v>
      </c>
      <c r="J179" s="339">
        <v>16201</v>
      </c>
      <c r="K179" s="339">
        <v>15977</v>
      </c>
      <c r="L179" s="339">
        <v>12450</v>
      </c>
      <c r="M179" s="339">
        <v>17825</v>
      </c>
      <c r="N179" s="340">
        <f t="shared" si="6"/>
        <v>165568</v>
      </c>
      <c r="O179" s="26"/>
      <c r="P179" s="23"/>
      <c r="Q179" s="13"/>
      <c r="R179" s="13"/>
      <c r="S179" s="13"/>
      <c r="T179" s="13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1:33" ht="34.5" customHeight="1" x14ac:dyDescent="0.45">
      <c r="A180" s="338" t="s">
        <v>80</v>
      </c>
      <c r="B180" s="339">
        <v>26547</v>
      </c>
      <c r="C180" s="339">
        <v>36581</v>
      </c>
      <c r="D180" s="339">
        <v>27454</v>
      </c>
      <c r="E180" s="339">
        <v>23541</v>
      </c>
      <c r="F180" s="339">
        <v>36546.999999999993</v>
      </c>
      <c r="G180" s="339">
        <v>33214.000000000007</v>
      </c>
      <c r="H180" s="339">
        <v>43904</v>
      </c>
      <c r="I180" s="339">
        <v>52688</v>
      </c>
      <c r="J180" s="339">
        <v>52147.000000000007</v>
      </c>
      <c r="K180" s="339">
        <v>48754</v>
      </c>
      <c r="L180" s="339">
        <v>32014.000000000004</v>
      </c>
      <c r="M180" s="339">
        <v>35021.000000000007</v>
      </c>
      <c r="N180" s="340">
        <f t="shared" si="6"/>
        <v>448412</v>
      </c>
      <c r="O180" s="26"/>
      <c r="P180" s="23"/>
      <c r="Q180" s="13"/>
      <c r="R180" s="13"/>
      <c r="S180" s="13"/>
      <c r="T180" s="13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1:33" ht="34.5" customHeight="1" x14ac:dyDescent="0.45">
      <c r="A181" s="338" t="s">
        <v>81</v>
      </c>
      <c r="B181" s="339">
        <v>3421</v>
      </c>
      <c r="C181" s="339">
        <v>2147</v>
      </c>
      <c r="D181" s="339">
        <v>1121</v>
      </c>
      <c r="E181" s="339">
        <v>952</v>
      </c>
      <c r="F181" s="339">
        <v>354</v>
      </c>
      <c r="G181" s="339">
        <v>852</v>
      </c>
      <c r="H181" s="339">
        <v>25</v>
      </c>
      <c r="I181" s="339">
        <v>0</v>
      </c>
      <c r="J181" s="339">
        <v>254</v>
      </c>
      <c r="K181" s="339">
        <v>421</v>
      </c>
      <c r="L181" s="339">
        <v>2564</v>
      </c>
      <c r="M181" s="339">
        <v>7512</v>
      </c>
      <c r="N181" s="340">
        <f t="shared" si="6"/>
        <v>19623</v>
      </c>
      <c r="O181" s="26"/>
      <c r="P181" s="23"/>
      <c r="Q181" s="13"/>
      <c r="R181" s="13"/>
      <c r="S181" s="13"/>
      <c r="T181" s="13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1:33" ht="34.5" customHeight="1" x14ac:dyDescent="0.45">
      <c r="A182" s="338" t="s">
        <v>57</v>
      </c>
      <c r="B182" s="339">
        <v>23014.000000000004</v>
      </c>
      <c r="C182" s="339">
        <v>8954</v>
      </c>
      <c r="D182" s="339">
        <v>4921</v>
      </c>
      <c r="E182" s="339">
        <v>95</v>
      </c>
      <c r="F182" s="339">
        <v>0</v>
      </c>
      <c r="G182" s="339">
        <v>65</v>
      </c>
      <c r="H182" s="339">
        <v>301</v>
      </c>
      <c r="I182" s="339">
        <v>0</v>
      </c>
      <c r="J182" s="339">
        <v>72</v>
      </c>
      <c r="K182" s="339">
        <v>0</v>
      </c>
      <c r="L182" s="339">
        <v>14521</v>
      </c>
      <c r="M182" s="339">
        <v>19896</v>
      </c>
      <c r="N182" s="340">
        <f t="shared" si="6"/>
        <v>71839</v>
      </c>
      <c r="O182" s="26"/>
      <c r="P182" s="23"/>
      <c r="Q182" s="13"/>
      <c r="R182" s="13"/>
      <c r="S182" s="13"/>
      <c r="T182" s="13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</row>
    <row r="183" spans="1:33" ht="34.5" customHeight="1" x14ac:dyDescent="0.45">
      <c r="A183" s="338" t="s">
        <v>58</v>
      </c>
      <c r="B183" s="339">
        <v>3265478</v>
      </c>
      <c r="C183" s="339">
        <v>3373099.9999999991</v>
      </c>
      <c r="D183" s="339">
        <v>3645214</v>
      </c>
      <c r="E183" s="339">
        <v>3658979</v>
      </c>
      <c r="F183" s="339">
        <v>3569874.9999999995</v>
      </c>
      <c r="G183" s="339">
        <v>3799788.0000000005</v>
      </c>
      <c r="H183" s="339">
        <v>3819888.9999999995</v>
      </c>
      <c r="I183" s="339">
        <v>3689778.9999999995</v>
      </c>
      <c r="J183" s="339">
        <v>3469898.9999999995</v>
      </c>
      <c r="K183" s="339">
        <v>3893510.9999999995</v>
      </c>
      <c r="L183" s="339">
        <v>2421044</v>
      </c>
      <c r="M183" s="339">
        <v>3287549</v>
      </c>
      <c r="N183" s="340">
        <f t="shared" si="5"/>
        <v>41894105</v>
      </c>
      <c r="O183" s="26"/>
      <c r="P183" s="23"/>
      <c r="Q183" s="13"/>
      <c r="R183" s="13"/>
      <c r="S183" s="13"/>
      <c r="T183" s="13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</row>
    <row r="184" spans="1:33" ht="34.5" customHeight="1" x14ac:dyDescent="0.45">
      <c r="A184" s="338" t="s">
        <v>82</v>
      </c>
      <c r="B184" s="339">
        <v>142014</v>
      </c>
      <c r="C184" s="339">
        <v>148852</v>
      </c>
      <c r="D184" s="339">
        <v>169877.00000000003</v>
      </c>
      <c r="E184" s="339">
        <v>332146.99999999994</v>
      </c>
      <c r="F184" s="339">
        <v>258949.00000000003</v>
      </c>
      <c r="G184" s="339">
        <v>197210</v>
      </c>
      <c r="H184" s="339">
        <v>213018</v>
      </c>
      <c r="I184" s="339">
        <v>235688.00000000003</v>
      </c>
      <c r="J184" s="339">
        <v>198173</v>
      </c>
      <c r="K184" s="339">
        <v>159045</v>
      </c>
      <c r="L184" s="339">
        <v>134578</v>
      </c>
      <c r="M184" s="339">
        <v>144041.02470352774</v>
      </c>
      <c r="N184" s="340">
        <f t="shared" si="5"/>
        <v>2333592.0247035278</v>
      </c>
      <c r="O184" s="26"/>
      <c r="P184" s="23"/>
      <c r="Q184" s="13"/>
      <c r="R184" s="13"/>
      <c r="S184" s="13"/>
      <c r="T184" s="13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</row>
    <row r="185" spans="1:33" ht="33.75" hidden="1" customHeight="1" thickBot="1" x14ac:dyDescent="0.4">
      <c r="A185" s="24" t="s">
        <v>46</v>
      </c>
      <c r="B185" s="10">
        <f t="shared" ref="B185:N185" si="7">SUM(B140:B184)</f>
        <v>5763748.7055300521</v>
      </c>
      <c r="C185" s="10">
        <f t="shared" si="7"/>
        <v>6664749.5305084866</v>
      </c>
      <c r="D185" s="10">
        <f t="shared" si="7"/>
        <v>6931540.445751722</v>
      </c>
      <c r="E185" s="10">
        <f t="shared" si="7"/>
        <v>8649633.798209738</v>
      </c>
      <c r="F185" s="10">
        <f t="shared" si="7"/>
        <v>7628832</v>
      </c>
      <c r="G185" s="10">
        <f t="shared" si="7"/>
        <v>6388248</v>
      </c>
      <c r="H185" s="10">
        <f t="shared" si="7"/>
        <v>5873075</v>
      </c>
      <c r="I185" s="10">
        <f t="shared" si="7"/>
        <v>5964095</v>
      </c>
      <c r="J185" s="10">
        <f t="shared" si="7"/>
        <v>6684764</v>
      </c>
      <c r="K185" s="10">
        <f t="shared" si="7"/>
        <v>7601170</v>
      </c>
      <c r="L185" s="10">
        <f t="shared" si="7"/>
        <v>6034998</v>
      </c>
      <c r="M185" s="10">
        <f t="shared" si="7"/>
        <v>5670074.0247035278</v>
      </c>
      <c r="N185" s="11">
        <f t="shared" si="7"/>
        <v>79854928.504703537</v>
      </c>
      <c r="O185" s="26"/>
      <c r="P185" s="23"/>
      <c r="Q185" s="13"/>
      <c r="R185" s="13"/>
      <c r="S185" s="13"/>
      <c r="T185" s="13"/>
    </row>
    <row r="186" spans="1:33" s="111" customFormat="1" ht="26.25" x14ac:dyDescent="0.4">
      <c r="A186" s="344" t="s">
        <v>83</v>
      </c>
      <c r="B186" s="345"/>
      <c r="C186" s="345"/>
      <c r="D186" s="346"/>
      <c r="E186" s="345"/>
      <c r="F186" s="346"/>
      <c r="G186" s="346"/>
      <c r="H186" s="346"/>
      <c r="I186" s="110"/>
      <c r="J186" s="109"/>
      <c r="K186" s="109"/>
      <c r="L186" s="110"/>
      <c r="M186" s="110"/>
      <c r="N186" s="109"/>
      <c r="O186" s="26"/>
      <c r="P186" s="27"/>
      <c r="Q186" s="26"/>
      <c r="R186" s="26"/>
      <c r="S186" s="26"/>
      <c r="T186" s="26"/>
      <c r="AB186" s="80"/>
      <c r="AC186" s="94"/>
      <c r="AD186" s="94"/>
    </row>
    <row r="187" spans="1:33" s="111" customFormat="1" ht="26.25" x14ac:dyDescent="0.4">
      <c r="A187" s="344" t="s">
        <v>84</v>
      </c>
      <c r="B187" s="346"/>
      <c r="C187" s="346"/>
      <c r="D187" s="346"/>
      <c r="E187" s="346"/>
      <c r="F187" s="346"/>
      <c r="G187" s="346"/>
      <c r="H187" s="346"/>
      <c r="I187" s="110"/>
      <c r="J187" s="110"/>
      <c r="K187" s="110"/>
      <c r="L187" s="110"/>
      <c r="M187" s="110"/>
      <c r="N187" s="110"/>
      <c r="O187" s="26"/>
      <c r="P187" s="27"/>
      <c r="Q187" s="26"/>
      <c r="R187" s="26"/>
      <c r="S187" s="26"/>
      <c r="T187" s="26"/>
      <c r="AB187" s="80"/>
      <c r="AC187" s="94"/>
      <c r="AD187" s="94"/>
    </row>
    <row r="188" spans="1:33" s="111" customFormat="1" ht="26.25" x14ac:dyDescent="0.4">
      <c r="A188" s="344" t="s">
        <v>262</v>
      </c>
      <c r="B188" s="346"/>
      <c r="C188" s="346"/>
      <c r="D188" s="346"/>
      <c r="E188" s="346"/>
      <c r="F188" s="346"/>
      <c r="G188" s="346"/>
      <c r="H188" s="346"/>
      <c r="I188" s="110"/>
      <c r="J188" s="110"/>
      <c r="K188" s="110"/>
      <c r="L188" s="110"/>
      <c r="M188" s="110"/>
      <c r="N188" s="110"/>
      <c r="O188" s="26"/>
      <c r="P188" s="27"/>
      <c r="Q188" s="26"/>
      <c r="R188" s="26"/>
      <c r="S188" s="26"/>
      <c r="T188" s="26"/>
      <c r="AB188" s="80"/>
      <c r="AC188" s="94"/>
      <c r="AD188" s="94"/>
    </row>
    <row r="189" spans="1:33" s="111" customFormat="1" ht="26.25" x14ac:dyDescent="0.4">
      <c r="A189" s="344" t="s">
        <v>263</v>
      </c>
      <c r="B189" s="346"/>
      <c r="C189" s="346"/>
      <c r="D189" s="346"/>
      <c r="E189" s="346"/>
      <c r="F189" s="346"/>
      <c r="G189" s="346"/>
      <c r="H189" s="346"/>
      <c r="I189" s="110"/>
      <c r="J189" s="110"/>
      <c r="K189" s="110"/>
      <c r="L189" s="110"/>
      <c r="M189" s="110"/>
      <c r="N189" s="110"/>
      <c r="O189" s="26"/>
      <c r="P189" s="27"/>
      <c r="Q189" s="26"/>
      <c r="R189" s="26"/>
      <c r="S189" s="26"/>
      <c r="T189" s="26"/>
      <c r="AB189" s="80"/>
      <c r="AC189" s="94"/>
      <c r="AD189" s="94"/>
    </row>
    <row r="190" spans="1:33" s="111" customFormat="1" ht="26.25" x14ac:dyDescent="0.4">
      <c r="A190" s="344"/>
      <c r="B190" s="346"/>
      <c r="C190" s="346"/>
      <c r="D190" s="346"/>
      <c r="E190" s="346"/>
      <c r="F190" s="346"/>
      <c r="G190" s="346"/>
      <c r="H190" s="346"/>
      <c r="I190" s="110"/>
      <c r="J190" s="110"/>
      <c r="K190" s="110"/>
      <c r="L190" s="110"/>
      <c r="M190" s="110"/>
      <c r="N190" s="110"/>
      <c r="O190" s="26"/>
      <c r="P190" s="27"/>
      <c r="Q190" s="26"/>
      <c r="R190" s="26"/>
      <c r="S190" s="26"/>
      <c r="T190" s="26"/>
      <c r="AB190" s="80"/>
      <c r="AC190" s="94"/>
      <c r="AD190" s="94"/>
    </row>
    <row r="191" spans="1:33" s="111" customFormat="1" ht="26.25" x14ac:dyDescent="0.4">
      <c r="A191" s="344"/>
      <c r="B191" s="346"/>
      <c r="C191" s="346"/>
      <c r="D191" s="346"/>
      <c r="E191" s="346"/>
      <c r="F191" s="346"/>
      <c r="G191" s="346"/>
      <c r="H191" s="346"/>
      <c r="O191" s="26"/>
      <c r="P191" s="27"/>
      <c r="Q191" s="26"/>
      <c r="R191" s="26"/>
      <c r="S191" s="26"/>
      <c r="T191" s="26"/>
      <c r="AB191" s="80"/>
      <c r="AC191" s="94"/>
      <c r="AD191" s="94"/>
    </row>
    <row r="192" spans="1:33" s="111" customFormat="1" ht="21" x14ac:dyDescent="0.35">
      <c r="A192" s="108"/>
      <c r="O192" s="26"/>
      <c r="P192" s="27"/>
      <c r="Q192" s="26"/>
      <c r="R192" s="26"/>
      <c r="S192" s="26"/>
      <c r="T192" s="26"/>
      <c r="AB192" s="80"/>
      <c r="AC192" s="94"/>
      <c r="AD192" s="94"/>
    </row>
    <row r="193" spans="1:33" s="111" customFormat="1" ht="21" x14ac:dyDescent="0.35">
      <c r="A193" s="108"/>
      <c r="O193" s="26"/>
      <c r="P193" s="27"/>
      <c r="Q193" s="26"/>
      <c r="R193" s="26"/>
      <c r="S193" s="26"/>
      <c r="T193" s="26"/>
      <c r="AB193" s="80"/>
      <c r="AC193" s="94"/>
      <c r="AD193" s="94"/>
    </row>
    <row r="194" spans="1:33" s="111" customFormat="1" ht="21" x14ac:dyDescent="0.35">
      <c r="A194" s="108"/>
      <c r="O194" s="26"/>
      <c r="P194" s="27"/>
      <c r="Q194" s="26"/>
      <c r="R194" s="26"/>
      <c r="S194" s="26"/>
      <c r="T194" s="26"/>
      <c r="AB194" s="80"/>
      <c r="AC194" s="94"/>
      <c r="AD194" s="94"/>
    </row>
    <row r="195" spans="1:33" s="29" customFormat="1" ht="21" x14ac:dyDescent="0.35">
      <c r="O195" s="26"/>
      <c r="P195" s="27"/>
      <c r="Q195" s="26"/>
      <c r="R195" s="26"/>
      <c r="S195" s="26"/>
      <c r="T195" s="26"/>
    </row>
    <row r="196" spans="1:33" s="29" customFormat="1" ht="26.25" x14ac:dyDescent="0.4">
      <c r="A196" s="471"/>
      <c r="B196" s="471"/>
      <c r="C196" s="471"/>
      <c r="D196" s="471"/>
      <c r="E196" s="471"/>
      <c r="F196" s="471"/>
      <c r="G196" s="471"/>
      <c r="H196" s="471"/>
      <c r="I196" s="471"/>
      <c r="J196" s="471"/>
      <c r="K196" s="471"/>
      <c r="L196" s="471"/>
      <c r="M196" s="471"/>
      <c r="N196" s="471"/>
      <c r="O196" s="26"/>
      <c r="P196" s="27"/>
      <c r="Q196" s="26"/>
      <c r="R196" s="26"/>
      <c r="S196" s="26"/>
      <c r="T196" s="26"/>
    </row>
    <row r="197" spans="1:33" s="29" customFormat="1" ht="26.25" x14ac:dyDescent="0.4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26"/>
      <c r="P197" s="27"/>
      <c r="Q197" s="26"/>
      <c r="R197" s="26"/>
      <c r="S197" s="26"/>
      <c r="T197" s="26"/>
    </row>
    <row r="198" spans="1:33" s="29" customFormat="1" ht="26.25" x14ac:dyDescent="0.4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26"/>
      <c r="P198" s="27"/>
      <c r="Q198" s="26"/>
      <c r="R198" s="26"/>
      <c r="S198" s="26"/>
      <c r="T198" s="26"/>
    </row>
    <row r="199" spans="1:33" s="29" customFormat="1" ht="26.25" x14ac:dyDescent="0.4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26"/>
      <c r="P199" s="27"/>
      <c r="Q199" s="26"/>
      <c r="R199" s="26"/>
      <c r="S199" s="26"/>
      <c r="T199" s="26"/>
    </row>
    <row r="200" spans="1:33" s="29" customFormat="1" ht="28.5" x14ac:dyDescent="0.45">
      <c r="A200" s="328"/>
      <c r="B200" s="328"/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26"/>
      <c r="P200" s="27"/>
      <c r="Q200" s="26"/>
      <c r="R200" s="26"/>
      <c r="S200" s="26"/>
      <c r="T200" s="26"/>
    </row>
    <row r="201" spans="1:33" s="29" customFormat="1" ht="28.5" x14ac:dyDescent="0.45">
      <c r="A201" s="476" t="s">
        <v>133</v>
      </c>
      <c r="B201" s="476"/>
      <c r="C201" s="476"/>
      <c r="D201" s="476"/>
      <c r="E201" s="476"/>
      <c r="F201" s="476"/>
      <c r="G201" s="476"/>
      <c r="H201" s="476"/>
      <c r="I201" s="476"/>
      <c r="J201" s="476"/>
      <c r="K201" s="476"/>
      <c r="L201" s="476"/>
      <c r="M201" s="476"/>
      <c r="N201" s="476"/>
      <c r="O201" s="26"/>
      <c r="P201" s="27"/>
      <c r="Q201" s="26"/>
      <c r="R201" s="26"/>
      <c r="S201" s="26"/>
      <c r="T201" s="26"/>
    </row>
    <row r="202" spans="1:33" s="29" customFormat="1" ht="7.5" customHeight="1" x14ac:dyDescent="0.45">
      <c r="A202" s="329"/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26"/>
      <c r="P202" s="27"/>
      <c r="Q202" s="26"/>
      <c r="R202" s="26"/>
      <c r="S202" s="26"/>
      <c r="T202" s="26"/>
    </row>
    <row r="203" spans="1:33" s="29" customFormat="1" ht="28.5" x14ac:dyDescent="0.45">
      <c r="A203" s="473" t="s">
        <v>88</v>
      </c>
      <c r="B203" s="473"/>
      <c r="C203" s="473"/>
      <c r="D203" s="473"/>
      <c r="E203" s="473"/>
      <c r="F203" s="473"/>
      <c r="G203" s="473"/>
      <c r="H203" s="473"/>
      <c r="I203" s="473"/>
      <c r="J203" s="473"/>
      <c r="K203" s="473"/>
      <c r="L203" s="473"/>
      <c r="M203" s="473"/>
      <c r="N203" s="473"/>
      <c r="O203" s="26"/>
      <c r="P203" s="27"/>
      <c r="Q203" s="26"/>
      <c r="R203" s="26"/>
      <c r="S203" s="26"/>
      <c r="T203" s="26"/>
    </row>
    <row r="204" spans="1:33" s="29" customFormat="1" ht="28.5" x14ac:dyDescent="0.45">
      <c r="A204" s="473" t="s">
        <v>90</v>
      </c>
      <c r="B204" s="473"/>
      <c r="C204" s="473"/>
      <c r="D204" s="473"/>
      <c r="E204" s="473"/>
      <c r="F204" s="473"/>
      <c r="G204" s="473"/>
      <c r="H204" s="473"/>
      <c r="I204" s="473"/>
      <c r="J204" s="473"/>
      <c r="K204" s="473"/>
      <c r="L204" s="473"/>
      <c r="M204" s="473"/>
      <c r="N204" s="473"/>
      <c r="O204" s="26"/>
      <c r="P204" s="27"/>
      <c r="Q204" s="26"/>
      <c r="R204" s="26"/>
      <c r="S204" s="26"/>
      <c r="T204" s="26"/>
    </row>
    <row r="205" spans="1:33" s="29" customFormat="1" ht="18" customHeight="1" thickBot="1" x14ac:dyDescent="0.4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26"/>
      <c r="P205" s="27"/>
      <c r="Q205" s="26"/>
      <c r="R205" s="26"/>
      <c r="S205" s="26"/>
      <c r="T205" s="26"/>
    </row>
    <row r="206" spans="1:33" ht="34.5" customHeight="1" x14ac:dyDescent="0.35">
      <c r="A206" s="330" t="s">
        <v>1</v>
      </c>
      <c r="B206" s="331" t="s">
        <v>2</v>
      </c>
      <c r="C206" s="331" t="s">
        <v>3</v>
      </c>
      <c r="D206" s="331" t="s">
        <v>4</v>
      </c>
      <c r="E206" s="331" t="s">
        <v>5</v>
      </c>
      <c r="F206" s="331" t="s">
        <v>6</v>
      </c>
      <c r="G206" s="331" t="s">
        <v>7</v>
      </c>
      <c r="H206" s="331" t="s">
        <v>8</v>
      </c>
      <c r="I206" s="331" t="s">
        <v>9</v>
      </c>
      <c r="J206" s="331" t="s">
        <v>10</v>
      </c>
      <c r="K206" s="331" t="s">
        <v>11</v>
      </c>
      <c r="L206" s="331" t="s">
        <v>12</v>
      </c>
      <c r="M206" s="331" t="s">
        <v>13</v>
      </c>
      <c r="N206" s="332" t="s">
        <v>14</v>
      </c>
      <c r="O206" s="26"/>
      <c r="P206" s="29"/>
      <c r="Q206" s="26"/>
      <c r="R206" s="26"/>
      <c r="S206" s="26"/>
      <c r="T206" s="26"/>
      <c r="U206" s="29"/>
      <c r="V206" s="29"/>
      <c r="W206" s="29"/>
      <c r="X206" s="29"/>
      <c r="Y206" s="29"/>
      <c r="Z206" s="29"/>
      <c r="AA206" s="29"/>
    </row>
    <row r="207" spans="1:33" ht="34.5" customHeight="1" x14ac:dyDescent="0.4">
      <c r="A207" s="333" t="s">
        <v>128</v>
      </c>
      <c r="B207" s="63">
        <f t="shared" ref="B207:M207" si="8">+B140</f>
        <v>38358</v>
      </c>
      <c r="C207" s="63">
        <f t="shared" si="8"/>
        <v>5109</v>
      </c>
      <c r="D207" s="63">
        <f t="shared" si="8"/>
        <v>418254</v>
      </c>
      <c r="E207" s="63">
        <f t="shared" si="8"/>
        <v>2548568</v>
      </c>
      <c r="F207" s="63">
        <f t="shared" si="8"/>
        <v>2208602</v>
      </c>
      <c r="G207" s="63">
        <f t="shared" si="8"/>
        <v>817892.99999999988</v>
      </c>
      <c r="H207" s="63">
        <f t="shared" si="8"/>
        <v>327707</v>
      </c>
      <c r="I207" s="63">
        <f t="shared" si="8"/>
        <v>560173</v>
      </c>
      <c r="J207" s="63">
        <f t="shared" si="8"/>
        <v>1220288.9999999998</v>
      </c>
      <c r="K207" s="63">
        <f t="shared" si="8"/>
        <v>2024017</v>
      </c>
      <c r="L207" s="63">
        <f t="shared" si="8"/>
        <v>1803576</v>
      </c>
      <c r="M207" s="63">
        <f t="shared" si="8"/>
        <v>304217</v>
      </c>
      <c r="N207" s="64">
        <f>SUM(B207:M207)</f>
        <v>12276763</v>
      </c>
      <c r="O207" s="26"/>
      <c r="P207" s="27"/>
      <c r="Q207" s="26"/>
      <c r="R207" s="26"/>
      <c r="S207" s="26"/>
      <c r="T207" s="26"/>
      <c r="U207" s="28"/>
      <c r="V207" s="28"/>
      <c r="W207" s="28"/>
      <c r="X207" s="28"/>
      <c r="Y207" s="28"/>
      <c r="Z207" s="28"/>
      <c r="AA207" s="28"/>
      <c r="AB207" s="25"/>
      <c r="AC207" s="25"/>
      <c r="AD207" s="25"/>
      <c r="AE207" s="25"/>
      <c r="AF207" s="25"/>
      <c r="AG207" s="25"/>
    </row>
    <row r="208" spans="1:33" ht="34.5" customHeight="1" x14ac:dyDescent="0.4">
      <c r="A208" s="333" t="s">
        <v>61</v>
      </c>
      <c r="B208" s="63">
        <f t="shared" ref="B208:M208" si="9">+B141</f>
        <v>53654</v>
      </c>
      <c r="C208" s="63">
        <f t="shared" si="9"/>
        <v>72991</v>
      </c>
      <c r="D208" s="63">
        <f t="shared" si="9"/>
        <v>60143.999999999993</v>
      </c>
      <c r="E208" s="63">
        <f t="shared" si="9"/>
        <v>65878</v>
      </c>
      <c r="F208" s="63">
        <f t="shared" si="9"/>
        <v>75913</v>
      </c>
      <c r="G208" s="63">
        <f t="shared" si="9"/>
        <v>86546.999999999985</v>
      </c>
      <c r="H208" s="63">
        <f t="shared" si="9"/>
        <v>72736</v>
      </c>
      <c r="I208" s="63">
        <f t="shared" si="9"/>
        <v>72491</v>
      </c>
      <c r="J208" s="63">
        <f t="shared" si="9"/>
        <v>126980</v>
      </c>
      <c r="K208" s="63">
        <f t="shared" si="9"/>
        <v>79852</v>
      </c>
      <c r="L208" s="63">
        <f t="shared" si="9"/>
        <v>55897</v>
      </c>
      <c r="M208" s="63">
        <f t="shared" si="9"/>
        <v>95477.999999999985</v>
      </c>
      <c r="N208" s="64">
        <f t="shared" ref="N208:N251" si="10">SUM(B208:M208)</f>
        <v>918561</v>
      </c>
      <c r="O208" s="26"/>
      <c r="P208" s="27"/>
      <c r="Q208" s="26"/>
      <c r="R208" s="26"/>
      <c r="S208" s="26"/>
      <c r="T208" s="26"/>
      <c r="U208" s="28"/>
      <c r="V208" s="28"/>
      <c r="W208" s="28"/>
      <c r="X208" s="28"/>
      <c r="Y208" s="28"/>
      <c r="Z208" s="28"/>
      <c r="AA208" s="28"/>
      <c r="AB208" s="25"/>
      <c r="AC208" s="25"/>
      <c r="AD208" s="25"/>
      <c r="AE208" s="25"/>
      <c r="AF208" s="25"/>
      <c r="AG208" s="25"/>
    </row>
    <row r="209" spans="1:33" ht="34.5" customHeight="1" x14ac:dyDescent="0.4">
      <c r="A209" s="333" t="s">
        <v>15</v>
      </c>
      <c r="B209" s="63">
        <f t="shared" ref="B209:M209" si="11">+B142</f>
        <v>0</v>
      </c>
      <c r="C209" s="63">
        <f t="shared" si="11"/>
        <v>9854</v>
      </c>
      <c r="D209" s="63">
        <f t="shared" si="11"/>
        <v>3254</v>
      </c>
      <c r="E209" s="63">
        <f t="shared" si="11"/>
        <v>0</v>
      </c>
      <c r="F209" s="63">
        <f t="shared" si="11"/>
        <v>2301</v>
      </c>
      <c r="G209" s="63">
        <f t="shared" si="11"/>
        <v>490</v>
      </c>
      <c r="H209" s="63">
        <f t="shared" si="11"/>
        <v>820</v>
      </c>
      <c r="I209" s="63">
        <f t="shared" si="11"/>
        <v>459</v>
      </c>
      <c r="J209" s="63">
        <f t="shared" si="11"/>
        <v>2154</v>
      </c>
      <c r="K209" s="63">
        <f t="shared" si="11"/>
        <v>1901</v>
      </c>
      <c r="L209" s="63">
        <f t="shared" si="11"/>
        <v>670</v>
      </c>
      <c r="M209" s="63">
        <f t="shared" si="11"/>
        <v>3121</v>
      </c>
      <c r="N209" s="64">
        <f>SUM(B209:M209)</f>
        <v>25024</v>
      </c>
      <c r="O209" s="26"/>
      <c r="P209" s="27"/>
      <c r="Q209" s="26"/>
      <c r="R209" s="26"/>
      <c r="S209" s="26"/>
      <c r="T209" s="26"/>
      <c r="U209" s="28"/>
      <c r="V209" s="28"/>
      <c r="W209" s="28"/>
      <c r="X209" s="28"/>
      <c r="Y209" s="28"/>
      <c r="Z209" s="28"/>
      <c r="AA209" s="28"/>
      <c r="AB209" s="25"/>
      <c r="AC209" s="25"/>
      <c r="AD209" s="25"/>
      <c r="AE209" s="25"/>
      <c r="AF209" s="25"/>
      <c r="AG209" s="25"/>
    </row>
    <row r="210" spans="1:33" ht="34.5" customHeight="1" x14ac:dyDescent="0.4">
      <c r="A210" s="333" t="s">
        <v>16</v>
      </c>
      <c r="B210" s="63">
        <f t="shared" ref="B210:M210" si="12">+B143*15</f>
        <v>703425.00000000012</v>
      </c>
      <c r="C210" s="63">
        <f t="shared" si="12"/>
        <v>676350</v>
      </c>
      <c r="D210" s="63">
        <f t="shared" si="12"/>
        <v>684779.99999999988</v>
      </c>
      <c r="E210" s="63">
        <f t="shared" si="12"/>
        <v>693600</v>
      </c>
      <c r="F210" s="63">
        <f t="shared" si="12"/>
        <v>645315</v>
      </c>
      <c r="G210" s="63">
        <f t="shared" si="12"/>
        <v>664515</v>
      </c>
      <c r="H210" s="63">
        <f t="shared" si="12"/>
        <v>698970</v>
      </c>
      <c r="I210" s="63">
        <f t="shared" si="12"/>
        <v>695670</v>
      </c>
      <c r="J210" s="63">
        <f t="shared" si="12"/>
        <v>689804.99999999988</v>
      </c>
      <c r="K210" s="63">
        <f t="shared" si="12"/>
        <v>719835</v>
      </c>
      <c r="L210" s="63">
        <f t="shared" si="12"/>
        <v>693210</v>
      </c>
      <c r="M210" s="63">
        <f t="shared" si="12"/>
        <v>690180</v>
      </c>
      <c r="N210" s="64">
        <f>SUM(B210:M210)</f>
        <v>8255655</v>
      </c>
      <c r="O210" s="26"/>
      <c r="P210" s="27"/>
      <c r="Q210" s="26"/>
      <c r="R210" s="26"/>
      <c r="S210" s="26"/>
      <c r="T210" s="26"/>
      <c r="U210" s="28"/>
      <c r="V210" s="28"/>
      <c r="W210" s="28"/>
      <c r="X210" s="28"/>
      <c r="Y210" s="28"/>
      <c r="Z210" s="28"/>
      <c r="AA210" s="28"/>
      <c r="AB210" s="25"/>
      <c r="AC210" s="25"/>
      <c r="AD210" s="25"/>
      <c r="AE210" s="25"/>
      <c r="AF210" s="25"/>
      <c r="AG210" s="25"/>
    </row>
    <row r="211" spans="1:33" ht="34.5" customHeight="1" x14ac:dyDescent="0.4">
      <c r="A211" s="333" t="s">
        <v>62</v>
      </c>
      <c r="B211" s="63">
        <f t="shared" ref="B211:M211" si="13">+B144</f>
        <v>6204</v>
      </c>
      <c r="C211" s="63">
        <f t="shared" si="13"/>
        <v>2203</v>
      </c>
      <c r="D211" s="63">
        <f t="shared" si="13"/>
        <v>3021.0000000000005</v>
      </c>
      <c r="E211" s="63">
        <f t="shared" si="13"/>
        <v>8952</v>
      </c>
      <c r="F211" s="63">
        <f t="shared" si="13"/>
        <v>5132</v>
      </c>
      <c r="G211" s="63">
        <f t="shared" si="13"/>
        <v>9215</v>
      </c>
      <c r="H211" s="63">
        <f t="shared" si="13"/>
        <v>11051</v>
      </c>
      <c r="I211" s="63">
        <f t="shared" si="13"/>
        <v>13204</v>
      </c>
      <c r="J211" s="63">
        <f t="shared" si="13"/>
        <v>18655</v>
      </c>
      <c r="K211" s="63">
        <f t="shared" si="13"/>
        <v>11045</v>
      </c>
      <c r="L211" s="63">
        <f t="shared" si="13"/>
        <v>21204.999999999996</v>
      </c>
      <c r="M211" s="63">
        <f t="shared" si="13"/>
        <v>19201</v>
      </c>
      <c r="N211" s="64">
        <f t="shared" ref="N211:N249" si="14">SUM(B211:M211)</f>
        <v>129088</v>
      </c>
      <c r="O211" s="26"/>
      <c r="P211" s="27"/>
      <c r="Q211" s="26"/>
      <c r="R211" s="26"/>
      <c r="S211" s="26"/>
      <c r="T211" s="26"/>
      <c r="U211" s="28"/>
      <c r="V211" s="28"/>
      <c r="W211" s="28"/>
      <c r="X211" s="28"/>
      <c r="Y211" s="28"/>
      <c r="Z211" s="28"/>
      <c r="AA211" s="28"/>
      <c r="AB211" s="25"/>
      <c r="AC211" s="25"/>
      <c r="AD211" s="25"/>
      <c r="AE211" s="25"/>
      <c r="AF211" s="25"/>
      <c r="AG211" s="25"/>
    </row>
    <row r="212" spans="1:33" ht="34.5" customHeight="1" x14ac:dyDescent="0.4">
      <c r="A212" s="333" t="s">
        <v>63</v>
      </c>
      <c r="B212" s="63">
        <f t="shared" ref="B212:M212" si="15">+B145</f>
        <v>9210.0000000000018</v>
      </c>
      <c r="C212" s="63">
        <f t="shared" si="15"/>
        <v>278899</v>
      </c>
      <c r="D212" s="63">
        <f t="shared" si="15"/>
        <v>39821</v>
      </c>
      <c r="E212" s="63">
        <f t="shared" si="15"/>
        <v>25174</v>
      </c>
      <c r="F212" s="63">
        <f t="shared" si="15"/>
        <v>6521</v>
      </c>
      <c r="G212" s="63">
        <f t="shared" si="15"/>
        <v>5376</v>
      </c>
      <c r="H212" s="63">
        <f t="shared" si="15"/>
        <v>19419</v>
      </c>
      <c r="I212" s="63">
        <f t="shared" si="15"/>
        <v>23399</v>
      </c>
      <c r="J212" s="63">
        <f t="shared" si="15"/>
        <v>3547.0000000000005</v>
      </c>
      <c r="K212" s="63">
        <f t="shared" si="15"/>
        <v>2993</v>
      </c>
      <c r="L212" s="63">
        <f t="shared" si="15"/>
        <v>9701</v>
      </c>
      <c r="M212" s="63">
        <f t="shared" si="15"/>
        <v>19584</v>
      </c>
      <c r="N212" s="64">
        <f t="shared" si="14"/>
        <v>443644</v>
      </c>
      <c r="O212" s="26"/>
      <c r="P212" s="27"/>
      <c r="Q212" s="26"/>
      <c r="R212" s="26"/>
      <c r="S212" s="26"/>
      <c r="T212" s="26"/>
      <c r="U212" s="28"/>
      <c r="V212" s="28"/>
      <c r="W212" s="28"/>
      <c r="X212" s="28"/>
      <c r="Y212" s="28"/>
      <c r="Z212" s="28"/>
      <c r="AA212" s="28"/>
      <c r="AB212" s="25"/>
      <c r="AC212" s="25"/>
      <c r="AD212" s="25"/>
      <c r="AE212" s="25"/>
      <c r="AF212" s="25"/>
      <c r="AG212" s="25"/>
    </row>
    <row r="213" spans="1:33" ht="34.5" customHeight="1" x14ac:dyDescent="0.4">
      <c r="A213" s="333" t="s">
        <v>17</v>
      </c>
      <c r="B213" s="63">
        <f t="shared" ref="B213:M213" si="16">+B146</f>
        <v>15621</v>
      </c>
      <c r="C213" s="63">
        <f t="shared" si="16"/>
        <v>26487</v>
      </c>
      <c r="D213" s="63">
        <f t="shared" si="16"/>
        <v>60147</v>
      </c>
      <c r="E213" s="63">
        <f t="shared" si="16"/>
        <v>20451</v>
      </c>
      <c r="F213" s="63">
        <f t="shared" si="16"/>
        <v>3001</v>
      </c>
      <c r="G213" s="63">
        <f t="shared" si="16"/>
        <v>5289</v>
      </c>
      <c r="H213" s="63">
        <f>+H146</f>
        <v>42553</v>
      </c>
      <c r="I213" s="63">
        <f t="shared" si="16"/>
        <v>42476</v>
      </c>
      <c r="J213" s="63">
        <f t="shared" si="16"/>
        <v>4354</v>
      </c>
      <c r="K213" s="63">
        <f t="shared" si="16"/>
        <v>3364</v>
      </c>
      <c r="L213" s="63">
        <f t="shared" si="16"/>
        <v>15140</v>
      </c>
      <c r="M213" s="63">
        <f t="shared" si="16"/>
        <v>48901</v>
      </c>
      <c r="N213" s="64">
        <f t="shared" si="14"/>
        <v>287784</v>
      </c>
      <c r="O213" s="26"/>
      <c r="P213" s="27"/>
      <c r="Q213" s="26"/>
      <c r="R213" s="26"/>
      <c r="S213" s="26"/>
      <c r="T213" s="26"/>
      <c r="U213" s="28"/>
      <c r="V213" s="28"/>
      <c r="W213" s="28"/>
      <c r="X213" s="28"/>
      <c r="Y213" s="28"/>
      <c r="Z213" s="28"/>
      <c r="AA213" s="28"/>
      <c r="AB213" s="25"/>
      <c r="AC213" s="25"/>
      <c r="AD213" s="25"/>
      <c r="AE213" s="25"/>
      <c r="AF213" s="25"/>
      <c r="AG213" s="25"/>
    </row>
    <row r="214" spans="1:33" ht="34.5" customHeight="1" x14ac:dyDescent="0.4">
      <c r="A214" s="333" t="s">
        <v>18</v>
      </c>
      <c r="B214" s="63">
        <f t="shared" ref="B214:M214" si="17">+B147</f>
        <v>2412</v>
      </c>
      <c r="C214" s="63">
        <f t="shared" si="17"/>
        <v>1917</v>
      </c>
      <c r="D214" s="63">
        <f t="shared" si="17"/>
        <v>1825</v>
      </c>
      <c r="E214" s="63">
        <f t="shared" si="17"/>
        <v>830</v>
      </c>
      <c r="F214" s="63">
        <f t="shared" si="17"/>
        <v>176</v>
      </c>
      <c r="G214" s="63">
        <f t="shared" si="17"/>
        <v>401</v>
      </c>
      <c r="H214" s="63">
        <f t="shared" si="17"/>
        <v>2915</v>
      </c>
      <c r="I214" s="63">
        <f t="shared" si="17"/>
        <v>1813</v>
      </c>
      <c r="J214" s="63">
        <f t="shared" si="17"/>
        <v>656</v>
      </c>
      <c r="K214" s="63">
        <f t="shared" si="17"/>
        <v>193</v>
      </c>
      <c r="L214" s="63">
        <f t="shared" si="17"/>
        <v>2081</v>
      </c>
      <c r="M214" s="63">
        <f t="shared" si="17"/>
        <v>1759</v>
      </c>
      <c r="N214" s="64">
        <f t="shared" si="14"/>
        <v>16978</v>
      </c>
      <c r="O214" s="26"/>
      <c r="P214" s="27"/>
      <c r="Q214" s="26"/>
      <c r="R214" s="26"/>
      <c r="S214" s="26"/>
      <c r="T214" s="26"/>
      <c r="U214" s="28"/>
      <c r="V214" s="28"/>
      <c r="W214" s="28"/>
      <c r="X214" s="28"/>
      <c r="Y214" s="28"/>
      <c r="Z214" s="28"/>
      <c r="AA214" s="28"/>
      <c r="AB214" s="25"/>
      <c r="AC214" s="25"/>
      <c r="AD214" s="25"/>
      <c r="AE214" s="25"/>
      <c r="AF214" s="25"/>
      <c r="AG214" s="25"/>
    </row>
    <row r="215" spans="1:33" ht="34.5" customHeight="1" x14ac:dyDescent="0.4">
      <c r="A215" s="333" t="s">
        <v>64</v>
      </c>
      <c r="B215" s="63">
        <f t="shared" ref="B215:M215" si="18">+B148</f>
        <v>75689</v>
      </c>
      <c r="C215" s="63">
        <f t="shared" si="18"/>
        <v>63850</v>
      </c>
      <c r="D215" s="63">
        <f t="shared" si="18"/>
        <v>50214</v>
      </c>
      <c r="E215" s="63">
        <f t="shared" si="18"/>
        <v>41022</v>
      </c>
      <c r="F215" s="63">
        <f t="shared" si="18"/>
        <v>33776</v>
      </c>
      <c r="G215" s="63">
        <f t="shared" si="18"/>
        <v>21244</v>
      </c>
      <c r="H215" s="63">
        <f t="shared" si="18"/>
        <v>19197</v>
      </c>
      <c r="I215" s="63">
        <f t="shared" si="18"/>
        <v>19545</v>
      </c>
      <c r="J215" s="63">
        <f t="shared" si="18"/>
        <v>16225</v>
      </c>
      <c r="K215" s="63">
        <f t="shared" si="18"/>
        <v>12624</v>
      </c>
      <c r="L215" s="63">
        <f t="shared" si="18"/>
        <v>20988</v>
      </c>
      <c r="M215" s="63">
        <f t="shared" si="18"/>
        <v>97854</v>
      </c>
      <c r="N215" s="64">
        <f t="shared" si="14"/>
        <v>472228</v>
      </c>
      <c r="O215" s="26"/>
      <c r="P215" s="27"/>
      <c r="Q215" s="26"/>
      <c r="R215" s="26"/>
      <c r="S215" s="26"/>
      <c r="T215" s="26"/>
      <c r="U215" s="28"/>
      <c r="V215" s="28"/>
      <c r="W215" s="28"/>
      <c r="X215" s="28"/>
      <c r="Y215" s="28"/>
      <c r="Z215" s="28"/>
      <c r="AA215" s="28"/>
      <c r="AB215" s="25"/>
      <c r="AC215" s="25"/>
      <c r="AD215" s="25"/>
      <c r="AE215" s="25"/>
      <c r="AF215" s="25"/>
      <c r="AG215" s="25"/>
    </row>
    <row r="216" spans="1:33" ht="34.5" customHeight="1" x14ac:dyDescent="0.4">
      <c r="A216" s="333" t="s">
        <v>19</v>
      </c>
      <c r="B216" s="63">
        <f t="shared" ref="B216:M216" si="19">+B149</f>
        <v>65486.999999999993</v>
      </c>
      <c r="C216" s="63">
        <f t="shared" si="19"/>
        <v>87101</v>
      </c>
      <c r="D216" s="63">
        <f t="shared" si="19"/>
        <v>113115</v>
      </c>
      <c r="E216" s="63">
        <f t="shared" si="19"/>
        <v>126578</v>
      </c>
      <c r="F216" s="63">
        <f t="shared" si="19"/>
        <v>104132</v>
      </c>
      <c r="G216" s="63">
        <f t="shared" si="19"/>
        <v>78363</v>
      </c>
      <c r="H216" s="63">
        <f t="shared" si="19"/>
        <v>91446</v>
      </c>
      <c r="I216" s="63">
        <f t="shared" si="19"/>
        <v>73013</v>
      </c>
      <c r="J216" s="63">
        <f t="shared" si="19"/>
        <v>87167</v>
      </c>
      <c r="K216" s="63">
        <f t="shared" si="19"/>
        <v>72698</v>
      </c>
      <c r="L216" s="63">
        <f t="shared" si="19"/>
        <v>89542</v>
      </c>
      <c r="M216" s="63">
        <f t="shared" si="19"/>
        <v>83241</v>
      </c>
      <c r="N216" s="64">
        <f t="shared" si="14"/>
        <v>1071883</v>
      </c>
      <c r="O216" s="26"/>
      <c r="P216" s="27"/>
      <c r="Q216" s="26"/>
      <c r="R216" s="26"/>
      <c r="S216" s="26"/>
      <c r="T216" s="26"/>
      <c r="U216" s="28"/>
      <c r="V216" s="28"/>
      <c r="W216" s="28"/>
      <c r="X216" s="28"/>
      <c r="Y216" s="28"/>
      <c r="Z216" s="28"/>
      <c r="AA216" s="28"/>
      <c r="AB216" s="25"/>
      <c r="AC216" s="25"/>
      <c r="AD216" s="25"/>
      <c r="AE216" s="25"/>
      <c r="AF216" s="25"/>
      <c r="AG216" s="25"/>
    </row>
    <row r="217" spans="1:33" ht="34.5" customHeight="1" x14ac:dyDescent="0.4">
      <c r="A217" s="333" t="s">
        <v>20</v>
      </c>
      <c r="B217" s="63">
        <f t="shared" ref="B217:M217" si="20">+B150</f>
        <v>68524</v>
      </c>
      <c r="C217" s="63">
        <f t="shared" si="20"/>
        <v>84587</v>
      </c>
      <c r="D217" s="63">
        <f t="shared" si="20"/>
        <v>75243</v>
      </c>
      <c r="E217" s="63">
        <f t="shared" si="20"/>
        <v>89201</v>
      </c>
      <c r="F217" s="63">
        <f t="shared" si="20"/>
        <v>43654</v>
      </c>
      <c r="G217" s="63">
        <f t="shared" si="20"/>
        <v>33214</v>
      </c>
      <c r="H217" s="63">
        <f t="shared" si="20"/>
        <v>60936</v>
      </c>
      <c r="I217" s="63">
        <f t="shared" si="20"/>
        <v>30159</v>
      </c>
      <c r="J217" s="63">
        <f t="shared" si="20"/>
        <v>30124</v>
      </c>
      <c r="K217" s="63">
        <f t="shared" si="20"/>
        <v>38959</v>
      </c>
      <c r="L217" s="63">
        <f t="shared" si="20"/>
        <v>50144</v>
      </c>
      <c r="M217" s="63">
        <f t="shared" si="20"/>
        <v>60450.999999999993</v>
      </c>
      <c r="N217" s="64">
        <f t="shared" si="14"/>
        <v>665196</v>
      </c>
      <c r="O217" s="26"/>
      <c r="P217" s="27"/>
      <c r="Q217" s="26"/>
      <c r="R217" s="26"/>
      <c r="S217" s="26"/>
      <c r="T217" s="26"/>
      <c r="U217" s="28"/>
      <c r="V217" s="28"/>
      <c r="W217" s="28"/>
      <c r="X217" s="28"/>
      <c r="Y217" s="28"/>
      <c r="Z217" s="28"/>
      <c r="AA217" s="28"/>
      <c r="AB217" s="25"/>
      <c r="AC217" s="25"/>
      <c r="AD217" s="25"/>
      <c r="AE217" s="25"/>
      <c r="AF217" s="25"/>
      <c r="AG217" s="25"/>
    </row>
    <row r="218" spans="1:33" ht="34.5" customHeight="1" x14ac:dyDescent="0.4">
      <c r="A218" s="333" t="s">
        <v>21</v>
      </c>
      <c r="B218" s="63">
        <f t="shared" ref="B218:M218" si="21">+B151</f>
        <v>133214</v>
      </c>
      <c r="C218" s="63">
        <f t="shared" si="21"/>
        <v>220211</v>
      </c>
      <c r="D218" s="63">
        <f t="shared" si="21"/>
        <v>164815</v>
      </c>
      <c r="E218" s="63">
        <f t="shared" si="21"/>
        <v>119452</v>
      </c>
      <c r="F218" s="63">
        <f t="shared" si="21"/>
        <v>176021</v>
      </c>
      <c r="G218" s="63">
        <f t="shared" si="21"/>
        <v>157220</v>
      </c>
      <c r="H218" s="63">
        <f t="shared" si="21"/>
        <v>107698</v>
      </c>
      <c r="I218" s="63">
        <f t="shared" si="21"/>
        <v>104210</v>
      </c>
      <c r="J218" s="63">
        <f t="shared" si="21"/>
        <v>198698.00000000003</v>
      </c>
      <c r="K218" s="63">
        <f t="shared" si="21"/>
        <v>149414</v>
      </c>
      <c r="L218" s="63">
        <f t="shared" si="21"/>
        <v>172450</v>
      </c>
      <c r="M218" s="63">
        <f t="shared" si="21"/>
        <v>151254</v>
      </c>
      <c r="N218" s="64">
        <f t="shared" si="14"/>
        <v>1854657</v>
      </c>
      <c r="O218" s="26"/>
      <c r="P218" s="27"/>
      <c r="Q218" s="26"/>
      <c r="R218" s="26"/>
      <c r="S218" s="26"/>
      <c r="T218" s="26"/>
      <c r="U218" s="28"/>
      <c r="V218" s="28"/>
      <c r="W218" s="28"/>
      <c r="X218" s="28"/>
      <c r="Y218" s="28"/>
      <c r="Z218" s="28"/>
      <c r="AA218" s="28"/>
      <c r="AB218" s="25"/>
      <c r="AC218" s="25"/>
      <c r="AD218" s="25"/>
      <c r="AE218" s="25"/>
      <c r="AF218" s="25"/>
      <c r="AG218" s="25"/>
    </row>
    <row r="219" spans="1:33" ht="34.5" customHeight="1" x14ac:dyDescent="0.4">
      <c r="A219" s="333" t="s">
        <v>65</v>
      </c>
      <c r="B219" s="63">
        <f t="shared" ref="B219:M219" si="22">+B152</f>
        <v>71213.999999999985</v>
      </c>
      <c r="C219" s="63">
        <f t="shared" si="22"/>
        <v>69879</v>
      </c>
      <c r="D219" s="63">
        <f t="shared" si="22"/>
        <v>52144</v>
      </c>
      <c r="E219" s="63">
        <f t="shared" si="22"/>
        <v>62014</v>
      </c>
      <c r="F219" s="63">
        <f t="shared" si="22"/>
        <v>39521</v>
      </c>
      <c r="G219" s="63">
        <f t="shared" si="22"/>
        <v>61090.000000000015</v>
      </c>
      <c r="H219" s="63">
        <f t="shared" si="22"/>
        <v>50124</v>
      </c>
      <c r="I219" s="63">
        <f t="shared" si="22"/>
        <v>47545</v>
      </c>
      <c r="J219" s="63">
        <f t="shared" si="22"/>
        <v>39594</v>
      </c>
      <c r="K219" s="63">
        <f t="shared" si="22"/>
        <v>57612</v>
      </c>
      <c r="L219" s="63">
        <f t="shared" si="22"/>
        <v>47512</v>
      </c>
      <c r="M219" s="63">
        <f t="shared" si="22"/>
        <v>82147</v>
      </c>
      <c r="N219" s="64">
        <f t="shared" si="14"/>
        <v>680396</v>
      </c>
      <c r="O219" s="26"/>
      <c r="P219" s="27"/>
      <c r="Q219" s="26"/>
      <c r="R219" s="26"/>
      <c r="S219" s="26"/>
      <c r="T219" s="26"/>
      <c r="U219" s="28"/>
      <c r="V219" s="28"/>
      <c r="W219" s="28"/>
      <c r="X219" s="28"/>
      <c r="Y219" s="28"/>
      <c r="Z219" s="28"/>
      <c r="AA219" s="28"/>
      <c r="AB219" s="25"/>
      <c r="AC219" s="25"/>
      <c r="AD219" s="25"/>
      <c r="AE219" s="25"/>
      <c r="AF219" s="25"/>
      <c r="AG219" s="25"/>
    </row>
    <row r="220" spans="1:33" ht="34.5" customHeight="1" x14ac:dyDescent="0.4">
      <c r="A220" s="333" t="s">
        <v>22</v>
      </c>
      <c r="B220" s="63">
        <f t="shared" ref="B220:M220" si="23">+B153</f>
        <v>279877.00000000006</v>
      </c>
      <c r="C220" s="63">
        <f t="shared" si="23"/>
        <v>445896.99999999994</v>
      </c>
      <c r="D220" s="63">
        <f t="shared" si="23"/>
        <v>259847</v>
      </c>
      <c r="E220" s="63">
        <f t="shared" si="23"/>
        <v>260989</v>
      </c>
      <c r="F220" s="63">
        <f t="shared" si="23"/>
        <v>291222</v>
      </c>
      <c r="G220" s="63">
        <f t="shared" si="23"/>
        <v>254791.99999999997</v>
      </c>
      <c r="H220" s="63">
        <f t="shared" si="23"/>
        <v>245651</v>
      </c>
      <c r="I220" s="63">
        <f t="shared" si="23"/>
        <v>278047</v>
      </c>
      <c r="J220" s="63">
        <f t="shared" si="23"/>
        <v>329503</v>
      </c>
      <c r="K220" s="63">
        <f t="shared" si="23"/>
        <v>298375</v>
      </c>
      <c r="L220" s="63">
        <f t="shared" si="23"/>
        <v>415241</v>
      </c>
      <c r="M220" s="63">
        <f t="shared" si="23"/>
        <v>333213.99999999994</v>
      </c>
      <c r="N220" s="64">
        <f t="shared" si="14"/>
        <v>3692655</v>
      </c>
      <c r="O220" s="26"/>
      <c r="P220" s="27"/>
      <c r="Q220" s="26"/>
      <c r="R220" s="26"/>
      <c r="S220" s="26"/>
      <c r="T220" s="26"/>
      <c r="U220" s="28"/>
      <c r="V220" s="28"/>
      <c r="W220" s="28"/>
      <c r="X220" s="28"/>
      <c r="Y220" s="28"/>
      <c r="Z220" s="28"/>
      <c r="AA220" s="28"/>
      <c r="AB220" s="25"/>
      <c r="AC220" s="25"/>
      <c r="AD220" s="25"/>
      <c r="AE220" s="25"/>
      <c r="AF220" s="25"/>
      <c r="AG220" s="25"/>
    </row>
    <row r="221" spans="1:33" ht="34.5" customHeight="1" x14ac:dyDescent="0.4">
      <c r="A221" s="333" t="s">
        <v>66</v>
      </c>
      <c r="B221" s="63">
        <f t="shared" ref="B221:M221" si="24">+B154</f>
        <v>135846.99999999997</v>
      </c>
      <c r="C221" s="63">
        <f t="shared" si="24"/>
        <v>78547</v>
      </c>
      <c r="D221" s="63">
        <f t="shared" si="24"/>
        <v>86986.999999999985</v>
      </c>
      <c r="E221" s="63">
        <f t="shared" si="24"/>
        <v>96598.000000000029</v>
      </c>
      <c r="F221" s="63">
        <f t="shared" si="24"/>
        <v>56214.000000000007</v>
      </c>
      <c r="G221" s="63">
        <f t="shared" si="24"/>
        <v>84321</v>
      </c>
      <c r="H221" s="63">
        <f t="shared" si="24"/>
        <v>55998.000000000007</v>
      </c>
      <c r="I221" s="63">
        <f t="shared" si="24"/>
        <v>68744</v>
      </c>
      <c r="J221" s="63">
        <f t="shared" si="24"/>
        <v>65421</v>
      </c>
      <c r="K221" s="63">
        <f t="shared" si="24"/>
        <v>53245</v>
      </c>
      <c r="L221" s="63">
        <f t="shared" si="24"/>
        <v>59850.999999999993</v>
      </c>
      <c r="M221" s="63">
        <f t="shared" si="24"/>
        <v>74201</v>
      </c>
      <c r="N221" s="64">
        <f t="shared" si="14"/>
        <v>915974</v>
      </c>
      <c r="O221" s="26"/>
      <c r="P221" s="27"/>
      <c r="Q221" s="26"/>
      <c r="R221" s="26"/>
      <c r="S221" s="26"/>
      <c r="T221" s="26"/>
      <c r="U221" s="28"/>
      <c r="V221" s="28"/>
      <c r="W221" s="28"/>
      <c r="X221" s="28"/>
      <c r="Y221" s="28"/>
      <c r="Z221" s="28"/>
      <c r="AA221" s="28"/>
      <c r="AB221" s="25"/>
      <c r="AC221" s="25"/>
      <c r="AD221" s="25"/>
      <c r="AE221" s="25"/>
      <c r="AF221" s="25"/>
      <c r="AG221" s="25"/>
    </row>
    <row r="222" spans="1:33" ht="34.5" customHeight="1" x14ac:dyDescent="0.4">
      <c r="A222" s="333" t="s">
        <v>23</v>
      </c>
      <c r="B222" s="63">
        <f t="shared" ref="B222:M222" si="25">+B155</f>
        <v>0</v>
      </c>
      <c r="C222" s="63">
        <f t="shared" si="25"/>
        <v>0</v>
      </c>
      <c r="D222" s="63">
        <f t="shared" si="25"/>
        <v>1421</v>
      </c>
      <c r="E222" s="63">
        <f t="shared" si="25"/>
        <v>12414</v>
      </c>
      <c r="F222" s="63">
        <f t="shared" si="25"/>
        <v>32658</v>
      </c>
      <c r="G222" s="63">
        <f t="shared" si="25"/>
        <v>4168</v>
      </c>
      <c r="H222" s="63">
        <f t="shared" si="25"/>
        <v>1544</v>
      </c>
      <c r="I222" s="63">
        <f t="shared" si="25"/>
        <v>0</v>
      </c>
      <c r="J222" s="63">
        <f t="shared" si="25"/>
        <v>0</v>
      </c>
      <c r="K222" s="63">
        <f t="shared" si="25"/>
        <v>0</v>
      </c>
      <c r="L222" s="63">
        <f t="shared" si="25"/>
        <v>0</v>
      </c>
      <c r="M222" s="63">
        <f t="shared" si="25"/>
        <v>0</v>
      </c>
      <c r="N222" s="64">
        <f t="shared" si="14"/>
        <v>52205</v>
      </c>
      <c r="O222" s="26"/>
      <c r="P222" s="27"/>
      <c r="Q222" s="26"/>
      <c r="R222" s="26"/>
      <c r="S222" s="26"/>
      <c r="T222" s="26"/>
      <c r="U222" s="28"/>
      <c r="V222" s="28"/>
      <c r="W222" s="28"/>
      <c r="X222" s="28"/>
      <c r="Y222" s="28"/>
      <c r="Z222" s="28"/>
      <c r="AA222" s="28"/>
      <c r="AB222" s="25"/>
      <c r="AC222" s="25"/>
      <c r="AD222" s="25"/>
      <c r="AE222" s="25"/>
      <c r="AF222" s="25"/>
      <c r="AG222" s="25"/>
    </row>
    <row r="223" spans="1:33" ht="34.5" customHeight="1" x14ac:dyDescent="0.4">
      <c r="A223" s="333" t="s">
        <v>24</v>
      </c>
      <c r="B223" s="63">
        <f t="shared" ref="B223:M223" si="26">+B156</f>
        <v>79322</v>
      </c>
      <c r="C223" s="63">
        <f t="shared" si="26"/>
        <v>54899</v>
      </c>
      <c r="D223" s="63">
        <f t="shared" si="26"/>
        <v>81271</v>
      </c>
      <c r="E223" s="63">
        <f t="shared" si="26"/>
        <v>52413.999999999993</v>
      </c>
      <c r="F223" s="63">
        <f t="shared" si="26"/>
        <v>46988.000000000007</v>
      </c>
      <c r="G223" s="63">
        <f t="shared" si="26"/>
        <v>70124</v>
      </c>
      <c r="H223" s="63">
        <f t="shared" si="26"/>
        <v>47530</v>
      </c>
      <c r="I223" s="63">
        <f t="shared" si="26"/>
        <v>72862</v>
      </c>
      <c r="J223" s="63">
        <f t="shared" si="26"/>
        <v>60124</v>
      </c>
      <c r="K223" s="63">
        <f t="shared" si="26"/>
        <v>59995</v>
      </c>
      <c r="L223" s="63">
        <f t="shared" si="26"/>
        <v>72411</v>
      </c>
      <c r="M223" s="63">
        <f t="shared" si="26"/>
        <v>91024</v>
      </c>
      <c r="N223" s="64">
        <f t="shared" si="14"/>
        <v>788964</v>
      </c>
      <c r="O223" s="26"/>
      <c r="P223" s="27"/>
      <c r="Q223" s="26"/>
      <c r="R223" s="26"/>
      <c r="S223" s="26"/>
      <c r="T223" s="26"/>
      <c r="U223" s="28"/>
      <c r="V223" s="28"/>
      <c r="W223" s="28"/>
      <c r="X223" s="28"/>
      <c r="Y223" s="28"/>
      <c r="Z223" s="28"/>
      <c r="AA223" s="28"/>
      <c r="AB223" s="25"/>
      <c r="AC223" s="25"/>
      <c r="AD223" s="25"/>
      <c r="AE223" s="25"/>
      <c r="AF223" s="25"/>
      <c r="AG223" s="25"/>
    </row>
    <row r="224" spans="1:33" ht="34.5" customHeight="1" x14ac:dyDescent="0.4">
      <c r="A224" s="333" t="s">
        <v>25</v>
      </c>
      <c r="B224" s="63">
        <f t="shared" ref="B224:M224" si="27">+B157</f>
        <v>62594</v>
      </c>
      <c r="C224" s="63">
        <f t="shared" si="27"/>
        <v>46566</v>
      </c>
      <c r="D224" s="63">
        <f t="shared" si="27"/>
        <v>58010</v>
      </c>
      <c r="E224" s="63">
        <f t="shared" si="27"/>
        <v>48998</v>
      </c>
      <c r="F224" s="63">
        <f t="shared" si="27"/>
        <v>45209</v>
      </c>
      <c r="G224" s="63">
        <f t="shared" si="27"/>
        <v>53760</v>
      </c>
      <c r="H224" s="63">
        <f t="shared" si="27"/>
        <v>39874</v>
      </c>
      <c r="I224" s="63">
        <f t="shared" si="27"/>
        <v>43520</v>
      </c>
      <c r="J224" s="63">
        <f t="shared" si="27"/>
        <v>35204</v>
      </c>
      <c r="K224" s="63">
        <f t="shared" si="27"/>
        <v>30586</v>
      </c>
      <c r="L224" s="63">
        <f t="shared" si="27"/>
        <v>25874</v>
      </c>
      <c r="M224" s="63">
        <f t="shared" si="27"/>
        <v>43560.999999999993</v>
      </c>
      <c r="N224" s="64">
        <f t="shared" si="14"/>
        <v>533756</v>
      </c>
      <c r="O224" s="26"/>
      <c r="P224" s="27"/>
      <c r="Q224" s="26"/>
      <c r="R224" s="26"/>
      <c r="S224" s="26"/>
      <c r="T224" s="26"/>
      <c r="U224" s="28"/>
      <c r="V224" s="28"/>
      <c r="W224" s="28"/>
      <c r="X224" s="28"/>
      <c r="Y224" s="28"/>
      <c r="Z224" s="28"/>
      <c r="AA224" s="28"/>
      <c r="AB224" s="25"/>
      <c r="AC224" s="25"/>
      <c r="AD224" s="25"/>
      <c r="AE224" s="25"/>
      <c r="AF224" s="25"/>
      <c r="AG224" s="25"/>
    </row>
    <row r="225" spans="1:33" ht="34.5" customHeight="1" x14ac:dyDescent="0.4">
      <c r="A225" s="333" t="s">
        <v>26</v>
      </c>
      <c r="B225" s="63">
        <f t="shared" ref="B225:M225" si="28">+B158</f>
        <v>111778</v>
      </c>
      <c r="C225" s="63">
        <f t="shared" si="28"/>
        <v>107640</v>
      </c>
      <c r="D225" s="63">
        <f t="shared" si="28"/>
        <v>110244</v>
      </c>
      <c r="E225" s="63">
        <f t="shared" si="28"/>
        <v>245987</v>
      </c>
      <c r="F225" s="63">
        <f t="shared" si="28"/>
        <v>158770.00000000003</v>
      </c>
      <c r="G225" s="63">
        <f t="shared" si="28"/>
        <v>52877.000000000007</v>
      </c>
      <c r="H225" s="63">
        <f t="shared" si="28"/>
        <v>87419</v>
      </c>
      <c r="I225" s="63">
        <f t="shared" si="28"/>
        <v>78654</v>
      </c>
      <c r="J225" s="63">
        <f t="shared" si="28"/>
        <v>145890</v>
      </c>
      <c r="K225" s="63">
        <f t="shared" si="28"/>
        <v>58244</v>
      </c>
      <c r="L225" s="63">
        <f t="shared" si="28"/>
        <v>52147</v>
      </c>
      <c r="M225" s="63">
        <f t="shared" si="28"/>
        <v>49895</v>
      </c>
      <c r="N225" s="64">
        <f t="shared" si="14"/>
        <v>1259545</v>
      </c>
      <c r="O225" s="26"/>
      <c r="P225" s="27"/>
      <c r="Q225" s="26"/>
      <c r="R225" s="26"/>
      <c r="S225" s="26"/>
      <c r="T225" s="26"/>
      <c r="U225" s="28"/>
      <c r="V225" s="28"/>
      <c r="W225" s="28"/>
      <c r="X225" s="28"/>
      <c r="Y225" s="28"/>
      <c r="Z225" s="28"/>
      <c r="AA225" s="28"/>
      <c r="AB225" s="25"/>
      <c r="AC225" s="25"/>
      <c r="AD225" s="25"/>
      <c r="AE225" s="25"/>
      <c r="AF225" s="25"/>
      <c r="AG225" s="25"/>
    </row>
    <row r="226" spans="1:33" ht="34.5" customHeight="1" x14ac:dyDescent="0.4">
      <c r="A226" s="333" t="s">
        <v>27</v>
      </c>
      <c r="B226" s="63">
        <f t="shared" ref="B226:M226" si="29">+B159</f>
        <v>55464</v>
      </c>
      <c r="C226" s="63">
        <f t="shared" si="29"/>
        <v>21777</v>
      </c>
      <c r="D226" s="63">
        <f t="shared" si="29"/>
        <v>27756</v>
      </c>
      <c r="E226" s="63">
        <f t="shared" si="29"/>
        <v>26873.999999999996</v>
      </c>
      <c r="F226" s="63">
        <f t="shared" si="29"/>
        <v>27701</v>
      </c>
      <c r="G226" s="63">
        <f t="shared" si="29"/>
        <v>24660.000000000004</v>
      </c>
      <c r="H226" s="63">
        <f t="shared" si="29"/>
        <v>28975</v>
      </c>
      <c r="I226" s="63">
        <f t="shared" si="29"/>
        <v>16201</v>
      </c>
      <c r="J226" s="63">
        <f t="shared" si="29"/>
        <v>23589</v>
      </c>
      <c r="K226" s="63">
        <f t="shared" si="29"/>
        <v>20102</v>
      </c>
      <c r="L226" s="63">
        <f t="shared" si="29"/>
        <v>24978</v>
      </c>
      <c r="M226" s="63">
        <f t="shared" si="29"/>
        <v>37848.000000000007</v>
      </c>
      <c r="N226" s="64">
        <f t="shared" si="14"/>
        <v>335925</v>
      </c>
      <c r="O226" s="26"/>
      <c r="P226" s="27"/>
      <c r="Q226" s="26"/>
      <c r="R226" s="26"/>
      <c r="S226" s="26"/>
      <c r="T226" s="26"/>
      <c r="U226" s="28"/>
      <c r="V226" s="28"/>
      <c r="W226" s="28"/>
      <c r="X226" s="28"/>
      <c r="Y226" s="28"/>
      <c r="Z226" s="28"/>
      <c r="AA226" s="28"/>
      <c r="AB226" s="25"/>
      <c r="AC226" s="25"/>
      <c r="AD226" s="25"/>
      <c r="AE226" s="25"/>
      <c r="AF226" s="25"/>
      <c r="AG226" s="25"/>
    </row>
    <row r="227" spans="1:33" ht="34.5" customHeight="1" x14ac:dyDescent="0.4">
      <c r="A227" s="333" t="s">
        <v>28</v>
      </c>
      <c r="B227" s="63">
        <f t="shared" ref="B227:M227" si="30">+B160*1.6</f>
        <v>5121.6000000000004</v>
      </c>
      <c r="C227" s="63">
        <f t="shared" si="30"/>
        <v>5422.4000000000005</v>
      </c>
      <c r="D227" s="63">
        <f t="shared" si="30"/>
        <v>19222.399999999998</v>
      </c>
      <c r="E227" s="63">
        <f t="shared" si="30"/>
        <v>5452.8</v>
      </c>
      <c r="F227" s="63">
        <f t="shared" si="30"/>
        <v>8033.6</v>
      </c>
      <c r="G227" s="63">
        <f t="shared" si="30"/>
        <v>9473.6</v>
      </c>
      <c r="H227" s="63">
        <f t="shared" si="30"/>
        <v>8048</v>
      </c>
      <c r="I227" s="63">
        <f t="shared" si="30"/>
        <v>6152.0000000000009</v>
      </c>
      <c r="J227" s="63">
        <f t="shared" si="30"/>
        <v>7156.8</v>
      </c>
      <c r="K227" s="63">
        <f t="shared" si="30"/>
        <v>8729.6</v>
      </c>
      <c r="L227" s="63">
        <f t="shared" si="30"/>
        <v>8918.4</v>
      </c>
      <c r="M227" s="63">
        <f t="shared" si="30"/>
        <v>7896</v>
      </c>
      <c r="N227" s="64">
        <f t="shared" si="14"/>
        <v>99627.199999999997</v>
      </c>
      <c r="O227" s="26"/>
      <c r="P227" s="27"/>
      <c r="Q227" s="26"/>
      <c r="R227" s="26"/>
      <c r="S227" s="26"/>
      <c r="T227" s="26"/>
      <c r="U227" s="28"/>
      <c r="V227" s="28"/>
      <c r="W227" s="28"/>
      <c r="X227" s="28"/>
      <c r="Y227" s="28"/>
      <c r="Z227" s="28"/>
      <c r="AA227" s="28"/>
      <c r="AB227" s="25"/>
      <c r="AC227" s="25"/>
      <c r="AD227" s="25"/>
      <c r="AE227" s="25"/>
      <c r="AF227" s="25"/>
      <c r="AG227" s="25"/>
    </row>
    <row r="228" spans="1:33" ht="34.5" customHeight="1" x14ac:dyDescent="0.4">
      <c r="A228" s="333" t="s">
        <v>29</v>
      </c>
      <c r="B228" s="63">
        <f t="shared" ref="B228:M228" si="31">+B161*35</f>
        <v>73325</v>
      </c>
      <c r="C228" s="63">
        <f t="shared" si="31"/>
        <v>105420</v>
      </c>
      <c r="D228" s="63">
        <f t="shared" si="31"/>
        <v>88935</v>
      </c>
      <c r="E228" s="63">
        <f t="shared" si="31"/>
        <v>28350</v>
      </c>
      <c r="F228" s="63">
        <f t="shared" si="31"/>
        <v>51800</v>
      </c>
      <c r="G228" s="63">
        <f t="shared" si="31"/>
        <v>87534.999999999985</v>
      </c>
      <c r="H228" s="63">
        <f t="shared" si="31"/>
        <v>123935</v>
      </c>
      <c r="I228" s="63">
        <f t="shared" si="31"/>
        <v>48125</v>
      </c>
      <c r="J228" s="63">
        <f t="shared" si="31"/>
        <v>57820</v>
      </c>
      <c r="K228" s="63">
        <f t="shared" si="31"/>
        <v>54389.999999999993</v>
      </c>
      <c r="L228" s="63">
        <f t="shared" si="31"/>
        <v>61320</v>
      </c>
      <c r="M228" s="63">
        <f t="shared" si="31"/>
        <v>49875</v>
      </c>
      <c r="N228" s="64">
        <f t="shared" si="14"/>
        <v>830830</v>
      </c>
      <c r="O228" s="26"/>
      <c r="P228" s="27"/>
      <c r="Q228" s="26"/>
      <c r="R228" s="26"/>
      <c r="S228" s="26"/>
      <c r="T228" s="26"/>
      <c r="U228" s="28"/>
      <c r="V228" s="28"/>
      <c r="W228" s="28"/>
      <c r="X228" s="28"/>
      <c r="Y228" s="28"/>
      <c r="Z228" s="28"/>
      <c r="AA228" s="28"/>
      <c r="AB228" s="25"/>
      <c r="AC228" s="25"/>
      <c r="AD228" s="25"/>
      <c r="AE228" s="25"/>
      <c r="AF228" s="25"/>
      <c r="AG228" s="25"/>
    </row>
    <row r="229" spans="1:33" ht="34.5" customHeight="1" x14ac:dyDescent="0.4">
      <c r="A229" s="333" t="s">
        <v>30</v>
      </c>
      <c r="B229" s="63">
        <f t="shared" ref="B229:M229" si="32">+B162*15</f>
        <v>182100</v>
      </c>
      <c r="C229" s="63">
        <f t="shared" si="32"/>
        <v>162300</v>
      </c>
      <c r="D229" s="63">
        <f t="shared" si="32"/>
        <v>495315</v>
      </c>
      <c r="E229" s="63">
        <f t="shared" si="32"/>
        <v>158879.99999999997</v>
      </c>
      <c r="F229" s="63">
        <f t="shared" si="32"/>
        <v>710055</v>
      </c>
      <c r="G229" s="63">
        <f t="shared" si="32"/>
        <v>643455</v>
      </c>
      <c r="H229" s="63">
        <f t="shared" si="32"/>
        <v>646080</v>
      </c>
      <c r="I229" s="63">
        <f t="shared" si="32"/>
        <v>292514.99999999994</v>
      </c>
      <c r="J229" s="63">
        <f t="shared" si="32"/>
        <v>544440</v>
      </c>
      <c r="K229" s="63">
        <f t="shared" si="32"/>
        <v>417480.00000000006</v>
      </c>
      <c r="L229" s="63">
        <f t="shared" si="32"/>
        <v>149310</v>
      </c>
      <c r="M229" s="63">
        <f t="shared" si="32"/>
        <v>481560.00000000006</v>
      </c>
      <c r="N229" s="64">
        <f t="shared" si="14"/>
        <v>4883490</v>
      </c>
      <c r="O229" s="26"/>
      <c r="P229" s="27"/>
      <c r="Q229" s="26"/>
      <c r="R229" s="26"/>
      <c r="S229" s="26"/>
      <c r="T229" s="26"/>
      <c r="U229" s="28"/>
      <c r="V229" s="28"/>
      <c r="W229" s="28"/>
      <c r="X229" s="28"/>
      <c r="Y229" s="28"/>
      <c r="Z229" s="28"/>
      <c r="AA229" s="28"/>
      <c r="AB229" s="25"/>
      <c r="AC229" s="25"/>
      <c r="AD229" s="25"/>
      <c r="AE229" s="25"/>
      <c r="AF229" s="25"/>
      <c r="AG229" s="25"/>
    </row>
    <row r="230" spans="1:33" ht="34.5" customHeight="1" x14ac:dyDescent="0.4">
      <c r="A230" s="333" t="s">
        <v>31</v>
      </c>
      <c r="B230" s="63">
        <f t="shared" ref="B230:M230" si="33">+B163</f>
        <v>112547</v>
      </c>
      <c r="C230" s="63">
        <f t="shared" si="33"/>
        <v>58621.000000000007</v>
      </c>
      <c r="D230" s="63">
        <f t="shared" si="33"/>
        <v>62547</v>
      </c>
      <c r="E230" s="63">
        <f t="shared" si="33"/>
        <v>62143.999999999993</v>
      </c>
      <c r="F230" s="63">
        <f t="shared" si="33"/>
        <v>41249</v>
      </c>
      <c r="G230" s="63">
        <f t="shared" si="33"/>
        <v>52784.000000000015</v>
      </c>
      <c r="H230" s="63">
        <f t="shared" si="33"/>
        <v>42539</v>
      </c>
      <c r="I230" s="63">
        <f t="shared" si="33"/>
        <v>56214.000000000007</v>
      </c>
      <c r="J230" s="63">
        <f t="shared" si="33"/>
        <v>55132</v>
      </c>
      <c r="K230" s="63">
        <f t="shared" si="33"/>
        <v>54230</v>
      </c>
      <c r="L230" s="63">
        <f t="shared" si="33"/>
        <v>53012.000000000007</v>
      </c>
      <c r="M230" s="63">
        <f t="shared" si="33"/>
        <v>64521</v>
      </c>
      <c r="N230" s="64">
        <f t="shared" si="14"/>
        <v>715540</v>
      </c>
      <c r="O230" s="26"/>
      <c r="P230" s="27"/>
      <c r="Q230" s="26"/>
      <c r="R230" s="26"/>
      <c r="S230" s="26"/>
      <c r="T230" s="26"/>
      <c r="U230" s="28"/>
      <c r="V230" s="28"/>
      <c r="W230" s="28"/>
      <c r="X230" s="28"/>
      <c r="Y230" s="28"/>
      <c r="Z230" s="28"/>
      <c r="AA230" s="28"/>
      <c r="AB230" s="25"/>
      <c r="AC230" s="25"/>
      <c r="AD230" s="25"/>
      <c r="AE230" s="25"/>
      <c r="AF230" s="25"/>
      <c r="AG230" s="25"/>
    </row>
    <row r="231" spans="1:33" ht="34.5" customHeight="1" x14ac:dyDescent="0.4">
      <c r="A231" s="333" t="s">
        <v>259</v>
      </c>
      <c r="B231" s="63">
        <f t="shared" ref="B231:M231" si="34">+B164</f>
        <v>465391.70553005219</v>
      </c>
      <c r="C231" s="63">
        <f t="shared" si="34"/>
        <v>815968.5305084869</v>
      </c>
      <c r="D231" s="63">
        <f t="shared" si="34"/>
        <v>890015.44575172185</v>
      </c>
      <c r="E231" s="63">
        <f t="shared" si="34"/>
        <v>416280.79820973915</v>
      </c>
      <c r="F231" s="63">
        <f t="shared" si="34"/>
        <v>0</v>
      </c>
      <c r="G231" s="63">
        <f t="shared" si="34"/>
        <v>0</v>
      </c>
      <c r="H231" s="63">
        <f t="shared" si="34"/>
        <v>0</v>
      </c>
      <c r="I231" s="63">
        <f t="shared" si="34"/>
        <v>0</v>
      </c>
      <c r="J231" s="63">
        <f t="shared" si="34"/>
        <v>0</v>
      </c>
      <c r="K231" s="63">
        <f t="shared" si="34"/>
        <v>0</v>
      </c>
      <c r="L231" s="63">
        <f t="shared" si="34"/>
        <v>0</v>
      </c>
      <c r="M231" s="63">
        <f t="shared" si="34"/>
        <v>0</v>
      </c>
      <c r="N231" s="64">
        <f t="shared" si="14"/>
        <v>2587656.4800000004</v>
      </c>
      <c r="O231" s="26"/>
      <c r="P231" s="27"/>
      <c r="Q231" s="26"/>
      <c r="R231" s="26"/>
      <c r="S231" s="26"/>
      <c r="T231" s="26"/>
      <c r="U231" s="28"/>
      <c r="V231" s="28"/>
      <c r="W231" s="28"/>
      <c r="X231" s="28"/>
      <c r="Y231" s="28"/>
      <c r="Z231" s="28"/>
      <c r="AA231" s="28"/>
      <c r="AB231" s="25"/>
      <c r="AC231" s="25"/>
      <c r="AD231" s="25"/>
      <c r="AE231" s="25"/>
      <c r="AF231" s="25"/>
      <c r="AG231" s="25"/>
    </row>
    <row r="232" spans="1:33" ht="34.5" customHeight="1" x14ac:dyDescent="0.4">
      <c r="A232" s="333" t="s">
        <v>33</v>
      </c>
      <c r="B232" s="63">
        <f t="shared" ref="B232:M232" si="35">+B165</f>
        <v>63455</v>
      </c>
      <c r="C232" s="63">
        <f t="shared" si="35"/>
        <v>62141</v>
      </c>
      <c r="D232" s="63">
        <f t="shared" si="35"/>
        <v>139214</v>
      </c>
      <c r="E232" s="63">
        <f t="shared" si="35"/>
        <v>59321</v>
      </c>
      <c r="F232" s="63">
        <f t="shared" si="35"/>
        <v>57852.000000000007</v>
      </c>
      <c r="G232" s="63">
        <f t="shared" si="35"/>
        <v>133658</v>
      </c>
      <c r="H232" s="63">
        <f t="shared" si="35"/>
        <v>85201.000000000015</v>
      </c>
      <c r="I232" s="63">
        <f t="shared" si="35"/>
        <v>55120</v>
      </c>
      <c r="J232" s="63">
        <f t="shared" si="35"/>
        <v>88954</v>
      </c>
      <c r="K232" s="63">
        <f t="shared" si="35"/>
        <v>79969.000000000015</v>
      </c>
      <c r="L232" s="63">
        <f t="shared" si="35"/>
        <v>71156</v>
      </c>
      <c r="M232" s="63">
        <f t="shared" si="35"/>
        <v>65605</v>
      </c>
      <c r="N232" s="64">
        <f t="shared" si="14"/>
        <v>961646</v>
      </c>
      <c r="O232" s="26"/>
      <c r="P232" s="27"/>
      <c r="Q232" s="26"/>
      <c r="R232" s="26"/>
      <c r="S232" s="26"/>
      <c r="T232" s="26"/>
      <c r="U232" s="28"/>
      <c r="V232" s="28"/>
      <c r="W232" s="28"/>
      <c r="X232" s="28"/>
      <c r="Y232" s="28"/>
      <c r="Z232" s="28"/>
      <c r="AA232" s="28"/>
      <c r="AB232" s="25"/>
      <c r="AC232" s="25"/>
      <c r="AD232" s="25"/>
      <c r="AE232" s="25"/>
      <c r="AF232" s="25"/>
      <c r="AG232" s="25"/>
    </row>
    <row r="233" spans="1:33" ht="34.5" customHeight="1" x14ac:dyDescent="0.4">
      <c r="A233" s="333" t="s">
        <v>34</v>
      </c>
      <c r="B233" s="63">
        <f t="shared" ref="B233:M233" si="36">+B166</f>
        <v>29294</v>
      </c>
      <c r="C233" s="63">
        <f t="shared" si="36"/>
        <v>22139.999999999996</v>
      </c>
      <c r="D233" s="63">
        <f t="shared" si="36"/>
        <v>12041</v>
      </c>
      <c r="E233" s="63">
        <f t="shared" si="36"/>
        <v>20140.999999999996</v>
      </c>
      <c r="F233" s="63">
        <f t="shared" si="36"/>
        <v>15414</v>
      </c>
      <c r="G233" s="63">
        <f t="shared" si="36"/>
        <v>9721</v>
      </c>
      <c r="H233" s="63">
        <f t="shared" si="36"/>
        <v>15129</v>
      </c>
      <c r="I233" s="63">
        <f t="shared" si="36"/>
        <v>8201</v>
      </c>
      <c r="J233" s="63">
        <f t="shared" si="36"/>
        <v>20021</v>
      </c>
      <c r="K233" s="63">
        <f t="shared" si="36"/>
        <v>10920.000000000002</v>
      </c>
      <c r="L233" s="63">
        <f t="shared" si="36"/>
        <v>11542</v>
      </c>
      <c r="M233" s="63">
        <f t="shared" si="36"/>
        <v>15250</v>
      </c>
      <c r="N233" s="64">
        <f t="shared" si="14"/>
        <v>189814</v>
      </c>
      <c r="O233" s="26"/>
      <c r="P233" s="27"/>
      <c r="Q233" s="26"/>
      <c r="R233" s="26"/>
      <c r="S233" s="26"/>
      <c r="T233" s="26"/>
      <c r="U233" s="28"/>
      <c r="V233" s="28"/>
      <c r="W233" s="28"/>
      <c r="X233" s="28"/>
      <c r="Y233" s="28"/>
      <c r="Z233" s="28"/>
      <c r="AA233" s="28"/>
      <c r="AB233" s="25"/>
      <c r="AC233" s="25"/>
      <c r="AD233" s="25"/>
      <c r="AE233" s="25"/>
      <c r="AF233" s="25"/>
      <c r="AG233" s="25"/>
    </row>
    <row r="234" spans="1:33" ht="34.5" customHeight="1" x14ac:dyDescent="0.4">
      <c r="A234" s="333" t="s">
        <v>68</v>
      </c>
      <c r="B234" s="63">
        <f t="shared" ref="B234:M234" si="37">+B167</f>
        <v>1721</v>
      </c>
      <c r="C234" s="63">
        <f t="shared" si="37"/>
        <v>1795</v>
      </c>
      <c r="D234" s="63">
        <f t="shared" si="37"/>
        <v>1893</v>
      </c>
      <c r="E234" s="63">
        <f t="shared" si="37"/>
        <v>3621</v>
      </c>
      <c r="F234" s="63">
        <f t="shared" si="37"/>
        <v>1561</v>
      </c>
      <c r="G234" s="63">
        <f t="shared" si="37"/>
        <v>1586.9999999999998</v>
      </c>
      <c r="H234" s="63">
        <f t="shared" si="37"/>
        <v>1676</v>
      </c>
      <c r="I234" s="63">
        <f t="shared" si="37"/>
        <v>2165</v>
      </c>
      <c r="J234" s="63">
        <f t="shared" si="37"/>
        <v>1852</v>
      </c>
      <c r="K234" s="63">
        <f t="shared" si="37"/>
        <v>2554.0000000000005</v>
      </c>
      <c r="L234" s="63">
        <f t="shared" si="37"/>
        <v>2458.0000000000005</v>
      </c>
      <c r="M234" s="63">
        <f t="shared" si="37"/>
        <v>2102</v>
      </c>
      <c r="N234" s="64">
        <f t="shared" si="14"/>
        <v>24985</v>
      </c>
      <c r="O234" s="26"/>
      <c r="P234" s="27"/>
      <c r="Q234" s="26"/>
      <c r="R234" s="26"/>
      <c r="S234" s="26"/>
      <c r="T234" s="26"/>
      <c r="U234" s="28"/>
      <c r="V234" s="28"/>
      <c r="W234" s="28"/>
      <c r="X234" s="28"/>
      <c r="Y234" s="28"/>
      <c r="Z234" s="28"/>
      <c r="AA234" s="28"/>
      <c r="AB234" s="25"/>
      <c r="AC234" s="25"/>
      <c r="AD234" s="25"/>
      <c r="AE234" s="25"/>
      <c r="AF234" s="25"/>
      <c r="AG234" s="25"/>
    </row>
    <row r="235" spans="1:33" ht="34.5" customHeight="1" x14ac:dyDescent="0.4">
      <c r="A235" s="333" t="s">
        <v>69</v>
      </c>
      <c r="B235" s="63">
        <f t="shared" ref="B235:M235" si="38">+B168</f>
        <v>3985</v>
      </c>
      <c r="C235" s="63">
        <f t="shared" si="38"/>
        <v>5841</v>
      </c>
      <c r="D235" s="63">
        <f t="shared" si="38"/>
        <v>3785</v>
      </c>
      <c r="E235" s="63">
        <f t="shared" si="38"/>
        <v>6064</v>
      </c>
      <c r="F235" s="63">
        <f t="shared" si="38"/>
        <v>5877</v>
      </c>
      <c r="G235" s="63">
        <f t="shared" si="38"/>
        <v>9301</v>
      </c>
      <c r="H235" s="63">
        <f t="shared" si="38"/>
        <v>6708</v>
      </c>
      <c r="I235" s="63">
        <f t="shared" si="38"/>
        <v>3860</v>
      </c>
      <c r="J235" s="63">
        <f t="shared" si="38"/>
        <v>6879</v>
      </c>
      <c r="K235" s="63">
        <f t="shared" si="38"/>
        <v>4832</v>
      </c>
      <c r="L235" s="63">
        <f t="shared" si="38"/>
        <v>4865</v>
      </c>
      <c r="M235" s="63">
        <f t="shared" si="38"/>
        <v>4908</v>
      </c>
      <c r="N235" s="64">
        <f t="shared" si="14"/>
        <v>66905</v>
      </c>
      <c r="O235" s="26"/>
      <c r="P235" s="27"/>
      <c r="Q235" s="26"/>
      <c r="R235" s="26"/>
      <c r="S235" s="26"/>
      <c r="T235" s="26"/>
      <c r="U235" s="28"/>
      <c r="V235" s="28"/>
      <c r="W235" s="28"/>
      <c r="X235" s="28"/>
      <c r="Y235" s="28"/>
      <c r="Z235" s="28"/>
      <c r="AA235" s="28"/>
      <c r="AB235" s="25"/>
      <c r="AC235" s="25"/>
      <c r="AD235" s="25"/>
      <c r="AE235" s="25"/>
      <c r="AF235" s="25"/>
      <c r="AG235" s="25"/>
    </row>
    <row r="236" spans="1:33" ht="34.5" customHeight="1" x14ac:dyDescent="0.4">
      <c r="A236" s="333" t="s">
        <v>35</v>
      </c>
      <c r="B236" s="63">
        <f t="shared" ref="B236:M236" si="39">+B169</f>
        <v>2104</v>
      </c>
      <c r="C236" s="63">
        <f t="shared" si="39"/>
        <v>2850</v>
      </c>
      <c r="D236" s="63">
        <f t="shared" si="39"/>
        <v>1620</v>
      </c>
      <c r="E236" s="63">
        <f t="shared" si="39"/>
        <v>3214</v>
      </c>
      <c r="F236" s="63">
        <f t="shared" si="39"/>
        <v>2301</v>
      </c>
      <c r="G236" s="63">
        <f t="shared" si="39"/>
        <v>5684</v>
      </c>
      <c r="H236" s="63">
        <f t="shared" si="39"/>
        <v>4520</v>
      </c>
      <c r="I236" s="63">
        <f t="shared" si="39"/>
        <v>1260</v>
      </c>
      <c r="J236" s="63">
        <f t="shared" si="39"/>
        <v>4011</v>
      </c>
      <c r="K236" s="63">
        <f t="shared" si="39"/>
        <v>2101</v>
      </c>
      <c r="L236" s="63">
        <f t="shared" si="39"/>
        <v>1985</v>
      </c>
      <c r="M236" s="63">
        <f t="shared" si="39"/>
        <v>2241</v>
      </c>
      <c r="N236" s="64">
        <f t="shared" si="14"/>
        <v>33891</v>
      </c>
      <c r="O236" s="26"/>
      <c r="P236" s="27"/>
      <c r="Q236" s="26"/>
      <c r="R236" s="26"/>
      <c r="S236" s="26"/>
      <c r="T236" s="26"/>
      <c r="U236" s="28"/>
      <c r="V236" s="28"/>
      <c r="W236" s="28"/>
      <c r="X236" s="28"/>
      <c r="Y236" s="28"/>
      <c r="Z236" s="28"/>
      <c r="AA236" s="28"/>
      <c r="AB236" s="25"/>
      <c r="AC236" s="25"/>
      <c r="AD236" s="25"/>
      <c r="AE236" s="25"/>
      <c r="AF236" s="25"/>
      <c r="AG236" s="25"/>
    </row>
    <row r="237" spans="1:33" ht="34.5" customHeight="1" x14ac:dyDescent="0.4">
      <c r="A237" s="333" t="s">
        <v>70</v>
      </c>
      <c r="B237" s="63">
        <f t="shared" ref="B237:M237" si="40">+B170</f>
        <v>14921.000000000004</v>
      </c>
      <c r="C237" s="63">
        <f t="shared" si="40"/>
        <v>12547</v>
      </c>
      <c r="D237" s="63">
        <f t="shared" si="40"/>
        <v>11424</v>
      </c>
      <c r="E237" s="63">
        <f t="shared" si="40"/>
        <v>16620</v>
      </c>
      <c r="F237" s="63">
        <f t="shared" si="40"/>
        <v>16945</v>
      </c>
      <c r="G237" s="63">
        <f t="shared" si="40"/>
        <v>14295.999999999998</v>
      </c>
      <c r="H237" s="63">
        <f t="shared" si="40"/>
        <v>16538</v>
      </c>
      <c r="I237" s="63">
        <f t="shared" si="40"/>
        <v>10687</v>
      </c>
      <c r="J237" s="63">
        <f t="shared" si="40"/>
        <v>8998</v>
      </c>
      <c r="K237" s="63">
        <f t="shared" si="40"/>
        <v>7720</v>
      </c>
      <c r="L237" s="63">
        <f t="shared" si="40"/>
        <v>6213.9999999999991</v>
      </c>
      <c r="M237" s="63">
        <f t="shared" si="40"/>
        <v>13456</v>
      </c>
      <c r="N237" s="64">
        <f t="shared" si="14"/>
        <v>150366</v>
      </c>
      <c r="O237" s="26"/>
      <c r="P237" s="27"/>
      <c r="Q237" s="26"/>
      <c r="R237" s="26"/>
      <c r="S237" s="26"/>
      <c r="T237" s="26"/>
      <c r="U237" s="28"/>
      <c r="V237" s="28"/>
      <c r="W237" s="28"/>
      <c r="X237" s="28"/>
      <c r="Y237" s="28"/>
      <c r="Z237" s="28"/>
      <c r="AA237" s="28"/>
      <c r="AB237" s="25"/>
      <c r="AC237" s="25"/>
      <c r="AD237" s="25"/>
      <c r="AE237" s="25"/>
      <c r="AF237" s="25"/>
      <c r="AG237" s="25"/>
    </row>
    <row r="238" spans="1:33" ht="34.5" customHeight="1" x14ac:dyDescent="0.4">
      <c r="A238" s="333" t="s">
        <v>71</v>
      </c>
      <c r="B238" s="63">
        <f t="shared" ref="B238:M238" si="41">+B171</f>
        <v>2213</v>
      </c>
      <c r="C238" s="63">
        <f t="shared" si="41"/>
        <v>14709</v>
      </c>
      <c r="D238" s="63">
        <f t="shared" si="41"/>
        <v>5413</v>
      </c>
      <c r="E238" s="63">
        <f t="shared" si="41"/>
        <v>6572</v>
      </c>
      <c r="F238" s="63">
        <f t="shared" si="41"/>
        <v>6393</v>
      </c>
      <c r="G238" s="63">
        <f t="shared" si="41"/>
        <v>5200.9999999999991</v>
      </c>
      <c r="H238" s="63">
        <f t="shared" si="41"/>
        <v>4928</v>
      </c>
      <c r="I238" s="63">
        <f t="shared" si="41"/>
        <v>4592</v>
      </c>
      <c r="J238" s="63">
        <f t="shared" si="41"/>
        <v>5025</v>
      </c>
      <c r="K238" s="63">
        <f t="shared" si="41"/>
        <v>6359</v>
      </c>
      <c r="L238" s="63">
        <f t="shared" si="41"/>
        <v>4512</v>
      </c>
      <c r="M238" s="63">
        <f t="shared" si="41"/>
        <v>4859</v>
      </c>
      <c r="N238" s="64">
        <f t="shared" si="14"/>
        <v>70776</v>
      </c>
      <c r="O238" s="26"/>
      <c r="P238" s="27"/>
      <c r="Q238" s="26"/>
      <c r="R238" s="26"/>
      <c r="S238" s="26"/>
      <c r="T238" s="26"/>
      <c r="U238" s="28"/>
      <c r="V238" s="28"/>
      <c r="W238" s="28"/>
      <c r="X238" s="28"/>
      <c r="Y238" s="28"/>
      <c r="Z238" s="28"/>
      <c r="AA238" s="28"/>
      <c r="AB238" s="25"/>
      <c r="AC238" s="25"/>
      <c r="AD238" s="25"/>
      <c r="AE238" s="25"/>
      <c r="AF238" s="25"/>
      <c r="AG238" s="25"/>
    </row>
    <row r="239" spans="1:33" ht="34.5" customHeight="1" x14ac:dyDescent="0.4">
      <c r="A239" s="333" t="s">
        <v>37</v>
      </c>
      <c r="B239" s="63">
        <f t="shared" ref="B239:M239" si="42">+B172</f>
        <v>7783</v>
      </c>
      <c r="C239" s="63">
        <f t="shared" si="42"/>
        <v>6200.9999999999991</v>
      </c>
      <c r="D239" s="63">
        <f t="shared" si="42"/>
        <v>7547</v>
      </c>
      <c r="E239" s="63">
        <f t="shared" si="42"/>
        <v>8957</v>
      </c>
      <c r="F239" s="63">
        <f t="shared" si="42"/>
        <v>5995</v>
      </c>
      <c r="G239" s="63">
        <f t="shared" si="42"/>
        <v>7784</v>
      </c>
      <c r="H239" s="63">
        <f t="shared" si="42"/>
        <v>16632</v>
      </c>
      <c r="I239" s="63">
        <f t="shared" si="42"/>
        <v>8214</v>
      </c>
      <c r="J239" s="63">
        <f t="shared" si="42"/>
        <v>15396</v>
      </c>
      <c r="K239" s="63">
        <f t="shared" si="42"/>
        <v>12221</v>
      </c>
      <c r="L239" s="63">
        <f t="shared" si="42"/>
        <v>9850</v>
      </c>
      <c r="M239" s="63">
        <f t="shared" si="42"/>
        <v>8457</v>
      </c>
      <c r="N239" s="64">
        <f t="shared" si="14"/>
        <v>115037</v>
      </c>
      <c r="O239" s="26"/>
      <c r="P239" s="27"/>
      <c r="Q239" s="26"/>
      <c r="R239" s="26"/>
      <c r="S239" s="26"/>
      <c r="T239" s="26"/>
      <c r="U239" s="28"/>
      <c r="V239" s="28"/>
      <c r="W239" s="28"/>
      <c r="X239" s="28"/>
      <c r="Y239" s="28"/>
      <c r="Z239" s="28"/>
      <c r="AA239" s="28"/>
      <c r="AB239" s="25"/>
      <c r="AC239" s="25"/>
      <c r="AD239" s="25"/>
      <c r="AE239" s="25"/>
      <c r="AF239" s="25"/>
      <c r="AG239" s="25"/>
    </row>
    <row r="240" spans="1:33" ht="34.5" customHeight="1" x14ac:dyDescent="0.4">
      <c r="A240" s="333" t="s">
        <v>38</v>
      </c>
      <c r="B240" s="63">
        <f t="shared" ref="B240:M240" si="43">+B173</f>
        <v>9816</v>
      </c>
      <c r="C240" s="63">
        <f t="shared" si="43"/>
        <v>12958</v>
      </c>
      <c r="D240" s="63">
        <f t="shared" si="43"/>
        <v>9854</v>
      </c>
      <c r="E240" s="63">
        <f t="shared" si="43"/>
        <v>12451</v>
      </c>
      <c r="F240" s="63">
        <f t="shared" si="43"/>
        <v>12865</v>
      </c>
      <c r="G240" s="63">
        <f t="shared" si="43"/>
        <v>20618</v>
      </c>
      <c r="H240" s="63">
        <f t="shared" si="43"/>
        <v>27078</v>
      </c>
      <c r="I240" s="63">
        <f t="shared" si="43"/>
        <v>26822</v>
      </c>
      <c r="J240" s="63">
        <f t="shared" si="43"/>
        <v>35643</v>
      </c>
      <c r="K240" s="63">
        <f t="shared" si="43"/>
        <v>22795</v>
      </c>
      <c r="L240" s="63">
        <f t="shared" si="43"/>
        <v>35987</v>
      </c>
      <c r="M240" s="63">
        <f t="shared" si="43"/>
        <v>13654</v>
      </c>
      <c r="N240" s="64">
        <f>SUM(B240:M240)</f>
        <v>240541</v>
      </c>
      <c r="O240" s="26"/>
      <c r="P240" s="27"/>
      <c r="Q240" s="26"/>
      <c r="R240" s="26"/>
      <c r="S240" s="26"/>
      <c r="T240" s="26"/>
      <c r="U240" s="28"/>
      <c r="V240" s="28"/>
      <c r="W240" s="28"/>
      <c r="X240" s="28"/>
      <c r="Y240" s="28"/>
      <c r="Z240" s="28"/>
      <c r="AA240" s="28"/>
      <c r="AB240" s="25"/>
      <c r="AC240" s="25"/>
      <c r="AD240" s="25"/>
      <c r="AE240" s="25"/>
      <c r="AF240" s="25"/>
      <c r="AG240" s="25"/>
    </row>
    <row r="241" spans="1:33" ht="34.5" customHeight="1" x14ac:dyDescent="0.4">
      <c r="A241" s="333" t="s">
        <v>39</v>
      </c>
      <c r="B241" s="63">
        <f t="shared" ref="B241:M241" si="44">+B174*12</f>
        <v>1182491.9999999998</v>
      </c>
      <c r="C241" s="63">
        <f t="shared" si="44"/>
        <v>1964927.9999999995</v>
      </c>
      <c r="D241" s="63">
        <f t="shared" si="44"/>
        <v>947448</v>
      </c>
      <c r="E241" s="63">
        <f t="shared" si="44"/>
        <v>218568</v>
      </c>
      <c r="F241" s="63">
        <f t="shared" si="44"/>
        <v>346860</v>
      </c>
      <c r="G241" s="63">
        <f t="shared" si="44"/>
        <v>1006812.0000000002</v>
      </c>
      <c r="H241" s="63">
        <f t="shared" si="44"/>
        <v>972288</v>
      </c>
      <c r="I241" s="63">
        <f t="shared" si="44"/>
        <v>1334448.0000000002</v>
      </c>
      <c r="J241" s="63">
        <f t="shared" si="44"/>
        <v>1511868</v>
      </c>
      <c r="K241" s="63">
        <f t="shared" si="44"/>
        <v>1705896</v>
      </c>
      <c r="L241" s="63">
        <f t="shared" si="44"/>
        <v>878292</v>
      </c>
      <c r="M241" s="63">
        <f t="shared" si="44"/>
        <v>1187448</v>
      </c>
      <c r="N241" s="64">
        <f t="shared" si="14"/>
        <v>13257348</v>
      </c>
      <c r="O241" s="26"/>
      <c r="P241" s="27"/>
      <c r="Q241" s="26"/>
      <c r="R241" s="26"/>
      <c r="S241" s="26"/>
      <c r="T241" s="26"/>
      <c r="U241" s="28"/>
      <c r="V241" s="28"/>
      <c r="W241" s="28"/>
      <c r="X241" s="28"/>
      <c r="Y241" s="28"/>
      <c r="Z241" s="28"/>
      <c r="AA241" s="28"/>
      <c r="AB241" s="25"/>
      <c r="AC241" s="25"/>
      <c r="AD241" s="25"/>
      <c r="AE241" s="25"/>
      <c r="AF241" s="25"/>
      <c r="AG241" s="25"/>
    </row>
    <row r="242" spans="1:33" ht="34.5" customHeight="1" x14ac:dyDescent="0.4">
      <c r="A242" s="333" t="s">
        <v>40</v>
      </c>
      <c r="B242" s="63">
        <f t="shared" ref="B242:M242" si="45">+B175*3</f>
        <v>90446.999999999985</v>
      </c>
      <c r="C242" s="63">
        <f t="shared" si="45"/>
        <v>115560</v>
      </c>
      <c r="D242" s="63">
        <f t="shared" si="45"/>
        <v>46263</v>
      </c>
      <c r="E242" s="63">
        <f t="shared" si="45"/>
        <v>25974</v>
      </c>
      <c r="F242" s="63">
        <f t="shared" si="45"/>
        <v>113262</v>
      </c>
      <c r="G242" s="63">
        <f t="shared" si="45"/>
        <v>84633</v>
      </c>
      <c r="H242" s="63">
        <f t="shared" si="45"/>
        <v>99303</v>
      </c>
      <c r="I242" s="63">
        <f t="shared" si="45"/>
        <v>66306</v>
      </c>
      <c r="J242" s="63">
        <f t="shared" si="45"/>
        <v>106923</v>
      </c>
      <c r="K242" s="63">
        <f t="shared" si="45"/>
        <v>98532</v>
      </c>
      <c r="L242" s="63">
        <f t="shared" si="45"/>
        <v>77622</v>
      </c>
      <c r="M242" s="63">
        <f t="shared" si="45"/>
        <v>107097</v>
      </c>
      <c r="N242" s="64">
        <f t="shared" si="14"/>
        <v>1031922</v>
      </c>
      <c r="O242" s="26"/>
      <c r="P242" s="27"/>
      <c r="Q242" s="26"/>
      <c r="R242" s="26"/>
      <c r="S242" s="26"/>
      <c r="T242" s="26"/>
      <c r="U242" s="28"/>
      <c r="V242" s="28"/>
      <c r="W242" s="28"/>
      <c r="X242" s="28"/>
      <c r="Y242" s="28"/>
      <c r="Z242" s="28"/>
      <c r="AA242" s="28"/>
      <c r="AB242" s="25"/>
      <c r="AC242" s="25"/>
      <c r="AD242" s="25"/>
      <c r="AE242" s="25"/>
      <c r="AF242" s="25"/>
      <c r="AG242" s="25"/>
    </row>
    <row r="243" spans="1:33" ht="34.5" customHeight="1" x14ac:dyDescent="0.4">
      <c r="A243" s="333" t="s">
        <v>41</v>
      </c>
      <c r="B243" s="63">
        <f t="shared" ref="B243:M243" si="46">+B176*60</f>
        <v>1243860</v>
      </c>
      <c r="C243" s="63">
        <f t="shared" si="46"/>
        <v>1380839.9999999998</v>
      </c>
      <c r="D243" s="63">
        <f t="shared" si="46"/>
        <v>900600.00000000012</v>
      </c>
      <c r="E243" s="63">
        <f t="shared" si="46"/>
        <v>1446240.0000000002</v>
      </c>
      <c r="F243" s="63">
        <f t="shared" si="46"/>
        <v>1413840.0000000002</v>
      </c>
      <c r="G243" s="63">
        <f t="shared" si="46"/>
        <v>1647180</v>
      </c>
      <c r="H243" s="63">
        <f t="shared" si="46"/>
        <v>1179360</v>
      </c>
      <c r="I243" s="63">
        <f t="shared" si="46"/>
        <v>2134980</v>
      </c>
      <c r="J243" s="63">
        <f t="shared" si="46"/>
        <v>1673940</v>
      </c>
      <c r="K243" s="63">
        <f t="shared" si="46"/>
        <v>1237200</v>
      </c>
      <c r="L243" s="63">
        <f t="shared" si="46"/>
        <v>2851260.0000000005</v>
      </c>
      <c r="M243" s="63">
        <f t="shared" si="46"/>
        <v>1920840.0000000002</v>
      </c>
      <c r="N243" s="64">
        <f t="shared" si="14"/>
        <v>19030140</v>
      </c>
      <c r="O243" s="26"/>
      <c r="P243" s="27"/>
      <c r="Q243" s="26"/>
      <c r="R243" s="26"/>
      <c r="S243" s="26"/>
      <c r="T243" s="26"/>
      <c r="U243" s="28"/>
      <c r="V243" s="28"/>
      <c r="W243" s="28"/>
      <c r="X243" s="28"/>
      <c r="Y243" s="28"/>
      <c r="Z243" s="28"/>
      <c r="AA243" s="28"/>
      <c r="AB243" s="25"/>
      <c r="AC243" s="25"/>
      <c r="AD243" s="25"/>
      <c r="AE243" s="25"/>
      <c r="AF243" s="25"/>
      <c r="AG243" s="25"/>
    </row>
    <row r="244" spans="1:33" ht="34.5" customHeight="1" x14ac:dyDescent="0.4">
      <c r="A244" s="333" t="s">
        <v>72</v>
      </c>
      <c r="B244" s="63">
        <f t="shared" ref="B244:M244" si="47">+B177*35</f>
        <v>40530</v>
      </c>
      <c r="C244" s="63">
        <f t="shared" si="47"/>
        <v>73640</v>
      </c>
      <c r="D244" s="63">
        <f t="shared" si="47"/>
        <v>29959.999999999996</v>
      </c>
      <c r="E244" s="63">
        <f t="shared" si="47"/>
        <v>37800</v>
      </c>
      <c r="F244" s="63">
        <f t="shared" si="47"/>
        <v>39200</v>
      </c>
      <c r="G244" s="63">
        <f t="shared" si="47"/>
        <v>77490</v>
      </c>
      <c r="H244" s="63">
        <f t="shared" si="47"/>
        <v>49070</v>
      </c>
      <c r="I244" s="63">
        <f t="shared" si="47"/>
        <v>42140</v>
      </c>
      <c r="J244" s="63">
        <f t="shared" si="47"/>
        <v>27475</v>
      </c>
      <c r="K244" s="63">
        <f t="shared" si="47"/>
        <v>32970</v>
      </c>
      <c r="L244" s="63">
        <f t="shared" si="47"/>
        <v>299145</v>
      </c>
      <c r="M244" s="63">
        <f t="shared" si="47"/>
        <v>31325</v>
      </c>
      <c r="N244" s="64">
        <f t="shared" si="14"/>
        <v>780745</v>
      </c>
      <c r="O244" s="26"/>
      <c r="P244" s="27"/>
      <c r="Q244" s="26"/>
      <c r="R244" s="26"/>
      <c r="S244" s="26"/>
      <c r="T244" s="26"/>
      <c r="U244" s="28"/>
      <c r="V244" s="28"/>
      <c r="W244" s="28"/>
      <c r="X244" s="28"/>
      <c r="Y244" s="28"/>
      <c r="Z244" s="28"/>
      <c r="AA244" s="28"/>
      <c r="AB244" s="25"/>
      <c r="AC244" s="25"/>
      <c r="AD244" s="25"/>
      <c r="AE244" s="25"/>
      <c r="AF244" s="25"/>
      <c r="AG244" s="25"/>
    </row>
    <row r="245" spans="1:33" ht="34.5" customHeight="1" x14ac:dyDescent="0.4">
      <c r="A245" s="333" t="s">
        <v>42</v>
      </c>
      <c r="B245" s="63">
        <f t="shared" ref="B245:M245" si="48">+B178*5</f>
        <v>510720</v>
      </c>
      <c r="C245" s="63">
        <f t="shared" si="48"/>
        <v>461415</v>
      </c>
      <c r="D245" s="63">
        <f t="shared" si="48"/>
        <v>235069.99999999997</v>
      </c>
      <c r="E245" s="63">
        <f t="shared" si="48"/>
        <v>210070</v>
      </c>
      <c r="F245" s="63">
        <f t="shared" si="48"/>
        <v>205105</v>
      </c>
      <c r="G245" s="63">
        <f t="shared" si="48"/>
        <v>142605</v>
      </c>
      <c r="H245" s="63">
        <f t="shared" si="48"/>
        <v>72604.999999999985</v>
      </c>
      <c r="I245" s="63">
        <f t="shared" si="48"/>
        <v>44770.000000000007</v>
      </c>
      <c r="J245" s="63">
        <f t="shared" si="48"/>
        <v>96055</v>
      </c>
      <c r="K245" s="63">
        <f t="shared" si="48"/>
        <v>125735.00000000001</v>
      </c>
      <c r="L245" s="63">
        <f t="shared" si="48"/>
        <v>291055</v>
      </c>
      <c r="M245" s="63">
        <f t="shared" si="48"/>
        <v>570940</v>
      </c>
      <c r="N245" s="64">
        <f t="shared" si="14"/>
        <v>2966145</v>
      </c>
      <c r="O245" s="26"/>
      <c r="P245" s="27"/>
      <c r="Q245" s="26"/>
      <c r="R245" s="26"/>
      <c r="S245" s="26"/>
      <c r="T245" s="26"/>
      <c r="U245" s="28"/>
      <c r="V245" s="28"/>
      <c r="W245" s="28"/>
      <c r="X245" s="28"/>
      <c r="Y245" s="28"/>
      <c r="Z245" s="28"/>
      <c r="AA245" s="28"/>
      <c r="AB245" s="25"/>
      <c r="AC245" s="25"/>
      <c r="AD245" s="25"/>
      <c r="AE245" s="25"/>
      <c r="AF245" s="25"/>
      <c r="AG245" s="25"/>
    </row>
    <row r="246" spans="1:33" ht="34.5" customHeight="1" x14ac:dyDescent="0.4">
      <c r="A246" s="333" t="s">
        <v>43</v>
      </c>
      <c r="B246" s="63">
        <f t="shared" ref="B246:M246" si="49">+B179*50</f>
        <v>426050</v>
      </c>
      <c r="C246" s="63">
        <f t="shared" si="49"/>
        <v>947699.99999999977</v>
      </c>
      <c r="D246" s="63">
        <f t="shared" si="49"/>
        <v>979200</v>
      </c>
      <c r="E246" s="63">
        <f t="shared" si="49"/>
        <v>551000</v>
      </c>
      <c r="F246" s="63">
        <f t="shared" si="49"/>
        <v>496000</v>
      </c>
      <c r="G246" s="63">
        <f t="shared" si="49"/>
        <v>476050</v>
      </c>
      <c r="H246" s="63">
        <f t="shared" si="49"/>
        <v>672550</v>
      </c>
      <c r="I246" s="63">
        <f t="shared" si="49"/>
        <v>607200</v>
      </c>
      <c r="J246" s="63">
        <f t="shared" si="49"/>
        <v>810050</v>
      </c>
      <c r="K246" s="63">
        <f t="shared" si="49"/>
        <v>798850</v>
      </c>
      <c r="L246" s="63">
        <f t="shared" si="49"/>
        <v>622500</v>
      </c>
      <c r="M246" s="63">
        <f t="shared" si="49"/>
        <v>891250</v>
      </c>
      <c r="N246" s="64">
        <f t="shared" si="14"/>
        <v>8278400</v>
      </c>
      <c r="O246" s="26"/>
      <c r="P246" s="27"/>
      <c r="Q246" s="26"/>
      <c r="R246" s="26"/>
      <c r="S246" s="26"/>
      <c r="T246" s="26"/>
      <c r="U246" s="28"/>
      <c r="V246" s="28"/>
      <c r="W246" s="28"/>
      <c r="X246" s="28"/>
      <c r="Y246" s="28"/>
      <c r="Z246" s="28"/>
      <c r="AA246" s="28"/>
      <c r="AB246" s="25"/>
      <c r="AC246" s="25"/>
      <c r="AD246" s="25"/>
      <c r="AE246" s="25"/>
      <c r="AF246" s="25"/>
      <c r="AG246" s="25"/>
    </row>
    <row r="247" spans="1:33" ht="34.5" customHeight="1" x14ac:dyDescent="0.4">
      <c r="A247" s="333" t="s">
        <v>73</v>
      </c>
      <c r="B247" s="63">
        <f t="shared" ref="B247:M247" si="50">+B180*1.3</f>
        <v>34511.1</v>
      </c>
      <c r="C247" s="63">
        <f t="shared" si="50"/>
        <v>47555.3</v>
      </c>
      <c r="D247" s="63">
        <f t="shared" si="50"/>
        <v>35690.200000000004</v>
      </c>
      <c r="E247" s="63">
        <f t="shared" si="50"/>
        <v>30603.3</v>
      </c>
      <c r="F247" s="63">
        <f t="shared" si="50"/>
        <v>47511.099999999991</v>
      </c>
      <c r="G247" s="63">
        <f t="shared" si="50"/>
        <v>43178.200000000012</v>
      </c>
      <c r="H247" s="63">
        <f t="shared" si="50"/>
        <v>57075.200000000004</v>
      </c>
      <c r="I247" s="63">
        <f t="shared" si="50"/>
        <v>68494.400000000009</v>
      </c>
      <c r="J247" s="63">
        <f t="shared" si="50"/>
        <v>67791.100000000006</v>
      </c>
      <c r="K247" s="63">
        <f t="shared" si="50"/>
        <v>63380.200000000004</v>
      </c>
      <c r="L247" s="63">
        <f t="shared" si="50"/>
        <v>41618.200000000004</v>
      </c>
      <c r="M247" s="63">
        <f t="shared" si="50"/>
        <v>45527.30000000001</v>
      </c>
      <c r="N247" s="64">
        <f t="shared" si="14"/>
        <v>582935.60000000009</v>
      </c>
      <c r="O247" s="26"/>
      <c r="P247" s="27"/>
      <c r="Q247" s="26"/>
      <c r="R247" s="26"/>
      <c r="S247" s="26"/>
      <c r="T247" s="26"/>
      <c r="U247" s="28"/>
      <c r="V247" s="28"/>
      <c r="W247" s="28"/>
      <c r="X247" s="28"/>
      <c r="Y247" s="28"/>
      <c r="Z247" s="28"/>
      <c r="AA247" s="28"/>
      <c r="AB247" s="25"/>
      <c r="AC247" s="25"/>
      <c r="AD247" s="25"/>
      <c r="AE247" s="25"/>
      <c r="AF247" s="25"/>
      <c r="AG247" s="25"/>
    </row>
    <row r="248" spans="1:33" ht="34.5" customHeight="1" x14ac:dyDescent="0.4">
      <c r="A248" s="333" t="s">
        <v>74</v>
      </c>
      <c r="B248" s="63">
        <f t="shared" ref="B248:M248" si="51">+B181*8</f>
        <v>27368</v>
      </c>
      <c r="C248" s="63">
        <f t="shared" si="51"/>
        <v>17176</v>
      </c>
      <c r="D248" s="63">
        <f t="shared" si="51"/>
        <v>8968</v>
      </c>
      <c r="E248" s="63">
        <f t="shared" si="51"/>
        <v>7616</v>
      </c>
      <c r="F248" s="63">
        <f t="shared" si="51"/>
        <v>2832</v>
      </c>
      <c r="G248" s="63">
        <f t="shared" si="51"/>
        <v>6816</v>
      </c>
      <c r="H248" s="63">
        <f t="shared" si="51"/>
        <v>200</v>
      </c>
      <c r="I248" s="63">
        <f t="shared" si="51"/>
        <v>0</v>
      </c>
      <c r="J248" s="63">
        <f t="shared" si="51"/>
        <v>2032</v>
      </c>
      <c r="K248" s="63">
        <f t="shared" si="51"/>
        <v>3368</v>
      </c>
      <c r="L248" s="63">
        <f t="shared" si="51"/>
        <v>20512</v>
      </c>
      <c r="M248" s="63">
        <f t="shared" si="51"/>
        <v>60096</v>
      </c>
      <c r="N248" s="64">
        <f t="shared" si="14"/>
        <v>156984</v>
      </c>
      <c r="O248" s="26"/>
      <c r="P248" s="27"/>
      <c r="Q248" s="26"/>
      <c r="R248" s="26"/>
      <c r="S248" s="26"/>
      <c r="T248" s="26"/>
      <c r="U248" s="28"/>
      <c r="V248" s="28"/>
      <c r="W248" s="28"/>
      <c r="X248" s="28"/>
      <c r="Y248" s="28"/>
      <c r="Z248" s="28"/>
      <c r="AA248" s="28"/>
      <c r="AB248" s="25"/>
      <c r="AC248" s="25"/>
      <c r="AD248" s="25"/>
      <c r="AE248" s="25"/>
      <c r="AF248" s="25"/>
      <c r="AG248" s="25"/>
    </row>
    <row r="249" spans="1:33" ht="34.5" customHeight="1" x14ac:dyDescent="0.4">
      <c r="A249" s="333" t="s">
        <v>44</v>
      </c>
      <c r="B249" s="63">
        <f t="shared" ref="B249:M249" si="52">+B182*4.7</f>
        <v>108165.80000000002</v>
      </c>
      <c r="C249" s="63">
        <f t="shared" si="52"/>
        <v>42083.8</v>
      </c>
      <c r="D249" s="63">
        <f t="shared" si="52"/>
        <v>23128.7</v>
      </c>
      <c r="E249" s="63">
        <f t="shared" si="52"/>
        <v>446.5</v>
      </c>
      <c r="F249" s="63">
        <f t="shared" si="52"/>
        <v>0</v>
      </c>
      <c r="G249" s="63">
        <f t="shared" si="52"/>
        <v>305.5</v>
      </c>
      <c r="H249" s="63">
        <f t="shared" si="52"/>
        <v>1414.7</v>
      </c>
      <c r="I249" s="63">
        <f t="shared" si="52"/>
        <v>0</v>
      </c>
      <c r="J249" s="63">
        <f t="shared" si="52"/>
        <v>338.40000000000003</v>
      </c>
      <c r="K249" s="63">
        <f t="shared" si="52"/>
        <v>0</v>
      </c>
      <c r="L249" s="63">
        <f t="shared" si="52"/>
        <v>68248.7</v>
      </c>
      <c r="M249" s="63">
        <f t="shared" si="52"/>
        <v>93511.2</v>
      </c>
      <c r="N249" s="64">
        <f t="shared" si="14"/>
        <v>337643.30000000005</v>
      </c>
      <c r="O249" s="26"/>
      <c r="P249" s="27"/>
      <c r="Q249" s="26"/>
      <c r="R249" s="26"/>
      <c r="S249" s="26"/>
      <c r="T249" s="26"/>
      <c r="U249" s="28"/>
      <c r="V249" s="28"/>
      <c r="W249" s="28"/>
      <c r="X249" s="28"/>
      <c r="Y249" s="28"/>
      <c r="Z249" s="28"/>
      <c r="AA249" s="28"/>
      <c r="AB249" s="25"/>
      <c r="AC249" s="25"/>
      <c r="AD249" s="25"/>
      <c r="AE249" s="25"/>
      <c r="AF249" s="25"/>
      <c r="AG249" s="25"/>
    </row>
    <row r="250" spans="1:33" ht="34.5" customHeight="1" x14ac:dyDescent="0.4">
      <c r="A250" s="333" t="s">
        <v>45</v>
      </c>
      <c r="B250" s="63">
        <f t="shared" ref="B250:M250" si="53">+B183*0.6</f>
        <v>1959286.7999999998</v>
      </c>
      <c r="C250" s="63">
        <f t="shared" si="53"/>
        <v>2023859.9999999993</v>
      </c>
      <c r="D250" s="63">
        <f t="shared" si="53"/>
        <v>2187128.4</v>
      </c>
      <c r="E250" s="63">
        <f t="shared" si="53"/>
        <v>2195387.4</v>
      </c>
      <c r="F250" s="63">
        <f t="shared" si="53"/>
        <v>2141924.9999999995</v>
      </c>
      <c r="G250" s="63">
        <f t="shared" si="53"/>
        <v>2279872.8000000003</v>
      </c>
      <c r="H250" s="63">
        <f t="shared" si="53"/>
        <v>2291933.3999999994</v>
      </c>
      <c r="I250" s="63">
        <f t="shared" si="53"/>
        <v>2213867.3999999994</v>
      </c>
      <c r="J250" s="63">
        <f t="shared" si="53"/>
        <v>2081939.3999999997</v>
      </c>
      <c r="K250" s="63">
        <f t="shared" si="53"/>
        <v>2336106.5999999996</v>
      </c>
      <c r="L250" s="63">
        <f t="shared" si="53"/>
        <v>1452626.4</v>
      </c>
      <c r="M250" s="63">
        <f t="shared" si="53"/>
        <v>1972529.4</v>
      </c>
      <c r="N250" s="64">
        <f t="shared" si="10"/>
        <v>25136462.999999993</v>
      </c>
      <c r="O250" s="26"/>
      <c r="P250" s="27"/>
      <c r="Q250" s="26"/>
      <c r="R250" s="26"/>
      <c r="S250" s="26"/>
      <c r="T250" s="26"/>
      <c r="U250" s="28"/>
      <c r="V250" s="28"/>
      <c r="W250" s="28"/>
      <c r="X250" s="28"/>
      <c r="Y250" s="28"/>
      <c r="Z250" s="28"/>
      <c r="AA250" s="28"/>
      <c r="AB250" s="25"/>
      <c r="AC250" s="25"/>
      <c r="AD250" s="25"/>
      <c r="AE250" s="25"/>
      <c r="AF250" s="25"/>
      <c r="AG250" s="25"/>
    </row>
    <row r="251" spans="1:33" ht="34.5" customHeight="1" x14ac:dyDescent="0.4">
      <c r="A251" s="333" t="s">
        <v>75</v>
      </c>
      <c r="B251" s="63">
        <f t="shared" ref="B251:M251" si="54">+B184*9</f>
        <v>1278126</v>
      </c>
      <c r="C251" s="63">
        <f t="shared" si="54"/>
        <v>1339668</v>
      </c>
      <c r="D251" s="63">
        <f t="shared" si="54"/>
        <v>1528893.0000000002</v>
      </c>
      <c r="E251" s="63">
        <f t="shared" si="54"/>
        <v>2989322.9999999995</v>
      </c>
      <c r="F251" s="63">
        <f t="shared" si="54"/>
        <v>2330541.0000000005</v>
      </c>
      <c r="G251" s="63">
        <f t="shared" si="54"/>
        <v>1774890</v>
      </c>
      <c r="H251" s="63">
        <f t="shared" si="54"/>
        <v>1917162</v>
      </c>
      <c r="I251" s="63">
        <f t="shared" si="54"/>
        <v>2121192.0000000005</v>
      </c>
      <c r="J251" s="63">
        <f t="shared" si="54"/>
        <v>1783557</v>
      </c>
      <c r="K251" s="63">
        <f t="shared" si="54"/>
        <v>1431405</v>
      </c>
      <c r="L251" s="63">
        <f t="shared" si="54"/>
        <v>1211202</v>
      </c>
      <c r="M251" s="63">
        <f t="shared" si="54"/>
        <v>1296369.2223317497</v>
      </c>
      <c r="N251" s="64">
        <f t="shared" si="10"/>
        <v>21002328.222331751</v>
      </c>
      <c r="O251" s="26"/>
      <c r="P251" s="27"/>
      <c r="Q251" s="26"/>
      <c r="R251" s="26"/>
      <c r="S251" s="26"/>
      <c r="T251" s="26"/>
      <c r="U251" s="28"/>
      <c r="V251" s="28"/>
      <c r="W251" s="28"/>
      <c r="X251" s="28"/>
      <c r="Y251" s="28"/>
      <c r="Z251" s="28"/>
      <c r="AA251" s="28"/>
      <c r="AB251" s="25"/>
      <c r="AC251" s="25"/>
      <c r="AD251" s="25"/>
      <c r="AE251" s="25"/>
      <c r="AF251" s="25"/>
      <c r="AG251" s="25"/>
    </row>
    <row r="252" spans="1:33" ht="33.75" customHeight="1" thickBot="1" x14ac:dyDescent="0.45">
      <c r="A252" s="334" t="s">
        <v>46</v>
      </c>
      <c r="B252" s="144">
        <f t="shared" ref="B252:M252" si="55">SUM(B207:B251)</f>
        <v>9843228.0055300519</v>
      </c>
      <c r="C252" s="144">
        <f t="shared" si="55"/>
        <v>12058104.030508488</v>
      </c>
      <c r="D252" s="144">
        <f t="shared" si="55"/>
        <v>11023488.145751722</v>
      </c>
      <c r="E252" s="144">
        <f t="shared" si="55"/>
        <v>13067090.798209738</v>
      </c>
      <c r="F252" s="144">
        <f t="shared" si="55"/>
        <v>12076243.699999999</v>
      </c>
      <c r="G252" s="144">
        <f t="shared" si="55"/>
        <v>11026489.100000001</v>
      </c>
      <c r="H252" s="144">
        <f t="shared" si="55"/>
        <v>10324536.300000001</v>
      </c>
      <c r="I252" s="144">
        <f t="shared" si="55"/>
        <v>11399509.800000001</v>
      </c>
      <c r="J252" s="144">
        <f t="shared" si="55"/>
        <v>12111275.699999999</v>
      </c>
      <c r="K252" s="144">
        <f t="shared" si="55"/>
        <v>12212797.399999999</v>
      </c>
      <c r="L252" s="144">
        <f t="shared" si="55"/>
        <v>11867828.699999999</v>
      </c>
      <c r="M252" s="144">
        <f t="shared" si="55"/>
        <v>11198448.12233175</v>
      </c>
      <c r="N252" s="145">
        <f>SUM(N207:N251)</f>
        <v>138209039.80233175</v>
      </c>
      <c r="O252" s="26"/>
      <c r="P252" s="27"/>
      <c r="Q252" s="26"/>
      <c r="R252" s="26"/>
      <c r="S252" s="26"/>
      <c r="T252" s="26"/>
      <c r="U252" s="29"/>
      <c r="V252" s="29"/>
      <c r="W252" s="29"/>
      <c r="X252" s="29"/>
      <c r="Y252" s="29"/>
      <c r="Z252" s="29"/>
      <c r="AA252" s="29"/>
    </row>
    <row r="253" spans="1:33" s="111" customFormat="1" ht="30" customHeight="1" x14ac:dyDescent="0.35">
      <c r="A253" s="437" t="s">
        <v>321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26"/>
      <c r="P253" s="27"/>
      <c r="Q253" s="26"/>
      <c r="R253" s="26"/>
      <c r="S253" s="26"/>
      <c r="T253" s="26"/>
      <c r="AB253" s="80"/>
      <c r="AC253" s="94"/>
      <c r="AD253" s="94"/>
    </row>
    <row r="254" spans="1:33" s="111" customFormat="1" ht="33.75" customHeight="1" x14ac:dyDescent="0.35">
      <c r="A254" s="472" t="s">
        <v>323</v>
      </c>
      <c r="B254" s="472"/>
      <c r="C254" s="472"/>
      <c r="D254" s="472"/>
      <c r="E254" s="472"/>
      <c r="F254" s="472"/>
      <c r="G254" s="472"/>
      <c r="H254" s="472"/>
      <c r="I254" s="472"/>
      <c r="J254" s="472"/>
      <c r="K254" s="472"/>
      <c r="L254" s="472"/>
      <c r="M254" s="472"/>
      <c r="N254" s="472"/>
      <c r="O254" s="26"/>
      <c r="P254" s="27"/>
      <c r="Q254" s="26"/>
      <c r="R254" s="26"/>
      <c r="S254" s="26"/>
      <c r="T254" s="26"/>
      <c r="AB254" s="80"/>
      <c r="AC254" s="94"/>
      <c r="AD254" s="94"/>
    </row>
    <row r="255" spans="1:33" s="111" customFormat="1" ht="26.25" x14ac:dyDescent="0.4">
      <c r="A255" s="437" t="s">
        <v>322</v>
      </c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26"/>
      <c r="P255" s="27"/>
      <c r="Q255" s="26"/>
      <c r="R255" s="26"/>
      <c r="S255" s="26"/>
      <c r="T255" s="26"/>
      <c r="AB255" s="80"/>
      <c r="AC255" s="94"/>
      <c r="AD255" s="94"/>
    </row>
    <row r="256" spans="1:33" s="111" customFormat="1" ht="21" x14ac:dyDescent="0.35">
      <c r="A256" s="108"/>
      <c r="O256" s="26"/>
      <c r="P256" s="27"/>
      <c r="Q256" s="26"/>
      <c r="R256" s="26"/>
      <c r="S256" s="26"/>
      <c r="T256" s="26"/>
      <c r="AB256" s="80"/>
      <c r="AC256" s="94"/>
      <c r="AD256" s="94"/>
    </row>
    <row r="257" spans="1:27" s="29" customFormat="1" ht="21" x14ac:dyDescent="0.35">
      <c r="O257" s="26"/>
      <c r="P257" s="27"/>
      <c r="Q257" s="26"/>
      <c r="R257" s="26"/>
      <c r="S257" s="26"/>
      <c r="T257" s="26"/>
    </row>
    <row r="258" spans="1:27" s="29" customFormat="1" x14ac:dyDescent="0.2">
      <c r="O258" s="79"/>
      <c r="Q258" s="79"/>
      <c r="R258" s="79"/>
      <c r="S258" s="79"/>
      <c r="T258" s="79"/>
    </row>
    <row r="259" spans="1:27" s="29" customFormat="1" x14ac:dyDescent="0.2">
      <c r="O259" s="79"/>
      <c r="Q259" s="79"/>
      <c r="R259" s="79"/>
      <c r="S259" s="79"/>
      <c r="T259" s="79"/>
    </row>
    <row r="260" spans="1:27" s="29" customFormat="1" x14ac:dyDescent="0.2">
      <c r="O260" s="79"/>
      <c r="Q260" s="79"/>
      <c r="R260" s="79"/>
      <c r="S260" s="79"/>
      <c r="T260" s="79"/>
    </row>
    <row r="261" spans="1:27" s="29" customFormat="1" x14ac:dyDescent="0.2">
      <c r="O261" s="79"/>
      <c r="Q261" s="79"/>
      <c r="R261" s="79"/>
      <c r="S261" s="79"/>
      <c r="T261" s="79"/>
    </row>
    <row r="262" spans="1:27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P262" s="29"/>
      <c r="Q262" s="79"/>
      <c r="R262" s="79"/>
      <c r="S262" s="79"/>
      <c r="T262" s="79"/>
      <c r="U262" s="29"/>
      <c r="V262" s="29"/>
      <c r="W262" s="29"/>
      <c r="X262" s="29"/>
      <c r="Y262" s="29"/>
      <c r="Z262" s="29"/>
      <c r="AA262" s="29"/>
    </row>
    <row r="263" spans="1:27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P263" s="29"/>
      <c r="Q263" s="79"/>
      <c r="R263" s="79"/>
      <c r="S263" s="79"/>
      <c r="T263" s="79"/>
      <c r="U263" s="29"/>
      <c r="V263" s="29"/>
      <c r="W263" s="29"/>
      <c r="X263" s="29"/>
      <c r="Y263" s="29"/>
      <c r="Z263" s="29"/>
      <c r="AA263" s="29"/>
    </row>
    <row r="264" spans="1:27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P264" s="29"/>
      <c r="Q264" s="79"/>
      <c r="R264" s="79"/>
      <c r="S264" s="79"/>
      <c r="T264" s="79"/>
      <c r="U264" s="29"/>
      <c r="V264" s="29"/>
      <c r="W264" s="29"/>
      <c r="X264" s="29"/>
      <c r="Y264" s="29"/>
      <c r="Z264" s="29"/>
      <c r="AA264" s="29"/>
    </row>
    <row r="265" spans="1:27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P265" s="29"/>
      <c r="Q265" s="79"/>
      <c r="R265" s="79"/>
      <c r="S265" s="79"/>
      <c r="T265" s="79"/>
      <c r="U265" s="29"/>
      <c r="V265" s="29"/>
      <c r="W265" s="29"/>
      <c r="X265" s="29"/>
      <c r="Y265" s="29"/>
      <c r="Z265" s="29"/>
      <c r="AA265" s="29"/>
    </row>
    <row r="266" spans="1:27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P266" s="29"/>
      <c r="Q266" s="79"/>
      <c r="R266" s="79"/>
      <c r="S266" s="79"/>
      <c r="T266" s="79"/>
      <c r="U266" s="29"/>
      <c r="V266" s="29"/>
      <c r="W266" s="29"/>
      <c r="X266" s="29"/>
      <c r="Y266" s="29"/>
      <c r="Z266" s="29"/>
      <c r="AA266" s="29"/>
    </row>
    <row r="267" spans="1:27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P267" s="29"/>
      <c r="Q267" s="79"/>
      <c r="R267" s="79"/>
      <c r="S267" s="79"/>
      <c r="T267" s="79"/>
      <c r="U267" s="29"/>
      <c r="V267" s="29"/>
      <c r="W267" s="29"/>
      <c r="X267" s="29"/>
      <c r="Y267" s="29"/>
      <c r="Z267" s="29"/>
      <c r="AA267" s="29"/>
    </row>
    <row r="268" spans="1:27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P268" s="29"/>
      <c r="Q268" s="79"/>
      <c r="R268" s="79"/>
      <c r="S268" s="79"/>
      <c r="T268" s="79"/>
      <c r="U268" s="29"/>
      <c r="V268" s="29"/>
      <c r="W268" s="29"/>
      <c r="X268" s="29"/>
      <c r="Y268" s="29"/>
      <c r="Z268" s="29"/>
      <c r="AA268" s="29"/>
    </row>
    <row r="269" spans="1:27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P269" s="29"/>
      <c r="Q269" s="79"/>
      <c r="R269" s="79"/>
      <c r="S269" s="79"/>
      <c r="T269" s="79"/>
      <c r="U269" s="29"/>
      <c r="V269" s="29"/>
      <c r="W269" s="29"/>
      <c r="X269" s="29"/>
      <c r="Y269" s="29"/>
      <c r="Z269" s="29"/>
      <c r="AA269" s="29"/>
    </row>
    <row r="270" spans="1:27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P270" s="29"/>
      <c r="Q270" s="79"/>
      <c r="R270" s="79"/>
      <c r="S270" s="79"/>
      <c r="T270" s="79"/>
      <c r="U270" s="29"/>
      <c r="V270" s="29"/>
      <c r="W270" s="29"/>
      <c r="X270" s="29"/>
      <c r="Y270" s="29"/>
      <c r="Z270" s="29"/>
      <c r="AA270" s="29"/>
    </row>
    <row r="271" spans="1:27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P271" s="29"/>
      <c r="Q271" s="79"/>
      <c r="R271" s="79"/>
      <c r="S271" s="79"/>
      <c r="T271" s="79"/>
      <c r="U271" s="29"/>
      <c r="V271" s="29"/>
      <c r="W271" s="29"/>
      <c r="X271" s="29"/>
      <c r="Y271" s="29"/>
      <c r="Z271" s="29"/>
      <c r="AA271" s="29"/>
    </row>
    <row r="272" spans="1:27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P272" s="29"/>
      <c r="Q272" s="79"/>
      <c r="R272" s="79"/>
      <c r="S272" s="79"/>
      <c r="T272" s="79"/>
      <c r="U272" s="29"/>
      <c r="V272" s="29"/>
      <c r="W272" s="29"/>
      <c r="X272" s="29"/>
      <c r="Y272" s="29"/>
      <c r="Z272" s="29"/>
      <c r="AA272" s="29"/>
    </row>
    <row r="273" spans="1:27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P273" s="29"/>
      <c r="Q273" s="79"/>
      <c r="R273" s="79"/>
      <c r="S273" s="79"/>
      <c r="T273" s="79"/>
      <c r="U273" s="29"/>
      <c r="V273" s="29"/>
      <c r="W273" s="29"/>
      <c r="X273" s="29"/>
      <c r="Y273" s="29"/>
      <c r="Z273" s="29"/>
      <c r="AA273" s="29"/>
    </row>
    <row r="274" spans="1:27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P274" s="29"/>
      <c r="Q274" s="79"/>
      <c r="R274" s="79"/>
      <c r="S274" s="79"/>
      <c r="T274" s="79"/>
      <c r="U274" s="29"/>
      <c r="V274" s="29"/>
      <c r="W274" s="29"/>
      <c r="X274" s="29"/>
      <c r="Y274" s="29"/>
      <c r="Z274" s="29"/>
      <c r="AA274" s="29"/>
    </row>
    <row r="275" spans="1:27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P275" s="29"/>
      <c r="Q275" s="79"/>
      <c r="R275" s="79"/>
      <c r="S275" s="79"/>
      <c r="T275" s="79"/>
      <c r="U275" s="29"/>
      <c r="V275" s="29"/>
      <c r="W275" s="29"/>
      <c r="X275" s="29"/>
      <c r="Y275" s="29"/>
      <c r="Z275" s="29"/>
      <c r="AA275" s="29"/>
    </row>
    <row r="276" spans="1:27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P276" s="29"/>
      <c r="Q276" s="79"/>
      <c r="R276" s="79"/>
      <c r="S276" s="79"/>
      <c r="T276" s="79"/>
      <c r="U276" s="29"/>
      <c r="V276" s="29"/>
      <c r="W276" s="29"/>
      <c r="X276" s="29"/>
      <c r="Y276" s="29"/>
      <c r="Z276" s="29"/>
      <c r="AA276" s="29"/>
    </row>
    <row r="277" spans="1:27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P277" s="29"/>
      <c r="Q277" s="79"/>
      <c r="R277" s="79"/>
      <c r="S277" s="79"/>
      <c r="T277" s="79"/>
      <c r="U277" s="29"/>
      <c r="V277" s="29"/>
      <c r="W277" s="29"/>
      <c r="X277" s="29"/>
      <c r="Y277" s="29"/>
      <c r="Z277" s="29"/>
      <c r="AA277" s="29"/>
    </row>
    <row r="278" spans="1:27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P278" s="29"/>
      <c r="Q278" s="79"/>
      <c r="R278" s="79"/>
      <c r="S278" s="79"/>
      <c r="T278" s="79"/>
      <c r="U278" s="29"/>
      <c r="V278" s="29"/>
      <c r="W278" s="29"/>
      <c r="X278" s="29"/>
      <c r="Y278" s="29"/>
      <c r="Z278" s="29"/>
      <c r="AA278" s="29"/>
    </row>
    <row r="279" spans="1:27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P279" s="29"/>
      <c r="Q279" s="79"/>
      <c r="R279" s="79"/>
      <c r="S279" s="79"/>
      <c r="T279" s="79"/>
      <c r="U279" s="29"/>
      <c r="V279" s="29"/>
      <c r="W279" s="29"/>
      <c r="X279" s="29"/>
      <c r="Y279" s="29"/>
      <c r="Z279" s="29"/>
      <c r="AA279" s="29"/>
    </row>
    <row r="280" spans="1:27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P280" s="29"/>
      <c r="Q280" s="79"/>
      <c r="R280" s="79"/>
      <c r="S280" s="79"/>
      <c r="T280" s="79"/>
      <c r="U280" s="29"/>
      <c r="V280" s="29"/>
      <c r="W280" s="29"/>
      <c r="X280" s="29"/>
      <c r="Y280" s="29"/>
      <c r="Z280" s="29"/>
      <c r="AA280" s="29"/>
    </row>
    <row r="281" spans="1:27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P281" s="29"/>
      <c r="Q281" s="79"/>
      <c r="R281" s="79"/>
      <c r="S281" s="79"/>
      <c r="T281" s="79"/>
      <c r="U281" s="29"/>
      <c r="V281" s="29"/>
      <c r="W281" s="29"/>
      <c r="X281" s="29"/>
      <c r="Y281" s="29"/>
      <c r="Z281" s="29"/>
      <c r="AA281" s="29"/>
    </row>
    <row r="282" spans="1:27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P282" s="29"/>
      <c r="Q282" s="79"/>
      <c r="R282" s="79"/>
      <c r="S282" s="79"/>
      <c r="T282" s="79"/>
      <c r="U282" s="29"/>
      <c r="V282" s="29"/>
      <c r="W282" s="29"/>
      <c r="X282" s="29"/>
      <c r="Y282" s="29"/>
      <c r="Z282" s="29"/>
      <c r="AA282" s="29"/>
    </row>
    <row r="283" spans="1:27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P283" s="29"/>
      <c r="Q283" s="79"/>
      <c r="R283" s="79"/>
      <c r="S283" s="79"/>
      <c r="T283" s="79"/>
      <c r="U283" s="29"/>
      <c r="V283" s="29"/>
      <c r="W283" s="29"/>
      <c r="X283" s="29"/>
      <c r="Y283" s="29"/>
      <c r="Z283" s="29"/>
      <c r="AA283" s="29"/>
    </row>
    <row r="284" spans="1:27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P284" s="29"/>
      <c r="Q284" s="79"/>
      <c r="R284" s="79"/>
      <c r="S284" s="79"/>
      <c r="T284" s="79"/>
      <c r="U284" s="29"/>
      <c r="V284" s="29"/>
      <c r="W284" s="29"/>
      <c r="X284" s="29"/>
      <c r="Y284" s="29"/>
      <c r="Z284" s="29"/>
      <c r="AA284" s="29"/>
    </row>
    <row r="285" spans="1:27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P285" s="29"/>
      <c r="Q285" s="79"/>
      <c r="R285" s="79"/>
      <c r="S285" s="79"/>
      <c r="T285" s="79"/>
      <c r="U285" s="29"/>
      <c r="V285" s="29"/>
      <c r="W285" s="29"/>
      <c r="X285" s="29"/>
      <c r="Y285" s="29"/>
      <c r="Z285" s="29"/>
      <c r="AA285" s="29"/>
    </row>
    <row r="286" spans="1:27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P286" s="29"/>
      <c r="Q286" s="79"/>
      <c r="R286" s="79"/>
      <c r="S286" s="79"/>
      <c r="T286" s="79"/>
      <c r="U286" s="29"/>
      <c r="V286" s="29"/>
      <c r="W286" s="29"/>
      <c r="X286" s="29"/>
      <c r="Y286" s="29"/>
      <c r="Z286" s="29"/>
      <c r="AA286" s="29"/>
    </row>
    <row r="287" spans="1:27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P287" s="29"/>
      <c r="Q287" s="79"/>
      <c r="R287" s="79"/>
      <c r="S287" s="79"/>
      <c r="T287" s="79"/>
      <c r="U287" s="29"/>
      <c r="V287" s="29"/>
      <c r="W287" s="29"/>
      <c r="X287" s="29"/>
      <c r="Y287" s="29"/>
      <c r="Z287" s="29"/>
      <c r="AA287" s="29"/>
    </row>
    <row r="288" spans="1:27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P288" s="29"/>
      <c r="Q288" s="79"/>
      <c r="R288" s="79"/>
      <c r="S288" s="79"/>
      <c r="T288" s="79"/>
      <c r="U288" s="29"/>
      <c r="V288" s="29"/>
      <c r="W288" s="29"/>
      <c r="X288" s="29"/>
      <c r="Y288" s="29"/>
      <c r="Z288" s="29"/>
      <c r="AA288" s="29"/>
    </row>
    <row r="289" spans="1:27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P289" s="29"/>
      <c r="Q289" s="79"/>
      <c r="R289" s="79"/>
      <c r="S289" s="79"/>
      <c r="T289" s="79"/>
      <c r="U289" s="29"/>
      <c r="V289" s="29"/>
      <c r="W289" s="29"/>
      <c r="X289" s="29"/>
      <c r="Y289" s="29"/>
      <c r="Z289" s="29"/>
      <c r="AA289" s="29"/>
    </row>
    <row r="290" spans="1:27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P290" s="29"/>
      <c r="Q290" s="79"/>
      <c r="R290" s="79"/>
      <c r="S290" s="79"/>
      <c r="T290" s="79"/>
      <c r="U290" s="29"/>
      <c r="V290" s="29"/>
      <c r="W290" s="29"/>
      <c r="X290" s="29"/>
      <c r="Y290" s="29"/>
      <c r="Z290" s="29"/>
      <c r="AA290" s="29"/>
    </row>
    <row r="291" spans="1:27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P291" s="29"/>
      <c r="Q291" s="79"/>
      <c r="R291" s="79"/>
      <c r="S291" s="79"/>
      <c r="T291" s="79"/>
      <c r="U291" s="29"/>
      <c r="V291" s="29"/>
      <c r="W291" s="29"/>
      <c r="X291" s="29"/>
      <c r="Y291" s="29"/>
      <c r="Z291" s="29"/>
      <c r="AA291" s="29"/>
    </row>
    <row r="292" spans="1:27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P292" s="29"/>
      <c r="Q292" s="79"/>
      <c r="R292" s="79"/>
      <c r="S292" s="79"/>
      <c r="T292" s="79"/>
      <c r="U292" s="29"/>
      <c r="V292" s="29"/>
      <c r="W292" s="29"/>
      <c r="X292" s="29"/>
      <c r="Y292" s="29"/>
      <c r="Z292" s="29"/>
      <c r="AA292" s="29"/>
    </row>
    <row r="293" spans="1:27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P293" s="29"/>
      <c r="Q293" s="79"/>
      <c r="R293" s="79"/>
      <c r="S293" s="79"/>
      <c r="T293" s="79"/>
      <c r="U293" s="29"/>
      <c r="V293" s="29"/>
      <c r="W293" s="29"/>
      <c r="X293" s="29"/>
      <c r="Y293" s="29"/>
      <c r="Z293" s="29"/>
      <c r="AA293" s="29"/>
    </row>
    <row r="294" spans="1:27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P294" s="29"/>
      <c r="Q294" s="79"/>
      <c r="R294" s="79"/>
      <c r="S294" s="79"/>
      <c r="T294" s="79"/>
      <c r="U294" s="29"/>
      <c r="V294" s="29"/>
      <c r="W294" s="29"/>
      <c r="X294" s="29"/>
      <c r="Y294" s="29"/>
      <c r="Z294" s="29"/>
      <c r="AA294" s="29"/>
    </row>
    <row r="295" spans="1:27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P295" s="29"/>
      <c r="Q295" s="79"/>
      <c r="R295" s="79"/>
      <c r="S295" s="79"/>
      <c r="T295" s="79"/>
      <c r="U295" s="29"/>
      <c r="V295" s="29"/>
      <c r="W295" s="29"/>
      <c r="X295" s="29"/>
      <c r="Y295" s="29"/>
      <c r="Z295" s="29"/>
      <c r="AA295" s="29"/>
    </row>
    <row r="296" spans="1:27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P296" s="29"/>
      <c r="Q296" s="79"/>
      <c r="R296" s="79"/>
      <c r="S296" s="79"/>
      <c r="T296" s="79"/>
      <c r="U296" s="29"/>
      <c r="V296" s="29"/>
      <c r="W296" s="29"/>
      <c r="X296" s="29"/>
      <c r="Y296" s="29"/>
      <c r="Z296" s="29"/>
      <c r="AA296" s="29"/>
    </row>
    <row r="297" spans="1:27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P297" s="29"/>
      <c r="Q297" s="79"/>
      <c r="R297" s="79"/>
      <c r="S297" s="79"/>
      <c r="T297" s="79"/>
      <c r="U297" s="29"/>
      <c r="V297" s="29"/>
      <c r="W297" s="29"/>
      <c r="X297" s="29"/>
      <c r="Y297" s="29"/>
      <c r="Z297" s="29"/>
      <c r="AA297" s="29"/>
    </row>
    <row r="298" spans="1:27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P298" s="29"/>
      <c r="Q298" s="79"/>
      <c r="R298" s="79"/>
      <c r="S298" s="79"/>
      <c r="T298" s="79"/>
      <c r="U298" s="29"/>
      <c r="V298" s="29"/>
      <c r="W298" s="29"/>
      <c r="X298" s="29"/>
      <c r="Y298" s="29"/>
      <c r="Z298" s="29"/>
      <c r="AA298" s="29"/>
    </row>
    <row r="299" spans="1:27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P299" s="29"/>
      <c r="Q299" s="79"/>
      <c r="R299" s="79"/>
      <c r="S299" s="79"/>
      <c r="T299" s="79"/>
      <c r="U299" s="29"/>
      <c r="V299" s="29"/>
      <c r="W299" s="29"/>
      <c r="X299" s="29"/>
      <c r="Y299" s="29"/>
      <c r="Z299" s="29"/>
      <c r="AA299" s="29"/>
    </row>
    <row r="300" spans="1:27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P300" s="29"/>
      <c r="Q300" s="79"/>
      <c r="R300" s="79"/>
      <c r="S300" s="79"/>
      <c r="T300" s="79"/>
      <c r="U300" s="29"/>
      <c r="V300" s="29"/>
      <c r="W300" s="29"/>
      <c r="X300" s="29"/>
      <c r="Y300" s="29"/>
      <c r="Z300" s="29"/>
      <c r="AA300" s="29"/>
    </row>
    <row r="301" spans="1:27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P301" s="29"/>
      <c r="Q301" s="79"/>
      <c r="R301" s="79"/>
      <c r="S301" s="79"/>
      <c r="T301" s="79"/>
      <c r="U301" s="29"/>
      <c r="V301" s="29"/>
      <c r="W301" s="29"/>
      <c r="X301" s="29"/>
      <c r="Y301" s="29"/>
      <c r="Z301" s="29"/>
      <c r="AA301" s="29"/>
    </row>
    <row r="302" spans="1:27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P302" s="29"/>
      <c r="Q302" s="79"/>
      <c r="R302" s="79"/>
      <c r="S302" s="79"/>
      <c r="T302" s="79"/>
      <c r="U302" s="29"/>
      <c r="V302" s="29"/>
      <c r="W302" s="29"/>
      <c r="X302" s="29"/>
      <c r="Y302" s="29"/>
      <c r="Z302" s="29"/>
      <c r="AA302" s="29"/>
    </row>
    <row r="303" spans="1:27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P303" s="29"/>
      <c r="Q303" s="79"/>
      <c r="R303" s="79"/>
      <c r="S303" s="79"/>
      <c r="T303" s="79"/>
      <c r="U303" s="29"/>
      <c r="V303" s="29"/>
      <c r="W303" s="29"/>
      <c r="X303" s="29"/>
      <c r="Y303" s="29"/>
      <c r="Z303" s="29"/>
      <c r="AA303" s="29"/>
    </row>
    <row r="304" spans="1:27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P304" s="29"/>
      <c r="Q304" s="79"/>
      <c r="R304" s="79"/>
      <c r="S304" s="79"/>
      <c r="T304" s="79"/>
      <c r="U304" s="29"/>
      <c r="V304" s="29"/>
      <c r="W304" s="29"/>
      <c r="X304" s="29"/>
      <c r="Y304" s="29"/>
      <c r="Z304" s="29"/>
      <c r="AA304" s="29"/>
    </row>
    <row r="305" spans="1:27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P305" s="29"/>
      <c r="Q305" s="79"/>
      <c r="R305" s="79"/>
      <c r="S305" s="79"/>
      <c r="T305" s="79"/>
      <c r="U305" s="29"/>
      <c r="V305" s="29"/>
      <c r="W305" s="29"/>
      <c r="X305" s="29"/>
      <c r="Y305" s="29"/>
      <c r="Z305" s="29"/>
      <c r="AA305" s="29"/>
    </row>
    <row r="306" spans="1:27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P306" s="29"/>
      <c r="Q306" s="79"/>
      <c r="R306" s="79"/>
      <c r="S306" s="79"/>
      <c r="T306" s="79"/>
      <c r="U306" s="29"/>
      <c r="V306" s="29"/>
      <c r="W306" s="29"/>
      <c r="X306" s="29"/>
      <c r="Y306" s="29"/>
      <c r="Z306" s="29"/>
      <c r="AA306" s="29"/>
    </row>
    <row r="307" spans="1:27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P307" s="29"/>
      <c r="Q307" s="79"/>
      <c r="R307" s="79"/>
      <c r="S307" s="79"/>
      <c r="T307" s="79"/>
      <c r="U307" s="29"/>
      <c r="V307" s="29"/>
      <c r="W307" s="29"/>
      <c r="X307" s="29"/>
      <c r="Y307" s="29"/>
      <c r="Z307" s="29"/>
      <c r="AA307" s="29"/>
    </row>
    <row r="308" spans="1:27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P308" s="29"/>
      <c r="Q308" s="79"/>
      <c r="R308" s="79"/>
      <c r="S308" s="79"/>
      <c r="T308" s="79"/>
      <c r="U308" s="29"/>
      <c r="V308" s="29"/>
      <c r="W308" s="29"/>
      <c r="X308" s="29"/>
      <c r="Y308" s="29"/>
      <c r="Z308" s="29"/>
      <c r="AA308" s="29"/>
    </row>
    <row r="309" spans="1:27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P309" s="29"/>
      <c r="Q309" s="79"/>
      <c r="R309" s="79"/>
      <c r="S309" s="79"/>
      <c r="T309" s="79"/>
      <c r="U309" s="29"/>
      <c r="V309" s="29"/>
      <c r="W309" s="29"/>
      <c r="X309" s="29"/>
      <c r="Y309" s="29"/>
      <c r="Z309" s="29"/>
      <c r="AA309" s="29"/>
    </row>
    <row r="310" spans="1:27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P310" s="29"/>
      <c r="Q310" s="79"/>
      <c r="R310" s="79"/>
      <c r="S310" s="79"/>
      <c r="T310" s="79"/>
      <c r="U310" s="29"/>
      <c r="V310" s="29"/>
      <c r="W310" s="29"/>
      <c r="X310" s="29"/>
      <c r="Y310" s="29"/>
      <c r="Z310" s="29"/>
      <c r="AA310" s="29"/>
    </row>
    <row r="311" spans="1:27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P311" s="29"/>
      <c r="Q311" s="79"/>
      <c r="R311" s="79"/>
      <c r="S311" s="79"/>
      <c r="T311" s="79"/>
      <c r="U311" s="29"/>
      <c r="V311" s="29"/>
      <c r="W311" s="29"/>
      <c r="X311" s="29"/>
      <c r="Y311" s="29"/>
      <c r="Z311" s="29"/>
      <c r="AA311" s="29"/>
    </row>
    <row r="312" spans="1:27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P312" s="29"/>
      <c r="Q312" s="79"/>
      <c r="R312" s="79"/>
      <c r="S312" s="79"/>
      <c r="T312" s="79"/>
      <c r="U312" s="29"/>
      <c r="V312" s="29"/>
      <c r="W312" s="29"/>
      <c r="X312" s="29"/>
      <c r="Y312" s="29"/>
      <c r="Z312" s="29"/>
      <c r="AA312" s="29"/>
    </row>
    <row r="313" spans="1:27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P313" s="29"/>
      <c r="Q313" s="79"/>
      <c r="R313" s="79"/>
      <c r="S313" s="79"/>
      <c r="T313" s="79"/>
      <c r="U313" s="29"/>
      <c r="V313" s="29"/>
      <c r="W313" s="29"/>
      <c r="X313" s="29"/>
      <c r="Y313" s="29"/>
      <c r="Z313" s="29"/>
      <c r="AA313" s="29"/>
    </row>
    <row r="314" spans="1:27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P314" s="29"/>
      <c r="Q314" s="79"/>
      <c r="R314" s="79"/>
      <c r="S314" s="79"/>
      <c r="T314" s="79"/>
      <c r="U314" s="29"/>
      <c r="V314" s="29"/>
      <c r="W314" s="29"/>
      <c r="X314" s="29"/>
      <c r="Y314" s="29"/>
      <c r="Z314" s="29"/>
      <c r="AA314" s="29"/>
    </row>
    <row r="315" spans="1:27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P315" s="29"/>
      <c r="Q315" s="79"/>
      <c r="R315" s="79"/>
      <c r="S315" s="79"/>
      <c r="T315" s="79"/>
      <c r="U315" s="29"/>
      <c r="V315" s="29"/>
      <c r="W315" s="29"/>
      <c r="X315" s="29"/>
      <c r="Y315" s="29"/>
      <c r="Z315" s="29"/>
      <c r="AA315" s="29"/>
    </row>
    <row r="316" spans="1:27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P316" s="29"/>
      <c r="Q316" s="79"/>
      <c r="R316" s="79"/>
      <c r="S316" s="79"/>
      <c r="T316" s="79"/>
      <c r="U316" s="29"/>
      <c r="V316" s="29"/>
      <c r="W316" s="29"/>
      <c r="X316" s="29"/>
      <c r="Y316" s="29"/>
      <c r="Z316" s="29"/>
      <c r="AA316" s="29"/>
    </row>
    <row r="317" spans="1:27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P317" s="29"/>
      <c r="Q317" s="79"/>
      <c r="R317" s="79"/>
      <c r="S317" s="79"/>
      <c r="T317" s="79"/>
      <c r="U317" s="29"/>
      <c r="V317" s="29"/>
      <c r="W317" s="29"/>
      <c r="X317" s="29"/>
      <c r="Y317" s="29"/>
      <c r="Z317" s="29"/>
      <c r="AA317" s="29"/>
    </row>
    <row r="318" spans="1:27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P318" s="29"/>
      <c r="Q318" s="79"/>
      <c r="R318" s="79"/>
      <c r="S318" s="79"/>
      <c r="T318" s="79"/>
      <c r="U318" s="29"/>
      <c r="V318" s="29"/>
      <c r="W318" s="29"/>
      <c r="X318" s="29"/>
      <c r="Y318" s="29"/>
      <c r="Z318" s="29"/>
      <c r="AA318" s="29"/>
    </row>
    <row r="319" spans="1:27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P319" s="29"/>
      <c r="Q319" s="79"/>
      <c r="R319" s="79"/>
      <c r="S319" s="79"/>
      <c r="T319" s="79"/>
      <c r="U319" s="29"/>
      <c r="V319" s="29"/>
      <c r="W319" s="29"/>
      <c r="X319" s="29"/>
      <c r="Y319" s="29"/>
      <c r="Z319" s="29"/>
      <c r="AA319" s="29"/>
    </row>
    <row r="320" spans="1:27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P320" s="29"/>
      <c r="Q320" s="79"/>
      <c r="R320" s="79"/>
      <c r="S320" s="79"/>
      <c r="T320" s="79"/>
      <c r="U320" s="29"/>
      <c r="V320" s="29"/>
      <c r="W320" s="29"/>
      <c r="X320" s="29"/>
      <c r="Y320" s="29"/>
      <c r="Z320" s="29"/>
      <c r="AA320" s="29"/>
    </row>
    <row r="321" spans="1:27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P321" s="29"/>
      <c r="Q321" s="79"/>
      <c r="R321" s="79"/>
      <c r="S321" s="79"/>
      <c r="T321" s="79"/>
      <c r="U321" s="29"/>
      <c r="V321" s="29"/>
      <c r="W321" s="29"/>
      <c r="X321" s="29"/>
      <c r="Y321" s="29"/>
      <c r="Z321" s="29"/>
      <c r="AA321" s="29"/>
    </row>
    <row r="322" spans="1:27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P322" s="29"/>
      <c r="Q322" s="79"/>
      <c r="R322" s="79"/>
      <c r="S322" s="79"/>
      <c r="T322" s="79"/>
      <c r="U322" s="29"/>
      <c r="V322" s="29"/>
      <c r="W322" s="29"/>
      <c r="X322" s="29"/>
      <c r="Y322" s="29"/>
      <c r="Z322" s="29"/>
      <c r="AA322" s="29"/>
    </row>
    <row r="323" spans="1:27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P323" s="29"/>
      <c r="Q323" s="79"/>
      <c r="R323" s="79"/>
      <c r="S323" s="79"/>
      <c r="T323" s="79"/>
      <c r="U323" s="29"/>
      <c r="V323" s="29"/>
      <c r="W323" s="29"/>
      <c r="X323" s="29"/>
      <c r="Y323" s="29"/>
      <c r="Z323" s="29"/>
      <c r="AA323" s="29"/>
    </row>
    <row r="324" spans="1:27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P324" s="29"/>
      <c r="Q324" s="79"/>
      <c r="R324" s="79"/>
      <c r="S324" s="79"/>
      <c r="T324" s="79"/>
      <c r="U324" s="29"/>
      <c r="V324" s="29"/>
      <c r="W324" s="29"/>
      <c r="X324" s="29"/>
      <c r="Y324" s="29"/>
      <c r="Z324" s="29"/>
      <c r="AA324" s="29"/>
    </row>
    <row r="325" spans="1:27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P325" s="29"/>
      <c r="Q325" s="79"/>
      <c r="R325" s="79"/>
      <c r="S325" s="79"/>
      <c r="T325" s="79"/>
      <c r="U325" s="29"/>
      <c r="V325" s="29"/>
      <c r="W325" s="29"/>
      <c r="X325" s="29"/>
      <c r="Y325" s="29"/>
      <c r="Z325" s="29"/>
      <c r="AA325" s="29"/>
    </row>
    <row r="326" spans="1:27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P326" s="29"/>
      <c r="Q326" s="79"/>
      <c r="R326" s="79"/>
      <c r="S326" s="79"/>
      <c r="T326" s="79"/>
      <c r="U326" s="29"/>
      <c r="V326" s="29"/>
      <c r="W326" s="29"/>
      <c r="X326" s="29"/>
      <c r="Y326" s="29"/>
      <c r="Z326" s="29"/>
      <c r="AA326" s="29"/>
    </row>
    <row r="327" spans="1:27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P327" s="29"/>
      <c r="Q327" s="79"/>
      <c r="R327" s="79"/>
      <c r="S327" s="79"/>
      <c r="T327" s="79"/>
      <c r="U327" s="29"/>
      <c r="V327" s="29"/>
      <c r="W327" s="29"/>
      <c r="X327" s="29"/>
      <c r="Y327" s="29"/>
      <c r="Z327" s="29"/>
      <c r="AA327" s="29"/>
    </row>
    <row r="328" spans="1:27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P328" s="29"/>
      <c r="Q328" s="79"/>
      <c r="R328" s="79"/>
      <c r="S328" s="79"/>
      <c r="T328" s="79"/>
      <c r="U328" s="29"/>
      <c r="V328" s="29"/>
      <c r="W328" s="29"/>
      <c r="X328" s="29"/>
      <c r="Y328" s="29"/>
      <c r="Z328" s="29"/>
      <c r="AA328" s="29"/>
    </row>
    <row r="329" spans="1:27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P329" s="29"/>
      <c r="Q329" s="79"/>
      <c r="R329" s="79"/>
      <c r="S329" s="79"/>
      <c r="T329" s="79"/>
      <c r="U329" s="29"/>
      <c r="V329" s="29"/>
      <c r="W329" s="29"/>
      <c r="X329" s="29"/>
      <c r="Y329" s="29"/>
      <c r="Z329" s="29"/>
      <c r="AA329" s="29"/>
    </row>
    <row r="330" spans="1:27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P330" s="29"/>
      <c r="Q330" s="79"/>
      <c r="R330" s="79"/>
      <c r="S330" s="79"/>
      <c r="T330" s="79"/>
      <c r="U330" s="29"/>
      <c r="V330" s="29"/>
      <c r="W330" s="29"/>
      <c r="X330" s="29"/>
      <c r="Y330" s="29"/>
      <c r="Z330" s="29"/>
      <c r="AA330" s="29"/>
    </row>
    <row r="331" spans="1:27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P331" s="29"/>
      <c r="Q331" s="79"/>
      <c r="R331" s="79"/>
      <c r="S331" s="79"/>
      <c r="T331" s="79"/>
      <c r="U331" s="29"/>
      <c r="V331" s="29"/>
      <c r="W331" s="29"/>
      <c r="X331" s="29"/>
      <c r="Y331" s="29"/>
      <c r="Z331" s="29"/>
      <c r="AA331" s="29"/>
    </row>
    <row r="332" spans="1:27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P332" s="29"/>
      <c r="Q332" s="79"/>
      <c r="R332" s="79"/>
      <c r="S332" s="79"/>
      <c r="T332" s="79"/>
      <c r="U332" s="29"/>
      <c r="V332" s="29"/>
      <c r="W332" s="29"/>
      <c r="X332" s="29"/>
      <c r="Y332" s="29"/>
      <c r="Z332" s="29"/>
      <c r="AA332" s="29"/>
    </row>
    <row r="333" spans="1:27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P333" s="29"/>
      <c r="Q333" s="79"/>
      <c r="R333" s="79"/>
      <c r="S333" s="79"/>
      <c r="T333" s="79"/>
      <c r="U333" s="29"/>
      <c r="V333" s="29"/>
      <c r="W333" s="29"/>
      <c r="X333" s="29"/>
      <c r="Y333" s="29"/>
      <c r="Z333" s="29"/>
      <c r="AA333" s="29"/>
    </row>
    <row r="334" spans="1:27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P334" s="29"/>
      <c r="Q334" s="79"/>
      <c r="R334" s="79"/>
      <c r="S334" s="79"/>
      <c r="T334" s="79"/>
      <c r="U334" s="29"/>
      <c r="V334" s="29"/>
      <c r="W334" s="29"/>
      <c r="X334" s="29"/>
      <c r="Y334" s="29"/>
      <c r="Z334" s="29"/>
      <c r="AA334" s="29"/>
    </row>
    <row r="335" spans="1:27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P335" s="29"/>
      <c r="Q335" s="79"/>
      <c r="R335" s="79"/>
      <c r="S335" s="79"/>
      <c r="T335" s="79"/>
      <c r="U335" s="29"/>
      <c r="V335" s="29"/>
      <c r="W335" s="29"/>
      <c r="X335" s="29"/>
      <c r="Y335" s="29"/>
      <c r="Z335" s="29"/>
      <c r="AA335" s="29"/>
    </row>
    <row r="336" spans="1:27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P336" s="29"/>
      <c r="Q336" s="79"/>
      <c r="R336" s="79"/>
      <c r="S336" s="79"/>
      <c r="T336" s="79"/>
      <c r="U336" s="29"/>
      <c r="V336" s="29"/>
      <c r="W336" s="29"/>
      <c r="X336" s="29"/>
      <c r="Y336" s="29"/>
      <c r="Z336" s="29"/>
      <c r="AA336" s="29"/>
    </row>
    <row r="337" spans="1:27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P337" s="29"/>
      <c r="Q337" s="79"/>
      <c r="R337" s="79"/>
      <c r="S337" s="79"/>
      <c r="T337" s="79"/>
      <c r="U337" s="29"/>
      <c r="V337" s="29"/>
      <c r="W337" s="29"/>
      <c r="X337" s="29"/>
      <c r="Y337" s="29"/>
      <c r="Z337" s="29"/>
      <c r="AA337" s="29"/>
    </row>
    <row r="338" spans="1:27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P338" s="29"/>
      <c r="Q338" s="79"/>
      <c r="R338" s="79"/>
      <c r="S338" s="79"/>
      <c r="T338" s="79"/>
      <c r="U338" s="29"/>
      <c r="V338" s="29"/>
      <c r="W338" s="29"/>
      <c r="X338" s="29"/>
      <c r="Y338" s="29"/>
      <c r="Z338" s="29"/>
      <c r="AA338" s="29"/>
    </row>
    <row r="339" spans="1:27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P339" s="29"/>
      <c r="Q339" s="79"/>
      <c r="R339" s="79"/>
      <c r="S339" s="79"/>
      <c r="T339" s="79"/>
      <c r="U339" s="29"/>
      <c r="V339" s="29"/>
      <c r="W339" s="29"/>
      <c r="X339" s="29"/>
      <c r="Y339" s="29"/>
      <c r="Z339" s="29"/>
      <c r="AA339" s="29"/>
    </row>
    <row r="340" spans="1:27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P340" s="29"/>
      <c r="Q340" s="79"/>
      <c r="R340" s="79"/>
      <c r="S340" s="79"/>
      <c r="T340" s="79"/>
      <c r="U340" s="29"/>
      <c r="V340" s="29"/>
      <c r="W340" s="29"/>
      <c r="X340" s="29"/>
      <c r="Y340" s="29"/>
      <c r="Z340" s="29"/>
      <c r="AA340" s="29"/>
    </row>
    <row r="341" spans="1:27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P341" s="29"/>
      <c r="Q341" s="79"/>
      <c r="R341" s="79"/>
      <c r="S341" s="79"/>
      <c r="T341" s="79"/>
      <c r="U341" s="29"/>
      <c r="V341" s="29"/>
      <c r="W341" s="29"/>
      <c r="X341" s="29"/>
      <c r="Y341" s="29"/>
      <c r="Z341" s="29"/>
      <c r="AA341" s="29"/>
    </row>
    <row r="342" spans="1:27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P342" s="29"/>
      <c r="Q342" s="79"/>
      <c r="R342" s="79"/>
      <c r="S342" s="79"/>
      <c r="T342" s="79"/>
      <c r="U342" s="29"/>
      <c r="V342" s="29"/>
      <c r="W342" s="29"/>
      <c r="X342" s="29"/>
      <c r="Y342" s="29"/>
      <c r="Z342" s="29"/>
      <c r="AA342" s="29"/>
    </row>
    <row r="343" spans="1:27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P343" s="29"/>
      <c r="Q343" s="79"/>
      <c r="R343" s="79"/>
      <c r="S343" s="79"/>
      <c r="T343" s="79"/>
      <c r="U343" s="29"/>
      <c r="V343" s="29"/>
      <c r="W343" s="29"/>
      <c r="X343" s="29"/>
      <c r="Y343" s="29"/>
      <c r="Z343" s="29"/>
      <c r="AA343" s="29"/>
    </row>
    <row r="344" spans="1:27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P344" s="29"/>
      <c r="Q344" s="79"/>
      <c r="R344" s="79"/>
      <c r="S344" s="79"/>
      <c r="T344" s="79"/>
      <c r="U344" s="29"/>
      <c r="V344" s="29"/>
      <c r="W344" s="29"/>
      <c r="X344" s="29"/>
      <c r="Y344" s="29"/>
      <c r="Z344" s="29"/>
      <c r="AA344" s="29"/>
    </row>
    <row r="345" spans="1:27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P345" s="29"/>
      <c r="Q345" s="79"/>
      <c r="R345" s="79"/>
      <c r="S345" s="79"/>
      <c r="T345" s="79"/>
      <c r="U345" s="29"/>
      <c r="V345" s="29"/>
      <c r="W345" s="29"/>
      <c r="X345" s="29"/>
      <c r="Y345" s="29"/>
      <c r="Z345" s="29"/>
      <c r="AA345" s="29"/>
    </row>
    <row r="346" spans="1:27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P346" s="29"/>
      <c r="Q346" s="79"/>
      <c r="R346" s="79"/>
      <c r="S346" s="79"/>
      <c r="T346" s="79"/>
      <c r="U346" s="29"/>
      <c r="V346" s="29"/>
      <c r="W346" s="29"/>
      <c r="X346" s="29"/>
      <c r="Y346" s="29"/>
      <c r="Z346" s="29"/>
      <c r="AA346" s="29"/>
    </row>
    <row r="347" spans="1:27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P347" s="29"/>
      <c r="Q347" s="79"/>
      <c r="R347" s="79"/>
      <c r="S347" s="79"/>
      <c r="T347" s="79"/>
      <c r="U347" s="29"/>
      <c r="V347" s="29"/>
      <c r="W347" s="29"/>
      <c r="X347" s="29"/>
      <c r="Y347" s="29"/>
      <c r="Z347" s="29"/>
      <c r="AA347" s="29"/>
    </row>
    <row r="348" spans="1:27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P348" s="29"/>
      <c r="Q348" s="79"/>
      <c r="R348" s="79"/>
      <c r="S348" s="79"/>
      <c r="T348" s="79"/>
      <c r="U348" s="29"/>
      <c r="V348" s="29"/>
      <c r="W348" s="29"/>
      <c r="X348" s="29"/>
      <c r="Y348" s="29"/>
      <c r="Z348" s="29"/>
      <c r="AA348" s="29"/>
    </row>
    <row r="349" spans="1:27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P349" s="29"/>
      <c r="Q349" s="79"/>
      <c r="R349" s="79"/>
      <c r="S349" s="79"/>
      <c r="T349" s="79"/>
      <c r="U349" s="29"/>
      <c r="V349" s="29"/>
      <c r="W349" s="29"/>
      <c r="X349" s="29"/>
      <c r="Y349" s="29"/>
      <c r="Z349" s="29"/>
      <c r="AA349" s="29"/>
    </row>
    <row r="350" spans="1:27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P350" s="29"/>
      <c r="Q350" s="79"/>
      <c r="R350" s="79"/>
      <c r="S350" s="79"/>
      <c r="T350" s="79"/>
      <c r="U350" s="29"/>
      <c r="V350" s="29"/>
      <c r="W350" s="29"/>
      <c r="X350" s="29"/>
      <c r="Y350" s="29"/>
      <c r="Z350" s="29"/>
      <c r="AA350" s="29"/>
    </row>
    <row r="351" spans="1:27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P351" s="29"/>
      <c r="Q351" s="79"/>
      <c r="R351" s="79"/>
      <c r="S351" s="79"/>
      <c r="T351" s="79"/>
      <c r="U351" s="29"/>
      <c r="V351" s="29"/>
      <c r="W351" s="29"/>
      <c r="X351" s="29"/>
      <c r="Y351" s="29"/>
      <c r="Z351" s="29"/>
      <c r="AA351" s="29"/>
    </row>
    <row r="352" spans="1:27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P352" s="29"/>
      <c r="Q352" s="79"/>
      <c r="R352" s="79"/>
      <c r="S352" s="79"/>
      <c r="T352" s="79"/>
      <c r="U352" s="29"/>
      <c r="V352" s="29"/>
      <c r="W352" s="29"/>
      <c r="X352" s="29"/>
      <c r="Y352" s="29"/>
      <c r="Z352" s="29"/>
      <c r="AA352" s="29"/>
    </row>
    <row r="353" spans="1:27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P353" s="29"/>
      <c r="Q353" s="79"/>
      <c r="R353" s="79"/>
      <c r="S353" s="79"/>
      <c r="T353" s="79"/>
      <c r="U353" s="29"/>
      <c r="V353" s="29"/>
      <c r="W353" s="29"/>
      <c r="X353" s="29"/>
      <c r="Y353" s="29"/>
      <c r="Z353" s="29"/>
      <c r="AA353" s="29"/>
    </row>
    <row r="354" spans="1:27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P354" s="29"/>
      <c r="Q354" s="79"/>
      <c r="R354" s="79"/>
      <c r="S354" s="79"/>
      <c r="T354" s="79"/>
      <c r="U354" s="29"/>
      <c r="V354" s="29"/>
      <c r="W354" s="29"/>
      <c r="X354" s="29"/>
      <c r="Y354" s="29"/>
      <c r="Z354" s="29"/>
      <c r="AA354" s="29"/>
    </row>
    <row r="355" spans="1:27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P355" s="29"/>
      <c r="Q355" s="79"/>
      <c r="R355" s="79"/>
      <c r="S355" s="79"/>
      <c r="T355" s="79"/>
      <c r="U355" s="29"/>
      <c r="V355" s="29"/>
      <c r="W355" s="29"/>
      <c r="X355" s="29"/>
      <c r="Y355" s="29"/>
      <c r="Z355" s="29"/>
      <c r="AA355" s="29"/>
    </row>
    <row r="356" spans="1:27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P356" s="29"/>
      <c r="Q356" s="79"/>
      <c r="R356" s="79"/>
      <c r="S356" s="79"/>
      <c r="T356" s="79"/>
      <c r="U356" s="29"/>
      <c r="V356" s="29"/>
      <c r="W356" s="29"/>
      <c r="X356" s="29"/>
      <c r="Y356" s="29"/>
      <c r="Z356" s="29"/>
      <c r="AA356" s="29"/>
    </row>
    <row r="357" spans="1:27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P357" s="29"/>
      <c r="Q357" s="79"/>
      <c r="R357" s="79"/>
      <c r="S357" s="79"/>
      <c r="T357" s="79"/>
      <c r="U357" s="29"/>
      <c r="V357" s="29"/>
      <c r="W357" s="29"/>
      <c r="X357" s="29"/>
      <c r="Y357" s="29"/>
      <c r="Z357" s="29"/>
      <c r="AA357" s="29"/>
    </row>
    <row r="358" spans="1:27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P358" s="29"/>
      <c r="Q358" s="79"/>
      <c r="R358" s="79"/>
      <c r="S358" s="79"/>
      <c r="T358" s="79"/>
      <c r="U358" s="29"/>
      <c r="V358" s="29"/>
      <c r="W358" s="29"/>
      <c r="X358" s="29"/>
      <c r="Y358" s="29"/>
      <c r="Z358" s="29"/>
      <c r="AA358" s="29"/>
    </row>
    <row r="359" spans="1:27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P359" s="29"/>
      <c r="Q359" s="79"/>
      <c r="R359" s="79"/>
      <c r="S359" s="79"/>
      <c r="T359" s="79"/>
      <c r="U359" s="29"/>
      <c r="V359" s="29"/>
      <c r="W359" s="29"/>
      <c r="X359" s="29"/>
      <c r="Y359" s="29"/>
      <c r="Z359" s="29"/>
      <c r="AA359" s="29"/>
    </row>
    <row r="360" spans="1:27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P360" s="29"/>
      <c r="Q360" s="79"/>
      <c r="R360" s="79"/>
      <c r="S360" s="79"/>
      <c r="T360" s="79"/>
      <c r="U360" s="29"/>
      <c r="V360" s="29"/>
      <c r="W360" s="29"/>
      <c r="X360" s="29"/>
      <c r="Y360" s="29"/>
      <c r="Z360" s="29"/>
      <c r="AA360" s="29"/>
    </row>
    <row r="361" spans="1:27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P361" s="29"/>
      <c r="Q361" s="79"/>
      <c r="R361" s="79"/>
      <c r="S361" s="79"/>
      <c r="T361" s="79"/>
      <c r="U361" s="29"/>
      <c r="V361" s="29"/>
      <c r="W361" s="29"/>
      <c r="X361" s="29"/>
      <c r="Y361" s="29"/>
      <c r="Z361" s="29"/>
      <c r="AA361" s="29"/>
    </row>
    <row r="362" spans="1:27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P362" s="29"/>
      <c r="Q362" s="79"/>
      <c r="R362" s="79"/>
      <c r="S362" s="79"/>
      <c r="T362" s="79"/>
      <c r="U362" s="29"/>
      <c r="V362" s="29"/>
      <c r="W362" s="29"/>
      <c r="X362" s="29"/>
      <c r="Y362" s="29"/>
      <c r="Z362" s="29"/>
      <c r="AA362" s="29"/>
    </row>
    <row r="363" spans="1:27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P363" s="29"/>
      <c r="Q363" s="79"/>
      <c r="R363" s="79"/>
      <c r="S363" s="79"/>
      <c r="T363" s="79"/>
      <c r="U363" s="29"/>
      <c r="V363" s="29"/>
      <c r="W363" s="29"/>
      <c r="X363" s="29"/>
      <c r="Y363" s="29"/>
      <c r="Z363" s="29"/>
      <c r="AA363" s="29"/>
    </row>
    <row r="364" spans="1:27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P364" s="29"/>
      <c r="Q364" s="79"/>
      <c r="R364" s="79"/>
      <c r="S364" s="79"/>
      <c r="T364" s="79"/>
      <c r="U364" s="29"/>
      <c r="V364" s="29"/>
      <c r="W364" s="29"/>
      <c r="X364" s="29"/>
      <c r="Y364" s="29"/>
      <c r="Z364" s="29"/>
      <c r="AA364" s="29"/>
    </row>
    <row r="365" spans="1:27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P365" s="29"/>
      <c r="Q365" s="79"/>
      <c r="R365" s="79"/>
      <c r="S365" s="79"/>
      <c r="T365" s="79"/>
      <c r="U365" s="29"/>
      <c r="V365" s="29"/>
      <c r="W365" s="29"/>
      <c r="X365" s="29"/>
      <c r="Y365" s="29"/>
      <c r="Z365" s="29"/>
      <c r="AA365" s="29"/>
    </row>
    <row r="366" spans="1:27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P366" s="29"/>
      <c r="Q366" s="79"/>
      <c r="R366" s="79"/>
      <c r="S366" s="79"/>
      <c r="T366" s="79"/>
      <c r="U366" s="29"/>
      <c r="V366" s="29"/>
      <c r="W366" s="29"/>
      <c r="X366" s="29"/>
      <c r="Y366" s="29"/>
      <c r="Z366" s="29"/>
      <c r="AA366" s="29"/>
    </row>
    <row r="367" spans="1:27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P367" s="29"/>
      <c r="Q367" s="79"/>
      <c r="R367" s="79"/>
      <c r="S367" s="79"/>
      <c r="T367" s="79"/>
      <c r="U367" s="29"/>
      <c r="V367" s="29"/>
      <c r="W367" s="29"/>
      <c r="X367" s="29"/>
      <c r="Y367" s="29"/>
      <c r="Z367" s="29"/>
      <c r="AA367" s="29"/>
    </row>
    <row r="368" spans="1:27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P368" s="29"/>
      <c r="Q368" s="79"/>
      <c r="R368" s="79"/>
      <c r="S368" s="79"/>
      <c r="T368" s="79"/>
      <c r="U368" s="29"/>
      <c r="V368" s="29"/>
      <c r="W368" s="29"/>
      <c r="X368" s="29"/>
      <c r="Y368" s="29"/>
      <c r="Z368" s="29"/>
      <c r="AA368" s="29"/>
    </row>
    <row r="369" spans="1:27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P369" s="29"/>
      <c r="Q369" s="79"/>
      <c r="R369" s="79"/>
      <c r="S369" s="79"/>
      <c r="T369" s="79"/>
      <c r="U369" s="29"/>
      <c r="V369" s="29"/>
      <c r="W369" s="29"/>
      <c r="X369" s="29"/>
      <c r="Y369" s="29"/>
      <c r="Z369" s="29"/>
      <c r="AA369" s="29"/>
    </row>
    <row r="370" spans="1:27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P370" s="29"/>
      <c r="Q370" s="79"/>
      <c r="R370" s="79"/>
      <c r="S370" s="79"/>
      <c r="T370" s="79"/>
      <c r="U370" s="29"/>
      <c r="V370" s="29"/>
      <c r="W370" s="29"/>
      <c r="X370" s="29"/>
      <c r="Y370" s="29"/>
      <c r="Z370" s="29"/>
      <c r="AA370" s="29"/>
    </row>
    <row r="371" spans="1:27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P371" s="29"/>
      <c r="Q371" s="79"/>
      <c r="R371" s="79"/>
      <c r="S371" s="79"/>
      <c r="T371" s="79"/>
      <c r="U371" s="29"/>
      <c r="V371" s="29"/>
      <c r="W371" s="29"/>
      <c r="X371" s="29"/>
      <c r="Y371" s="29"/>
      <c r="Z371" s="29"/>
      <c r="AA371" s="29"/>
    </row>
    <row r="372" spans="1:27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P372" s="29"/>
      <c r="Q372" s="79"/>
      <c r="R372" s="79"/>
      <c r="S372" s="79"/>
      <c r="T372" s="79"/>
      <c r="U372" s="29"/>
      <c r="V372" s="29"/>
      <c r="W372" s="29"/>
      <c r="X372" s="29"/>
      <c r="Y372" s="29"/>
      <c r="Z372" s="29"/>
      <c r="AA372" s="29"/>
    </row>
    <row r="373" spans="1:27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P373" s="29"/>
      <c r="Q373" s="79"/>
      <c r="R373" s="79"/>
      <c r="S373" s="79"/>
      <c r="T373" s="79"/>
      <c r="U373" s="29"/>
      <c r="V373" s="29"/>
      <c r="W373" s="29"/>
      <c r="X373" s="29"/>
      <c r="Y373" s="29"/>
      <c r="Z373" s="29"/>
      <c r="AA373" s="29"/>
    </row>
    <row r="374" spans="1:27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P374" s="29"/>
      <c r="Q374" s="79"/>
      <c r="R374" s="79"/>
      <c r="S374" s="79"/>
      <c r="T374" s="79"/>
      <c r="U374" s="29"/>
      <c r="V374" s="29"/>
      <c r="W374" s="29"/>
      <c r="X374" s="29"/>
      <c r="Y374" s="29"/>
      <c r="Z374" s="29"/>
      <c r="AA374" s="29"/>
    </row>
    <row r="375" spans="1:27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P375" s="29"/>
      <c r="Q375" s="79"/>
      <c r="R375" s="79"/>
      <c r="S375" s="79"/>
      <c r="T375" s="79"/>
      <c r="U375" s="29"/>
      <c r="V375" s="29"/>
      <c r="W375" s="29"/>
      <c r="X375" s="29"/>
      <c r="Y375" s="29"/>
      <c r="Z375" s="29"/>
      <c r="AA375" s="29"/>
    </row>
    <row r="376" spans="1:27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P376" s="29"/>
      <c r="Q376" s="79"/>
      <c r="R376" s="79"/>
      <c r="S376" s="79"/>
      <c r="T376" s="79"/>
      <c r="U376" s="29"/>
      <c r="V376" s="29"/>
      <c r="W376" s="29"/>
      <c r="X376" s="29"/>
      <c r="Y376" s="29"/>
      <c r="Z376" s="29"/>
      <c r="AA376" s="29"/>
    </row>
    <row r="377" spans="1:27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P377" s="29"/>
      <c r="Q377" s="79"/>
      <c r="R377" s="79"/>
      <c r="S377" s="79"/>
      <c r="T377" s="79"/>
      <c r="U377" s="29"/>
      <c r="V377" s="29"/>
      <c r="W377" s="29"/>
      <c r="X377" s="29"/>
      <c r="Y377" s="29"/>
      <c r="Z377" s="29"/>
      <c r="AA377" s="29"/>
    </row>
    <row r="378" spans="1:27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P378" s="29"/>
      <c r="Q378" s="79"/>
      <c r="R378" s="79"/>
      <c r="S378" s="79"/>
      <c r="T378" s="79"/>
      <c r="U378" s="29"/>
      <c r="V378" s="29"/>
      <c r="W378" s="29"/>
      <c r="X378" s="29"/>
      <c r="Y378" s="29"/>
      <c r="Z378" s="29"/>
      <c r="AA378" s="29"/>
    </row>
    <row r="379" spans="1:27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P379" s="29"/>
      <c r="Q379" s="79"/>
      <c r="R379" s="79"/>
      <c r="S379" s="79"/>
      <c r="T379" s="79"/>
      <c r="U379" s="29"/>
      <c r="V379" s="29"/>
      <c r="W379" s="29"/>
      <c r="X379" s="29"/>
      <c r="Y379" s="29"/>
      <c r="Z379" s="29"/>
      <c r="AA379" s="29"/>
    </row>
    <row r="380" spans="1:27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P380" s="29"/>
      <c r="Q380" s="79"/>
      <c r="R380" s="79"/>
      <c r="S380" s="79"/>
      <c r="T380" s="79"/>
      <c r="U380" s="29"/>
      <c r="V380" s="29"/>
      <c r="W380" s="29"/>
      <c r="X380" s="29"/>
      <c r="Y380" s="29"/>
      <c r="Z380" s="29"/>
      <c r="AA380" s="29"/>
    </row>
    <row r="381" spans="1:27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P381" s="29"/>
      <c r="Q381" s="79"/>
      <c r="R381" s="79"/>
      <c r="S381" s="79"/>
      <c r="T381" s="79"/>
      <c r="U381" s="29"/>
      <c r="V381" s="29"/>
      <c r="W381" s="29"/>
      <c r="X381" s="29"/>
      <c r="Y381" s="29"/>
      <c r="Z381" s="29"/>
      <c r="AA381" s="29"/>
    </row>
    <row r="382" spans="1:27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P382" s="29"/>
      <c r="Q382" s="79"/>
      <c r="R382" s="79"/>
      <c r="S382" s="79"/>
      <c r="T382" s="79"/>
      <c r="U382" s="29"/>
      <c r="V382" s="29"/>
      <c r="W382" s="29"/>
      <c r="X382" s="29"/>
      <c r="Y382" s="29"/>
      <c r="Z382" s="29"/>
      <c r="AA382" s="29"/>
    </row>
    <row r="383" spans="1:27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P383" s="29"/>
      <c r="Q383" s="79"/>
      <c r="R383" s="79"/>
      <c r="S383" s="79"/>
      <c r="T383" s="79"/>
      <c r="U383" s="29"/>
      <c r="V383" s="29"/>
      <c r="W383" s="29"/>
      <c r="X383" s="29"/>
      <c r="Y383" s="29"/>
      <c r="Z383" s="29"/>
      <c r="AA383" s="29"/>
    </row>
    <row r="384" spans="1:27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P384" s="29"/>
      <c r="Q384" s="79"/>
      <c r="R384" s="79"/>
      <c r="S384" s="79"/>
      <c r="T384" s="79"/>
      <c r="U384" s="29"/>
      <c r="V384" s="29"/>
      <c r="W384" s="29"/>
      <c r="X384" s="29"/>
      <c r="Y384" s="29"/>
      <c r="Z384" s="29"/>
      <c r="AA384" s="29"/>
    </row>
    <row r="385" spans="1:27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P385" s="29"/>
      <c r="Q385" s="79"/>
      <c r="R385" s="79"/>
      <c r="S385" s="79"/>
      <c r="T385" s="79"/>
      <c r="U385" s="29"/>
      <c r="V385" s="29"/>
      <c r="W385" s="29"/>
      <c r="X385" s="29"/>
      <c r="Y385" s="29"/>
      <c r="Z385" s="29"/>
      <c r="AA385" s="29"/>
    </row>
    <row r="386" spans="1:27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P386" s="29"/>
      <c r="Q386" s="79"/>
      <c r="R386" s="79"/>
      <c r="S386" s="79"/>
      <c r="T386" s="79"/>
      <c r="U386" s="29"/>
      <c r="V386" s="29"/>
      <c r="W386" s="29"/>
      <c r="X386" s="29"/>
      <c r="Y386" s="29"/>
      <c r="Z386" s="29"/>
      <c r="AA386" s="29"/>
    </row>
    <row r="387" spans="1:27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P387" s="29"/>
      <c r="Q387" s="79"/>
      <c r="R387" s="79"/>
      <c r="S387" s="79"/>
      <c r="T387" s="79"/>
      <c r="U387" s="29"/>
      <c r="V387" s="29"/>
      <c r="W387" s="29"/>
      <c r="X387" s="29"/>
      <c r="Y387" s="29"/>
      <c r="Z387" s="29"/>
      <c r="AA387" s="29"/>
    </row>
    <row r="388" spans="1:27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P388" s="29"/>
      <c r="Q388" s="79"/>
      <c r="R388" s="79"/>
      <c r="S388" s="79"/>
      <c r="T388" s="79"/>
      <c r="U388" s="29"/>
      <c r="V388" s="29"/>
      <c r="W388" s="29"/>
      <c r="X388" s="29"/>
      <c r="Y388" s="29"/>
      <c r="Z388" s="29"/>
      <c r="AA388" s="29"/>
    </row>
    <row r="389" spans="1:27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P389" s="29"/>
      <c r="Q389" s="79"/>
      <c r="R389" s="79"/>
      <c r="S389" s="79"/>
      <c r="T389" s="79"/>
      <c r="U389" s="29"/>
      <c r="V389" s="29"/>
      <c r="W389" s="29"/>
      <c r="X389" s="29"/>
      <c r="Y389" s="29"/>
      <c r="Z389" s="29"/>
      <c r="AA389" s="29"/>
    </row>
    <row r="390" spans="1:27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P390" s="29"/>
      <c r="Q390" s="79"/>
      <c r="R390" s="79"/>
      <c r="S390" s="79"/>
      <c r="T390" s="79"/>
      <c r="U390" s="29"/>
      <c r="V390" s="29"/>
      <c r="W390" s="29"/>
      <c r="X390" s="29"/>
      <c r="Y390" s="29"/>
      <c r="Z390" s="29"/>
      <c r="AA390" s="29"/>
    </row>
    <row r="391" spans="1:27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P391" s="29"/>
      <c r="Q391" s="79"/>
      <c r="R391" s="79"/>
      <c r="S391" s="79"/>
      <c r="T391" s="79"/>
      <c r="U391" s="29"/>
      <c r="V391" s="29"/>
      <c r="W391" s="29"/>
      <c r="X391" s="29"/>
      <c r="Y391" s="29"/>
      <c r="Z391" s="29"/>
      <c r="AA391" s="29"/>
    </row>
    <row r="392" spans="1:27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P392" s="29"/>
      <c r="Q392" s="79"/>
      <c r="R392" s="79"/>
      <c r="S392" s="79"/>
      <c r="T392" s="79"/>
      <c r="U392" s="29"/>
      <c r="V392" s="29"/>
      <c r="W392" s="29"/>
      <c r="X392" s="29"/>
      <c r="Y392" s="29"/>
      <c r="Z392" s="29"/>
      <c r="AA392" s="29"/>
    </row>
    <row r="393" spans="1:27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P393" s="29"/>
      <c r="Q393" s="79"/>
      <c r="R393" s="79"/>
      <c r="S393" s="79"/>
      <c r="T393" s="79"/>
      <c r="U393" s="29"/>
      <c r="V393" s="29"/>
      <c r="W393" s="29"/>
      <c r="X393" s="29"/>
      <c r="Y393" s="29"/>
      <c r="Z393" s="29"/>
      <c r="AA393" s="29"/>
    </row>
    <row r="394" spans="1:27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P394" s="29"/>
      <c r="Q394" s="79"/>
      <c r="R394" s="79"/>
      <c r="S394" s="79"/>
      <c r="T394" s="79"/>
      <c r="U394" s="29"/>
      <c r="V394" s="29"/>
      <c r="W394" s="29"/>
      <c r="X394" s="29"/>
      <c r="Y394" s="29"/>
      <c r="Z394" s="29"/>
      <c r="AA394" s="29"/>
    </row>
    <row r="395" spans="1:27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P395" s="29"/>
      <c r="Q395" s="79"/>
      <c r="R395" s="79"/>
      <c r="S395" s="79"/>
      <c r="T395" s="79"/>
      <c r="U395" s="29"/>
      <c r="V395" s="29"/>
      <c r="W395" s="29"/>
      <c r="X395" s="29"/>
      <c r="Y395" s="29"/>
      <c r="Z395" s="29"/>
      <c r="AA395" s="29"/>
    </row>
    <row r="396" spans="1:27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P396" s="29"/>
      <c r="Q396" s="79"/>
      <c r="R396" s="79"/>
      <c r="S396" s="79"/>
      <c r="T396" s="79"/>
      <c r="U396" s="29"/>
      <c r="V396" s="29"/>
      <c r="W396" s="29"/>
      <c r="X396" s="29"/>
      <c r="Y396" s="29"/>
      <c r="Z396" s="29"/>
      <c r="AA396" s="29"/>
    </row>
    <row r="397" spans="1:27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P397" s="29"/>
      <c r="Q397" s="79"/>
      <c r="R397" s="79"/>
      <c r="S397" s="79"/>
      <c r="T397" s="79"/>
      <c r="U397" s="29"/>
      <c r="V397" s="29"/>
      <c r="W397" s="29"/>
      <c r="X397" s="29"/>
      <c r="Y397" s="29"/>
      <c r="Z397" s="29"/>
      <c r="AA397" s="29"/>
    </row>
    <row r="398" spans="1:27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P398" s="29"/>
      <c r="Q398" s="79"/>
      <c r="R398" s="79"/>
      <c r="S398" s="79"/>
      <c r="T398" s="79"/>
      <c r="U398" s="29"/>
      <c r="V398" s="29"/>
      <c r="W398" s="29"/>
      <c r="X398" s="29"/>
      <c r="Y398" s="29"/>
      <c r="Z398" s="29"/>
      <c r="AA398" s="29"/>
    </row>
    <row r="399" spans="1:27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P399" s="29"/>
      <c r="Q399" s="79"/>
      <c r="R399" s="79"/>
      <c r="S399" s="79"/>
      <c r="T399" s="79"/>
      <c r="U399" s="29"/>
      <c r="V399" s="29"/>
      <c r="W399" s="29"/>
      <c r="X399" s="29"/>
      <c r="Y399" s="29"/>
      <c r="Z399" s="29"/>
      <c r="AA399" s="29"/>
    </row>
    <row r="400" spans="1:27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P400" s="29"/>
      <c r="Q400" s="79"/>
      <c r="R400" s="79"/>
      <c r="S400" s="79"/>
      <c r="T400" s="79"/>
      <c r="U400" s="29"/>
      <c r="V400" s="29"/>
      <c r="W400" s="29"/>
      <c r="X400" s="29"/>
      <c r="Y400" s="29"/>
      <c r="Z400" s="29"/>
      <c r="AA400" s="29"/>
    </row>
    <row r="401" spans="1:27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P401" s="29"/>
      <c r="Q401" s="79"/>
      <c r="R401" s="79"/>
      <c r="S401" s="79"/>
      <c r="T401" s="79"/>
      <c r="U401" s="29"/>
      <c r="V401" s="29"/>
      <c r="W401" s="29"/>
      <c r="X401" s="29"/>
      <c r="Y401" s="29"/>
      <c r="Z401" s="29"/>
      <c r="AA401" s="29"/>
    </row>
    <row r="402" spans="1:27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P402" s="29"/>
      <c r="Q402" s="79"/>
      <c r="R402" s="79"/>
      <c r="S402" s="79"/>
      <c r="T402" s="79"/>
      <c r="U402" s="29"/>
      <c r="V402" s="29"/>
      <c r="W402" s="29"/>
      <c r="X402" s="29"/>
      <c r="Y402" s="29"/>
      <c r="Z402" s="29"/>
      <c r="AA402" s="29"/>
    </row>
    <row r="403" spans="1:27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P403" s="29"/>
      <c r="Q403" s="79"/>
      <c r="R403" s="79"/>
      <c r="S403" s="79"/>
      <c r="T403" s="79"/>
      <c r="U403" s="29"/>
      <c r="V403" s="29"/>
      <c r="W403" s="29"/>
      <c r="X403" s="29"/>
      <c r="Y403" s="29"/>
      <c r="Z403" s="29"/>
      <c r="AA403" s="29"/>
    </row>
    <row r="404" spans="1:27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P404" s="29"/>
      <c r="Q404" s="79"/>
      <c r="R404" s="79"/>
      <c r="S404" s="79"/>
      <c r="T404" s="79"/>
      <c r="U404" s="29"/>
      <c r="V404" s="29"/>
      <c r="W404" s="29"/>
      <c r="X404" s="29"/>
      <c r="Y404" s="29"/>
      <c r="Z404" s="29"/>
      <c r="AA404" s="29"/>
    </row>
    <row r="405" spans="1:27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P405" s="29"/>
      <c r="Q405" s="79"/>
      <c r="R405" s="79"/>
      <c r="S405" s="79"/>
      <c r="T405" s="79"/>
      <c r="U405" s="29"/>
      <c r="V405" s="29"/>
      <c r="W405" s="29"/>
      <c r="X405" s="29"/>
      <c r="Y405" s="29"/>
      <c r="Z405" s="29"/>
      <c r="AA405" s="29"/>
    </row>
    <row r="406" spans="1:27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P406" s="29"/>
      <c r="Q406" s="79"/>
      <c r="R406" s="79"/>
      <c r="S406" s="79"/>
      <c r="T406" s="79"/>
      <c r="U406" s="29"/>
      <c r="V406" s="29"/>
      <c r="W406" s="29"/>
      <c r="X406" s="29"/>
      <c r="Y406" s="29"/>
      <c r="Z406" s="29"/>
      <c r="AA406" s="29"/>
    </row>
    <row r="407" spans="1:27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P407" s="29"/>
      <c r="Q407" s="79"/>
      <c r="R407" s="79"/>
      <c r="S407" s="79"/>
      <c r="T407" s="79"/>
      <c r="U407" s="29"/>
      <c r="V407" s="29"/>
      <c r="W407" s="29"/>
      <c r="X407" s="29"/>
      <c r="Y407" s="29"/>
      <c r="Z407" s="29"/>
      <c r="AA407" s="29"/>
    </row>
    <row r="408" spans="1:27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P408" s="29"/>
      <c r="Q408" s="79"/>
      <c r="R408" s="79"/>
      <c r="S408" s="79"/>
      <c r="T408" s="79"/>
      <c r="U408" s="29"/>
      <c r="V408" s="29"/>
      <c r="W408" s="29"/>
      <c r="X408" s="29"/>
      <c r="Y408" s="29"/>
      <c r="Z408" s="29"/>
      <c r="AA408" s="29"/>
    </row>
    <row r="409" spans="1:27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P409" s="29"/>
      <c r="Q409" s="79"/>
      <c r="R409" s="79"/>
      <c r="S409" s="79"/>
      <c r="T409" s="79"/>
      <c r="U409" s="29"/>
      <c r="V409" s="29"/>
      <c r="W409" s="29"/>
      <c r="X409" s="29"/>
      <c r="Y409" s="29"/>
      <c r="Z409" s="29"/>
      <c r="AA409" s="29"/>
    </row>
    <row r="410" spans="1:27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P410" s="29"/>
      <c r="Q410" s="79"/>
      <c r="R410" s="79"/>
      <c r="S410" s="79"/>
      <c r="T410" s="79"/>
      <c r="U410" s="29"/>
      <c r="V410" s="29"/>
      <c r="W410" s="29"/>
      <c r="X410" s="29"/>
      <c r="Y410" s="29"/>
      <c r="Z410" s="29"/>
      <c r="AA410" s="29"/>
    </row>
    <row r="411" spans="1:27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P411" s="29"/>
      <c r="Q411" s="79"/>
      <c r="R411" s="79"/>
      <c r="S411" s="79"/>
      <c r="T411" s="79"/>
      <c r="U411" s="29"/>
      <c r="V411" s="29"/>
      <c r="W411" s="29"/>
      <c r="X411" s="29"/>
      <c r="Y411" s="29"/>
      <c r="Z411" s="29"/>
      <c r="AA411" s="29"/>
    </row>
    <row r="412" spans="1:27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P412" s="29"/>
      <c r="Q412" s="79"/>
      <c r="R412" s="79"/>
      <c r="S412" s="79"/>
      <c r="T412" s="79"/>
      <c r="U412" s="29"/>
      <c r="V412" s="29"/>
      <c r="W412" s="29"/>
      <c r="X412" s="29"/>
      <c r="Y412" s="29"/>
      <c r="Z412" s="29"/>
      <c r="AA412" s="29"/>
    </row>
    <row r="413" spans="1:27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P413" s="29"/>
      <c r="Q413" s="79"/>
      <c r="R413" s="79"/>
      <c r="S413" s="79"/>
      <c r="T413" s="79"/>
      <c r="U413" s="29"/>
      <c r="V413" s="29"/>
      <c r="W413" s="29"/>
      <c r="X413" s="29"/>
      <c r="Y413" s="29"/>
      <c r="Z413" s="29"/>
      <c r="AA413" s="29"/>
    </row>
    <row r="414" spans="1:27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P414" s="29"/>
      <c r="Q414" s="79"/>
      <c r="R414" s="79"/>
      <c r="S414" s="79"/>
      <c r="T414" s="79"/>
      <c r="U414" s="29"/>
      <c r="V414" s="29"/>
      <c r="W414" s="29"/>
      <c r="X414" s="29"/>
      <c r="Y414" s="29"/>
      <c r="Z414" s="29"/>
      <c r="AA414" s="29"/>
    </row>
    <row r="415" spans="1:27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P415" s="29"/>
      <c r="Q415" s="79"/>
      <c r="R415" s="79"/>
      <c r="S415" s="79"/>
      <c r="T415" s="79"/>
      <c r="U415" s="29"/>
      <c r="V415" s="29"/>
      <c r="W415" s="29"/>
      <c r="X415" s="29"/>
      <c r="Y415" s="29"/>
      <c r="Z415" s="29"/>
      <c r="AA415" s="29"/>
    </row>
    <row r="416" spans="1:27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P416" s="29"/>
      <c r="Q416" s="79"/>
      <c r="R416" s="79"/>
      <c r="S416" s="79"/>
      <c r="T416" s="79"/>
      <c r="U416" s="29"/>
      <c r="V416" s="29"/>
      <c r="W416" s="29"/>
      <c r="X416" s="29"/>
      <c r="Y416" s="29"/>
      <c r="Z416" s="29"/>
      <c r="AA416" s="29"/>
    </row>
    <row r="417" spans="1:27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P417" s="29"/>
      <c r="Q417" s="79"/>
      <c r="R417" s="79"/>
      <c r="S417" s="79"/>
      <c r="T417" s="79"/>
      <c r="U417" s="29"/>
      <c r="V417" s="29"/>
      <c r="W417" s="29"/>
      <c r="X417" s="29"/>
      <c r="Y417" s="29"/>
      <c r="Z417" s="29"/>
      <c r="AA417" s="29"/>
    </row>
    <row r="418" spans="1:27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P418" s="29"/>
      <c r="Q418" s="79"/>
      <c r="R418" s="79"/>
      <c r="S418" s="79"/>
      <c r="T418" s="79"/>
      <c r="U418" s="29"/>
      <c r="V418" s="29"/>
      <c r="W418" s="29"/>
      <c r="X418" s="29"/>
      <c r="Y418" s="29"/>
      <c r="Z418" s="29"/>
      <c r="AA418" s="29"/>
    </row>
    <row r="419" spans="1:27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P419" s="29"/>
      <c r="Q419" s="79"/>
      <c r="R419" s="79"/>
      <c r="S419" s="79"/>
      <c r="T419" s="79"/>
      <c r="U419" s="29"/>
      <c r="V419" s="29"/>
      <c r="W419" s="29"/>
      <c r="X419" s="29"/>
      <c r="Y419" s="29"/>
      <c r="Z419" s="29"/>
      <c r="AA419" s="29"/>
    </row>
    <row r="420" spans="1:27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P420" s="29"/>
      <c r="Q420" s="79"/>
      <c r="R420" s="79"/>
      <c r="S420" s="79"/>
      <c r="T420" s="79"/>
      <c r="U420" s="29"/>
      <c r="V420" s="29"/>
      <c r="W420" s="29"/>
      <c r="X420" s="29"/>
      <c r="Y420" s="29"/>
      <c r="Z420" s="29"/>
      <c r="AA420" s="29"/>
    </row>
    <row r="421" spans="1:27" x14ac:dyDescent="0.2">
      <c r="P421" s="29"/>
      <c r="Q421" s="79"/>
      <c r="R421" s="79"/>
      <c r="S421" s="79"/>
      <c r="T421" s="79"/>
      <c r="U421" s="29"/>
      <c r="V421" s="29"/>
      <c r="W421" s="29"/>
      <c r="X421" s="29"/>
      <c r="Y421" s="29"/>
      <c r="Z421" s="29"/>
      <c r="AA421" s="29"/>
    </row>
    <row r="422" spans="1:27" x14ac:dyDescent="0.2">
      <c r="P422" s="29"/>
      <c r="Q422" s="79"/>
      <c r="R422" s="79"/>
      <c r="S422" s="79"/>
      <c r="T422" s="79"/>
      <c r="U422" s="29"/>
      <c r="V422" s="29"/>
      <c r="W422" s="29"/>
      <c r="X422" s="29"/>
      <c r="Y422" s="29"/>
      <c r="Z422" s="29"/>
      <c r="AA422" s="29"/>
    </row>
    <row r="423" spans="1:27" x14ac:dyDescent="0.2">
      <c r="P423" s="29"/>
      <c r="Q423" s="79"/>
      <c r="R423" s="79"/>
      <c r="S423" s="79"/>
      <c r="T423" s="79"/>
      <c r="U423" s="29"/>
      <c r="V423" s="29"/>
      <c r="W423" s="29"/>
      <c r="X423" s="29"/>
      <c r="Y423" s="29"/>
      <c r="Z423" s="29"/>
      <c r="AA423" s="29"/>
    </row>
    <row r="424" spans="1:27" x14ac:dyDescent="0.2">
      <c r="P424" s="29"/>
      <c r="Q424" s="79"/>
      <c r="R424" s="79"/>
      <c r="S424" s="79"/>
      <c r="T424" s="79"/>
      <c r="U424" s="29"/>
      <c r="V424" s="29"/>
      <c r="W424" s="29"/>
      <c r="X424" s="29"/>
      <c r="Y424" s="29"/>
      <c r="Z424" s="29"/>
      <c r="AA424" s="29"/>
    </row>
    <row r="425" spans="1:27" x14ac:dyDescent="0.2">
      <c r="P425" s="29"/>
      <c r="Q425" s="79"/>
      <c r="R425" s="79"/>
      <c r="S425" s="79"/>
      <c r="T425" s="79"/>
      <c r="U425" s="29"/>
      <c r="V425" s="29"/>
      <c r="W425" s="29"/>
      <c r="X425" s="29"/>
      <c r="Y425" s="29"/>
      <c r="Z425" s="29"/>
      <c r="AA425" s="29"/>
    </row>
    <row r="426" spans="1:27" x14ac:dyDescent="0.2">
      <c r="P426" s="29"/>
      <c r="Q426" s="79"/>
      <c r="R426" s="79"/>
      <c r="S426" s="79"/>
      <c r="T426" s="79"/>
      <c r="U426" s="29"/>
      <c r="V426" s="29"/>
      <c r="W426" s="29"/>
      <c r="X426" s="29"/>
      <c r="Y426" s="29"/>
      <c r="Z426" s="29"/>
      <c r="AA426" s="29"/>
    </row>
    <row r="427" spans="1:27" x14ac:dyDescent="0.2">
      <c r="P427" s="29"/>
      <c r="Q427" s="79"/>
      <c r="R427" s="79"/>
      <c r="S427" s="79"/>
      <c r="T427" s="79"/>
      <c r="U427" s="29"/>
      <c r="V427" s="29"/>
      <c r="W427" s="29"/>
      <c r="X427" s="29"/>
      <c r="Y427" s="29"/>
      <c r="Z427" s="29"/>
      <c r="AA427" s="29"/>
    </row>
    <row r="428" spans="1:27" x14ac:dyDescent="0.2">
      <c r="P428" s="29"/>
      <c r="Q428" s="79"/>
      <c r="R428" s="79"/>
      <c r="S428" s="79"/>
      <c r="T428" s="79"/>
      <c r="U428" s="29"/>
      <c r="V428" s="29"/>
      <c r="W428" s="29"/>
      <c r="X428" s="29"/>
      <c r="Y428" s="29"/>
      <c r="Z428" s="29"/>
      <c r="AA428" s="29"/>
    </row>
    <row r="429" spans="1:27" x14ac:dyDescent="0.2">
      <c r="P429" s="29"/>
      <c r="Q429" s="79"/>
      <c r="R429" s="79"/>
      <c r="S429" s="79"/>
      <c r="T429" s="79"/>
      <c r="U429" s="29"/>
      <c r="V429" s="29"/>
      <c r="W429" s="29"/>
      <c r="X429" s="29"/>
      <c r="Y429" s="29"/>
      <c r="Z429" s="29"/>
      <c r="AA429" s="29"/>
    </row>
    <row r="430" spans="1:27" x14ac:dyDescent="0.2">
      <c r="P430" s="29"/>
      <c r="Q430" s="79"/>
      <c r="R430" s="79"/>
      <c r="S430" s="79"/>
      <c r="T430" s="79"/>
      <c r="U430" s="29"/>
      <c r="V430" s="29"/>
      <c r="W430" s="29"/>
      <c r="X430" s="29"/>
      <c r="Y430" s="29"/>
      <c r="Z430" s="29"/>
      <c r="AA430" s="29"/>
    </row>
    <row r="431" spans="1:27" x14ac:dyDescent="0.2">
      <c r="P431" s="29"/>
      <c r="Q431" s="79"/>
      <c r="R431" s="79"/>
      <c r="S431" s="79"/>
      <c r="T431" s="79"/>
      <c r="U431" s="29"/>
      <c r="V431" s="29"/>
      <c r="W431" s="29"/>
      <c r="X431" s="29"/>
      <c r="Y431" s="29"/>
      <c r="Z431" s="29"/>
      <c r="AA431" s="29"/>
    </row>
    <row r="432" spans="1:27" x14ac:dyDescent="0.2">
      <c r="P432" s="29"/>
      <c r="Q432" s="79"/>
      <c r="R432" s="79"/>
      <c r="S432" s="79"/>
      <c r="T432" s="79"/>
      <c r="U432" s="29"/>
      <c r="V432" s="29"/>
      <c r="W432" s="29"/>
      <c r="X432" s="29"/>
      <c r="Y432" s="29"/>
      <c r="Z432" s="29"/>
      <c r="AA432" s="29"/>
    </row>
    <row r="433" spans="16:27" x14ac:dyDescent="0.2">
      <c r="P433" s="29"/>
      <c r="Q433" s="79"/>
      <c r="R433" s="79"/>
      <c r="S433" s="79"/>
      <c r="T433" s="79"/>
      <c r="U433" s="29"/>
      <c r="V433" s="29"/>
      <c r="W433" s="29"/>
      <c r="X433" s="29"/>
      <c r="Y433" s="29"/>
      <c r="Z433" s="29"/>
      <c r="AA433" s="29"/>
    </row>
    <row r="434" spans="16:27" x14ac:dyDescent="0.2">
      <c r="P434" s="29"/>
      <c r="Q434" s="79"/>
      <c r="R434" s="79"/>
      <c r="S434" s="79"/>
      <c r="T434" s="79"/>
      <c r="U434" s="29"/>
      <c r="V434" s="29"/>
      <c r="W434" s="29"/>
      <c r="X434" s="29"/>
      <c r="Y434" s="29"/>
      <c r="Z434" s="29"/>
      <c r="AA434" s="29"/>
    </row>
    <row r="435" spans="16:27" x14ac:dyDescent="0.2">
      <c r="P435" s="29"/>
      <c r="Q435" s="79"/>
      <c r="R435" s="79"/>
      <c r="S435" s="79"/>
      <c r="T435" s="79"/>
      <c r="U435" s="29"/>
      <c r="V435" s="29"/>
      <c r="W435" s="29"/>
      <c r="X435" s="29"/>
      <c r="Y435" s="29"/>
      <c r="Z435" s="29"/>
      <c r="AA435" s="29"/>
    </row>
    <row r="436" spans="16:27" x14ac:dyDescent="0.2">
      <c r="P436" s="29"/>
      <c r="Q436" s="79"/>
      <c r="R436" s="79"/>
      <c r="S436" s="79"/>
      <c r="T436" s="79"/>
      <c r="U436" s="29"/>
      <c r="V436" s="29"/>
      <c r="W436" s="29"/>
      <c r="X436" s="29"/>
      <c r="Y436" s="29"/>
      <c r="Z436" s="29"/>
      <c r="AA436" s="29"/>
    </row>
    <row r="437" spans="16:27" x14ac:dyDescent="0.2">
      <c r="P437" s="29"/>
      <c r="Q437" s="79"/>
      <c r="R437" s="79"/>
      <c r="S437" s="79"/>
      <c r="T437" s="79"/>
      <c r="U437" s="29"/>
      <c r="V437" s="29"/>
      <c r="W437" s="29"/>
      <c r="X437" s="29"/>
      <c r="Y437" s="29"/>
      <c r="Z437" s="29"/>
      <c r="AA437" s="29"/>
    </row>
    <row r="438" spans="16:27" x14ac:dyDescent="0.2">
      <c r="P438" s="29"/>
      <c r="Q438" s="79"/>
      <c r="R438" s="79"/>
      <c r="S438" s="79"/>
      <c r="T438" s="79"/>
      <c r="U438" s="29"/>
      <c r="V438" s="29"/>
      <c r="W438" s="29"/>
      <c r="X438" s="29"/>
      <c r="Y438" s="29"/>
      <c r="Z438" s="29"/>
      <c r="AA438" s="29"/>
    </row>
    <row r="439" spans="16:27" x14ac:dyDescent="0.2">
      <c r="P439" s="29"/>
      <c r="Q439" s="79"/>
      <c r="R439" s="79"/>
      <c r="S439" s="79"/>
      <c r="T439" s="79"/>
      <c r="U439" s="29"/>
      <c r="V439" s="29"/>
      <c r="W439" s="29"/>
      <c r="X439" s="29"/>
      <c r="Y439" s="29"/>
      <c r="Z439" s="29"/>
      <c r="AA439" s="29"/>
    </row>
    <row r="440" spans="16:27" x14ac:dyDescent="0.2">
      <c r="P440" s="29"/>
      <c r="Q440" s="79"/>
      <c r="R440" s="79"/>
      <c r="S440" s="79"/>
      <c r="T440" s="79"/>
      <c r="U440" s="29"/>
      <c r="V440" s="29"/>
      <c r="W440" s="29"/>
      <c r="X440" s="29"/>
      <c r="Y440" s="29"/>
      <c r="Z440" s="29"/>
      <c r="AA440" s="29"/>
    </row>
    <row r="441" spans="16:27" x14ac:dyDescent="0.2">
      <c r="P441" s="29"/>
      <c r="Q441" s="79"/>
      <c r="R441" s="79"/>
      <c r="S441" s="79"/>
      <c r="T441" s="79"/>
      <c r="U441" s="29"/>
      <c r="V441" s="29"/>
      <c r="W441" s="29"/>
      <c r="X441" s="29"/>
      <c r="Y441" s="29"/>
      <c r="Z441" s="29"/>
      <c r="AA441" s="29"/>
    </row>
    <row r="442" spans="16:27" x14ac:dyDescent="0.2">
      <c r="P442" s="29"/>
      <c r="Q442" s="79"/>
      <c r="R442" s="79"/>
      <c r="S442" s="79"/>
      <c r="T442" s="79"/>
      <c r="U442" s="29"/>
      <c r="V442" s="29"/>
      <c r="W442" s="29"/>
      <c r="X442" s="29"/>
      <c r="Y442" s="29"/>
      <c r="Z442" s="29"/>
      <c r="AA442" s="29"/>
    </row>
    <row r="443" spans="16:27" x14ac:dyDescent="0.2">
      <c r="P443" s="29"/>
      <c r="Q443" s="79"/>
      <c r="R443" s="79"/>
      <c r="S443" s="79"/>
      <c r="T443" s="79"/>
      <c r="U443" s="29"/>
      <c r="V443" s="29"/>
      <c r="W443" s="29"/>
      <c r="X443" s="29"/>
      <c r="Y443" s="29"/>
      <c r="Z443" s="29"/>
      <c r="AA443" s="29"/>
    </row>
    <row r="444" spans="16:27" x14ac:dyDescent="0.2">
      <c r="P444" s="29"/>
      <c r="Q444" s="79"/>
      <c r="R444" s="79"/>
      <c r="S444" s="79"/>
      <c r="T444" s="79"/>
      <c r="U444" s="29"/>
      <c r="V444" s="29"/>
      <c r="W444" s="29"/>
      <c r="X444" s="29"/>
      <c r="Y444" s="29"/>
      <c r="Z444" s="29"/>
      <c r="AA444" s="29"/>
    </row>
    <row r="445" spans="16:27" x14ac:dyDescent="0.2">
      <c r="P445" s="29"/>
      <c r="Q445" s="79"/>
      <c r="R445" s="79"/>
      <c r="S445" s="79"/>
      <c r="T445" s="79"/>
      <c r="U445" s="29"/>
      <c r="V445" s="29"/>
      <c r="W445" s="29"/>
      <c r="X445" s="29"/>
      <c r="Y445" s="29"/>
      <c r="Z445" s="29"/>
      <c r="AA445" s="29"/>
    </row>
    <row r="446" spans="16:27" x14ac:dyDescent="0.2">
      <c r="P446" s="29"/>
      <c r="Q446" s="79"/>
      <c r="R446" s="79"/>
      <c r="S446" s="79"/>
      <c r="T446" s="79"/>
      <c r="U446" s="29"/>
      <c r="V446" s="29"/>
      <c r="W446" s="29"/>
      <c r="X446" s="29"/>
      <c r="Y446" s="29"/>
      <c r="Z446" s="29"/>
      <c r="AA446" s="29"/>
    </row>
    <row r="447" spans="16:27" x14ac:dyDescent="0.2">
      <c r="P447" s="29"/>
      <c r="Q447" s="79"/>
      <c r="R447" s="79"/>
      <c r="S447" s="79"/>
      <c r="T447" s="79"/>
      <c r="U447" s="29"/>
      <c r="V447" s="29"/>
      <c r="W447" s="29"/>
      <c r="X447" s="29"/>
      <c r="Y447" s="29"/>
      <c r="Z447" s="29"/>
      <c r="AA447" s="29"/>
    </row>
    <row r="448" spans="16:27" x14ac:dyDescent="0.2">
      <c r="P448" s="29"/>
      <c r="Q448" s="79"/>
      <c r="R448" s="79"/>
      <c r="S448" s="79"/>
      <c r="T448" s="79"/>
      <c r="U448" s="29"/>
      <c r="V448" s="29"/>
      <c r="W448" s="29"/>
      <c r="X448" s="29"/>
      <c r="Y448" s="29"/>
      <c r="Z448" s="29"/>
      <c r="AA448" s="29"/>
    </row>
    <row r="449" spans="16:27" x14ac:dyDescent="0.2">
      <c r="P449" s="29"/>
      <c r="Q449" s="79"/>
      <c r="R449" s="79"/>
      <c r="S449" s="79"/>
      <c r="T449" s="79"/>
      <c r="U449" s="29"/>
      <c r="V449" s="29"/>
      <c r="W449" s="29"/>
      <c r="X449" s="29"/>
      <c r="Y449" s="29"/>
      <c r="Z449" s="29"/>
      <c r="AA449" s="29"/>
    </row>
    <row r="450" spans="16:27" x14ac:dyDescent="0.2">
      <c r="P450" s="29"/>
      <c r="Q450" s="79"/>
      <c r="R450" s="79"/>
      <c r="S450" s="79"/>
      <c r="T450" s="79"/>
      <c r="U450" s="29"/>
      <c r="V450" s="29"/>
      <c r="W450" s="29"/>
      <c r="X450" s="29"/>
      <c r="Y450" s="29"/>
      <c r="Z450" s="29"/>
      <c r="AA450" s="29"/>
    </row>
    <row r="451" spans="16:27" x14ac:dyDescent="0.2">
      <c r="P451" s="29"/>
      <c r="Q451" s="79"/>
      <c r="R451" s="79"/>
      <c r="S451" s="79"/>
      <c r="T451" s="79"/>
      <c r="U451" s="29"/>
      <c r="V451" s="29"/>
      <c r="W451" s="29"/>
      <c r="X451" s="29"/>
      <c r="Y451" s="29"/>
      <c r="Z451" s="29"/>
      <c r="AA451" s="29"/>
    </row>
    <row r="452" spans="16:27" x14ac:dyDescent="0.2">
      <c r="P452" s="29"/>
      <c r="Q452" s="79"/>
      <c r="R452" s="79"/>
      <c r="S452" s="79"/>
      <c r="T452" s="79"/>
      <c r="U452" s="29"/>
      <c r="V452" s="29"/>
      <c r="W452" s="29"/>
      <c r="X452" s="29"/>
      <c r="Y452" s="29"/>
      <c r="Z452" s="29"/>
      <c r="AA452" s="29"/>
    </row>
    <row r="453" spans="16:27" x14ac:dyDescent="0.2">
      <c r="P453" s="29"/>
      <c r="Q453" s="79"/>
      <c r="R453" s="79"/>
      <c r="S453" s="79"/>
      <c r="T453" s="79"/>
      <c r="U453" s="29"/>
      <c r="V453" s="29"/>
      <c r="W453" s="29"/>
      <c r="X453" s="29"/>
      <c r="Y453" s="29"/>
      <c r="Z453" s="29"/>
      <c r="AA453" s="29"/>
    </row>
    <row r="454" spans="16:27" x14ac:dyDescent="0.2">
      <c r="P454" s="29"/>
      <c r="Q454" s="79"/>
      <c r="R454" s="79"/>
      <c r="S454" s="79"/>
      <c r="T454" s="79"/>
      <c r="U454" s="29"/>
      <c r="V454" s="29"/>
      <c r="W454" s="29"/>
      <c r="X454" s="29"/>
      <c r="Y454" s="29"/>
      <c r="Z454" s="29"/>
      <c r="AA454" s="29"/>
    </row>
    <row r="455" spans="16:27" x14ac:dyDescent="0.2">
      <c r="P455" s="29"/>
      <c r="Q455" s="79"/>
      <c r="R455" s="79"/>
      <c r="S455" s="79"/>
      <c r="T455" s="79"/>
      <c r="U455" s="29"/>
      <c r="V455" s="29"/>
      <c r="W455" s="29"/>
      <c r="X455" s="29"/>
      <c r="Y455" s="29"/>
      <c r="Z455" s="29"/>
      <c r="AA455" s="29"/>
    </row>
    <row r="456" spans="16:27" x14ac:dyDescent="0.2">
      <c r="P456" s="29"/>
      <c r="Q456" s="79"/>
      <c r="R456" s="79"/>
      <c r="S456" s="79"/>
      <c r="T456" s="79"/>
      <c r="U456" s="29"/>
      <c r="V456" s="29"/>
      <c r="W456" s="29"/>
      <c r="X456" s="29"/>
      <c r="Y456" s="29"/>
      <c r="Z456" s="29"/>
      <c r="AA456" s="29"/>
    </row>
    <row r="457" spans="16:27" x14ac:dyDescent="0.2">
      <c r="P457" s="29"/>
      <c r="Q457" s="79"/>
      <c r="R457" s="79"/>
      <c r="S457" s="79"/>
      <c r="T457" s="79"/>
      <c r="U457" s="29"/>
      <c r="V457" s="29"/>
      <c r="W457" s="29"/>
      <c r="X457" s="29"/>
      <c r="Y457" s="29"/>
      <c r="Z457" s="29"/>
      <c r="AA457" s="29"/>
    </row>
    <row r="458" spans="16:27" x14ac:dyDescent="0.2">
      <c r="P458" s="29"/>
      <c r="Q458" s="79"/>
      <c r="R458" s="79"/>
      <c r="S458" s="79"/>
      <c r="T458" s="79"/>
      <c r="U458" s="29"/>
      <c r="V458" s="29"/>
      <c r="W458" s="29"/>
      <c r="X458" s="29"/>
      <c r="Y458" s="29"/>
      <c r="Z458" s="29"/>
      <c r="AA458" s="29"/>
    </row>
    <row r="459" spans="16:27" x14ac:dyDescent="0.2">
      <c r="P459" s="29"/>
      <c r="Q459" s="79"/>
      <c r="R459" s="79"/>
      <c r="S459" s="79"/>
      <c r="T459" s="79"/>
      <c r="U459" s="29"/>
      <c r="V459" s="29"/>
      <c r="W459" s="29"/>
      <c r="X459" s="29"/>
      <c r="Y459" s="29"/>
      <c r="Z459" s="29"/>
      <c r="AA459" s="29"/>
    </row>
    <row r="460" spans="16:27" x14ac:dyDescent="0.2">
      <c r="P460" s="29"/>
      <c r="Q460" s="79"/>
      <c r="R460" s="79"/>
      <c r="S460" s="79"/>
      <c r="T460" s="79"/>
      <c r="U460" s="29"/>
      <c r="V460" s="29"/>
      <c r="W460" s="29"/>
      <c r="X460" s="29"/>
      <c r="Y460" s="29"/>
      <c r="Z460" s="29"/>
      <c r="AA460" s="29"/>
    </row>
    <row r="461" spans="16:27" x14ac:dyDescent="0.2">
      <c r="P461" s="29"/>
      <c r="Q461" s="79"/>
      <c r="R461" s="79"/>
      <c r="S461" s="79"/>
      <c r="T461" s="79"/>
      <c r="U461" s="29"/>
      <c r="V461" s="29"/>
      <c r="W461" s="29"/>
      <c r="X461" s="29"/>
      <c r="Y461" s="29"/>
      <c r="Z461" s="29"/>
      <c r="AA461" s="29"/>
    </row>
    <row r="462" spans="16:27" x14ac:dyDescent="0.2">
      <c r="P462" s="29"/>
      <c r="Q462" s="79"/>
      <c r="R462" s="79"/>
      <c r="S462" s="79"/>
      <c r="T462" s="79"/>
      <c r="U462" s="29"/>
      <c r="V462" s="29"/>
      <c r="W462" s="29"/>
      <c r="X462" s="29"/>
      <c r="Y462" s="29"/>
      <c r="Z462" s="29"/>
      <c r="AA462" s="29"/>
    </row>
    <row r="463" spans="16:27" x14ac:dyDescent="0.2">
      <c r="P463" s="29"/>
      <c r="Q463" s="79"/>
      <c r="R463" s="79"/>
      <c r="S463" s="79"/>
      <c r="T463" s="79"/>
      <c r="U463" s="29"/>
      <c r="V463" s="29"/>
      <c r="W463" s="29"/>
      <c r="X463" s="29"/>
      <c r="Y463" s="29"/>
      <c r="Z463" s="29"/>
      <c r="AA463" s="29"/>
    </row>
    <row r="464" spans="16:27" x14ac:dyDescent="0.2">
      <c r="P464" s="29"/>
      <c r="Q464" s="79"/>
      <c r="R464" s="79"/>
      <c r="S464" s="79"/>
      <c r="T464" s="79"/>
      <c r="U464" s="29"/>
      <c r="V464" s="29"/>
      <c r="W464" s="29"/>
      <c r="X464" s="29"/>
      <c r="Y464" s="29"/>
      <c r="Z464" s="29"/>
      <c r="AA464" s="29"/>
    </row>
    <row r="465" spans="16:27" x14ac:dyDescent="0.2">
      <c r="P465" s="29"/>
      <c r="Q465" s="79"/>
      <c r="R465" s="79"/>
      <c r="S465" s="79"/>
      <c r="T465" s="79"/>
      <c r="U465" s="29"/>
      <c r="V465" s="29"/>
      <c r="W465" s="29"/>
      <c r="X465" s="29"/>
      <c r="Y465" s="29"/>
      <c r="Z465" s="29"/>
      <c r="AA465" s="29"/>
    </row>
    <row r="466" spans="16:27" x14ac:dyDescent="0.2">
      <c r="P466" s="29"/>
      <c r="Q466" s="79"/>
      <c r="R466" s="79"/>
      <c r="S466" s="79"/>
      <c r="T466" s="79"/>
      <c r="U466" s="29"/>
      <c r="V466" s="29"/>
      <c r="W466" s="29"/>
      <c r="X466" s="29"/>
      <c r="Y466" s="29"/>
      <c r="Z466" s="29"/>
      <c r="AA466" s="29"/>
    </row>
    <row r="467" spans="16:27" x14ac:dyDescent="0.2">
      <c r="P467" s="29"/>
      <c r="Q467" s="79"/>
      <c r="R467" s="79"/>
      <c r="S467" s="79"/>
      <c r="T467" s="79"/>
      <c r="U467" s="29"/>
      <c r="V467" s="29"/>
      <c r="W467" s="29"/>
      <c r="X467" s="29"/>
      <c r="Y467" s="29"/>
      <c r="Z467" s="29"/>
      <c r="AA467" s="29"/>
    </row>
    <row r="468" spans="16:27" x14ac:dyDescent="0.2">
      <c r="P468" s="29"/>
      <c r="Q468" s="79"/>
      <c r="R468" s="79"/>
      <c r="S468" s="79"/>
      <c r="T468" s="79"/>
      <c r="U468" s="29"/>
      <c r="V468" s="29"/>
      <c r="W468" s="29"/>
      <c r="X468" s="29"/>
      <c r="Y468" s="29"/>
      <c r="Z468" s="29"/>
      <c r="AA468" s="29"/>
    </row>
    <row r="469" spans="16:27" x14ac:dyDescent="0.2">
      <c r="P469" s="29"/>
      <c r="Q469" s="79"/>
      <c r="R469" s="79"/>
      <c r="S469" s="79"/>
      <c r="T469" s="79"/>
      <c r="U469" s="29"/>
      <c r="V469" s="29"/>
      <c r="W469" s="29"/>
      <c r="X469" s="29"/>
      <c r="Y469" s="29"/>
      <c r="Z469" s="29"/>
      <c r="AA469" s="29"/>
    </row>
    <row r="470" spans="16:27" x14ac:dyDescent="0.2">
      <c r="P470" s="29"/>
      <c r="Q470" s="79"/>
      <c r="R470" s="79"/>
      <c r="S470" s="79"/>
      <c r="T470" s="79"/>
      <c r="U470" s="29"/>
      <c r="V470" s="29"/>
      <c r="W470" s="29"/>
      <c r="X470" s="29"/>
      <c r="Y470" s="29"/>
      <c r="Z470" s="29"/>
      <c r="AA470" s="29"/>
    </row>
    <row r="471" spans="16:27" x14ac:dyDescent="0.2">
      <c r="P471" s="29"/>
      <c r="Q471" s="79"/>
      <c r="R471" s="79"/>
      <c r="S471" s="79"/>
      <c r="T471" s="79"/>
      <c r="U471" s="29"/>
      <c r="V471" s="29"/>
      <c r="W471" s="29"/>
      <c r="X471" s="29"/>
      <c r="Y471" s="29"/>
      <c r="Z471" s="29"/>
      <c r="AA471" s="29"/>
    </row>
    <row r="472" spans="16:27" x14ac:dyDescent="0.2">
      <c r="P472" s="29"/>
      <c r="Q472" s="79"/>
      <c r="R472" s="79"/>
      <c r="S472" s="79"/>
      <c r="T472" s="79"/>
      <c r="U472" s="29"/>
      <c r="V472" s="29"/>
      <c r="W472" s="29"/>
      <c r="X472" s="29"/>
      <c r="Y472" s="29"/>
      <c r="Z472" s="29"/>
      <c r="AA472" s="29"/>
    </row>
    <row r="473" spans="16:27" x14ac:dyDescent="0.2">
      <c r="P473" s="29"/>
      <c r="Q473" s="79"/>
      <c r="R473" s="79"/>
      <c r="S473" s="79"/>
      <c r="T473" s="79"/>
      <c r="U473" s="29"/>
      <c r="V473" s="29"/>
      <c r="W473" s="29"/>
      <c r="X473" s="29"/>
      <c r="Y473" s="29"/>
      <c r="Z473" s="29"/>
      <c r="AA473" s="29"/>
    </row>
    <row r="474" spans="16:27" x14ac:dyDescent="0.2">
      <c r="P474" s="29"/>
      <c r="Q474" s="79"/>
      <c r="R474" s="79"/>
      <c r="S474" s="79"/>
      <c r="T474" s="79"/>
      <c r="U474" s="29"/>
      <c r="V474" s="29"/>
      <c r="W474" s="29"/>
      <c r="X474" s="29"/>
      <c r="Y474" s="29"/>
      <c r="Z474" s="29"/>
      <c r="AA474" s="29"/>
    </row>
    <row r="475" spans="16:27" x14ac:dyDescent="0.2">
      <c r="P475" s="29"/>
      <c r="Q475" s="79"/>
      <c r="R475" s="79"/>
      <c r="S475" s="79"/>
      <c r="T475" s="79"/>
      <c r="U475" s="29"/>
      <c r="V475" s="29"/>
      <c r="W475" s="29"/>
      <c r="X475" s="29"/>
      <c r="Y475" s="29"/>
      <c r="Z475" s="29"/>
      <c r="AA475" s="29"/>
    </row>
    <row r="476" spans="16:27" x14ac:dyDescent="0.2">
      <c r="P476" s="29"/>
      <c r="Q476" s="79"/>
      <c r="R476" s="79"/>
      <c r="S476" s="79"/>
      <c r="T476" s="79"/>
      <c r="U476" s="29"/>
      <c r="V476" s="29"/>
      <c r="W476" s="29"/>
      <c r="X476" s="29"/>
      <c r="Y476" s="29"/>
      <c r="Z476" s="29"/>
      <c r="AA476" s="29"/>
    </row>
    <row r="477" spans="16:27" x14ac:dyDescent="0.2">
      <c r="P477" s="29"/>
      <c r="Q477" s="79"/>
      <c r="R477" s="79"/>
      <c r="S477" s="79"/>
      <c r="T477" s="79"/>
      <c r="U477" s="29"/>
      <c r="V477" s="29"/>
      <c r="W477" s="29"/>
      <c r="X477" s="29"/>
      <c r="Y477" s="29"/>
      <c r="Z477" s="29"/>
      <c r="AA477" s="29"/>
    </row>
    <row r="478" spans="16:27" x14ac:dyDescent="0.2">
      <c r="P478" s="29"/>
      <c r="Q478" s="79"/>
      <c r="R478" s="79"/>
      <c r="S478" s="79"/>
      <c r="T478" s="79"/>
      <c r="U478" s="29"/>
      <c r="V478" s="29"/>
      <c r="W478" s="29"/>
      <c r="X478" s="29"/>
      <c r="Y478" s="29"/>
      <c r="Z478" s="29"/>
      <c r="AA478" s="29"/>
    </row>
    <row r="479" spans="16:27" x14ac:dyDescent="0.2">
      <c r="P479" s="29"/>
      <c r="Q479" s="79"/>
      <c r="R479" s="79"/>
      <c r="S479" s="79"/>
      <c r="T479" s="79"/>
      <c r="U479" s="29"/>
      <c r="V479" s="29"/>
      <c r="W479" s="29"/>
      <c r="X479" s="29"/>
      <c r="Y479" s="29"/>
      <c r="Z479" s="29"/>
      <c r="AA479" s="29"/>
    </row>
    <row r="480" spans="16:27" x14ac:dyDescent="0.2">
      <c r="P480" s="29"/>
      <c r="Q480" s="79"/>
      <c r="R480" s="79"/>
      <c r="S480" s="79"/>
      <c r="T480" s="79"/>
      <c r="U480" s="29"/>
      <c r="V480" s="29"/>
      <c r="W480" s="29"/>
      <c r="X480" s="29"/>
      <c r="Y480" s="29"/>
      <c r="Z480" s="29"/>
      <c r="AA480" s="29"/>
    </row>
    <row r="481" spans="16:27" x14ac:dyDescent="0.2">
      <c r="P481" s="29"/>
      <c r="Q481" s="79"/>
      <c r="R481" s="79"/>
      <c r="S481" s="79"/>
      <c r="T481" s="79"/>
      <c r="U481" s="29"/>
      <c r="V481" s="29"/>
      <c r="W481" s="29"/>
      <c r="X481" s="29"/>
      <c r="Y481" s="29"/>
      <c r="Z481" s="29"/>
      <c r="AA481" s="29"/>
    </row>
    <row r="482" spans="16:27" x14ac:dyDescent="0.2">
      <c r="P482" s="29"/>
      <c r="Q482" s="79"/>
      <c r="R482" s="79"/>
      <c r="S482" s="79"/>
      <c r="T482" s="79"/>
      <c r="U482" s="29"/>
      <c r="V482" s="29"/>
      <c r="W482" s="29"/>
      <c r="X482" s="29"/>
      <c r="Y482" s="29"/>
      <c r="Z482" s="29"/>
      <c r="AA482" s="29"/>
    </row>
    <row r="483" spans="16:27" x14ac:dyDescent="0.2">
      <c r="P483" s="29"/>
      <c r="Q483" s="79"/>
      <c r="R483" s="79"/>
      <c r="S483" s="79"/>
      <c r="T483" s="79"/>
      <c r="U483" s="29"/>
      <c r="V483" s="29"/>
      <c r="W483" s="29"/>
      <c r="X483" s="29"/>
      <c r="Y483" s="29"/>
      <c r="Z483" s="29"/>
      <c r="AA483" s="29"/>
    </row>
    <row r="484" spans="16:27" x14ac:dyDescent="0.2">
      <c r="P484" s="29"/>
      <c r="Q484" s="79"/>
      <c r="R484" s="79"/>
      <c r="S484" s="79"/>
      <c r="T484" s="79"/>
      <c r="U484" s="29"/>
      <c r="V484" s="29"/>
      <c r="W484" s="29"/>
      <c r="X484" s="29"/>
      <c r="Y484" s="29"/>
      <c r="Z484" s="29"/>
      <c r="AA484" s="29"/>
    </row>
    <row r="485" spans="16:27" x14ac:dyDescent="0.2">
      <c r="P485" s="29"/>
      <c r="Q485" s="79"/>
      <c r="R485" s="79"/>
      <c r="S485" s="79"/>
      <c r="T485" s="79"/>
      <c r="U485" s="29"/>
      <c r="V485" s="29"/>
      <c r="W485" s="29"/>
      <c r="X485" s="29"/>
      <c r="Y485" s="29"/>
      <c r="Z485" s="29"/>
      <c r="AA485" s="29"/>
    </row>
    <row r="486" spans="16:27" x14ac:dyDescent="0.2">
      <c r="P486" s="29"/>
      <c r="Q486" s="79"/>
      <c r="R486" s="79"/>
      <c r="S486" s="79"/>
      <c r="T486" s="79"/>
      <c r="U486" s="29"/>
      <c r="V486" s="29"/>
      <c r="W486" s="29"/>
      <c r="X486" s="29"/>
      <c r="Y486" s="29"/>
      <c r="Z486" s="29"/>
      <c r="AA486" s="29"/>
    </row>
    <row r="487" spans="16:27" x14ac:dyDescent="0.2">
      <c r="P487" s="29"/>
      <c r="Q487" s="79"/>
      <c r="R487" s="79"/>
      <c r="S487" s="79"/>
      <c r="T487" s="79"/>
      <c r="U487" s="29"/>
      <c r="V487" s="29"/>
      <c r="W487" s="29"/>
      <c r="X487" s="29"/>
      <c r="Y487" s="29"/>
      <c r="Z487" s="29"/>
      <c r="AA487" s="29"/>
    </row>
    <row r="488" spans="16:27" x14ac:dyDescent="0.2">
      <c r="P488" s="29"/>
      <c r="Q488" s="79"/>
      <c r="R488" s="79"/>
      <c r="S488" s="79"/>
      <c r="T488" s="79"/>
      <c r="U488" s="29"/>
      <c r="V488" s="29"/>
      <c r="W488" s="29"/>
      <c r="X488" s="29"/>
      <c r="Y488" s="29"/>
      <c r="Z488" s="29"/>
      <c r="AA488" s="29"/>
    </row>
    <row r="489" spans="16:27" x14ac:dyDescent="0.2">
      <c r="P489" s="29"/>
      <c r="Q489" s="79"/>
      <c r="R489" s="79"/>
      <c r="S489" s="79"/>
      <c r="T489" s="79"/>
      <c r="U489" s="29"/>
      <c r="V489" s="29"/>
      <c r="W489" s="29"/>
      <c r="X489" s="29"/>
      <c r="Y489" s="29"/>
      <c r="Z489" s="29"/>
      <c r="AA489" s="29"/>
    </row>
    <row r="490" spans="16:27" x14ac:dyDescent="0.2">
      <c r="P490" s="29"/>
      <c r="Q490" s="79"/>
      <c r="R490" s="79"/>
      <c r="S490" s="79"/>
      <c r="T490" s="79"/>
      <c r="U490" s="29"/>
      <c r="V490" s="29"/>
      <c r="W490" s="29"/>
      <c r="X490" s="29"/>
      <c r="Y490" s="29"/>
      <c r="Z490" s="29"/>
      <c r="AA490" s="29"/>
    </row>
    <row r="491" spans="16:27" x14ac:dyDescent="0.2">
      <c r="P491" s="29"/>
      <c r="Q491" s="79"/>
      <c r="R491" s="79"/>
      <c r="S491" s="79"/>
      <c r="T491" s="79"/>
      <c r="U491" s="29"/>
      <c r="V491" s="29"/>
      <c r="W491" s="29"/>
      <c r="X491" s="29"/>
      <c r="Y491" s="29"/>
      <c r="Z491" s="29"/>
      <c r="AA491" s="29"/>
    </row>
    <row r="492" spans="16:27" x14ac:dyDescent="0.2">
      <c r="P492" s="29"/>
      <c r="Q492" s="79"/>
      <c r="R492" s="79"/>
      <c r="S492" s="79"/>
      <c r="T492" s="79"/>
      <c r="U492" s="29"/>
      <c r="V492" s="29"/>
      <c r="W492" s="29"/>
      <c r="X492" s="29"/>
      <c r="Y492" s="29"/>
      <c r="Z492" s="29"/>
      <c r="AA492" s="29"/>
    </row>
    <row r="493" spans="16:27" x14ac:dyDescent="0.2">
      <c r="P493" s="29"/>
      <c r="Q493" s="79"/>
      <c r="R493" s="79"/>
      <c r="S493" s="79"/>
      <c r="T493" s="79"/>
      <c r="U493" s="29"/>
      <c r="V493" s="29"/>
      <c r="W493" s="29"/>
      <c r="X493" s="29"/>
      <c r="Y493" s="29"/>
      <c r="Z493" s="29"/>
      <c r="AA493" s="29"/>
    </row>
    <row r="494" spans="16:27" x14ac:dyDescent="0.2">
      <c r="P494" s="29"/>
      <c r="Q494" s="79"/>
      <c r="R494" s="79"/>
      <c r="S494" s="79"/>
      <c r="T494" s="79"/>
      <c r="U494" s="29"/>
      <c r="V494" s="29"/>
      <c r="W494" s="29"/>
      <c r="X494" s="29"/>
      <c r="Y494" s="29"/>
      <c r="Z494" s="29"/>
      <c r="AA494" s="29"/>
    </row>
    <row r="495" spans="16:27" x14ac:dyDescent="0.2">
      <c r="P495" s="29"/>
      <c r="Q495" s="79"/>
      <c r="R495" s="79"/>
      <c r="S495" s="79"/>
      <c r="T495" s="79"/>
      <c r="U495" s="29"/>
      <c r="V495" s="29"/>
      <c r="W495" s="29"/>
      <c r="X495" s="29"/>
      <c r="Y495" s="29"/>
      <c r="Z495" s="29"/>
      <c r="AA495" s="29"/>
    </row>
    <row r="496" spans="16:27" x14ac:dyDescent="0.2">
      <c r="P496" s="29"/>
      <c r="Q496" s="79"/>
      <c r="R496" s="79"/>
      <c r="S496" s="79"/>
      <c r="T496" s="79"/>
      <c r="U496" s="29"/>
      <c r="V496" s="29"/>
      <c r="W496" s="29"/>
      <c r="X496" s="29"/>
      <c r="Y496" s="29"/>
      <c r="Z496" s="29"/>
      <c r="AA496" s="29"/>
    </row>
    <row r="497" spans="16:27" x14ac:dyDescent="0.2">
      <c r="P497" s="29"/>
      <c r="Q497" s="79"/>
      <c r="R497" s="79"/>
      <c r="S497" s="79"/>
      <c r="T497" s="79"/>
      <c r="U497" s="29"/>
      <c r="V497" s="29"/>
      <c r="W497" s="29"/>
      <c r="X497" s="29"/>
      <c r="Y497" s="29"/>
      <c r="Z497" s="29"/>
      <c r="AA497" s="29"/>
    </row>
    <row r="498" spans="16:27" x14ac:dyDescent="0.2">
      <c r="P498" s="29"/>
      <c r="Q498" s="79"/>
      <c r="R498" s="79"/>
      <c r="S498" s="79"/>
      <c r="T498" s="79"/>
      <c r="U498" s="29"/>
      <c r="V498" s="29"/>
      <c r="W498" s="29"/>
      <c r="X498" s="29"/>
      <c r="Y498" s="29"/>
      <c r="Z498" s="29"/>
      <c r="AA498" s="29"/>
    </row>
    <row r="499" spans="16:27" x14ac:dyDescent="0.2">
      <c r="P499" s="29"/>
      <c r="Q499" s="79"/>
      <c r="R499" s="79"/>
      <c r="S499" s="79"/>
      <c r="T499" s="79"/>
      <c r="U499" s="29"/>
      <c r="V499" s="29"/>
      <c r="W499" s="29"/>
      <c r="X499" s="29"/>
      <c r="Y499" s="29"/>
      <c r="Z499" s="29"/>
      <c r="AA499" s="29"/>
    </row>
    <row r="500" spans="16:27" x14ac:dyDescent="0.2">
      <c r="P500" s="29"/>
      <c r="Q500" s="79"/>
      <c r="R500" s="79"/>
      <c r="S500" s="79"/>
      <c r="T500" s="79"/>
      <c r="U500" s="29"/>
      <c r="V500" s="29"/>
      <c r="W500" s="29"/>
      <c r="X500" s="29"/>
      <c r="Y500" s="29"/>
      <c r="Z500" s="29"/>
      <c r="AA500" s="29"/>
    </row>
    <row r="501" spans="16:27" x14ac:dyDescent="0.2">
      <c r="P501" s="29"/>
      <c r="Q501" s="79"/>
      <c r="R501" s="79"/>
      <c r="S501" s="79"/>
      <c r="T501" s="79"/>
      <c r="U501" s="29"/>
      <c r="V501" s="29"/>
      <c r="W501" s="29"/>
      <c r="X501" s="29"/>
      <c r="Y501" s="29"/>
      <c r="Z501" s="29"/>
      <c r="AA501" s="29"/>
    </row>
    <row r="502" spans="16:27" x14ac:dyDescent="0.2">
      <c r="P502" s="29"/>
      <c r="Q502" s="79"/>
      <c r="R502" s="79"/>
      <c r="S502" s="79"/>
      <c r="T502" s="79"/>
      <c r="U502" s="29"/>
      <c r="V502" s="29"/>
      <c r="W502" s="29"/>
      <c r="X502" s="29"/>
      <c r="Y502" s="29"/>
      <c r="Z502" s="29"/>
      <c r="AA502" s="29"/>
    </row>
    <row r="503" spans="16:27" x14ac:dyDescent="0.2">
      <c r="P503" s="29"/>
      <c r="Q503" s="79"/>
      <c r="R503" s="79"/>
      <c r="S503" s="79"/>
      <c r="T503" s="79"/>
      <c r="U503" s="29"/>
      <c r="V503" s="29"/>
      <c r="W503" s="29"/>
      <c r="X503" s="29"/>
      <c r="Y503" s="29"/>
      <c r="Z503" s="29"/>
      <c r="AA503" s="29"/>
    </row>
    <row r="504" spans="16:27" x14ac:dyDescent="0.2">
      <c r="P504" s="29"/>
      <c r="Q504" s="79"/>
      <c r="R504" s="79"/>
      <c r="S504" s="79"/>
      <c r="T504" s="79"/>
      <c r="U504" s="29"/>
      <c r="V504" s="29"/>
      <c r="W504" s="29"/>
      <c r="X504" s="29"/>
      <c r="Y504" s="29"/>
      <c r="Z504" s="29"/>
      <c r="AA504" s="29"/>
    </row>
    <row r="505" spans="16:27" x14ac:dyDescent="0.2">
      <c r="P505" s="29"/>
      <c r="Q505" s="79"/>
      <c r="R505" s="79"/>
      <c r="S505" s="79"/>
      <c r="T505" s="79"/>
      <c r="U505" s="29"/>
      <c r="V505" s="29"/>
      <c r="W505" s="29"/>
      <c r="X505" s="29"/>
      <c r="Y505" s="29"/>
      <c r="Z505" s="29"/>
      <c r="AA505" s="29"/>
    </row>
    <row r="506" spans="16:27" x14ac:dyDescent="0.2">
      <c r="P506" s="29"/>
      <c r="Q506" s="79"/>
      <c r="R506" s="79"/>
      <c r="S506" s="79"/>
      <c r="T506" s="79"/>
      <c r="U506" s="29"/>
      <c r="V506" s="29"/>
      <c r="W506" s="29"/>
      <c r="X506" s="29"/>
      <c r="Y506" s="29"/>
      <c r="Z506" s="29"/>
      <c r="AA506" s="29"/>
    </row>
    <row r="507" spans="16:27" x14ac:dyDescent="0.2">
      <c r="P507" s="29"/>
      <c r="Q507" s="79"/>
      <c r="R507" s="79"/>
      <c r="S507" s="79"/>
      <c r="T507" s="79"/>
      <c r="U507" s="29"/>
      <c r="V507" s="29"/>
      <c r="W507" s="29"/>
      <c r="X507" s="29"/>
      <c r="Y507" s="29"/>
      <c r="Z507" s="29"/>
      <c r="AA507" s="29"/>
    </row>
    <row r="508" spans="16:27" x14ac:dyDescent="0.2">
      <c r="P508" s="29"/>
      <c r="Q508" s="79"/>
      <c r="R508" s="79"/>
      <c r="S508" s="79"/>
      <c r="T508" s="79"/>
      <c r="U508" s="29"/>
      <c r="V508" s="29"/>
      <c r="W508" s="29"/>
      <c r="X508" s="29"/>
      <c r="Y508" s="29"/>
      <c r="Z508" s="29"/>
      <c r="AA508" s="29"/>
    </row>
    <row r="509" spans="16:27" x14ac:dyDescent="0.2">
      <c r="P509" s="29"/>
      <c r="Q509" s="79"/>
      <c r="R509" s="79"/>
      <c r="S509" s="79"/>
      <c r="T509" s="79"/>
      <c r="U509" s="29"/>
      <c r="V509" s="29"/>
      <c r="W509" s="29"/>
      <c r="X509" s="29"/>
      <c r="Y509" s="29"/>
      <c r="Z509" s="29"/>
      <c r="AA509" s="29"/>
    </row>
    <row r="510" spans="16:27" x14ac:dyDescent="0.2">
      <c r="P510" s="29"/>
      <c r="Q510" s="79"/>
      <c r="R510" s="79"/>
      <c r="S510" s="79"/>
      <c r="T510" s="79"/>
      <c r="U510" s="29"/>
      <c r="V510" s="29"/>
      <c r="W510" s="29"/>
      <c r="X510" s="29"/>
      <c r="Y510" s="29"/>
      <c r="Z510" s="29"/>
      <c r="AA510" s="29"/>
    </row>
    <row r="511" spans="16:27" x14ac:dyDescent="0.2">
      <c r="P511" s="29"/>
      <c r="Q511" s="79"/>
      <c r="R511" s="79"/>
      <c r="S511" s="79"/>
      <c r="T511" s="79"/>
      <c r="U511" s="29"/>
      <c r="V511" s="29"/>
      <c r="W511" s="29"/>
      <c r="X511" s="29"/>
      <c r="Y511" s="29"/>
      <c r="Z511" s="29"/>
      <c r="AA511" s="29"/>
    </row>
    <row r="512" spans="16:27" x14ac:dyDescent="0.2">
      <c r="P512" s="29"/>
      <c r="Q512" s="79"/>
      <c r="R512" s="79"/>
      <c r="S512" s="79"/>
      <c r="T512" s="79"/>
      <c r="U512" s="29"/>
      <c r="V512" s="29"/>
      <c r="W512" s="29"/>
      <c r="X512" s="29"/>
      <c r="Y512" s="29"/>
      <c r="Z512" s="29"/>
      <c r="AA512" s="29"/>
    </row>
    <row r="513" spans="16:27" x14ac:dyDescent="0.2">
      <c r="P513" s="29"/>
      <c r="Q513" s="79"/>
      <c r="R513" s="79"/>
      <c r="S513" s="79"/>
      <c r="T513" s="79"/>
      <c r="U513" s="29"/>
      <c r="V513" s="29"/>
      <c r="W513" s="29"/>
      <c r="X513" s="29"/>
      <c r="Y513" s="29"/>
      <c r="Z513" s="29"/>
      <c r="AA513" s="29"/>
    </row>
    <row r="514" spans="16:27" x14ac:dyDescent="0.2">
      <c r="P514" s="29"/>
      <c r="Q514" s="79"/>
      <c r="R514" s="79"/>
      <c r="S514" s="79"/>
      <c r="T514" s="79"/>
      <c r="U514" s="29"/>
      <c r="V514" s="29"/>
      <c r="W514" s="29"/>
      <c r="X514" s="29"/>
      <c r="Y514" s="29"/>
      <c r="Z514" s="29"/>
      <c r="AA514" s="29"/>
    </row>
    <row r="515" spans="16:27" x14ac:dyDescent="0.2">
      <c r="P515" s="29"/>
      <c r="Q515" s="79"/>
      <c r="R515" s="79"/>
      <c r="S515" s="79"/>
      <c r="T515" s="79"/>
      <c r="U515" s="29"/>
      <c r="V515" s="29"/>
      <c r="W515" s="29"/>
      <c r="X515" s="29"/>
      <c r="Y515" s="29"/>
      <c r="Z515" s="29"/>
      <c r="AA515" s="29"/>
    </row>
    <row r="516" spans="16:27" x14ac:dyDescent="0.2">
      <c r="P516" s="29"/>
      <c r="Q516" s="79"/>
      <c r="R516" s="79"/>
      <c r="S516" s="79"/>
      <c r="T516" s="79"/>
      <c r="U516" s="29"/>
      <c r="V516" s="29"/>
      <c r="W516" s="29"/>
      <c r="X516" s="29"/>
      <c r="Y516" s="29"/>
      <c r="Z516" s="29"/>
      <c r="AA516" s="29"/>
    </row>
    <row r="517" spans="16:27" x14ac:dyDescent="0.2">
      <c r="P517" s="29"/>
      <c r="Q517" s="79"/>
      <c r="R517" s="79"/>
      <c r="S517" s="79"/>
      <c r="T517" s="79"/>
      <c r="U517" s="29"/>
      <c r="V517" s="29"/>
      <c r="W517" s="29"/>
      <c r="X517" s="29"/>
      <c r="Y517" s="29"/>
      <c r="Z517" s="29"/>
      <c r="AA517" s="29"/>
    </row>
    <row r="518" spans="16:27" x14ac:dyDescent="0.2">
      <c r="P518" s="29"/>
      <c r="Q518" s="79"/>
      <c r="R518" s="79"/>
      <c r="S518" s="79"/>
      <c r="T518" s="79"/>
      <c r="U518" s="29"/>
      <c r="V518" s="29"/>
      <c r="W518" s="29"/>
      <c r="X518" s="29"/>
      <c r="Y518" s="29"/>
      <c r="Z518" s="29"/>
      <c r="AA518" s="29"/>
    </row>
    <row r="519" spans="16:27" x14ac:dyDescent="0.2">
      <c r="P519" s="29"/>
      <c r="Q519" s="79"/>
      <c r="R519" s="79"/>
      <c r="S519" s="79"/>
      <c r="T519" s="79"/>
      <c r="U519" s="29"/>
      <c r="V519" s="29"/>
      <c r="W519" s="29"/>
      <c r="X519" s="29"/>
      <c r="Y519" s="29"/>
      <c r="Z519" s="29"/>
      <c r="AA519" s="29"/>
    </row>
    <row r="520" spans="16:27" x14ac:dyDescent="0.2">
      <c r="P520" s="29"/>
      <c r="Q520" s="79"/>
      <c r="R520" s="79"/>
      <c r="S520" s="79"/>
      <c r="T520" s="79"/>
      <c r="U520" s="29"/>
      <c r="V520" s="29"/>
      <c r="W520" s="29"/>
      <c r="X520" s="29"/>
      <c r="Y520" s="29"/>
      <c r="Z520" s="29"/>
      <c r="AA520" s="29"/>
    </row>
    <row r="521" spans="16:27" x14ac:dyDescent="0.2">
      <c r="P521" s="29"/>
      <c r="Q521" s="79"/>
      <c r="R521" s="79"/>
      <c r="S521" s="79"/>
      <c r="T521" s="79"/>
      <c r="U521" s="29"/>
      <c r="V521" s="29"/>
      <c r="W521" s="29"/>
      <c r="X521" s="29"/>
      <c r="Y521" s="29"/>
      <c r="Z521" s="29"/>
      <c r="AA521" s="29"/>
    </row>
    <row r="522" spans="16:27" x14ac:dyDescent="0.2">
      <c r="P522" s="29"/>
      <c r="Q522" s="79"/>
      <c r="R522" s="79"/>
      <c r="S522" s="79"/>
      <c r="T522" s="79"/>
      <c r="U522" s="29"/>
      <c r="V522" s="29"/>
      <c r="W522" s="29"/>
      <c r="X522" s="29"/>
      <c r="Y522" s="29"/>
      <c r="Z522" s="29"/>
      <c r="AA522" s="29"/>
    </row>
    <row r="523" spans="16:27" x14ac:dyDescent="0.2">
      <c r="P523" s="29"/>
      <c r="Q523" s="79"/>
      <c r="R523" s="79"/>
      <c r="S523" s="79"/>
      <c r="T523" s="79"/>
      <c r="U523" s="29"/>
      <c r="V523" s="29"/>
      <c r="W523" s="29"/>
      <c r="X523" s="29"/>
      <c r="Y523" s="29"/>
      <c r="Z523" s="29"/>
      <c r="AA523" s="29"/>
    </row>
    <row r="524" spans="16:27" x14ac:dyDescent="0.2">
      <c r="P524" s="29"/>
      <c r="Q524" s="79"/>
      <c r="R524" s="79"/>
      <c r="S524" s="79"/>
      <c r="T524" s="79"/>
      <c r="U524" s="29"/>
      <c r="V524" s="29"/>
      <c r="W524" s="29"/>
      <c r="X524" s="29"/>
      <c r="Y524" s="29"/>
      <c r="Z524" s="29"/>
      <c r="AA524" s="29"/>
    </row>
    <row r="525" spans="16:27" x14ac:dyDescent="0.2">
      <c r="P525" s="29"/>
      <c r="Q525" s="79"/>
      <c r="R525" s="79"/>
      <c r="S525" s="79"/>
      <c r="T525" s="79"/>
      <c r="U525" s="29"/>
      <c r="V525" s="29"/>
      <c r="W525" s="29"/>
      <c r="X525" s="29"/>
      <c r="Y525" s="29"/>
      <c r="Z525" s="29"/>
      <c r="AA525" s="29"/>
    </row>
    <row r="526" spans="16:27" x14ac:dyDescent="0.2">
      <c r="P526" s="29"/>
      <c r="Q526" s="79"/>
      <c r="R526" s="79"/>
      <c r="S526" s="79"/>
      <c r="T526" s="79"/>
      <c r="U526" s="29"/>
      <c r="V526" s="29"/>
      <c r="W526" s="29"/>
      <c r="X526" s="29"/>
      <c r="Y526" s="29"/>
      <c r="Z526" s="29"/>
      <c r="AA526" s="29"/>
    </row>
    <row r="527" spans="16:27" x14ac:dyDescent="0.2">
      <c r="P527" s="29"/>
      <c r="Q527" s="79"/>
      <c r="R527" s="79"/>
      <c r="S527" s="79"/>
      <c r="T527" s="79"/>
      <c r="U527" s="29"/>
      <c r="V527" s="29"/>
      <c r="W527" s="29"/>
      <c r="X527" s="29"/>
      <c r="Y527" s="29"/>
      <c r="Z527" s="29"/>
      <c r="AA527" s="29"/>
    </row>
    <row r="528" spans="16:27" x14ac:dyDescent="0.2">
      <c r="P528" s="29"/>
      <c r="Q528" s="79"/>
      <c r="R528" s="79"/>
      <c r="S528" s="79"/>
      <c r="T528" s="79"/>
      <c r="U528" s="29"/>
      <c r="V528" s="29"/>
      <c r="W528" s="29"/>
      <c r="X528" s="29"/>
      <c r="Y528" s="29"/>
      <c r="Z528" s="29"/>
      <c r="AA528" s="29"/>
    </row>
    <row r="529" spans="16:27" x14ac:dyDescent="0.2">
      <c r="P529" s="29"/>
      <c r="Q529" s="79"/>
      <c r="R529" s="79"/>
      <c r="S529" s="79"/>
      <c r="T529" s="79"/>
      <c r="U529" s="29"/>
      <c r="V529" s="29"/>
      <c r="W529" s="29"/>
      <c r="X529" s="29"/>
      <c r="Y529" s="29"/>
      <c r="Z529" s="29"/>
      <c r="AA529" s="29"/>
    </row>
    <row r="530" spans="16:27" x14ac:dyDescent="0.2">
      <c r="P530" s="29"/>
      <c r="Q530" s="79"/>
      <c r="R530" s="79"/>
      <c r="S530" s="79"/>
      <c r="T530" s="79"/>
      <c r="U530" s="29"/>
      <c r="V530" s="29"/>
      <c r="W530" s="29"/>
      <c r="X530" s="29"/>
      <c r="Y530" s="29"/>
      <c r="Z530" s="29"/>
      <c r="AA530" s="29"/>
    </row>
    <row r="531" spans="16:27" x14ac:dyDescent="0.2">
      <c r="P531" s="29"/>
      <c r="Q531" s="79"/>
      <c r="R531" s="79"/>
      <c r="S531" s="79"/>
      <c r="T531" s="79"/>
      <c r="U531" s="29"/>
      <c r="V531" s="29"/>
      <c r="W531" s="29"/>
      <c r="X531" s="29"/>
      <c r="Y531" s="29"/>
      <c r="Z531" s="29"/>
      <c r="AA531" s="29"/>
    </row>
    <row r="532" spans="16:27" x14ac:dyDescent="0.2">
      <c r="P532" s="29"/>
      <c r="Q532" s="79"/>
      <c r="R532" s="79"/>
      <c r="S532" s="79"/>
      <c r="T532" s="79"/>
      <c r="U532" s="29"/>
      <c r="V532" s="29"/>
      <c r="W532" s="29"/>
      <c r="X532" s="29"/>
      <c r="Y532" s="29"/>
      <c r="Z532" s="29"/>
      <c r="AA532" s="29"/>
    </row>
    <row r="533" spans="16:27" x14ac:dyDescent="0.2">
      <c r="P533" s="29"/>
      <c r="Q533" s="79"/>
      <c r="R533" s="79"/>
      <c r="S533" s="79"/>
      <c r="T533" s="79"/>
      <c r="U533" s="29"/>
      <c r="V533" s="29"/>
      <c r="W533" s="29"/>
      <c r="X533" s="29"/>
      <c r="Y533" s="29"/>
      <c r="Z533" s="29"/>
      <c r="AA533" s="29"/>
    </row>
    <row r="534" spans="16:27" x14ac:dyDescent="0.2">
      <c r="P534" s="29"/>
      <c r="Q534" s="79"/>
      <c r="R534" s="79"/>
      <c r="S534" s="79"/>
      <c r="T534" s="79"/>
      <c r="U534" s="29"/>
      <c r="V534" s="29"/>
      <c r="W534" s="29"/>
      <c r="X534" s="29"/>
      <c r="Y534" s="29"/>
      <c r="Z534" s="29"/>
      <c r="AA534" s="29"/>
    </row>
    <row r="535" spans="16:27" x14ac:dyDescent="0.2">
      <c r="P535" s="29"/>
      <c r="Q535" s="79"/>
      <c r="R535" s="79"/>
      <c r="S535" s="79"/>
      <c r="T535" s="79"/>
      <c r="U535" s="29"/>
      <c r="V535" s="29"/>
      <c r="W535" s="29"/>
      <c r="X535" s="29"/>
      <c r="Y535" s="29"/>
      <c r="Z535" s="29"/>
      <c r="AA535" s="29"/>
    </row>
    <row r="536" spans="16:27" x14ac:dyDescent="0.2">
      <c r="P536" s="29"/>
      <c r="Q536" s="79"/>
      <c r="R536" s="79"/>
      <c r="S536" s="79"/>
      <c r="T536" s="79"/>
      <c r="U536" s="29"/>
      <c r="V536" s="29"/>
      <c r="W536" s="29"/>
      <c r="X536" s="29"/>
      <c r="Y536" s="29"/>
      <c r="Z536" s="29"/>
      <c r="AA536" s="29"/>
    </row>
    <row r="537" spans="16:27" x14ac:dyDescent="0.2">
      <c r="P537" s="29"/>
      <c r="Q537" s="79"/>
      <c r="R537" s="79"/>
      <c r="S537" s="79"/>
      <c r="T537" s="79"/>
      <c r="U537" s="29"/>
      <c r="V537" s="29"/>
      <c r="W537" s="29"/>
      <c r="X537" s="29"/>
      <c r="Y537" s="29"/>
      <c r="Z537" s="29"/>
      <c r="AA537" s="29"/>
    </row>
    <row r="538" spans="16:27" x14ac:dyDescent="0.2">
      <c r="P538" s="29"/>
      <c r="Q538" s="79"/>
      <c r="R538" s="79"/>
      <c r="S538" s="79"/>
      <c r="T538" s="79"/>
      <c r="U538" s="29"/>
      <c r="V538" s="29"/>
      <c r="W538" s="29"/>
      <c r="X538" s="29"/>
      <c r="Y538" s="29"/>
      <c r="Z538" s="29"/>
      <c r="AA538" s="29"/>
    </row>
    <row r="539" spans="16:27" x14ac:dyDescent="0.2">
      <c r="P539" s="29"/>
      <c r="Q539" s="79"/>
      <c r="R539" s="79"/>
      <c r="S539" s="79"/>
      <c r="T539" s="79"/>
      <c r="U539" s="29"/>
      <c r="V539" s="29"/>
      <c r="W539" s="29"/>
      <c r="X539" s="29"/>
      <c r="Y539" s="29"/>
      <c r="Z539" s="29"/>
      <c r="AA539" s="29"/>
    </row>
    <row r="540" spans="16:27" x14ac:dyDescent="0.2">
      <c r="P540" s="29"/>
      <c r="Q540" s="79"/>
      <c r="R540" s="79"/>
      <c r="S540" s="79"/>
      <c r="T540" s="79"/>
      <c r="U540" s="29"/>
      <c r="V540" s="29"/>
      <c r="W540" s="29"/>
      <c r="X540" s="29"/>
      <c r="Y540" s="29"/>
      <c r="Z540" s="29"/>
      <c r="AA540" s="29"/>
    </row>
    <row r="541" spans="16:27" x14ac:dyDescent="0.2">
      <c r="P541" s="29"/>
      <c r="Q541" s="79"/>
      <c r="R541" s="79"/>
      <c r="S541" s="79"/>
      <c r="T541" s="79"/>
      <c r="U541" s="29"/>
      <c r="V541" s="29"/>
      <c r="W541" s="29"/>
      <c r="X541" s="29"/>
      <c r="Y541" s="29"/>
      <c r="Z541" s="29"/>
      <c r="AA541" s="29"/>
    </row>
    <row r="542" spans="16:27" x14ac:dyDescent="0.2">
      <c r="P542" s="29"/>
      <c r="Q542" s="79"/>
      <c r="R542" s="79"/>
      <c r="S542" s="79"/>
      <c r="T542" s="79"/>
      <c r="U542" s="29"/>
      <c r="V542" s="29"/>
      <c r="W542" s="29"/>
      <c r="X542" s="29"/>
      <c r="Y542" s="29"/>
      <c r="Z542" s="29"/>
      <c r="AA542" s="29"/>
    </row>
    <row r="543" spans="16:27" x14ac:dyDescent="0.2">
      <c r="P543" s="29"/>
      <c r="Q543" s="79"/>
      <c r="R543" s="79"/>
      <c r="S543" s="79"/>
      <c r="T543" s="79"/>
      <c r="U543" s="29"/>
      <c r="V543" s="29"/>
      <c r="W543" s="29"/>
      <c r="X543" s="29"/>
      <c r="Y543" s="29"/>
      <c r="Z543" s="29"/>
      <c r="AA543" s="29"/>
    </row>
    <row r="544" spans="16:27" x14ac:dyDescent="0.2">
      <c r="P544" s="29"/>
      <c r="Q544" s="79"/>
      <c r="R544" s="79"/>
      <c r="S544" s="79"/>
      <c r="T544" s="79"/>
      <c r="U544" s="29"/>
      <c r="V544" s="29"/>
      <c r="W544" s="29"/>
      <c r="X544" s="29"/>
      <c r="Y544" s="29"/>
      <c r="Z544" s="29"/>
      <c r="AA544" s="29"/>
    </row>
    <row r="545" spans="16:27" x14ac:dyDescent="0.2">
      <c r="P545" s="29"/>
      <c r="Q545" s="79"/>
      <c r="R545" s="79"/>
      <c r="S545" s="79"/>
      <c r="T545" s="79"/>
      <c r="U545" s="29"/>
      <c r="V545" s="29"/>
      <c r="W545" s="29"/>
      <c r="X545" s="29"/>
      <c r="Y545" s="29"/>
      <c r="Z545" s="29"/>
      <c r="AA545" s="29"/>
    </row>
    <row r="546" spans="16:27" x14ac:dyDescent="0.2">
      <c r="P546" s="29"/>
      <c r="Q546" s="79"/>
      <c r="R546" s="79"/>
      <c r="S546" s="79"/>
      <c r="T546" s="79"/>
      <c r="U546" s="29"/>
      <c r="V546" s="29"/>
      <c r="W546" s="29"/>
      <c r="X546" s="29"/>
      <c r="Y546" s="29"/>
      <c r="Z546" s="29"/>
      <c r="AA546" s="29"/>
    </row>
    <row r="547" spans="16:27" x14ac:dyDescent="0.2">
      <c r="P547" s="29"/>
      <c r="Q547" s="79"/>
      <c r="R547" s="79"/>
      <c r="S547" s="79"/>
      <c r="T547" s="79"/>
      <c r="U547" s="29"/>
      <c r="V547" s="29"/>
      <c r="W547" s="29"/>
      <c r="X547" s="29"/>
      <c r="Y547" s="29"/>
      <c r="Z547" s="29"/>
      <c r="AA547" s="29"/>
    </row>
    <row r="548" spans="16:27" x14ac:dyDescent="0.2">
      <c r="P548" s="29"/>
      <c r="Q548" s="79"/>
      <c r="R548" s="79"/>
      <c r="S548" s="79"/>
      <c r="T548" s="79"/>
      <c r="U548" s="29"/>
      <c r="V548" s="29"/>
      <c r="W548" s="29"/>
      <c r="X548" s="29"/>
      <c r="Y548" s="29"/>
      <c r="Z548" s="29"/>
      <c r="AA548" s="29"/>
    </row>
    <row r="549" spans="16:27" x14ac:dyDescent="0.2">
      <c r="P549" s="29"/>
      <c r="Q549" s="79"/>
      <c r="R549" s="79"/>
      <c r="S549" s="79"/>
      <c r="T549" s="79"/>
      <c r="U549" s="29"/>
      <c r="V549" s="29"/>
      <c r="W549" s="29"/>
      <c r="X549" s="29"/>
      <c r="Y549" s="29"/>
      <c r="Z549" s="29"/>
      <c r="AA549" s="29"/>
    </row>
    <row r="550" spans="16:27" x14ac:dyDescent="0.2">
      <c r="P550" s="29"/>
      <c r="Q550" s="79"/>
      <c r="R550" s="79"/>
      <c r="S550" s="79"/>
      <c r="T550" s="79"/>
      <c r="U550" s="29"/>
      <c r="V550" s="29"/>
      <c r="W550" s="29"/>
      <c r="X550" s="29"/>
      <c r="Y550" s="29"/>
      <c r="Z550" s="29"/>
      <c r="AA550" s="29"/>
    </row>
    <row r="551" spans="16:27" x14ac:dyDescent="0.2">
      <c r="P551" s="29"/>
      <c r="Q551" s="79"/>
      <c r="R551" s="79"/>
      <c r="S551" s="79"/>
      <c r="T551" s="79"/>
      <c r="U551" s="29"/>
      <c r="V551" s="29"/>
      <c r="W551" s="29"/>
      <c r="X551" s="29"/>
      <c r="Y551" s="29"/>
      <c r="Z551" s="29"/>
      <c r="AA551" s="29"/>
    </row>
    <row r="552" spans="16:27" x14ac:dyDescent="0.2">
      <c r="P552" s="29"/>
      <c r="Q552" s="79"/>
      <c r="R552" s="79"/>
      <c r="S552" s="79"/>
      <c r="T552" s="79"/>
      <c r="U552" s="29"/>
      <c r="V552" s="29"/>
      <c r="W552" s="29"/>
      <c r="X552" s="29"/>
      <c r="Y552" s="29"/>
      <c r="Z552" s="29"/>
      <c r="AA552" s="29"/>
    </row>
    <row r="553" spans="16:27" x14ac:dyDescent="0.2">
      <c r="P553" s="29"/>
      <c r="Q553" s="79"/>
      <c r="R553" s="79"/>
      <c r="S553" s="79"/>
      <c r="T553" s="79"/>
      <c r="U553" s="29"/>
      <c r="V553" s="29"/>
      <c r="W553" s="29"/>
      <c r="X553" s="29"/>
      <c r="Y553" s="29"/>
      <c r="Z553" s="29"/>
      <c r="AA553" s="29"/>
    </row>
    <row r="554" spans="16:27" x14ac:dyDescent="0.2">
      <c r="P554" s="29"/>
      <c r="Q554" s="79"/>
      <c r="R554" s="79"/>
      <c r="S554" s="79"/>
      <c r="T554" s="79"/>
      <c r="U554" s="29"/>
      <c r="V554" s="29"/>
      <c r="W554" s="29"/>
      <c r="X554" s="29"/>
      <c r="Y554" s="29"/>
      <c r="Z554" s="29"/>
      <c r="AA554" s="29"/>
    </row>
    <row r="555" spans="16:27" x14ac:dyDescent="0.2">
      <c r="P555" s="29"/>
      <c r="Q555" s="79"/>
      <c r="R555" s="79"/>
      <c r="S555" s="79"/>
      <c r="T555" s="79"/>
      <c r="U555" s="29"/>
      <c r="V555" s="29"/>
      <c r="W555" s="29"/>
      <c r="X555" s="29"/>
      <c r="Y555" s="29"/>
      <c r="Z555" s="29"/>
      <c r="AA555" s="29"/>
    </row>
    <row r="556" spans="16:27" x14ac:dyDescent="0.2">
      <c r="P556" s="29"/>
      <c r="Q556" s="79"/>
      <c r="R556" s="79"/>
      <c r="S556" s="79"/>
      <c r="T556" s="79"/>
      <c r="U556" s="29"/>
      <c r="V556" s="29"/>
      <c r="W556" s="29"/>
      <c r="X556" s="29"/>
      <c r="Y556" s="29"/>
      <c r="Z556" s="29"/>
      <c r="AA556" s="29"/>
    </row>
    <row r="557" spans="16:27" x14ac:dyDescent="0.2">
      <c r="P557" s="29"/>
      <c r="Q557" s="79"/>
      <c r="R557" s="79"/>
      <c r="S557" s="79"/>
      <c r="T557" s="79"/>
      <c r="U557" s="29"/>
      <c r="V557" s="29"/>
      <c r="W557" s="29"/>
      <c r="X557" s="29"/>
      <c r="Y557" s="29"/>
      <c r="Z557" s="29"/>
      <c r="AA557" s="29"/>
    </row>
    <row r="558" spans="16:27" x14ac:dyDescent="0.2">
      <c r="P558" s="29"/>
      <c r="Q558" s="79"/>
      <c r="R558" s="79"/>
      <c r="S558" s="79"/>
      <c r="T558" s="79"/>
      <c r="U558" s="29"/>
      <c r="V558" s="29"/>
      <c r="W558" s="29"/>
      <c r="X558" s="29"/>
      <c r="Y558" s="29"/>
      <c r="Z558" s="29"/>
      <c r="AA558" s="29"/>
    </row>
    <row r="559" spans="16:27" x14ac:dyDescent="0.2">
      <c r="P559" s="29"/>
      <c r="Q559" s="79"/>
      <c r="R559" s="79"/>
      <c r="S559" s="79"/>
      <c r="T559" s="79"/>
      <c r="U559" s="29"/>
      <c r="V559" s="29"/>
      <c r="W559" s="29"/>
      <c r="X559" s="29"/>
      <c r="Y559" s="29"/>
      <c r="Z559" s="29"/>
      <c r="AA559" s="29"/>
    </row>
    <row r="560" spans="16:27" x14ac:dyDescent="0.2">
      <c r="P560" s="29"/>
      <c r="Q560" s="79"/>
      <c r="R560" s="79"/>
      <c r="S560" s="79"/>
      <c r="T560" s="79"/>
      <c r="U560" s="29"/>
      <c r="V560" s="29"/>
      <c r="W560" s="29"/>
      <c r="X560" s="29"/>
      <c r="Y560" s="29"/>
      <c r="Z560" s="29"/>
      <c r="AA560" s="29"/>
    </row>
    <row r="561" spans="16:27" x14ac:dyDescent="0.2">
      <c r="P561" s="29"/>
      <c r="Q561" s="79"/>
      <c r="R561" s="79"/>
      <c r="S561" s="79"/>
      <c r="T561" s="79"/>
      <c r="U561" s="29"/>
      <c r="V561" s="29"/>
      <c r="W561" s="29"/>
      <c r="X561" s="29"/>
      <c r="Y561" s="29"/>
      <c r="Z561" s="29"/>
      <c r="AA561" s="29"/>
    </row>
    <row r="562" spans="16:27" x14ac:dyDescent="0.2">
      <c r="P562" s="29"/>
      <c r="Q562" s="79"/>
      <c r="R562" s="79"/>
      <c r="S562" s="79"/>
      <c r="T562" s="79"/>
      <c r="U562" s="29"/>
      <c r="V562" s="29"/>
      <c r="W562" s="29"/>
      <c r="X562" s="29"/>
      <c r="Y562" s="29"/>
      <c r="Z562" s="29"/>
      <c r="AA562" s="29"/>
    </row>
    <row r="563" spans="16:27" x14ac:dyDescent="0.2">
      <c r="P563" s="29"/>
      <c r="Q563" s="79"/>
      <c r="R563" s="79"/>
      <c r="S563" s="79"/>
      <c r="T563" s="79"/>
      <c r="U563" s="29"/>
      <c r="V563" s="29"/>
      <c r="W563" s="29"/>
      <c r="X563" s="29"/>
      <c r="Y563" s="29"/>
      <c r="Z563" s="29"/>
      <c r="AA563" s="29"/>
    </row>
    <row r="564" spans="16:27" x14ac:dyDescent="0.2">
      <c r="P564" s="29"/>
      <c r="Q564" s="79"/>
      <c r="R564" s="79"/>
      <c r="S564" s="79"/>
      <c r="T564" s="79"/>
      <c r="U564" s="29"/>
      <c r="V564" s="29"/>
      <c r="W564" s="29"/>
      <c r="X564" s="29"/>
      <c r="Y564" s="29"/>
      <c r="Z564" s="29"/>
      <c r="AA564" s="29"/>
    </row>
    <row r="565" spans="16:27" x14ac:dyDescent="0.2">
      <c r="P565" s="29"/>
      <c r="Q565" s="79"/>
      <c r="R565" s="79"/>
      <c r="S565" s="79"/>
      <c r="T565" s="79"/>
      <c r="U565" s="29"/>
      <c r="V565" s="29"/>
      <c r="W565" s="29"/>
      <c r="X565" s="29"/>
      <c r="Y565" s="29"/>
      <c r="Z565" s="29"/>
      <c r="AA565" s="29"/>
    </row>
    <row r="566" spans="16:27" x14ac:dyDescent="0.2">
      <c r="P566" s="29"/>
      <c r="Q566" s="79"/>
      <c r="R566" s="79"/>
      <c r="S566" s="79"/>
      <c r="T566" s="79"/>
      <c r="U566" s="29"/>
      <c r="V566" s="29"/>
      <c r="W566" s="29"/>
      <c r="X566" s="29"/>
      <c r="Y566" s="29"/>
      <c r="Z566" s="29"/>
      <c r="AA566" s="29"/>
    </row>
    <row r="567" spans="16:27" x14ac:dyDescent="0.2">
      <c r="P567" s="29"/>
      <c r="Q567" s="79"/>
      <c r="R567" s="79"/>
      <c r="S567" s="79"/>
      <c r="T567" s="79"/>
      <c r="U567" s="29"/>
      <c r="V567" s="29"/>
      <c r="W567" s="29"/>
      <c r="X567" s="29"/>
      <c r="Y567" s="29"/>
      <c r="Z567" s="29"/>
      <c r="AA567" s="29"/>
    </row>
    <row r="568" spans="16:27" x14ac:dyDescent="0.2">
      <c r="P568" s="29"/>
      <c r="Q568" s="79"/>
      <c r="R568" s="79"/>
      <c r="S568" s="79"/>
      <c r="T568" s="79"/>
      <c r="U568" s="29"/>
      <c r="V568" s="29"/>
      <c r="W568" s="29"/>
      <c r="X568" s="29"/>
      <c r="Y568" s="29"/>
      <c r="Z568" s="29"/>
      <c r="AA568" s="29"/>
    </row>
    <row r="569" spans="16:27" x14ac:dyDescent="0.2">
      <c r="P569" s="29"/>
      <c r="Q569" s="79"/>
      <c r="R569" s="79"/>
      <c r="S569" s="79"/>
      <c r="T569" s="79"/>
      <c r="U569" s="29"/>
      <c r="V569" s="29"/>
      <c r="W569" s="29"/>
      <c r="X569" s="29"/>
      <c r="Y569" s="29"/>
      <c r="Z569" s="29"/>
      <c r="AA569" s="29"/>
    </row>
    <row r="570" spans="16:27" x14ac:dyDescent="0.2">
      <c r="P570" s="29"/>
      <c r="Q570" s="79"/>
      <c r="R570" s="79"/>
      <c r="S570" s="79"/>
      <c r="T570" s="79"/>
      <c r="U570" s="29"/>
      <c r="V570" s="29"/>
      <c r="W570" s="29"/>
      <c r="X570" s="29"/>
      <c r="Y570" s="29"/>
      <c r="Z570" s="29"/>
      <c r="AA570" s="29"/>
    </row>
    <row r="571" spans="16:27" x14ac:dyDescent="0.2">
      <c r="P571" s="29"/>
      <c r="Q571" s="79"/>
      <c r="R571" s="79"/>
      <c r="S571" s="79"/>
      <c r="T571" s="79"/>
      <c r="U571" s="29"/>
      <c r="V571" s="29"/>
      <c r="W571" s="29"/>
      <c r="X571" s="29"/>
      <c r="Y571" s="29"/>
      <c r="Z571" s="29"/>
      <c r="AA571" s="29"/>
    </row>
    <row r="572" spans="16:27" x14ac:dyDescent="0.2">
      <c r="P572" s="29"/>
      <c r="Q572" s="79"/>
      <c r="R572" s="79"/>
      <c r="S572" s="79"/>
      <c r="T572" s="79"/>
      <c r="U572" s="29"/>
      <c r="V572" s="29"/>
      <c r="W572" s="29"/>
      <c r="X572" s="29"/>
      <c r="Y572" s="29"/>
      <c r="Z572" s="29"/>
      <c r="AA572" s="29"/>
    </row>
    <row r="573" spans="16:27" x14ac:dyDescent="0.2">
      <c r="P573" s="29"/>
      <c r="Q573" s="79"/>
      <c r="R573" s="79"/>
      <c r="S573" s="79"/>
      <c r="T573" s="79"/>
      <c r="U573" s="29"/>
      <c r="V573" s="29"/>
      <c r="W573" s="29"/>
      <c r="X573" s="29"/>
      <c r="Y573" s="29"/>
      <c r="Z573" s="29"/>
      <c r="AA573" s="29"/>
    </row>
    <row r="574" spans="16:27" x14ac:dyDescent="0.2">
      <c r="P574" s="29"/>
      <c r="Q574" s="79"/>
      <c r="R574" s="79"/>
      <c r="S574" s="79"/>
      <c r="T574" s="79"/>
      <c r="U574" s="29"/>
      <c r="V574" s="29"/>
      <c r="W574" s="29"/>
      <c r="X574" s="29"/>
      <c r="Y574" s="29"/>
      <c r="Z574" s="29"/>
      <c r="AA574" s="29"/>
    </row>
    <row r="575" spans="16:27" x14ac:dyDescent="0.2">
      <c r="P575" s="29"/>
      <c r="Q575" s="79"/>
      <c r="R575" s="79"/>
      <c r="S575" s="79"/>
      <c r="T575" s="79"/>
      <c r="U575" s="29"/>
      <c r="V575" s="29"/>
      <c r="W575" s="29"/>
      <c r="X575" s="29"/>
      <c r="Y575" s="29"/>
      <c r="Z575" s="29"/>
      <c r="AA575" s="29"/>
    </row>
    <row r="576" spans="16:27" x14ac:dyDescent="0.2">
      <c r="P576" s="29"/>
      <c r="Q576" s="79"/>
      <c r="R576" s="79"/>
      <c r="S576" s="79"/>
      <c r="T576" s="79"/>
      <c r="U576" s="29"/>
      <c r="V576" s="29"/>
      <c r="W576" s="29"/>
      <c r="X576" s="29"/>
      <c r="Y576" s="29"/>
      <c r="Z576" s="29"/>
      <c r="AA576" s="29"/>
    </row>
    <row r="577" spans="16:27" x14ac:dyDescent="0.2">
      <c r="P577" s="29"/>
      <c r="Q577" s="79"/>
      <c r="R577" s="79"/>
      <c r="S577" s="79"/>
      <c r="T577" s="79"/>
      <c r="U577" s="29"/>
      <c r="V577" s="29"/>
      <c r="W577" s="29"/>
      <c r="X577" s="29"/>
      <c r="Y577" s="29"/>
      <c r="Z577" s="29"/>
      <c r="AA577" s="29"/>
    </row>
    <row r="578" spans="16:27" x14ac:dyDescent="0.2">
      <c r="P578" s="29"/>
      <c r="Q578" s="79"/>
      <c r="R578" s="79"/>
      <c r="S578" s="79"/>
      <c r="T578" s="79"/>
      <c r="U578" s="29"/>
      <c r="V578" s="29"/>
      <c r="W578" s="29"/>
      <c r="X578" s="29"/>
      <c r="Y578" s="29"/>
      <c r="Z578" s="29"/>
      <c r="AA578" s="29"/>
    </row>
    <row r="579" spans="16:27" x14ac:dyDescent="0.2">
      <c r="P579" s="29"/>
      <c r="Q579" s="79"/>
      <c r="R579" s="79"/>
      <c r="S579" s="79"/>
      <c r="T579" s="79"/>
      <c r="U579" s="29"/>
      <c r="V579" s="29"/>
      <c r="W579" s="29"/>
      <c r="X579" s="29"/>
      <c r="Y579" s="29"/>
      <c r="Z579" s="29"/>
      <c r="AA579" s="29"/>
    </row>
    <row r="580" spans="16:27" x14ac:dyDescent="0.2">
      <c r="P580" s="29"/>
      <c r="Q580" s="79"/>
      <c r="R580" s="79"/>
      <c r="S580" s="79"/>
      <c r="T580" s="79"/>
      <c r="U580" s="29"/>
      <c r="V580" s="29"/>
      <c r="W580" s="29"/>
      <c r="X580" s="29"/>
      <c r="Y580" s="29"/>
      <c r="Z580" s="29"/>
      <c r="AA580" s="29"/>
    </row>
    <row r="581" spans="16:27" x14ac:dyDescent="0.2">
      <c r="P581" s="29"/>
      <c r="Q581" s="79"/>
      <c r="R581" s="79"/>
      <c r="S581" s="79"/>
      <c r="T581" s="79"/>
      <c r="U581" s="29"/>
      <c r="V581" s="29"/>
      <c r="W581" s="29"/>
      <c r="X581" s="29"/>
      <c r="Y581" s="29"/>
      <c r="Z581" s="29"/>
      <c r="AA581" s="29"/>
    </row>
    <row r="582" spans="16:27" x14ac:dyDescent="0.2">
      <c r="P582" s="29"/>
      <c r="Q582" s="79"/>
      <c r="R582" s="79"/>
      <c r="S582" s="79"/>
      <c r="T582" s="79"/>
      <c r="U582" s="29"/>
      <c r="V582" s="29"/>
      <c r="W582" s="29"/>
      <c r="X582" s="29"/>
      <c r="Y582" s="29"/>
      <c r="Z582" s="29"/>
      <c r="AA582" s="29"/>
    </row>
    <row r="583" spans="16:27" x14ac:dyDescent="0.2">
      <c r="P583" s="29"/>
      <c r="Q583" s="79"/>
      <c r="R583" s="79"/>
      <c r="S583" s="79"/>
      <c r="T583" s="79"/>
      <c r="U583" s="29"/>
      <c r="V583" s="29"/>
      <c r="W583" s="29"/>
      <c r="X583" s="29"/>
      <c r="Y583" s="29"/>
      <c r="Z583" s="29"/>
      <c r="AA583" s="29"/>
    </row>
    <row r="584" spans="16:27" x14ac:dyDescent="0.2">
      <c r="P584" s="29"/>
      <c r="Q584" s="79"/>
      <c r="R584" s="79"/>
      <c r="S584" s="79"/>
      <c r="T584" s="79"/>
      <c r="U584" s="29"/>
      <c r="V584" s="29"/>
      <c r="W584" s="29"/>
      <c r="X584" s="29"/>
      <c r="Y584" s="29"/>
      <c r="Z584" s="29"/>
      <c r="AA584" s="29"/>
    </row>
    <row r="585" spans="16:27" x14ac:dyDescent="0.2">
      <c r="P585" s="29"/>
      <c r="Q585" s="79"/>
      <c r="R585" s="79"/>
      <c r="S585" s="79"/>
      <c r="T585" s="79"/>
      <c r="U585" s="29"/>
      <c r="V585" s="29"/>
      <c r="W585" s="29"/>
      <c r="X585" s="29"/>
      <c r="Y585" s="29"/>
      <c r="Z585" s="29"/>
      <c r="AA585" s="29"/>
    </row>
    <row r="586" spans="16:27" x14ac:dyDescent="0.2">
      <c r="P586" s="29"/>
      <c r="Q586" s="79"/>
      <c r="R586" s="79"/>
      <c r="S586" s="79"/>
      <c r="T586" s="79"/>
      <c r="U586" s="29"/>
      <c r="V586" s="29"/>
      <c r="W586" s="29"/>
      <c r="X586" s="29"/>
      <c r="Y586" s="29"/>
      <c r="Z586" s="29"/>
      <c r="AA586" s="29"/>
    </row>
    <row r="587" spans="16:27" x14ac:dyDescent="0.2">
      <c r="P587" s="29"/>
      <c r="Q587" s="79"/>
      <c r="R587" s="79"/>
      <c r="S587" s="79"/>
      <c r="T587" s="79"/>
      <c r="U587" s="29"/>
      <c r="V587" s="29"/>
      <c r="W587" s="29"/>
      <c r="X587" s="29"/>
      <c r="Y587" s="29"/>
      <c r="Z587" s="29"/>
      <c r="AA587" s="29"/>
    </row>
    <row r="588" spans="16:27" x14ac:dyDescent="0.2">
      <c r="P588" s="29"/>
      <c r="Q588" s="79"/>
      <c r="R588" s="79"/>
      <c r="S588" s="79"/>
      <c r="T588" s="79"/>
      <c r="U588" s="29"/>
      <c r="V588" s="29"/>
      <c r="W588" s="29"/>
      <c r="X588" s="29"/>
      <c r="Y588" s="29"/>
      <c r="Z588" s="29"/>
      <c r="AA588" s="29"/>
    </row>
    <row r="589" spans="16:27" x14ac:dyDescent="0.2">
      <c r="P589" s="29"/>
      <c r="Q589" s="79"/>
      <c r="R589" s="79"/>
      <c r="S589" s="79"/>
      <c r="T589" s="79"/>
      <c r="U589" s="29"/>
      <c r="V589" s="29"/>
      <c r="W589" s="29"/>
      <c r="X589" s="29"/>
      <c r="Y589" s="29"/>
      <c r="Z589" s="29"/>
      <c r="AA589" s="29"/>
    </row>
    <row r="590" spans="16:27" x14ac:dyDescent="0.2">
      <c r="P590" s="29"/>
      <c r="Q590" s="79"/>
      <c r="R590" s="79"/>
      <c r="S590" s="79"/>
      <c r="T590" s="79"/>
      <c r="U590" s="29"/>
      <c r="V590" s="29"/>
      <c r="W590" s="29"/>
      <c r="X590" s="29"/>
      <c r="Y590" s="29"/>
      <c r="Z590" s="29"/>
      <c r="AA590" s="29"/>
    </row>
    <row r="591" spans="16:27" x14ac:dyDescent="0.2">
      <c r="P591" s="29"/>
      <c r="Q591" s="79"/>
      <c r="R591" s="79"/>
      <c r="S591" s="79"/>
      <c r="T591" s="79"/>
      <c r="U591" s="29"/>
      <c r="V591" s="29"/>
      <c r="W591" s="29"/>
      <c r="X591" s="29"/>
      <c r="Y591" s="29"/>
      <c r="Z591" s="29"/>
      <c r="AA591" s="29"/>
    </row>
    <row r="592" spans="16:27" x14ac:dyDescent="0.2">
      <c r="P592" s="29"/>
      <c r="Q592" s="79"/>
      <c r="R592" s="79"/>
      <c r="S592" s="79"/>
      <c r="T592" s="79"/>
      <c r="U592" s="29"/>
      <c r="V592" s="29"/>
      <c r="W592" s="29"/>
      <c r="X592" s="29"/>
      <c r="Y592" s="29"/>
      <c r="Z592" s="29"/>
      <c r="AA592" s="29"/>
    </row>
    <row r="593" spans="16:27" x14ac:dyDescent="0.2">
      <c r="P593" s="29"/>
      <c r="Q593" s="79"/>
      <c r="R593" s="79"/>
      <c r="S593" s="79"/>
      <c r="T593" s="79"/>
      <c r="U593" s="29"/>
      <c r="V593" s="29"/>
      <c r="W593" s="29"/>
      <c r="X593" s="29"/>
      <c r="Y593" s="29"/>
      <c r="Z593" s="29"/>
      <c r="AA593" s="29"/>
    </row>
    <row r="594" spans="16:27" x14ac:dyDescent="0.2">
      <c r="P594" s="29"/>
      <c r="Q594" s="79"/>
      <c r="R594" s="79"/>
      <c r="S594" s="79"/>
      <c r="T594" s="79"/>
      <c r="U594" s="29"/>
      <c r="V594" s="29"/>
      <c r="W594" s="29"/>
      <c r="X594" s="29"/>
      <c r="Y594" s="29"/>
      <c r="Z594" s="29"/>
      <c r="AA594" s="29"/>
    </row>
    <row r="595" spans="16:27" x14ac:dyDescent="0.2">
      <c r="P595" s="29"/>
      <c r="Q595" s="79"/>
      <c r="R595" s="79"/>
      <c r="S595" s="79"/>
      <c r="T595" s="79"/>
      <c r="U595" s="29"/>
      <c r="V595" s="29"/>
      <c r="W595" s="29"/>
      <c r="X595" s="29"/>
      <c r="Y595" s="29"/>
      <c r="Z595" s="29"/>
      <c r="AA595" s="29"/>
    </row>
    <row r="596" spans="16:27" x14ac:dyDescent="0.2">
      <c r="P596" s="29"/>
      <c r="Q596" s="79"/>
      <c r="R596" s="79"/>
      <c r="S596" s="79"/>
      <c r="T596" s="79"/>
      <c r="U596" s="29"/>
      <c r="V596" s="29"/>
      <c r="W596" s="29"/>
      <c r="X596" s="29"/>
      <c r="Y596" s="29"/>
      <c r="Z596" s="29"/>
      <c r="AA596" s="29"/>
    </row>
    <row r="597" spans="16:27" x14ac:dyDescent="0.2">
      <c r="P597" s="29"/>
      <c r="Q597" s="79"/>
      <c r="R597" s="79"/>
      <c r="S597" s="79"/>
      <c r="T597" s="79"/>
      <c r="U597" s="29"/>
      <c r="V597" s="29"/>
      <c r="W597" s="29"/>
      <c r="X597" s="29"/>
      <c r="Y597" s="29"/>
      <c r="Z597" s="29"/>
      <c r="AA597" s="29"/>
    </row>
    <row r="598" spans="16:27" x14ac:dyDescent="0.2">
      <c r="P598" s="29"/>
      <c r="Q598" s="79"/>
      <c r="R598" s="79"/>
      <c r="S598" s="79"/>
      <c r="T598" s="79"/>
      <c r="U598" s="29"/>
      <c r="V598" s="29"/>
      <c r="W598" s="29"/>
      <c r="X598" s="29"/>
      <c r="Y598" s="29"/>
      <c r="Z598" s="29"/>
      <c r="AA598" s="29"/>
    </row>
    <row r="599" spans="16:27" x14ac:dyDescent="0.2">
      <c r="P599" s="29"/>
      <c r="Q599" s="79"/>
      <c r="R599" s="79"/>
      <c r="S599" s="79"/>
      <c r="T599" s="79"/>
      <c r="U599" s="29"/>
      <c r="V599" s="29"/>
      <c r="W599" s="29"/>
      <c r="X599" s="29"/>
      <c r="Y599" s="29"/>
      <c r="Z599" s="29"/>
      <c r="AA599" s="29"/>
    </row>
    <row r="600" spans="16:27" x14ac:dyDescent="0.2">
      <c r="P600" s="29"/>
      <c r="Q600" s="79"/>
      <c r="R600" s="79"/>
      <c r="S600" s="79"/>
      <c r="T600" s="79"/>
      <c r="U600" s="29"/>
      <c r="V600" s="29"/>
      <c r="W600" s="29"/>
      <c r="X600" s="29"/>
      <c r="Y600" s="29"/>
      <c r="Z600" s="29"/>
      <c r="AA600" s="29"/>
    </row>
    <row r="601" spans="16:27" x14ac:dyDescent="0.2">
      <c r="P601" s="29"/>
      <c r="Q601" s="79"/>
      <c r="R601" s="79"/>
      <c r="S601" s="79"/>
      <c r="T601" s="79"/>
      <c r="U601" s="29"/>
      <c r="V601" s="29"/>
      <c r="W601" s="29"/>
      <c r="X601" s="29"/>
      <c r="Y601" s="29"/>
      <c r="Z601" s="29"/>
      <c r="AA601" s="29"/>
    </row>
    <row r="602" spans="16:27" x14ac:dyDescent="0.2">
      <c r="P602" s="29"/>
      <c r="Q602" s="79"/>
      <c r="R602" s="79"/>
      <c r="S602" s="79"/>
      <c r="T602" s="79"/>
      <c r="U602" s="29"/>
      <c r="V602" s="29"/>
      <c r="W602" s="29"/>
      <c r="X602" s="29"/>
      <c r="Y602" s="29"/>
      <c r="Z602" s="29"/>
      <c r="AA602" s="29"/>
    </row>
    <row r="603" spans="16:27" x14ac:dyDescent="0.2">
      <c r="P603" s="29"/>
      <c r="Q603" s="79"/>
      <c r="R603" s="79"/>
      <c r="S603" s="79"/>
      <c r="T603" s="79"/>
      <c r="U603" s="29"/>
      <c r="V603" s="29"/>
      <c r="W603" s="29"/>
      <c r="X603" s="29"/>
      <c r="Y603" s="29"/>
      <c r="Z603" s="29"/>
      <c r="AA603" s="29"/>
    </row>
    <row r="604" spans="16:27" x14ac:dyDescent="0.2">
      <c r="P604" s="29"/>
      <c r="Q604" s="79"/>
      <c r="R604" s="79"/>
      <c r="S604" s="79"/>
      <c r="T604" s="79"/>
      <c r="U604" s="29"/>
      <c r="V604" s="29"/>
      <c r="W604" s="29"/>
      <c r="X604" s="29"/>
      <c r="Y604" s="29"/>
      <c r="Z604" s="29"/>
      <c r="AA604" s="29"/>
    </row>
    <row r="605" spans="16:27" x14ac:dyDescent="0.2">
      <c r="P605" s="29"/>
      <c r="Q605" s="79"/>
      <c r="R605" s="79"/>
      <c r="S605" s="79"/>
      <c r="T605" s="79"/>
      <c r="U605" s="29"/>
      <c r="V605" s="29"/>
      <c r="W605" s="29"/>
      <c r="X605" s="29"/>
      <c r="Y605" s="29"/>
      <c r="Z605" s="29"/>
      <c r="AA605" s="29"/>
    </row>
    <row r="606" spans="16:27" x14ac:dyDescent="0.2">
      <c r="P606" s="29"/>
      <c r="Q606" s="79"/>
      <c r="R606" s="79"/>
      <c r="S606" s="79"/>
      <c r="T606" s="79"/>
      <c r="U606" s="29"/>
      <c r="V606" s="29"/>
      <c r="W606" s="29"/>
      <c r="X606" s="29"/>
      <c r="Y606" s="29"/>
      <c r="Z606" s="29"/>
      <c r="AA606" s="29"/>
    </row>
    <row r="607" spans="16:27" x14ac:dyDescent="0.2">
      <c r="P607" s="29"/>
      <c r="Q607" s="79"/>
      <c r="R607" s="79"/>
      <c r="S607" s="79"/>
      <c r="T607" s="79"/>
      <c r="U607" s="29"/>
      <c r="V607" s="29"/>
      <c r="W607" s="29"/>
      <c r="X607" s="29"/>
      <c r="Y607" s="29"/>
      <c r="Z607" s="29"/>
      <c r="AA607" s="29"/>
    </row>
    <row r="608" spans="16:27" x14ac:dyDescent="0.2">
      <c r="P608" s="29"/>
      <c r="Q608" s="79"/>
      <c r="R608" s="79"/>
      <c r="S608" s="79"/>
      <c r="T608" s="79"/>
      <c r="U608" s="29"/>
      <c r="V608" s="29"/>
      <c r="W608" s="29"/>
      <c r="X608" s="29"/>
      <c r="Y608" s="29"/>
      <c r="Z608" s="29"/>
      <c r="AA608" s="29"/>
    </row>
    <row r="609" spans="16:27" x14ac:dyDescent="0.2">
      <c r="P609" s="29"/>
      <c r="Q609" s="79"/>
      <c r="R609" s="79"/>
      <c r="S609" s="79"/>
      <c r="T609" s="79"/>
      <c r="U609" s="29"/>
      <c r="V609" s="29"/>
      <c r="W609" s="29"/>
      <c r="X609" s="29"/>
      <c r="Y609" s="29"/>
      <c r="Z609" s="29"/>
      <c r="AA609" s="29"/>
    </row>
    <row r="610" spans="16:27" x14ac:dyDescent="0.2">
      <c r="P610" s="29"/>
      <c r="Q610" s="79"/>
      <c r="R610" s="79"/>
      <c r="S610" s="79"/>
      <c r="T610" s="79"/>
      <c r="U610" s="29"/>
      <c r="V610" s="29"/>
      <c r="W610" s="29"/>
      <c r="X610" s="29"/>
      <c r="Y610" s="29"/>
      <c r="Z610" s="29"/>
      <c r="AA610" s="29"/>
    </row>
    <row r="611" spans="16:27" x14ac:dyDescent="0.2">
      <c r="P611" s="29"/>
      <c r="Q611" s="79"/>
      <c r="R611" s="79"/>
      <c r="S611" s="79"/>
      <c r="T611" s="79"/>
      <c r="U611" s="29"/>
      <c r="V611" s="29"/>
      <c r="W611" s="29"/>
      <c r="X611" s="29"/>
      <c r="Y611" s="29"/>
      <c r="Z611" s="29"/>
      <c r="AA611" s="29"/>
    </row>
    <row r="612" spans="16:27" x14ac:dyDescent="0.2">
      <c r="P612" s="29"/>
      <c r="Q612" s="79"/>
      <c r="R612" s="79"/>
      <c r="S612" s="79"/>
      <c r="T612" s="79"/>
      <c r="U612" s="29"/>
      <c r="V612" s="29"/>
      <c r="W612" s="29"/>
      <c r="X612" s="29"/>
      <c r="Y612" s="29"/>
      <c r="Z612" s="29"/>
      <c r="AA612" s="29"/>
    </row>
    <row r="613" spans="16:27" x14ac:dyDescent="0.2">
      <c r="P613" s="29"/>
      <c r="Q613" s="79"/>
      <c r="R613" s="79"/>
      <c r="S613" s="79"/>
      <c r="T613" s="79"/>
      <c r="U613" s="29"/>
      <c r="V613" s="29"/>
      <c r="W613" s="29"/>
      <c r="X613" s="29"/>
      <c r="Y613" s="29"/>
      <c r="Z613" s="29"/>
      <c r="AA613" s="29"/>
    </row>
    <row r="614" spans="16:27" x14ac:dyDescent="0.2">
      <c r="P614" s="29"/>
      <c r="Q614" s="79"/>
      <c r="R614" s="79"/>
      <c r="S614" s="79"/>
      <c r="T614" s="79"/>
      <c r="U614" s="29"/>
      <c r="V614" s="29"/>
      <c r="W614" s="29"/>
      <c r="X614" s="29"/>
      <c r="Y614" s="29"/>
      <c r="Z614" s="29"/>
      <c r="AA614" s="29"/>
    </row>
    <row r="615" spans="16:27" x14ac:dyDescent="0.2">
      <c r="P615" s="29"/>
      <c r="Q615" s="79"/>
      <c r="R615" s="79"/>
      <c r="S615" s="79"/>
      <c r="T615" s="79"/>
      <c r="U615" s="29"/>
      <c r="V615" s="29"/>
      <c r="W615" s="29"/>
      <c r="X615" s="29"/>
      <c r="Y615" s="29"/>
      <c r="Z615" s="29"/>
      <c r="AA615" s="29"/>
    </row>
    <row r="616" spans="16:27" x14ac:dyDescent="0.2">
      <c r="P616" s="29"/>
      <c r="Q616" s="79"/>
      <c r="R616" s="79"/>
      <c r="S616" s="79"/>
      <c r="T616" s="79"/>
      <c r="U616" s="29"/>
      <c r="V616" s="29"/>
      <c r="W616" s="29"/>
      <c r="X616" s="29"/>
      <c r="Y616" s="29"/>
      <c r="Z616" s="29"/>
      <c r="AA616" s="29"/>
    </row>
    <row r="617" spans="16:27" x14ac:dyDescent="0.2">
      <c r="P617" s="29"/>
      <c r="Q617" s="79"/>
      <c r="R617" s="79"/>
      <c r="S617" s="79"/>
      <c r="T617" s="79"/>
      <c r="U617" s="29"/>
      <c r="V617" s="29"/>
      <c r="W617" s="29"/>
      <c r="X617" s="29"/>
      <c r="Y617" s="29"/>
      <c r="Z617" s="29"/>
      <c r="AA617" s="29"/>
    </row>
    <row r="618" spans="16:27" x14ac:dyDescent="0.2">
      <c r="P618" s="29"/>
      <c r="Q618" s="79"/>
      <c r="R618" s="79"/>
      <c r="S618" s="79"/>
      <c r="T618" s="79"/>
      <c r="U618" s="29"/>
      <c r="V618" s="29"/>
      <c r="W618" s="29"/>
      <c r="X618" s="29"/>
      <c r="Y618" s="29"/>
      <c r="Z618" s="29"/>
      <c r="AA618" s="29"/>
    </row>
    <row r="619" spans="16:27" x14ac:dyDescent="0.2">
      <c r="P619" s="29"/>
      <c r="Q619" s="79"/>
      <c r="R619" s="79"/>
      <c r="S619" s="79"/>
      <c r="T619" s="79"/>
      <c r="U619" s="29"/>
      <c r="V619" s="29"/>
      <c r="W619" s="29"/>
      <c r="X619" s="29"/>
      <c r="Y619" s="29"/>
      <c r="Z619" s="29"/>
      <c r="AA619" s="29"/>
    </row>
    <row r="620" spans="16:27" x14ac:dyDescent="0.2">
      <c r="P620" s="29"/>
      <c r="Q620" s="79"/>
      <c r="R620" s="79"/>
      <c r="S620" s="79"/>
      <c r="T620" s="79"/>
      <c r="U620" s="29"/>
      <c r="V620" s="29"/>
      <c r="W620" s="29"/>
      <c r="X620" s="29"/>
      <c r="Y620" s="29"/>
      <c r="Z620" s="29"/>
      <c r="AA620" s="29"/>
    </row>
    <row r="621" spans="16:27" x14ac:dyDescent="0.2">
      <c r="P621" s="29"/>
      <c r="Q621" s="79"/>
      <c r="R621" s="79"/>
      <c r="S621" s="79"/>
      <c r="T621" s="79"/>
      <c r="U621" s="29"/>
      <c r="V621" s="29"/>
      <c r="W621" s="29"/>
      <c r="X621" s="29"/>
      <c r="Y621" s="29"/>
      <c r="Z621" s="29"/>
      <c r="AA621" s="29"/>
    </row>
    <row r="622" spans="16:27" x14ac:dyDescent="0.2">
      <c r="P622" s="29"/>
      <c r="Q622" s="79"/>
      <c r="R622" s="79"/>
      <c r="S622" s="79"/>
      <c r="T622" s="79"/>
      <c r="U622" s="29"/>
      <c r="V622" s="29"/>
      <c r="W622" s="29"/>
      <c r="X622" s="29"/>
      <c r="Y622" s="29"/>
      <c r="Z622" s="29"/>
      <c r="AA622" s="29"/>
    </row>
    <row r="623" spans="16:27" x14ac:dyDescent="0.2">
      <c r="P623" s="29"/>
      <c r="Q623" s="79"/>
      <c r="R623" s="79"/>
      <c r="S623" s="79"/>
      <c r="T623" s="79"/>
      <c r="U623" s="29"/>
      <c r="V623" s="29"/>
      <c r="W623" s="29"/>
      <c r="X623" s="29"/>
      <c r="Y623" s="29"/>
      <c r="Z623" s="29"/>
      <c r="AA623" s="29"/>
    </row>
    <row r="624" spans="16:27" x14ac:dyDescent="0.2">
      <c r="P624" s="29"/>
      <c r="Q624" s="79"/>
      <c r="R624" s="79"/>
      <c r="S624" s="79"/>
      <c r="T624" s="79"/>
      <c r="U624" s="29"/>
      <c r="V624" s="29"/>
      <c r="W624" s="29"/>
      <c r="X624" s="29"/>
      <c r="Y624" s="29"/>
      <c r="Z624" s="29"/>
      <c r="AA624" s="29"/>
    </row>
    <row r="625" spans="16:27" x14ac:dyDescent="0.2">
      <c r="P625" s="29"/>
      <c r="Q625" s="79"/>
      <c r="R625" s="79"/>
      <c r="S625" s="79"/>
      <c r="T625" s="79"/>
      <c r="U625" s="29"/>
      <c r="V625" s="29"/>
      <c r="W625" s="29"/>
      <c r="X625" s="29"/>
      <c r="Y625" s="29"/>
      <c r="Z625" s="29"/>
      <c r="AA625" s="29"/>
    </row>
    <row r="626" spans="16:27" x14ac:dyDescent="0.2">
      <c r="P626" s="29"/>
      <c r="Q626" s="79"/>
      <c r="R626" s="79"/>
      <c r="S626" s="79"/>
      <c r="T626" s="79"/>
      <c r="U626" s="29"/>
      <c r="V626" s="29"/>
      <c r="W626" s="29"/>
      <c r="X626" s="29"/>
      <c r="Y626" s="29"/>
      <c r="Z626" s="29"/>
      <c r="AA626" s="29"/>
    </row>
    <row r="627" spans="16:27" x14ac:dyDescent="0.2">
      <c r="P627" s="29"/>
      <c r="Q627" s="79"/>
      <c r="R627" s="79"/>
      <c r="S627" s="79"/>
      <c r="T627" s="79"/>
      <c r="U627" s="29"/>
      <c r="V627" s="29"/>
      <c r="W627" s="29"/>
      <c r="X627" s="29"/>
      <c r="Y627" s="29"/>
      <c r="Z627" s="29"/>
      <c r="AA627" s="29"/>
    </row>
    <row r="628" spans="16:27" x14ac:dyDescent="0.2">
      <c r="P628" s="29"/>
      <c r="Q628" s="79"/>
      <c r="R628" s="79"/>
      <c r="S628" s="79"/>
      <c r="T628" s="79"/>
      <c r="U628" s="29"/>
      <c r="V628" s="29"/>
      <c r="W628" s="29"/>
      <c r="X628" s="29"/>
      <c r="Y628" s="29"/>
      <c r="Z628" s="29"/>
      <c r="AA628" s="29"/>
    </row>
    <row r="629" spans="16:27" x14ac:dyDescent="0.2">
      <c r="P629" s="29"/>
      <c r="Q629" s="79"/>
      <c r="R629" s="79"/>
      <c r="S629" s="79"/>
      <c r="T629" s="79"/>
      <c r="U629" s="29"/>
      <c r="V629" s="29"/>
      <c r="W629" s="29"/>
      <c r="X629" s="29"/>
      <c r="Y629" s="29"/>
      <c r="Z629" s="29"/>
      <c r="AA629" s="29"/>
    </row>
    <row r="630" spans="16:27" x14ac:dyDescent="0.2">
      <c r="P630" s="29"/>
      <c r="Q630" s="79"/>
      <c r="R630" s="79"/>
      <c r="S630" s="79"/>
      <c r="T630" s="79"/>
      <c r="U630" s="29"/>
      <c r="V630" s="29"/>
      <c r="W630" s="29"/>
      <c r="X630" s="29"/>
      <c r="Y630" s="29"/>
      <c r="Z630" s="29"/>
      <c r="AA630" s="29"/>
    </row>
    <row r="631" spans="16:27" x14ac:dyDescent="0.2">
      <c r="P631" s="29"/>
      <c r="Q631" s="79"/>
      <c r="R631" s="79"/>
      <c r="S631" s="79"/>
      <c r="T631" s="79"/>
      <c r="U631" s="29"/>
      <c r="V631" s="29"/>
      <c r="W631" s="29"/>
      <c r="X631" s="29"/>
      <c r="Y631" s="29"/>
      <c r="Z631" s="29"/>
      <c r="AA631" s="29"/>
    </row>
    <row r="632" spans="16:27" x14ac:dyDescent="0.2">
      <c r="P632" s="29"/>
      <c r="Q632" s="79"/>
      <c r="R632" s="79"/>
      <c r="S632" s="79"/>
      <c r="T632" s="79"/>
      <c r="U632" s="29"/>
      <c r="V632" s="29"/>
      <c r="W632" s="29"/>
      <c r="X632" s="29"/>
      <c r="Y632" s="29"/>
      <c r="Z632" s="29"/>
      <c r="AA632" s="29"/>
    </row>
    <row r="633" spans="16:27" x14ac:dyDescent="0.2">
      <c r="P633" s="29"/>
      <c r="Q633" s="79"/>
      <c r="R633" s="79"/>
      <c r="S633" s="79"/>
      <c r="T633" s="79"/>
      <c r="U633" s="29"/>
      <c r="V633" s="29"/>
      <c r="W633" s="29"/>
      <c r="X633" s="29"/>
      <c r="Y633" s="29"/>
      <c r="Z633" s="29"/>
      <c r="AA633" s="29"/>
    </row>
    <row r="634" spans="16:27" x14ac:dyDescent="0.2">
      <c r="P634" s="29"/>
      <c r="Q634" s="79"/>
      <c r="R634" s="79"/>
      <c r="S634" s="79"/>
      <c r="T634" s="79"/>
      <c r="U634" s="29"/>
      <c r="V634" s="29"/>
      <c r="W634" s="29"/>
      <c r="X634" s="29"/>
      <c r="Y634" s="29"/>
      <c r="Z634" s="29"/>
      <c r="AA634" s="29"/>
    </row>
    <row r="635" spans="16:27" x14ac:dyDescent="0.2">
      <c r="P635" s="29"/>
      <c r="Q635" s="79"/>
      <c r="R635" s="79"/>
      <c r="S635" s="79"/>
      <c r="T635" s="79"/>
      <c r="U635" s="29"/>
      <c r="V635" s="29"/>
      <c r="W635" s="29"/>
      <c r="X635" s="29"/>
      <c r="Y635" s="29"/>
      <c r="Z635" s="29"/>
      <c r="AA635" s="29"/>
    </row>
    <row r="636" spans="16:27" x14ac:dyDescent="0.2">
      <c r="P636" s="29"/>
      <c r="Q636" s="79"/>
      <c r="R636" s="79"/>
      <c r="S636" s="79"/>
      <c r="T636" s="79"/>
      <c r="U636" s="29"/>
      <c r="V636" s="29"/>
      <c r="W636" s="29"/>
      <c r="X636" s="29"/>
      <c r="Y636" s="29"/>
      <c r="Z636" s="29"/>
      <c r="AA636" s="29"/>
    </row>
    <row r="637" spans="16:27" x14ac:dyDescent="0.2">
      <c r="P637" s="29"/>
      <c r="Q637" s="79"/>
      <c r="R637" s="79"/>
      <c r="S637" s="79"/>
      <c r="T637" s="79"/>
      <c r="U637" s="29"/>
      <c r="V637" s="29"/>
      <c r="W637" s="29"/>
      <c r="X637" s="29"/>
      <c r="Y637" s="29"/>
      <c r="Z637" s="29"/>
      <c r="AA637" s="29"/>
    </row>
    <row r="638" spans="16:27" x14ac:dyDescent="0.2">
      <c r="P638" s="29"/>
      <c r="Q638" s="79"/>
      <c r="R638" s="79"/>
      <c r="S638" s="79"/>
      <c r="T638" s="79"/>
      <c r="U638" s="29"/>
      <c r="V638" s="29"/>
      <c r="W638" s="29"/>
      <c r="X638" s="29"/>
      <c r="Y638" s="29"/>
      <c r="Z638" s="29"/>
      <c r="AA638" s="29"/>
    </row>
    <row r="639" spans="16:27" x14ac:dyDescent="0.2">
      <c r="P639" s="29"/>
      <c r="Q639" s="79"/>
      <c r="R639" s="79"/>
      <c r="S639" s="79"/>
      <c r="T639" s="79"/>
      <c r="U639" s="29"/>
      <c r="V639" s="29"/>
      <c r="W639" s="29"/>
      <c r="X639" s="29"/>
      <c r="Y639" s="29"/>
      <c r="Z639" s="29"/>
      <c r="AA639" s="29"/>
    </row>
    <row r="640" spans="16:27" x14ac:dyDescent="0.2">
      <c r="P640" s="29"/>
      <c r="Q640" s="79"/>
      <c r="R640" s="79"/>
      <c r="S640" s="79"/>
      <c r="T640" s="79"/>
      <c r="U640" s="29"/>
      <c r="V640" s="29"/>
      <c r="W640" s="29"/>
      <c r="X640" s="29"/>
      <c r="Y640" s="29"/>
      <c r="Z640" s="29"/>
      <c r="AA640" s="29"/>
    </row>
    <row r="641" spans="16:27" x14ac:dyDescent="0.2">
      <c r="P641" s="29"/>
      <c r="Q641" s="79"/>
      <c r="R641" s="79"/>
      <c r="S641" s="79"/>
      <c r="T641" s="79"/>
      <c r="U641" s="29"/>
      <c r="V641" s="29"/>
      <c r="W641" s="29"/>
      <c r="X641" s="29"/>
      <c r="Y641" s="29"/>
      <c r="Z641" s="29"/>
      <c r="AA641" s="29"/>
    </row>
    <row r="642" spans="16:27" x14ac:dyDescent="0.2">
      <c r="P642" s="29"/>
      <c r="Q642" s="79"/>
      <c r="R642" s="79"/>
      <c r="S642" s="79"/>
      <c r="T642" s="79"/>
      <c r="U642" s="29"/>
      <c r="V642" s="29"/>
      <c r="W642" s="29"/>
      <c r="X642" s="29"/>
      <c r="Y642" s="29"/>
      <c r="Z642" s="29"/>
      <c r="AA642" s="29"/>
    </row>
    <row r="643" spans="16:27" x14ac:dyDescent="0.2">
      <c r="P643" s="29"/>
      <c r="Q643" s="79"/>
      <c r="R643" s="79"/>
      <c r="S643" s="79"/>
      <c r="T643" s="79"/>
      <c r="U643" s="29"/>
      <c r="V643" s="29"/>
      <c r="W643" s="29"/>
      <c r="X643" s="29"/>
      <c r="Y643" s="29"/>
      <c r="Z643" s="29"/>
      <c r="AA643" s="29"/>
    </row>
    <row r="644" spans="16:27" x14ac:dyDescent="0.2">
      <c r="P644" s="29"/>
      <c r="Q644" s="79"/>
      <c r="R644" s="79"/>
      <c r="S644" s="79"/>
      <c r="T644" s="79"/>
      <c r="U644" s="29"/>
      <c r="V644" s="29"/>
      <c r="W644" s="29"/>
      <c r="X644" s="29"/>
      <c r="Y644" s="29"/>
      <c r="Z644" s="29"/>
      <c r="AA644" s="29"/>
    </row>
    <row r="645" spans="16:27" x14ac:dyDescent="0.2">
      <c r="P645" s="29"/>
      <c r="Q645" s="79"/>
      <c r="R645" s="79"/>
      <c r="S645" s="79"/>
      <c r="T645" s="79"/>
      <c r="U645" s="29"/>
      <c r="V645" s="29"/>
      <c r="W645" s="29"/>
      <c r="X645" s="29"/>
      <c r="Y645" s="29"/>
      <c r="Z645" s="29"/>
      <c r="AA645" s="29"/>
    </row>
    <row r="646" spans="16:27" x14ac:dyDescent="0.2">
      <c r="P646" s="29"/>
      <c r="Q646" s="79"/>
      <c r="R646" s="79"/>
      <c r="S646" s="79"/>
      <c r="T646" s="79"/>
      <c r="U646" s="29"/>
      <c r="V646" s="29"/>
      <c r="W646" s="29"/>
      <c r="X646" s="29"/>
      <c r="Y646" s="29"/>
      <c r="Z646" s="29"/>
      <c r="AA646" s="29"/>
    </row>
    <row r="647" spans="16:27" x14ac:dyDescent="0.2">
      <c r="P647" s="29"/>
      <c r="Q647" s="79"/>
      <c r="R647" s="79"/>
      <c r="S647" s="79"/>
      <c r="T647" s="79"/>
      <c r="U647" s="29"/>
      <c r="V647" s="29"/>
      <c r="W647" s="29"/>
      <c r="X647" s="29"/>
      <c r="Y647" s="29"/>
      <c r="Z647" s="29"/>
      <c r="AA647" s="29"/>
    </row>
    <row r="648" spans="16:27" x14ac:dyDescent="0.2">
      <c r="P648" s="29"/>
      <c r="Q648" s="79"/>
      <c r="R648" s="79"/>
      <c r="S648" s="79"/>
      <c r="T648" s="79"/>
      <c r="U648" s="29"/>
      <c r="V648" s="29"/>
      <c r="W648" s="29"/>
      <c r="X648" s="29"/>
      <c r="Y648" s="29"/>
      <c r="Z648" s="29"/>
      <c r="AA648" s="29"/>
    </row>
    <row r="649" spans="16:27" x14ac:dyDescent="0.2">
      <c r="P649" s="29"/>
      <c r="Q649" s="79"/>
      <c r="R649" s="79"/>
      <c r="S649" s="79"/>
      <c r="T649" s="79"/>
      <c r="U649" s="29"/>
      <c r="V649" s="29"/>
      <c r="W649" s="29"/>
      <c r="X649" s="29"/>
      <c r="Y649" s="29"/>
      <c r="Z649" s="29"/>
      <c r="AA649" s="29"/>
    </row>
    <row r="650" spans="16:27" x14ac:dyDescent="0.2">
      <c r="P650" s="29"/>
      <c r="Q650" s="79"/>
      <c r="R650" s="79"/>
      <c r="S650" s="79"/>
      <c r="T650" s="79"/>
      <c r="U650" s="29"/>
      <c r="V650" s="29"/>
      <c r="W650" s="29"/>
      <c r="X650" s="29"/>
      <c r="Y650" s="29"/>
      <c r="Z650" s="29"/>
      <c r="AA650" s="29"/>
    </row>
    <row r="651" spans="16:27" x14ac:dyDescent="0.2">
      <c r="P651" s="29"/>
      <c r="Q651" s="79"/>
      <c r="R651" s="79"/>
      <c r="S651" s="79"/>
      <c r="T651" s="79"/>
      <c r="U651" s="29"/>
      <c r="V651" s="29"/>
      <c r="W651" s="29"/>
      <c r="X651" s="29"/>
      <c r="Y651" s="29"/>
      <c r="Z651" s="29"/>
      <c r="AA651" s="29"/>
    </row>
    <row r="652" spans="16:27" x14ac:dyDescent="0.2">
      <c r="P652" s="29"/>
      <c r="Q652" s="79"/>
      <c r="R652" s="79"/>
      <c r="S652" s="79"/>
      <c r="T652" s="79"/>
      <c r="U652" s="29"/>
      <c r="V652" s="29"/>
      <c r="W652" s="29"/>
      <c r="X652" s="29"/>
      <c r="Y652" s="29"/>
      <c r="Z652" s="29"/>
      <c r="AA652" s="29"/>
    </row>
    <row r="653" spans="16:27" x14ac:dyDescent="0.2">
      <c r="P653" s="29"/>
      <c r="Q653" s="79"/>
      <c r="R653" s="79"/>
      <c r="S653" s="79"/>
      <c r="T653" s="79"/>
      <c r="U653" s="29"/>
      <c r="V653" s="29"/>
      <c r="W653" s="29"/>
      <c r="X653" s="29"/>
      <c r="Y653" s="29"/>
      <c r="Z653" s="29"/>
      <c r="AA653" s="29"/>
    </row>
    <row r="654" spans="16:27" x14ac:dyDescent="0.2">
      <c r="P654" s="29"/>
      <c r="Q654" s="79"/>
      <c r="R654" s="79"/>
      <c r="S654" s="79"/>
      <c r="T654" s="79"/>
      <c r="U654" s="29"/>
      <c r="V654" s="29"/>
      <c r="W654" s="29"/>
      <c r="X654" s="29"/>
      <c r="Y654" s="29"/>
      <c r="Z654" s="29"/>
      <c r="AA654" s="29"/>
    </row>
    <row r="655" spans="16:27" x14ac:dyDescent="0.2">
      <c r="P655" s="29"/>
      <c r="Q655" s="79"/>
      <c r="R655" s="79"/>
      <c r="S655" s="79"/>
      <c r="T655" s="79"/>
      <c r="U655" s="29"/>
      <c r="V655" s="29"/>
      <c r="W655" s="29"/>
      <c r="X655" s="29"/>
      <c r="Y655" s="29"/>
      <c r="Z655" s="29"/>
      <c r="AA655" s="29"/>
    </row>
    <row r="656" spans="16:27" x14ac:dyDescent="0.2">
      <c r="P656" s="29"/>
      <c r="Q656" s="79"/>
      <c r="R656" s="79"/>
      <c r="S656" s="79"/>
      <c r="T656" s="79"/>
      <c r="U656" s="29"/>
      <c r="V656" s="29"/>
      <c r="W656" s="29"/>
      <c r="X656" s="29"/>
      <c r="Y656" s="29"/>
      <c r="Z656" s="29"/>
      <c r="AA656" s="29"/>
    </row>
    <row r="657" spans="16:27" x14ac:dyDescent="0.2">
      <c r="P657" s="29"/>
      <c r="Q657" s="79"/>
      <c r="R657" s="79"/>
      <c r="S657" s="79"/>
      <c r="T657" s="79"/>
      <c r="U657" s="29"/>
      <c r="V657" s="29"/>
      <c r="W657" s="29"/>
      <c r="X657" s="29"/>
      <c r="Y657" s="29"/>
      <c r="Z657" s="29"/>
      <c r="AA657" s="29"/>
    </row>
    <row r="658" spans="16:27" x14ac:dyDescent="0.2">
      <c r="P658" s="29"/>
      <c r="Q658" s="79"/>
      <c r="R658" s="79"/>
      <c r="S658" s="79"/>
      <c r="T658" s="79"/>
      <c r="U658" s="29"/>
      <c r="V658" s="29"/>
      <c r="W658" s="29"/>
      <c r="X658" s="29"/>
      <c r="Y658" s="29"/>
      <c r="Z658" s="29"/>
      <c r="AA658" s="29"/>
    </row>
    <row r="659" spans="16:27" x14ac:dyDescent="0.2">
      <c r="P659" s="29"/>
      <c r="Q659" s="79"/>
      <c r="R659" s="79"/>
      <c r="S659" s="79"/>
      <c r="T659" s="79"/>
      <c r="U659" s="29"/>
      <c r="V659" s="29"/>
      <c r="W659" s="29"/>
      <c r="X659" s="29"/>
      <c r="Y659" s="29"/>
      <c r="Z659" s="29"/>
      <c r="AA659" s="29"/>
    </row>
    <row r="660" spans="16:27" x14ac:dyDescent="0.2">
      <c r="P660" s="29"/>
      <c r="Q660" s="79"/>
      <c r="R660" s="79"/>
      <c r="S660" s="79"/>
      <c r="T660" s="79"/>
      <c r="U660" s="29"/>
      <c r="V660" s="29"/>
      <c r="W660" s="29"/>
      <c r="X660" s="29"/>
      <c r="Y660" s="29"/>
      <c r="Z660" s="29"/>
      <c r="AA660" s="29"/>
    </row>
    <row r="661" spans="16:27" x14ac:dyDescent="0.2">
      <c r="P661" s="29"/>
      <c r="Q661" s="79"/>
      <c r="R661" s="79"/>
      <c r="S661" s="79"/>
      <c r="T661" s="79"/>
      <c r="U661" s="29"/>
      <c r="V661" s="29"/>
      <c r="W661" s="29"/>
      <c r="X661" s="29"/>
      <c r="Y661" s="29"/>
      <c r="Z661" s="29"/>
      <c r="AA661" s="29"/>
    </row>
    <row r="662" spans="16:27" x14ac:dyDescent="0.2">
      <c r="P662" s="29"/>
      <c r="Q662" s="79"/>
      <c r="R662" s="79"/>
      <c r="S662" s="79"/>
      <c r="T662" s="79"/>
      <c r="U662" s="29"/>
      <c r="V662" s="29"/>
      <c r="W662" s="29"/>
      <c r="X662" s="29"/>
      <c r="Y662" s="29"/>
      <c r="Z662" s="29"/>
      <c r="AA662" s="29"/>
    </row>
    <row r="663" spans="16:27" x14ac:dyDescent="0.2">
      <c r="P663" s="29"/>
      <c r="Q663" s="79"/>
      <c r="R663" s="79"/>
      <c r="S663" s="79"/>
      <c r="T663" s="79"/>
      <c r="U663" s="29"/>
      <c r="V663" s="29"/>
      <c r="W663" s="29"/>
      <c r="X663" s="29"/>
      <c r="Y663" s="29"/>
      <c r="Z663" s="29"/>
      <c r="AA663" s="29"/>
    </row>
    <row r="664" spans="16:27" x14ac:dyDescent="0.2">
      <c r="P664" s="29"/>
      <c r="Q664" s="79"/>
      <c r="R664" s="79"/>
      <c r="S664" s="79"/>
      <c r="T664" s="79"/>
      <c r="U664" s="29"/>
      <c r="V664" s="29"/>
      <c r="W664" s="29"/>
      <c r="X664" s="29"/>
      <c r="Y664" s="29"/>
      <c r="Z664" s="29"/>
      <c r="AA664" s="29"/>
    </row>
    <row r="665" spans="16:27" x14ac:dyDescent="0.2">
      <c r="P665" s="29"/>
      <c r="Q665" s="79"/>
      <c r="R665" s="79"/>
      <c r="S665" s="79"/>
      <c r="T665" s="79"/>
      <c r="U665" s="29"/>
      <c r="V665" s="29"/>
      <c r="W665" s="29"/>
      <c r="X665" s="29"/>
      <c r="Y665" s="29"/>
      <c r="Z665" s="29"/>
      <c r="AA665" s="29"/>
    </row>
    <row r="666" spans="16:27" x14ac:dyDescent="0.2">
      <c r="P666" s="29"/>
      <c r="Q666" s="79"/>
      <c r="R666" s="79"/>
      <c r="S666" s="79"/>
      <c r="T666" s="79"/>
      <c r="U666" s="29"/>
      <c r="V666" s="29"/>
      <c r="W666" s="29"/>
      <c r="X666" s="29"/>
      <c r="Y666" s="29"/>
      <c r="Z666" s="29"/>
      <c r="AA666" s="29"/>
    </row>
    <row r="667" spans="16:27" x14ac:dyDescent="0.2">
      <c r="P667" s="29"/>
      <c r="Q667" s="79"/>
      <c r="R667" s="79"/>
      <c r="S667" s="79"/>
      <c r="T667" s="79"/>
      <c r="U667" s="29"/>
      <c r="V667" s="29"/>
      <c r="W667" s="29"/>
      <c r="X667" s="29"/>
      <c r="Y667" s="29"/>
      <c r="Z667" s="29"/>
      <c r="AA667" s="29"/>
    </row>
    <row r="668" spans="16:27" x14ac:dyDescent="0.2">
      <c r="P668" s="29"/>
      <c r="Q668" s="79"/>
      <c r="R668" s="79"/>
      <c r="S668" s="79"/>
      <c r="T668" s="79"/>
      <c r="U668" s="29"/>
      <c r="V668" s="29"/>
      <c r="W668" s="29"/>
      <c r="X668" s="29"/>
      <c r="Y668" s="29"/>
      <c r="Z668" s="29"/>
      <c r="AA668" s="29"/>
    </row>
    <row r="669" spans="16:27" x14ac:dyDescent="0.2">
      <c r="P669" s="29"/>
      <c r="Q669" s="79"/>
      <c r="R669" s="79"/>
      <c r="S669" s="79"/>
      <c r="T669" s="79"/>
      <c r="U669" s="29"/>
      <c r="V669" s="29"/>
      <c r="W669" s="29"/>
      <c r="X669" s="29"/>
      <c r="Y669" s="29"/>
      <c r="Z669" s="29"/>
      <c r="AA669" s="29"/>
    </row>
    <row r="670" spans="16:27" x14ac:dyDescent="0.2">
      <c r="P670" s="29"/>
      <c r="Q670" s="79"/>
      <c r="R670" s="79"/>
      <c r="S670" s="79"/>
      <c r="T670" s="79"/>
      <c r="U670" s="29"/>
      <c r="V670" s="29"/>
      <c r="W670" s="29"/>
      <c r="X670" s="29"/>
      <c r="Y670" s="29"/>
      <c r="Z670" s="29"/>
      <c r="AA670" s="29"/>
    </row>
    <row r="671" spans="16:27" x14ac:dyDescent="0.2">
      <c r="P671" s="29"/>
      <c r="Q671" s="79"/>
      <c r="R671" s="79"/>
      <c r="S671" s="79"/>
      <c r="T671" s="79"/>
      <c r="U671" s="29"/>
      <c r="V671" s="29"/>
      <c r="W671" s="29"/>
      <c r="X671" s="29"/>
      <c r="Y671" s="29"/>
      <c r="Z671" s="29"/>
      <c r="AA671" s="29"/>
    </row>
    <row r="672" spans="16:27" x14ac:dyDescent="0.2">
      <c r="P672" s="29"/>
      <c r="Q672" s="79"/>
      <c r="R672" s="79"/>
      <c r="S672" s="79"/>
      <c r="T672" s="79"/>
      <c r="U672" s="29"/>
      <c r="V672" s="29"/>
      <c r="W672" s="29"/>
      <c r="X672" s="29"/>
      <c r="Y672" s="29"/>
      <c r="Z672" s="29"/>
      <c r="AA672" s="29"/>
    </row>
    <row r="673" spans="16:27" x14ac:dyDescent="0.2">
      <c r="P673" s="29"/>
      <c r="Q673" s="79"/>
      <c r="R673" s="79"/>
      <c r="S673" s="79"/>
      <c r="T673" s="79"/>
      <c r="U673" s="29"/>
      <c r="V673" s="29"/>
      <c r="W673" s="29"/>
      <c r="X673" s="29"/>
      <c r="Y673" s="29"/>
      <c r="Z673" s="29"/>
      <c r="AA673" s="29"/>
    </row>
    <row r="674" spans="16:27" x14ac:dyDescent="0.2">
      <c r="P674" s="29"/>
      <c r="Q674" s="79"/>
      <c r="R674" s="79"/>
      <c r="S674" s="79"/>
      <c r="T674" s="79"/>
      <c r="U674" s="29"/>
      <c r="V674" s="29"/>
      <c r="W674" s="29"/>
      <c r="X674" s="29"/>
      <c r="Y674" s="29"/>
      <c r="Z674" s="29"/>
      <c r="AA674" s="29"/>
    </row>
    <row r="675" spans="16:27" x14ac:dyDescent="0.2">
      <c r="P675" s="29"/>
      <c r="Q675" s="79"/>
      <c r="R675" s="79"/>
      <c r="S675" s="79"/>
      <c r="T675" s="79"/>
      <c r="U675" s="29"/>
      <c r="V675" s="29"/>
      <c r="W675" s="29"/>
      <c r="X675" s="29"/>
      <c r="Y675" s="29"/>
      <c r="Z675" s="29"/>
      <c r="AA675" s="29"/>
    </row>
    <row r="676" spans="16:27" x14ac:dyDescent="0.2">
      <c r="P676" s="29"/>
      <c r="Q676" s="79"/>
      <c r="R676" s="79"/>
      <c r="S676" s="79"/>
      <c r="T676" s="79"/>
      <c r="U676" s="29"/>
      <c r="V676" s="29"/>
      <c r="W676" s="29"/>
      <c r="X676" s="29"/>
      <c r="Y676" s="29"/>
      <c r="Z676" s="29"/>
      <c r="AA676" s="29"/>
    </row>
    <row r="677" spans="16:27" x14ac:dyDescent="0.2">
      <c r="P677" s="29"/>
      <c r="Q677" s="79"/>
      <c r="R677" s="79"/>
      <c r="S677" s="79"/>
      <c r="T677" s="79"/>
      <c r="U677" s="29"/>
      <c r="V677" s="29"/>
      <c r="W677" s="29"/>
      <c r="X677" s="29"/>
      <c r="Y677" s="29"/>
      <c r="Z677" s="29"/>
      <c r="AA677" s="29"/>
    </row>
    <row r="678" spans="16:27" x14ac:dyDescent="0.2">
      <c r="P678" s="29"/>
      <c r="Q678" s="79"/>
      <c r="R678" s="79"/>
      <c r="S678" s="79"/>
      <c r="T678" s="79"/>
      <c r="U678" s="29"/>
      <c r="V678" s="29"/>
      <c r="W678" s="29"/>
      <c r="X678" s="29"/>
      <c r="Y678" s="29"/>
      <c r="Z678" s="29"/>
      <c r="AA678" s="29"/>
    </row>
    <row r="679" spans="16:27" x14ac:dyDescent="0.2">
      <c r="P679" s="29"/>
      <c r="Q679" s="79"/>
      <c r="R679" s="79"/>
      <c r="S679" s="79"/>
      <c r="T679" s="79"/>
      <c r="U679" s="29"/>
      <c r="V679" s="29"/>
      <c r="W679" s="29"/>
      <c r="X679" s="29"/>
      <c r="Y679" s="29"/>
      <c r="Z679" s="29"/>
      <c r="AA679" s="29"/>
    </row>
    <row r="680" spans="16:27" x14ac:dyDescent="0.2">
      <c r="P680" s="29"/>
      <c r="Q680" s="79"/>
      <c r="R680" s="79"/>
      <c r="S680" s="79"/>
      <c r="T680" s="79"/>
      <c r="U680" s="29"/>
      <c r="V680" s="29"/>
      <c r="W680" s="29"/>
      <c r="X680" s="29"/>
      <c r="Y680" s="29"/>
      <c r="Z680" s="29"/>
      <c r="AA680" s="29"/>
    </row>
    <row r="681" spans="16:27" x14ac:dyDescent="0.2">
      <c r="P681" s="29"/>
      <c r="Q681" s="79"/>
      <c r="R681" s="79"/>
      <c r="S681" s="79"/>
      <c r="T681" s="79"/>
      <c r="U681" s="29"/>
      <c r="V681" s="29"/>
      <c r="W681" s="29"/>
      <c r="X681" s="29"/>
      <c r="Y681" s="29"/>
      <c r="Z681" s="29"/>
      <c r="AA681" s="29"/>
    </row>
    <row r="682" spans="16:27" x14ac:dyDescent="0.2">
      <c r="P682" s="29"/>
      <c r="Q682" s="79"/>
      <c r="R682" s="79"/>
      <c r="S682" s="79"/>
      <c r="T682" s="79"/>
      <c r="U682" s="29"/>
      <c r="V682" s="29"/>
      <c r="W682" s="29"/>
      <c r="X682" s="29"/>
      <c r="Y682" s="29"/>
      <c r="Z682" s="29"/>
      <c r="AA682" s="29"/>
    </row>
    <row r="683" spans="16:27" x14ac:dyDescent="0.2">
      <c r="P683" s="29"/>
      <c r="Q683" s="79"/>
      <c r="R683" s="79"/>
      <c r="S683" s="79"/>
      <c r="T683" s="79"/>
      <c r="U683" s="29"/>
      <c r="V683" s="29"/>
      <c r="W683" s="29"/>
      <c r="X683" s="29"/>
      <c r="Y683" s="29"/>
      <c r="Z683" s="29"/>
      <c r="AA683" s="29"/>
    </row>
    <row r="684" spans="16:27" x14ac:dyDescent="0.2">
      <c r="P684" s="29"/>
      <c r="Q684" s="79"/>
      <c r="R684" s="79"/>
      <c r="S684" s="79"/>
      <c r="T684" s="79"/>
      <c r="U684" s="29"/>
      <c r="V684" s="29"/>
      <c r="W684" s="29"/>
      <c r="X684" s="29"/>
      <c r="Y684" s="29"/>
      <c r="Z684" s="29"/>
      <c r="AA684" s="29"/>
    </row>
    <row r="685" spans="16:27" x14ac:dyDescent="0.2">
      <c r="P685" s="29"/>
      <c r="Q685" s="79"/>
      <c r="R685" s="79"/>
      <c r="S685" s="79"/>
      <c r="T685" s="79"/>
      <c r="U685" s="29"/>
      <c r="V685" s="29"/>
      <c r="W685" s="29"/>
      <c r="X685" s="29"/>
      <c r="Y685" s="29"/>
      <c r="Z685" s="29"/>
      <c r="AA685" s="29"/>
    </row>
    <row r="686" spans="16:27" x14ac:dyDescent="0.2">
      <c r="P686" s="29"/>
      <c r="Q686" s="79"/>
      <c r="R686" s="79"/>
      <c r="S686" s="79"/>
      <c r="T686" s="79"/>
      <c r="U686" s="29"/>
      <c r="V686" s="29"/>
      <c r="W686" s="29"/>
      <c r="X686" s="29"/>
      <c r="Y686" s="29"/>
      <c r="Z686" s="29"/>
      <c r="AA686" s="29"/>
    </row>
    <row r="687" spans="16:27" x14ac:dyDescent="0.2">
      <c r="P687" s="29"/>
      <c r="Q687" s="79"/>
      <c r="R687" s="79"/>
      <c r="S687" s="79"/>
      <c r="T687" s="79"/>
      <c r="U687" s="29"/>
      <c r="V687" s="29"/>
      <c r="W687" s="29"/>
      <c r="X687" s="29"/>
      <c r="Y687" s="29"/>
      <c r="Z687" s="29"/>
      <c r="AA687" s="29"/>
    </row>
    <row r="688" spans="16:27" x14ac:dyDescent="0.2">
      <c r="P688" s="29"/>
      <c r="Q688" s="79"/>
      <c r="R688" s="79"/>
      <c r="S688" s="79"/>
      <c r="T688" s="79"/>
      <c r="U688" s="29"/>
      <c r="V688" s="29"/>
      <c r="W688" s="29"/>
      <c r="X688" s="29"/>
      <c r="Y688" s="29"/>
      <c r="Z688" s="29"/>
      <c r="AA688" s="29"/>
    </row>
    <row r="689" spans="16:27" x14ac:dyDescent="0.2">
      <c r="P689" s="29"/>
      <c r="Q689" s="79"/>
      <c r="R689" s="79"/>
      <c r="S689" s="79"/>
      <c r="T689" s="79"/>
      <c r="U689" s="29"/>
      <c r="V689" s="29"/>
      <c r="W689" s="29"/>
      <c r="X689" s="29"/>
      <c r="Y689" s="29"/>
      <c r="Z689" s="29"/>
      <c r="AA689" s="29"/>
    </row>
    <row r="690" spans="16:27" x14ac:dyDescent="0.2">
      <c r="P690" s="29"/>
      <c r="Q690" s="79"/>
      <c r="R690" s="79"/>
      <c r="S690" s="79"/>
      <c r="T690" s="79"/>
      <c r="U690" s="29"/>
      <c r="V690" s="29"/>
      <c r="W690" s="29"/>
      <c r="X690" s="29"/>
      <c r="Y690" s="29"/>
      <c r="Z690" s="29"/>
      <c r="AA690" s="29"/>
    </row>
    <row r="691" spans="16:27" x14ac:dyDescent="0.2">
      <c r="P691" s="29"/>
      <c r="Q691" s="79"/>
      <c r="R691" s="79"/>
      <c r="S691" s="79"/>
      <c r="T691" s="79"/>
      <c r="U691" s="29"/>
      <c r="V691" s="29"/>
      <c r="W691" s="29"/>
      <c r="X691" s="29"/>
      <c r="Y691" s="29"/>
      <c r="Z691" s="29"/>
      <c r="AA691" s="29"/>
    </row>
    <row r="692" spans="16:27" x14ac:dyDescent="0.2">
      <c r="P692" s="29"/>
      <c r="Q692" s="79"/>
      <c r="R692" s="79"/>
      <c r="S692" s="79"/>
      <c r="T692" s="79"/>
      <c r="U692" s="29"/>
      <c r="V692" s="29"/>
      <c r="W692" s="29"/>
      <c r="X692" s="29"/>
      <c r="Y692" s="29"/>
      <c r="Z692" s="29"/>
      <c r="AA692" s="29"/>
    </row>
    <row r="693" spans="16:27" x14ac:dyDescent="0.2">
      <c r="P693" s="29"/>
      <c r="Q693" s="79"/>
      <c r="R693" s="79"/>
      <c r="S693" s="79"/>
      <c r="T693" s="79"/>
      <c r="U693" s="29"/>
      <c r="V693" s="29"/>
      <c r="W693" s="29"/>
      <c r="X693" s="29"/>
      <c r="Y693" s="29"/>
      <c r="Z693" s="29"/>
      <c r="AA693" s="29"/>
    </row>
    <row r="694" spans="16:27" x14ac:dyDescent="0.2">
      <c r="P694" s="29"/>
      <c r="Q694" s="79"/>
      <c r="R694" s="79"/>
      <c r="S694" s="79"/>
      <c r="T694" s="79"/>
      <c r="U694" s="29"/>
      <c r="V694" s="29"/>
      <c r="W694" s="29"/>
      <c r="X694" s="29"/>
      <c r="Y694" s="29"/>
      <c r="Z694" s="29"/>
      <c r="AA694" s="29"/>
    </row>
    <row r="695" spans="16:27" x14ac:dyDescent="0.2">
      <c r="P695" s="29"/>
      <c r="Q695" s="79"/>
      <c r="R695" s="79"/>
      <c r="S695" s="79"/>
      <c r="T695" s="79"/>
      <c r="U695" s="29"/>
      <c r="V695" s="29"/>
      <c r="W695" s="29"/>
      <c r="X695" s="29"/>
      <c r="Y695" s="29"/>
      <c r="Z695" s="29"/>
      <c r="AA695" s="29"/>
    </row>
    <row r="696" spans="16:27" x14ac:dyDescent="0.2">
      <c r="P696" s="29"/>
      <c r="Q696" s="79"/>
      <c r="R696" s="79"/>
      <c r="S696" s="79"/>
      <c r="T696" s="79"/>
      <c r="U696" s="29"/>
      <c r="V696" s="29"/>
      <c r="W696" s="29"/>
      <c r="X696" s="29"/>
      <c r="Y696" s="29"/>
      <c r="Z696" s="29"/>
      <c r="AA696" s="29"/>
    </row>
    <row r="697" spans="16:27" x14ac:dyDescent="0.2">
      <c r="P697" s="29"/>
      <c r="Q697" s="79"/>
      <c r="R697" s="79"/>
      <c r="S697" s="79"/>
      <c r="T697" s="79"/>
      <c r="U697" s="29"/>
      <c r="V697" s="29"/>
      <c r="W697" s="29"/>
      <c r="X697" s="29"/>
      <c r="Y697" s="29"/>
      <c r="Z697" s="29"/>
      <c r="AA697" s="29"/>
    </row>
    <row r="698" spans="16:27" x14ac:dyDescent="0.2">
      <c r="P698" s="29"/>
      <c r="Q698" s="79"/>
      <c r="R698" s="79"/>
      <c r="S698" s="79"/>
      <c r="T698" s="79"/>
      <c r="U698" s="29"/>
      <c r="V698" s="29"/>
      <c r="W698" s="29"/>
      <c r="X698" s="29"/>
      <c r="Y698" s="29"/>
      <c r="Z698" s="29"/>
      <c r="AA698" s="29"/>
    </row>
    <row r="699" spans="16:27" x14ac:dyDescent="0.2">
      <c r="P699" s="29"/>
      <c r="Q699" s="79"/>
      <c r="R699" s="79"/>
      <c r="S699" s="79"/>
      <c r="T699" s="79"/>
      <c r="U699" s="29"/>
      <c r="V699" s="29"/>
      <c r="W699" s="29"/>
      <c r="X699" s="29"/>
      <c r="Y699" s="29"/>
      <c r="Z699" s="29"/>
      <c r="AA699" s="29"/>
    </row>
    <row r="700" spans="16:27" x14ac:dyDescent="0.2">
      <c r="P700" s="29"/>
      <c r="Q700" s="79"/>
      <c r="R700" s="79"/>
      <c r="S700" s="79"/>
      <c r="T700" s="79"/>
      <c r="U700" s="29"/>
      <c r="V700" s="29"/>
      <c r="W700" s="29"/>
      <c r="X700" s="29"/>
      <c r="Y700" s="29"/>
      <c r="Z700" s="29"/>
      <c r="AA700" s="29"/>
    </row>
    <row r="701" spans="16:27" x14ac:dyDescent="0.2">
      <c r="P701" s="29"/>
      <c r="Q701" s="79"/>
      <c r="R701" s="79"/>
      <c r="S701" s="79"/>
      <c r="T701" s="79"/>
      <c r="U701" s="29"/>
      <c r="V701" s="29"/>
      <c r="W701" s="29"/>
      <c r="X701" s="29"/>
      <c r="Y701" s="29"/>
      <c r="Z701" s="29"/>
      <c r="AA701" s="29"/>
    </row>
    <row r="702" spans="16:27" x14ac:dyDescent="0.2">
      <c r="P702" s="29"/>
      <c r="Q702" s="79"/>
      <c r="R702" s="79"/>
      <c r="S702" s="79"/>
      <c r="T702" s="79"/>
      <c r="U702" s="29"/>
      <c r="V702" s="29"/>
      <c r="W702" s="29"/>
      <c r="X702" s="29"/>
      <c r="Y702" s="29"/>
      <c r="Z702" s="29"/>
      <c r="AA702" s="29"/>
    </row>
    <row r="703" spans="16:27" x14ac:dyDescent="0.2">
      <c r="P703" s="29"/>
      <c r="Q703" s="79"/>
      <c r="R703" s="79"/>
      <c r="S703" s="79"/>
      <c r="T703" s="79"/>
      <c r="U703" s="29"/>
      <c r="V703" s="29"/>
      <c r="W703" s="29"/>
      <c r="X703" s="29"/>
      <c r="Y703" s="29"/>
      <c r="Z703" s="29"/>
      <c r="AA703" s="29"/>
    </row>
    <row r="704" spans="16:27" x14ac:dyDescent="0.2">
      <c r="P704" s="29"/>
      <c r="Q704" s="79"/>
      <c r="R704" s="79"/>
      <c r="S704" s="79"/>
      <c r="T704" s="79"/>
      <c r="U704" s="29"/>
      <c r="V704" s="29"/>
      <c r="W704" s="29"/>
      <c r="X704" s="29"/>
      <c r="Y704" s="29"/>
      <c r="Z704" s="29"/>
      <c r="AA704" s="29"/>
    </row>
    <row r="705" spans="16:27" x14ac:dyDescent="0.2">
      <c r="P705" s="29"/>
      <c r="Q705" s="79"/>
      <c r="R705" s="79"/>
      <c r="S705" s="79"/>
      <c r="T705" s="79"/>
      <c r="U705" s="29"/>
      <c r="V705" s="29"/>
      <c r="W705" s="29"/>
      <c r="X705" s="29"/>
      <c r="Y705" s="29"/>
      <c r="Z705" s="29"/>
      <c r="AA705" s="29"/>
    </row>
    <row r="706" spans="16:27" x14ac:dyDescent="0.2">
      <c r="P706" s="29"/>
      <c r="Q706" s="79"/>
      <c r="R706" s="79"/>
      <c r="S706" s="79"/>
      <c r="T706" s="79"/>
      <c r="U706" s="29"/>
      <c r="V706" s="29"/>
      <c r="W706" s="29"/>
      <c r="X706" s="29"/>
      <c r="Y706" s="29"/>
      <c r="Z706" s="29"/>
      <c r="AA706" s="29"/>
    </row>
    <row r="707" spans="16:27" x14ac:dyDescent="0.2">
      <c r="P707" s="29"/>
      <c r="Q707" s="79"/>
      <c r="R707" s="79"/>
      <c r="S707" s="79"/>
      <c r="T707" s="79"/>
      <c r="U707" s="29"/>
      <c r="V707" s="29"/>
      <c r="W707" s="29"/>
      <c r="X707" s="29"/>
      <c r="Y707" s="29"/>
      <c r="Z707" s="29"/>
      <c r="AA707" s="29"/>
    </row>
    <row r="708" spans="16:27" x14ac:dyDescent="0.2">
      <c r="P708" s="29"/>
      <c r="Q708" s="79"/>
      <c r="R708" s="79"/>
      <c r="S708" s="79"/>
      <c r="T708" s="79"/>
      <c r="U708" s="29"/>
      <c r="V708" s="29"/>
      <c r="W708" s="29"/>
      <c r="X708" s="29"/>
      <c r="Y708" s="29"/>
      <c r="Z708" s="29"/>
      <c r="AA708" s="29"/>
    </row>
    <row r="709" spans="16:27" x14ac:dyDescent="0.2">
      <c r="P709" s="29"/>
      <c r="Q709" s="79"/>
      <c r="R709" s="79"/>
      <c r="S709" s="79"/>
      <c r="T709" s="79"/>
      <c r="U709" s="29"/>
      <c r="V709" s="29"/>
      <c r="W709" s="29"/>
      <c r="X709" s="29"/>
      <c r="Y709" s="29"/>
      <c r="Z709" s="29"/>
      <c r="AA709" s="29"/>
    </row>
    <row r="710" spans="16:27" x14ac:dyDescent="0.2">
      <c r="P710" s="29"/>
      <c r="Q710" s="79"/>
      <c r="R710" s="79"/>
      <c r="S710" s="79"/>
      <c r="T710" s="79"/>
      <c r="U710" s="29"/>
      <c r="V710" s="29"/>
      <c r="W710" s="29"/>
      <c r="X710" s="29"/>
      <c r="Y710" s="29"/>
      <c r="Z710" s="29"/>
      <c r="AA710" s="29"/>
    </row>
    <row r="711" spans="16:27" x14ac:dyDescent="0.2">
      <c r="P711" s="29"/>
      <c r="Q711" s="79"/>
      <c r="R711" s="79"/>
      <c r="S711" s="79"/>
      <c r="T711" s="79"/>
      <c r="U711" s="29"/>
      <c r="V711" s="29"/>
      <c r="W711" s="29"/>
      <c r="X711" s="29"/>
      <c r="Y711" s="29"/>
      <c r="Z711" s="29"/>
      <c r="AA711" s="29"/>
    </row>
    <row r="712" spans="16:27" x14ac:dyDescent="0.2">
      <c r="P712" s="29"/>
      <c r="Q712" s="79"/>
      <c r="R712" s="79"/>
      <c r="S712" s="79"/>
      <c r="T712" s="79"/>
      <c r="U712" s="29"/>
      <c r="V712" s="29"/>
      <c r="W712" s="29"/>
      <c r="X712" s="29"/>
      <c r="Y712" s="29"/>
      <c r="Z712" s="29"/>
      <c r="AA712" s="29"/>
    </row>
    <row r="713" spans="16:27" x14ac:dyDescent="0.2">
      <c r="P713" s="29"/>
      <c r="Q713" s="79"/>
      <c r="R713" s="79"/>
      <c r="S713" s="79"/>
      <c r="T713" s="79"/>
      <c r="U713" s="29"/>
      <c r="V713" s="29"/>
      <c r="W713" s="29"/>
      <c r="X713" s="29"/>
      <c r="Y713" s="29"/>
      <c r="Z713" s="29"/>
      <c r="AA713" s="29"/>
    </row>
    <row r="714" spans="16:27" x14ac:dyDescent="0.2">
      <c r="P714" s="29"/>
      <c r="Q714" s="79"/>
      <c r="R714" s="79"/>
      <c r="S714" s="79"/>
      <c r="T714" s="79"/>
      <c r="U714" s="29"/>
      <c r="V714" s="29"/>
      <c r="W714" s="29"/>
      <c r="X714" s="29"/>
      <c r="Y714" s="29"/>
      <c r="Z714" s="29"/>
      <c r="AA714" s="29"/>
    </row>
    <row r="715" spans="16:27" x14ac:dyDescent="0.2">
      <c r="P715" s="29"/>
      <c r="Q715" s="79"/>
      <c r="R715" s="79"/>
      <c r="S715" s="79"/>
      <c r="T715" s="79"/>
      <c r="U715" s="29"/>
      <c r="V715" s="29"/>
      <c r="W715" s="29"/>
      <c r="X715" s="29"/>
      <c r="Y715" s="29"/>
      <c r="Z715" s="29"/>
      <c r="AA715" s="29"/>
    </row>
    <row r="716" spans="16:27" x14ac:dyDescent="0.2">
      <c r="P716" s="29"/>
      <c r="Q716" s="79"/>
      <c r="R716" s="79"/>
      <c r="S716" s="79"/>
      <c r="T716" s="79"/>
      <c r="U716" s="29"/>
      <c r="V716" s="29"/>
      <c r="W716" s="29"/>
      <c r="X716" s="29"/>
      <c r="Y716" s="29"/>
      <c r="Z716" s="29"/>
      <c r="AA716" s="29"/>
    </row>
    <row r="717" spans="16:27" x14ac:dyDescent="0.2">
      <c r="P717" s="29"/>
      <c r="Q717" s="79"/>
      <c r="R717" s="79"/>
      <c r="S717" s="79"/>
      <c r="T717" s="79"/>
      <c r="U717" s="29"/>
      <c r="V717" s="29"/>
      <c r="W717" s="29"/>
      <c r="X717" s="29"/>
      <c r="Y717" s="29"/>
      <c r="Z717" s="29"/>
      <c r="AA717" s="29"/>
    </row>
    <row r="718" spans="16:27" x14ac:dyDescent="0.2">
      <c r="P718" s="29"/>
      <c r="Q718" s="79"/>
      <c r="R718" s="79"/>
      <c r="S718" s="79"/>
      <c r="T718" s="79"/>
      <c r="U718" s="29"/>
      <c r="V718" s="29"/>
      <c r="W718" s="29"/>
      <c r="X718" s="29"/>
      <c r="Y718" s="29"/>
      <c r="Z718" s="29"/>
      <c r="AA718" s="29"/>
    </row>
    <row r="719" spans="16:27" x14ac:dyDescent="0.2">
      <c r="P719" s="29"/>
      <c r="Q719" s="79"/>
      <c r="R719" s="79"/>
      <c r="S719" s="79"/>
      <c r="T719" s="79"/>
      <c r="U719" s="29"/>
      <c r="V719" s="29"/>
      <c r="W719" s="29"/>
      <c r="X719" s="29"/>
      <c r="Y719" s="29"/>
      <c r="Z719" s="29"/>
      <c r="AA719" s="29"/>
    </row>
    <row r="720" spans="16:27" x14ac:dyDescent="0.2">
      <c r="P720" s="29"/>
      <c r="Q720" s="79"/>
      <c r="R720" s="79"/>
      <c r="S720" s="79"/>
      <c r="T720" s="79"/>
      <c r="U720" s="29"/>
      <c r="V720" s="29"/>
      <c r="W720" s="29"/>
      <c r="X720" s="29"/>
      <c r="Y720" s="29"/>
      <c r="Z720" s="29"/>
      <c r="AA720" s="29"/>
    </row>
    <row r="721" spans="16:27" x14ac:dyDescent="0.2">
      <c r="P721" s="29"/>
      <c r="Q721" s="79"/>
      <c r="R721" s="79"/>
      <c r="S721" s="79"/>
      <c r="T721" s="79"/>
      <c r="U721" s="29"/>
      <c r="V721" s="29"/>
      <c r="W721" s="29"/>
      <c r="X721" s="29"/>
      <c r="Y721" s="29"/>
      <c r="Z721" s="29"/>
      <c r="AA721" s="29"/>
    </row>
    <row r="722" spans="16:27" x14ac:dyDescent="0.2">
      <c r="P722" s="29"/>
      <c r="Q722" s="79"/>
      <c r="R722" s="79"/>
      <c r="S722" s="79"/>
      <c r="T722" s="79"/>
      <c r="U722" s="29"/>
      <c r="V722" s="29"/>
      <c r="W722" s="29"/>
      <c r="X722" s="29"/>
      <c r="Y722" s="29"/>
      <c r="Z722" s="29"/>
      <c r="AA722" s="29"/>
    </row>
    <row r="723" spans="16:27" x14ac:dyDescent="0.2">
      <c r="P723" s="29"/>
      <c r="Q723" s="79"/>
      <c r="R723" s="79"/>
      <c r="S723" s="79"/>
      <c r="T723" s="79"/>
      <c r="U723" s="29"/>
      <c r="V723" s="29"/>
      <c r="W723" s="29"/>
      <c r="X723" s="29"/>
      <c r="Y723" s="29"/>
      <c r="Z723" s="29"/>
      <c r="AA723" s="29"/>
    </row>
    <row r="724" spans="16:27" x14ac:dyDescent="0.2">
      <c r="P724" s="29"/>
      <c r="Q724" s="79"/>
      <c r="R724" s="79"/>
      <c r="S724" s="79"/>
      <c r="T724" s="79"/>
      <c r="U724" s="29"/>
      <c r="V724" s="29"/>
      <c r="W724" s="29"/>
      <c r="X724" s="29"/>
      <c r="Y724" s="29"/>
      <c r="Z724" s="29"/>
      <c r="AA724" s="29"/>
    </row>
    <row r="725" spans="16:27" x14ac:dyDescent="0.2">
      <c r="P725" s="29"/>
      <c r="Q725" s="79"/>
      <c r="R725" s="79"/>
      <c r="S725" s="79"/>
      <c r="T725" s="79"/>
      <c r="U725" s="29"/>
      <c r="V725" s="29"/>
      <c r="W725" s="29"/>
      <c r="X725" s="29"/>
      <c r="Y725" s="29"/>
      <c r="Z725" s="29"/>
      <c r="AA725" s="29"/>
    </row>
    <row r="726" spans="16:27" x14ac:dyDescent="0.2">
      <c r="P726" s="29"/>
      <c r="Q726" s="79"/>
      <c r="R726" s="79"/>
      <c r="S726" s="79"/>
      <c r="T726" s="79"/>
      <c r="U726" s="29"/>
      <c r="V726" s="29"/>
      <c r="W726" s="29"/>
      <c r="X726" s="29"/>
      <c r="Y726" s="29"/>
      <c r="Z726" s="29"/>
      <c r="AA726" s="29"/>
    </row>
    <row r="727" spans="16:27" x14ac:dyDescent="0.2">
      <c r="P727" s="29"/>
      <c r="Q727" s="79"/>
      <c r="R727" s="79"/>
      <c r="S727" s="79"/>
      <c r="T727" s="79"/>
      <c r="U727" s="29"/>
      <c r="V727" s="29"/>
      <c r="W727" s="29"/>
      <c r="X727" s="29"/>
      <c r="Y727" s="29"/>
      <c r="Z727" s="29"/>
      <c r="AA727" s="29"/>
    </row>
    <row r="728" spans="16:27" x14ac:dyDescent="0.2">
      <c r="P728" s="29"/>
      <c r="Q728" s="79"/>
      <c r="R728" s="79"/>
      <c r="S728" s="79"/>
      <c r="T728" s="79"/>
      <c r="U728" s="29"/>
      <c r="V728" s="29"/>
      <c r="W728" s="29"/>
      <c r="X728" s="29"/>
      <c r="Y728" s="29"/>
      <c r="Z728" s="29"/>
      <c r="AA728" s="29"/>
    </row>
    <row r="729" spans="16:27" x14ac:dyDescent="0.2">
      <c r="P729" s="29"/>
      <c r="Q729" s="79"/>
      <c r="R729" s="79"/>
      <c r="S729" s="79"/>
      <c r="T729" s="79"/>
      <c r="U729" s="29"/>
      <c r="V729" s="29"/>
      <c r="W729" s="29"/>
      <c r="X729" s="29"/>
      <c r="Y729" s="29"/>
      <c r="Z729" s="29"/>
      <c r="AA729" s="29"/>
    </row>
    <row r="730" spans="16:27" x14ac:dyDescent="0.2">
      <c r="P730" s="29"/>
      <c r="Q730" s="79"/>
      <c r="R730" s="79"/>
      <c r="S730" s="79"/>
      <c r="T730" s="79"/>
      <c r="U730" s="29"/>
      <c r="V730" s="29"/>
      <c r="W730" s="29"/>
      <c r="X730" s="29"/>
      <c r="Y730" s="29"/>
      <c r="Z730" s="29"/>
      <c r="AA730" s="29"/>
    </row>
    <row r="731" spans="16:27" x14ac:dyDescent="0.2">
      <c r="P731" s="29"/>
      <c r="Q731" s="79"/>
      <c r="R731" s="79"/>
      <c r="S731" s="79"/>
      <c r="T731" s="79"/>
      <c r="U731" s="29"/>
      <c r="V731" s="29"/>
      <c r="W731" s="29"/>
      <c r="X731" s="29"/>
      <c r="Y731" s="29"/>
      <c r="Z731" s="29"/>
      <c r="AA731" s="29"/>
    </row>
    <row r="732" spans="16:27" x14ac:dyDescent="0.2">
      <c r="P732" s="29"/>
      <c r="Q732" s="79"/>
      <c r="R732" s="79"/>
      <c r="S732" s="79"/>
      <c r="T732" s="79"/>
      <c r="U732" s="29"/>
      <c r="V732" s="29"/>
      <c r="W732" s="29"/>
      <c r="X732" s="29"/>
      <c r="Y732" s="29"/>
      <c r="Z732" s="29"/>
      <c r="AA732" s="29"/>
    </row>
    <row r="733" spans="16:27" x14ac:dyDescent="0.2">
      <c r="P733" s="29"/>
      <c r="Q733" s="79"/>
      <c r="R733" s="79"/>
      <c r="S733" s="79"/>
      <c r="T733" s="79"/>
      <c r="U733" s="29"/>
      <c r="V733" s="29"/>
      <c r="W733" s="29"/>
      <c r="X733" s="29"/>
      <c r="Y733" s="29"/>
      <c r="Z733" s="29"/>
      <c r="AA733" s="29"/>
    </row>
    <row r="734" spans="16:27" x14ac:dyDescent="0.2">
      <c r="P734" s="29"/>
      <c r="Q734" s="79"/>
      <c r="R734" s="79"/>
      <c r="S734" s="79"/>
      <c r="T734" s="79"/>
      <c r="U734" s="29"/>
      <c r="V734" s="29"/>
      <c r="W734" s="29"/>
      <c r="X734" s="29"/>
      <c r="Y734" s="29"/>
      <c r="Z734" s="29"/>
      <c r="AA734" s="29"/>
    </row>
    <row r="735" spans="16:27" x14ac:dyDescent="0.2">
      <c r="P735" s="29"/>
      <c r="Q735" s="79"/>
      <c r="R735" s="79"/>
      <c r="S735" s="79"/>
      <c r="T735" s="79"/>
      <c r="U735" s="29"/>
      <c r="V735" s="29"/>
      <c r="W735" s="29"/>
      <c r="X735" s="29"/>
      <c r="Y735" s="29"/>
      <c r="Z735" s="29"/>
      <c r="AA735" s="29"/>
    </row>
    <row r="736" spans="16:27" x14ac:dyDescent="0.2">
      <c r="P736" s="29"/>
      <c r="Q736" s="79"/>
      <c r="R736" s="79"/>
      <c r="S736" s="79"/>
      <c r="T736" s="79"/>
      <c r="U736" s="29"/>
      <c r="V736" s="29"/>
      <c r="W736" s="29"/>
      <c r="X736" s="29"/>
      <c r="Y736" s="29"/>
      <c r="Z736" s="29"/>
      <c r="AA736" s="29"/>
    </row>
    <row r="737" spans="16:27" x14ac:dyDescent="0.2">
      <c r="P737" s="29"/>
      <c r="Q737" s="79"/>
      <c r="R737" s="79"/>
      <c r="S737" s="79"/>
      <c r="T737" s="79"/>
      <c r="U737" s="29"/>
      <c r="V737" s="29"/>
      <c r="W737" s="29"/>
      <c r="X737" s="29"/>
      <c r="Y737" s="29"/>
      <c r="Z737" s="29"/>
      <c r="AA737" s="29"/>
    </row>
    <row r="738" spans="16:27" x14ac:dyDescent="0.2">
      <c r="P738" s="29"/>
      <c r="Q738" s="79"/>
      <c r="R738" s="79"/>
      <c r="S738" s="79"/>
      <c r="T738" s="79"/>
      <c r="U738" s="29"/>
      <c r="V738" s="29"/>
      <c r="W738" s="29"/>
      <c r="X738" s="29"/>
      <c r="Y738" s="29"/>
      <c r="Z738" s="29"/>
      <c r="AA738" s="29"/>
    </row>
    <row r="739" spans="16:27" x14ac:dyDescent="0.2">
      <c r="P739" s="29"/>
      <c r="Q739" s="79"/>
      <c r="R739" s="79"/>
      <c r="S739" s="79"/>
      <c r="T739" s="79"/>
      <c r="U739" s="29"/>
      <c r="V739" s="29"/>
      <c r="W739" s="29"/>
      <c r="X739" s="29"/>
      <c r="Y739" s="29"/>
      <c r="Z739" s="29"/>
      <c r="AA739" s="29"/>
    </row>
    <row r="740" spans="16:27" x14ac:dyDescent="0.2">
      <c r="P740" s="29"/>
      <c r="Q740" s="79"/>
      <c r="R740" s="79"/>
      <c r="S740" s="79"/>
      <c r="T740" s="79"/>
      <c r="U740" s="29"/>
      <c r="V740" s="29"/>
      <c r="W740" s="29"/>
      <c r="X740" s="29"/>
      <c r="Y740" s="29"/>
      <c r="Z740" s="29"/>
      <c r="AA740" s="29"/>
    </row>
    <row r="741" spans="16:27" x14ac:dyDescent="0.2">
      <c r="P741" s="29"/>
      <c r="Q741" s="79"/>
      <c r="R741" s="79"/>
      <c r="S741" s="79"/>
      <c r="T741" s="79"/>
      <c r="U741" s="29"/>
      <c r="V741" s="29"/>
      <c r="W741" s="29"/>
      <c r="X741" s="29"/>
      <c r="Y741" s="29"/>
      <c r="Z741" s="29"/>
      <c r="AA741" s="29"/>
    </row>
    <row r="742" spans="16:27" x14ac:dyDescent="0.2">
      <c r="P742" s="29"/>
      <c r="Q742" s="79"/>
      <c r="R742" s="79"/>
      <c r="S742" s="79"/>
      <c r="T742" s="79"/>
      <c r="U742" s="29"/>
      <c r="V742" s="29"/>
      <c r="W742" s="29"/>
      <c r="X742" s="29"/>
      <c r="Y742" s="29"/>
      <c r="Z742" s="29"/>
      <c r="AA742" s="29"/>
    </row>
    <row r="743" spans="16:27" x14ac:dyDescent="0.2">
      <c r="P743" s="29"/>
      <c r="Q743" s="79"/>
      <c r="R743" s="79"/>
      <c r="S743" s="79"/>
      <c r="T743" s="79"/>
      <c r="U743" s="29"/>
      <c r="V743" s="29"/>
      <c r="W743" s="29"/>
      <c r="X743" s="29"/>
      <c r="Y743" s="29"/>
      <c r="Z743" s="29"/>
      <c r="AA743" s="29"/>
    </row>
    <row r="744" spans="16:27" x14ac:dyDescent="0.2">
      <c r="P744" s="29"/>
      <c r="Q744" s="79"/>
      <c r="R744" s="79"/>
      <c r="S744" s="79"/>
      <c r="T744" s="79"/>
      <c r="U744" s="29"/>
      <c r="V744" s="29"/>
      <c r="W744" s="29"/>
      <c r="X744" s="29"/>
      <c r="Y744" s="29"/>
      <c r="Z744" s="29"/>
      <c r="AA744" s="29"/>
    </row>
  </sheetData>
  <sheetProtection formatCells="0" formatColumns="0" formatRows="0" insertColumns="0" insertRows="0" insertHyperlinks="0" deleteColumns="0" deleteRows="0" sort="0" autoFilter="0" pivotTables="0"/>
  <mergeCells count="16">
    <mergeCell ref="A6:N6"/>
    <mergeCell ref="A67:N67"/>
    <mergeCell ref="A130:N130"/>
    <mergeCell ref="A196:N196"/>
    <mergeCell ref="A203:N203"/>
    <mergeCell ref="A254:N254"/>
    <mergeCell ref="A204:N204"/>
    <mergeCell ref="A8:N8"/>
    <mergeCell ref="A9:N9"/>
    <mergeCell ref="A73:N73"/>
    <mergeCell ref="A74:N74"/>
    <mergeCell ref="A136:N136"/>
    <mergeCell ref="A137:N137"/>
    <mergeCell ref="A71:N71"/>
    <mergeCell ref="A135:N135"/>
    <mergeCell ref="A201:N201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1" manualBreakCount="1">
    <brk id="6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379"/>
  <sheetViews>
    <sheetView topLeftCell="A247" zoomScale="46" zoomScaleNormal="46" zoomScaleSheetLayoutView="50" zoomScalePageLayoutView="40" workbookViewId="0">
      <selection activeCell="A259" sqref="A259:N261"/>
    </sheetView>
  </sheetViews>
  <sheetFormatPr baseColWidth="10" defaultRowHeight="12.75" x14ac:dyDescent="0.2"/>
  <cols>
    <col min="1" max="1" width="22.85546875" style="32" customWidth="1"/>
    <col min="2" max="9" width="24.7109375" style="32" customWidth="1"/>
    <col min="10" max="10" width="23.42578125" style="32" customWidth="1"/>
    <col min="11" max="11" width="24.7109375" style="32" customWidth="1"/>
    <col min="12" max="12" width="22.5703125" style="32" customWidth="1"/>
    <col min="13" max="13" width="23.42578125" style="32" customWidth="1"/>
    <col min="14" max="14" width="25" style="32" customWidth="1"/>
    <col min="15" max="15" width="21.5703125" style="79" customWidth="1"/>
    <col min="16" max="16" width="15.85546875" style="32" customWidth="1"/>
    <col min="17" max="18" width="17.85546875" style="32" bestFit="1" customWidth="1"/>
    <col min="19" max="20" width="12.28515625" style="32" bestFit="1" customWidth="1"/>
    <col min="21" max="21" width="16.28515625" style="32" bestFit="1" customWidth="1"/>
    <col min="22" max="24" width="9.140625" style="32" bestFit="1" customWidth="1"/>
    <col min="25" max="26" width="12.28515625" style="32" bestFit="1" customWidth="1"/>
    <col min="27" max="27" width="16.28515625" style="32" bestFit="1" customWidth="1"/>
    <col min="28" max="30" width="9.140625" style="32" bestFit="1" customWidth="1"/>
    <col min="31" max="31" width="21.5703125" style="32" bestFit="1" customWidth="1"/>
    <col min="32" max="16384" width="11.42578125" style="32"/>
  </cols>
  <sheetData>
    <row r="1" spans="1:62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</row>
    <row r="2" spans="1:62" ht="33.75" customHeight="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</row>
    <row r="3" spans="1:62" ht="33.75" customHeight="1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</row>
    <row r="4" spans="1:62" ht="33.75" customHeight="1" x14ac:dyDescent="0.4">
      <c r="A4" s="471" t="s">
        <v>133</v>
      </c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</row>
    <row r="5" spans="1:62" ht="9" customHeight="1" x14ac:dyDescent="0.3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3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</row>
    <row r="6" spans="1:62" ht="26.25" x14ac:dyDescent="0.4">
      <c r="A6" s="478" t="s">
        <v>91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</row>
    <row r="7" spans="1:62" ht="26.25" x14ac:dyDescent="0.4">
      <c r="A7" s="479" t="s">
        <v>86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</row>
    <row r="8" spans="1:62" ht="10.5" customHeight="1" thickBot="1" x14ac:dyDescent="0.4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</row>
    <row r="9" spans="1:62" s="35" customFormat="1" ht="36" customHeight="1" x14ac:dyDescent="0.35">
      <c r="A9" s="128" t="s">
        <v>1</v>
      </c>
      <c r="B9" s="129" t="s">
        <v>2</v>
      </c>
      <c r="C9" s="129" t="s">
        <v>3</v>
      </c>
      <c r="D9" s="129" t="s">
        <v>4</v>
      </c>
      <c r="E9" s="129" t="s">
        <v>5</v>
      </c>
      <c r="F9" s="129" t="s">
        <v>6</v>
      </c>
      <c r="G9" s="129" t="s">
        <v>7</v>
      </c>
      <c r="H9" s="129" t="s">
        <v>8</v>
      </c>
      <c r="I9" s="129" t="s">
        <v>9</v>
      </c>
      <c r="J9" s="129" t="s">
        <v>10</v>
      </c>
      <c r="K9" s="129" t="s">
        <v>11</v>
      </c>
      <c r="L9" s="129" t="s">
        <v>12</v>
      </c>
      <c r="M9" s="129" t="s">
        <v>92</v>
      </c>
      <c r="N9" s="130" t="s">
        <v>14</v>
      </c>
      <c r="O9" s="2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</row>
    <row r="10" spans="1:62" s="35" customFormat="1" ht="33.75" customHeight="1" x14ac:dyDescent="0.35">
      <c r="A10" s="36" t="s">
        <v>255</v>
      </c>
      <c r="B10" s="5">
        <v>682399</v>
      </c>
      <c r="C10" s="5">
        <v>222810</v>
      </c>
      <c r="D10" s="5">
        <v>45878.999999999985</v>
      </c>
      <c r="E10" s="5">
        <v>180217</v>
      </c>
      <c r="F10" s="5">
        <v>161245.00000000003</v>
      </c>
      <c r="G10" s="5">
        <v>516896</v>
      </c>
      <c r="H10" s="5">
        <v>510938</v>
      </c>
      <c r="I10" s="5">
        <v>122144</v>
      </c>
      <c r="J10" s="5">
        <v>28571</v>
      </c>
      <c r="K10" s="5">
        <v>9854</v>
      </c>
      <c r="L10" s="5">
        <v>32434</v>
      </c>
      <c r="M10" s="5">
        <v>514255</v>
      </c>
      <c r="N10" s="6">
        <f t="shared" ref="N10:N54" si="0">SUM(B10:M10)</f>
        <v>3027642</v>
      </c>
      <c r="O10" s="26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</row>
    <row r="11" spans="1:62" s="35" customFormat="1" ht="33.75" customHeight="1" x14ac:dyDescent="0.35">
      <c r="A11" s="36" t="s">
        <v>61</v>
      </c>
      <c r="B11" s="5">
        <v>24120</v>
      </c>
      <c r="C11" s="5">
        <v>21547</v>
      </c>
      <c r="D11" s="5">
        <v>33624</v>
      </c>
      <c r="E11" s="5">
        <v>45897</v>
      </c>
      <c r="F11" s="5">
        <v>65897.000000000015</v>
      </c>
      <c r="G11" s="5">
        <v>47100.999999999993</v>
      </c>
      <c r="H11" s="5">
        <v>35698</v>
      </c>
      <c r="I11" s="5">
        <v>27835</v>
      </c>
      <c r="J11" s="5">
        <v>36795</v>
      </c>
      <c r="K11" s="5">
        <v>29012</v>
      </c>
      <c r="L11" s="5">
        <v>15897.000000000002</v>
      </c>
      <c r="M11" s="5">
        <v>28955</v>
      </c>
      <c r="N11" s="6">
        <f t="shared" si="0"/>
        <v>412378</v>
      </c>
      <c r="O11" s="26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</row>
    <row r="12" spans="1:62" s="35" customFormat="1" ht="33.75" customHeight="1" x14ac:dyDescent="0.35">
      <c r="A12" s="36" t="s">
        <v>15</v>
      </c>
      <c r="B12" s="5">
        <v>1000</v>
      </c>
      <c r="C12" s="5">
        <v>474</v>
      </c>
      <c r="D12" s="5">
        <v>0</v>
      </c>
      <c r="E12" s="5">
        <v>325</v>
      </c>
      <c r="F12" s="5">
        <v>789</v>
      </c>
      <c r="G12" s="5">
        <v>0</v>
      </c>
      <c r="H12" s="5">
        <v>26</v>
      </c>
      <c r="I12" s="5">
        <v>0</v>
      </c>
      <c r="J12" s="5">
        <v>3985</v>
      </c>
      <c r="K12" s="5">
        <v>5698</v>
      </c>
      <c r="L12" s="5">
        <v>3458</v>
      </c>
      <c r="M12" s="5">
        <v>452</v>
      </c>
      <c r="N12" s="6">
        <f t="shared" si="0"/>
        <v>16207</v>
      </c>
      <c r="O12" s="26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</row>
    <row r="13" spans="1:62" s="35" customFormat="1" ht="33.75" customHeight="1" x14ac:dyDescent="0.35">
      <c r="A13" s="36" t="s">
        <v>16</v>
      </c>
      <c r="B13" s="5">
        <v>555</v>
      </c>
      <c r="C13" s="5">
        <v>25</v>
      </c>
      <c r="D13" s="5">
        <v>187</v>
      </c>
      <c r="E13" s="5">
        <v>78</v>
      </c>
      <c r="F13" s="5">
        <v>98</v>
      </c>
      <c r="G13" s="5">
        <v>52</v>
      </c>
      <c r="H13" s="5">
        <v>1546</v>
      </c>
      <c r="I13" s="5">
        <v>607</v>
      </c>
      <c r="J13" s="5">
        <v>67</v>
      </c>
      <c r="K13" s="5">
        <v>275</v>
      </c>
      <c r="L13" s="5">
        <v>801</v>
      </c>
      <c r="M13" s="5">
        <v>258</v>
      </c>
      <c r="N13" s="6">
        <f t="shared" si="0"/>
        <v>4549</v>
      </c>
      <c r="O13" s="26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</row>
    <row r="14" spans="1:62" s="35" customFormat="1" ht="33.75" customHeight="1" x14ac:dyDescent="0.35">
      <c r="A14" s="36" t="s">
        <v>62</v>
      </c>
      <c r="B14" s="5">
        <v>4525</v>
      </c>
      <c r="C14" s="5">
        <v>3294</v>
      </c>
      <c r="D14" s="5">
        <v>5186</v>
      </c>
      <c r="E14" s="5">
        <v>7120</v>
      </c>
      <c r="F14" s="5">
        <v>7548</v>
      </c>
      <c r="G14" s="5">
        <v>6214.0000000000009</v>
      </c>
      <c r="H14" s="5">
        <v>4251</v>
      </c>
      <c r="I14" s="5">
        <v>8660</v>
      </c>
      <c r="J14" s="5">
        <v>9722</v>
      </c>
      <c r="K14" s="5">
        <v>3988.9999999999995</v>
      </c>
      <c r="L14" s="5">
        <v>988</v>
      </c>
      <c r="M14" s="5">
        <v>1134</v>
      </c>
      <c r="N14" s="6">
        <f t="shared" si="0"/>
        <v>62631</v>
      </c>
      <c r="O14" s="26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</row>
    <row r="15" spans="1:62" s="35" customFormat="1" ht="33.75" customHeight="1" x14ac:dyDescent="0.35">
      <c r="A15" s="36" t="s">
        <v>63</v>
      </c>
      <c r="B15" s="5">
        <v>20144</v>
      </c>
      <c r="C15" s="5">
        <v>4783</v>
      </c>
      <c r="D15" s="5">
        <v>3451.9999999999995</v>
      </c>
      <c r="E15" s="5">
        <v>20120</v>
      </c>
      <c r="F15" s="5">
        <v>18415.227547321785</v>
      </c>
      <c r="G15" s="5">
        <v>5187</v>
      </c>
      <c r="H15" s="5">
        <v>1541.9999999999998</v>
      </c>
      <c r="I15" s="5">
        <v>10245</v>
      </c>
      <c r="J15" s="5">
        <v>29989</v>
      </c>
      <c r="K15" s="5">
        <v>8957</v>
      </c>
      <c r="L15" s="5">
        <v>65209</v>
      </c>
      <c r="M15" s="5">
        <v>67854</v>
      </c>
      <c r="N15" s="6">
        <f t="shared" si="0"/>
        <v>255897.22754732179</v>
      </c>
      <c r="O15" s="26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</row>
    <row r="16" spans="1:62" s="35" customFormat="1" ht="33.75" customHeight="1" x14ac:dyDescent="0.35">
      <c r="A16" s="36" t="s">
        <v>17</v>
      </c>
      <c r="B16" s="5">
        <v>28989</v>
      </c>
      <c r="C16" s="5">
        <v>5854</v>
      </c>
      <c r="D16" s="5">
        <v>5120</v>
      </c>
      <c r="E16" s="5">
        <v>39989</v>
      </c>
      <c r="F16" s="5">
        <v>27893.485368465619</v>
      </c>
      <c r="G16" s="5">
        <v>6225</v>
      </c>
      <c r="H16" s="5">
        <v>1952.0000000000002</v>
      </c>
      <c r="I16" s="5">
        <v>15245</v>
      </c>
      <c r="J16" s="5">
        <v>54651</v>
      </c>
      <c r="K16" s="5">
        <v>14631</v>
      </c>
      <c r="L16" s="5">
        <v>23111</v>
      </c>
      <c r="M16" s="5">
        <v>42345</v>
      </c>
      <c r="N16" s="6">
        <f t="shared" si="0"/>
        <v>266005.48536846566</v>
      </c>
      <c r="O16" s="26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</row>
    <row r="17" spans="1:62" s="35" customFormat="1" ht="33.75" customHeight="1" x14ac:dyDescent="0.35">
      <c r="A17" s="36" t="s">
        <v>18</v>
      </c>
      <c r="B17" s="5">
        <v>875</v>
      </c>
      <c r="C17" s="5">
        <v>201</v>
      </c>
      <c r="D17" s="5">
        <v>601</v>
      </c>
      <c r="E17" s="5">
        <v>1852</v>
      </c>
      <c r="F17" s="5">
        <v>2030</v>
      </c>
      <c r="G17" s="5">
        <v>538</v>
      </c>
      <c r="H17" s="5">
        <v>254</v>
      </c>
      <c r="I17" s="5">
        <v>580</v>
      </c>
      <c r="J17" s="5">
        <v>1279</v>
      </c>
      <c r="K17" s="5">
        <v>781</v>
      </c>
      <c r="L17" s="5">
        <v>254</v>
      </c>
      <c r="M17" s="5">
        <v>567</v>
      </c>
      <c r="N17" s="6">
        <f t="shared" si="0"/>
        <v>9812</v>
      </c>
      <c r="O17" s="26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</row>
    <row r="18" spans="1:62" s="35" customFormat="1" ht="33.75" customHeight="1" x14ac:dyDescent="0.35">
      <c r="A18" s="36" t="s">
        <v>64</v>
      </c>
      <c r="B18" s="5">
        <v>8211</v>
      </c>
      <c r="C18" s="5">
        <v>6201</v>
      </c>
      <c r="D18" s="5">
        <v>14202</v>
      </c>
      <c r="E18" s="5">
        <v>34852.000000000007</v>
      </c>
      <c r="F18" s="5">
        <v>65486.999999999993</v>
      </c>
      <c r="G18" s="5">
        <v>29925</v>
      </c>
      <c r="H18" s="5">
        <v>23170</v>
      </c>
      <c r="I18" s="5">
        <v>29303</v>
      </c>
      <c r="J18" s="5">
        <v>9061</v>
      </c>
      <c r="K18" s="5">
        <v>4568</v>
      </c>
      <c r="L18" s="5">
        <v>27461</v>
      </c>
      <c r="M18" s="5">
        <v>5617</v>
      </c>
      <c r="N18" s="6">
        <f t="shared" si="0"/>
        <v>258058</v>
      </c>
      <c r="O18" s="26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</row>
    <row r="19" spans="1:62" s="35" customFormat="1" ht="33.75" customHeight="1" x14ac:dyDescent="0.35">
      <c r="A19" s="36" t="s">
        <v>19</v>
      </c>
      <c r="B19" s="5">
        <v>8241</v>
      </c>
      <c r="C19" s="5">
        <v>7021</v>
      </c>
      <c r="D19" s="5">
        <v>6423.0000000000009</v>
      </c>
      <c r="E19" s="5">
        <v>6512.0000000000009</v>
      </c>
      <c r="F19" s="5">
        <v>5945.3299537139083</v>
      </c>
      <c r="G19" s="5">
        <v>9210</v>
      </c>
      <c r="H19" s="5">
        <v>11021</v>
      </c>
      <c r="I19" s="5">
        <v>8425</v>
      </c>
      <c r="J19" s="5">
        <v>8926</v>
      </c>
      <c r="K19" s="5">
        <v>10691</v>
      </c>
      <c r="L19" s="5">
        <v>9619</v>
      </c>
      <c r="M19" s="5">
        <v>8542</v>
      </c>
      <c r="N19" s="6">
        <f t="shared" si="0"/>
        <v>100576.32995371391</v>
      </c>
      <c r="O19" s="26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</row>
    <row r="20" spans="1:62" s="35" customFormat="1" ht="33.75" customHeight="1" x14ac:dyDescent="0.35">
      <c r="A20" s="36" t="s">
        <v>20</v>
      </c>
      <c r="B20" s="5">
        <v>6838</v>
      </c>
      <c r="C20" s="5">
        <v>9820</v>
      </c>
      <c r="D20" s="5">
        <v>8754</v>
      </c>
      <c r="E20" s="5">
        <v>3982.0000000000005</v>
      </c>
      <c r="F20" s="5">
        <v>8574</v>
      </c>
      <c r="G20" s="5">
        <v>6180</v>
      </c>
      <c r="H20" s="5">
        <v>4461</v>
      </c>
      <c r="I20" s="5">
        <v>4024</v>
      </c>
      <c r="J20" s="5">
        <v>3187</v>
      </c>
      <c r="K20" s="5">
        <v>2688</v>
      </c>
      <c r="L20" s="5">
        <v>6121</v>
      </c>
      <c r="M20" s="5">
        <v>5894</v>
      </c>
      <c r="N20" s="6">
        <f t="shared" si="0"/>
        <v>70523</v>
      </c>
      <c r="O20" s="26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</row>
    <row r="21" spans="1:62" s="35" customFormat="1" ht="33.75" customHeight="1" x14ac:dyDescent="0.35">
      <c r="A21" s="36" t="s">
        <v>21</v>
      </c>
      <c r="B21" s="5">
        <v>3584</v>
      </c>
      <c r="C21" s="5">
        <v>3655</v>
      </c>
      <c r="D21" s="5">
        <v>6874</v>
      </c>
      <c r="E21" s="5">
        <v>3598</v>
      </c>
      <c r="F21" s="5">
        <v>3467.1036072687821</v>
      </c>
      <c r="G21" s="5">
        <v>4853</v>
      </c>
      <c r="H21" s="5">
        <v>4495</v>
      </c>
      <c r="I21" s="5">
        <v>2313</v>
      </c>
      <c r="J21" s="5">
        <v>1735</v>
      </c>
      <c r="K21" s="5">
        <v>3210</v>
      </c>
      <c r="L21" s="5">
        <v>3154</v>
      </c>
      <c r="M21" s="5">
        <v>3852.0000000000005</v>
      </c>
      <c r="N21" s="6">
        <f t="shared" si="0"/>
        <v>44790.103607268786</v>
      </c>
      <c r="O21" s="26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</row>
    <row r="22" spans="1:62" s="35" customFormat="1" ht="33.75" customHeight="1" x14ac:dyDescent="0.35">
      <c r="A22" s="36" t="s">
        <v>65</v>
      </c>
      <c r="B22" s="5">
        <v>8019</v>
      </c>
      <c r="C22" s="5">
        <v>7367</v>
      </c>
      <c r="D22" s="5">
        <v>7584</v>
      </c>
      <c r="E22" s="5">
        <v>6584.0000000000009</v>
      </c>
      <c r="F22" s="5">
        <v>8542.0000000000018</v>
      </c>
      <c r="G22" s="5">
        <v>5988.9999999999991</v>
      </c>
      <c r="H22" s="5">
        <v>5179</v>
      </c>
      <c r="I22" s="5">
        <v>6520</v>
      </c>
      <c r="J22" s="5">
        <v>3951</v>
      </c>
      <c r="K22" s="5">
        <v>4110</v>
      </c>
      <c r="L22" s="5">
        <v>4389</v>
      </c>
      <c r="M22" s="5">
        <v>3211</v>
      </c>
      <c r="N22" s="6">
        <f t="shared" si="0"/>
        <v>71445</v>
      </c>
      <c r="O22" s="2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</row>
    <row r="23" spans="1:62" s="35" customFormat="1" ht="33.75" customHeight="1" x14ac:dyDescent="0.35">
      <c r="A23" s="36" t="s">
        <v>22</v>
      </c>
      <c r="B23" s="5">
        <v>15186</v>
      </c>
      <c r="C23" s="5">
        <v>24589.000000000004</v>
      </c>
      <c r="D23" s="5">
        <v>24578</v>
      </c>
      <c r="E23" s="5">
        <v>24511</v>
      </c>
      <c r="F23" s="5">
        <v>21851.782007704511</v>
      </c>
      <c r="G23" s="5">
        <v>32014</v>
      </c>
      <c r="H23" s="5">
        <v>25687</v>
      </c>
      <c r="I23" s="5">
        <v>26734</v>
      </c>
      <c r="J23" s="5">
        <v>18535</v>
      </c>
      <c r="K23" s="5">
        <v>24589</v>
      </c>
      <c r="L23" s="5">
        <v>18220</v>
      </c>
      <c r="M23" s="5">
        <v>18641</v>
      </c>
      <c r="N23" s="6">
        <f t="shared" si="0"/>
        <v>275135.78200770449</v>
      </c>
      <c r="O23" s="26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</row>
    <row r="24" spans="1:62" s="35" customFormat="1" ht="33.75" customHeight="1" x14ac:dyDescent="0.35">
      <c r="A24" s="36" t="s">
        <v>66</v>
      </c>
      <c r="B24" s="5">
        <v>5213.9999999999991</v>
      </c>
      <c r="C24" s="5">
        <v>4212</v>
      </c>
      <c r="D24" s="5">
        <v>2810</v>
      </c>
      <c r="E24" s="5">
        <v>1302.0000000000005</v>
      </c>
      <c r="F24" s="5">
        <v>1577.4494719990812</v>
      </c>
      <c r="G24" s="5">
        <v>2756</v>
      </c>
      <c r="H24" s="5">
        <v>3406</v>
      </c>
      <c r="I24" s="5">
        <v>2607</v>
      </c>
      <c r="J24" s="5">
        <v>4296</v>
      </c>
      <c r="K24" s="5">
        <v>3545</v>
      </c>
      <c r="L24" s="5">
        <v>4120.0000000000009</v>
      </c>
      <c r="M24" s="5">
        <v>4281</v>
      </c>
      <c r="N24" s="6">
        <f t="shared" si="0"/>
        <v>40126.449471999083</v>
      </c>
      <c r="O24" s="26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</row>
    <row r="25" spans="1:62" s="35" customFormat="1" ht="33.75" customHeight="1" x14ac:dyDescent="0.35">
      <c r="A25" s="36" t="s">
        <v>23</v>
      </c>
      <c r="B25" s="5">
        <v>501</v>
      </c>
      <c r="C25" s="5">
        <v>58</v>
      </c>
      <c r="D25" s="5">
        <v>52</v>
      </c>
      <c r="E25" s="5">
        <v>0</v>
      </c>
      <c r="F25" s="5">
        <v>0</v>
      </c>
      <c r="G25" s="5">
        <v>28</v>
      </c>
      <c r="H25" s="5">
        <v>21</v>
      </c>
      <c r="I25" s="5">
        <v>12</v>
      </c>
      <c r="J25" s="5">
        <v>0</v>
      </c>
      <c r="K25" s="5">
        <v>242</v>
      </c>
      <c r="L25" s="5">
        <v>1405</v>
      </c>
      <c r="M25" s="5">
        <v>2050</v>
      </c>
      <c r="N25" s="6">
        <f t="shared" si="0"/>
        <v>4369</v>
      </c>
      <c r="O25" s="26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</row>
    <row r="26" spans="1:62" s="35" customFormat="1" ht="33.75" customHeight="1" x14ac:dyDescent="0.35">
      <c r="A26" s="36" t="s">
        <v>24</v>
      </c>
      <c r="B26" s="5">
        <v>6898</v>
      </c>
      <c r="C26" s="5">
        <v>5214</v>
      </c>
      <c r="D26" s="5">
        <v>4796</v>
      </c>
      <c r="E26" s="5">
        <v>1452</v>
      </c>
      <c r="F26" s="5">
        <v>6234.4569288389521</v>
      </c>
      <c r="G26" s="5">
        <v>9521.0000000000018</v>
      </c>
      <c r="H26" s="5">
        <v>6852</v>
      </c>
      <c r="I26" s="5">
        <v>6281</v>
      </c>
      <c r="J26" s="5">
        <v>6326</v>
      </c>
      <c r="K26" s="5">
        <v>4987</v>
      </c>
      <c r="L26" s="5">
        <v>6363</v>
      </c>
      <c r="M26" s="5">
        <v>2874.0000000000005</v>
      </c>
      <c r="N26" s="6">
        <f t="shared" si="0"/>
        <v>67798.456928838961</v>
      </c>
      <c r="O26" s="26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</row>
    <row r="27" spans="1:62" s="35" customFormat="1" ht="33.75" customHeight="1" x14ac:dyDescent="0.35">
      <c r="A27" s="36" t="s">
        <v>25</v>
      </c>
      <c r="B27" s="5">
        <v>2438</v>
      </c>
      <c r="C27" s="5">
        <v>1980</v>
      </c>
      <c r="D27" s="5">
        <v>1654</v>
      </c>
      <c r="E27" s="5">
        <v>541</v>
      </c>
      <c r="F27" s="5">
        <v>5451.9999999999991</v>
      </c>
      <c r="G27" s="5">
        <v>1250</v>
      </c>
      <c r="H27" s="5">
        <v>1206</v>
      </c>
      <c r="I27" s="5">
        <v>823</v>
      </c>
      <c r="J27" s="5">
        <v>1985</v>
      </c>
      <c r="K27" s="5">
        <v>1352</v>
      </c>
      <c r="L27" s="5">
        <v>2712</v>
      </c>
      <c r="M27" s="5">
        <v>2404</v>
      </c>
      <c r="N27" s="6">
        <f t="shared" si="0"/>
        <v>23797</v>
      </c>
      <c r="O27" s="26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</row>
    <row r="28" spans="1:62" s="35" customFormat="1" ht="33.75" customHeight="1" x14ac:dyDescent="0.35">
      <c r="A28" s="36" t="s">
        <v>26</v>
      </c>
      <c r="B28" s="5">
        <v>10264</v>
      </c>
      <c r="C28" s="5">
        <v>4210.0000000000009</v>
      </c>
      <c r="D28" s="5">
        <v>4210</v>
      </c>
      <c r="E28" s="5">
        <v>2689</v>
      </c>
      <c r="F28" s="5">
        <v>4184.2714123153955</v>
      </c>
      <c r="G28" s="5">
        <v>3171</v>
      </c>
      <c r="H28" s="5">
        <v>1854</v>
      </c>
      <c r="I28" s="5">
        <v>4210</v>
      </c>
      <c r="J28" s="5">
        <v>2348</v>
      </c>
      <c r="K28" s="5">
        <v>1983</v>
      </c>
      <c r="L28" s="5">
        <v>6452</v>
      </c>
      <c r="M28" s="5">
        <v>11024</v>
      </c>
      <c r="N28" s="6">
        <f t="shared" si="0"/>
        <v>56599.2714123154</v>
      </c>
      <c r="O28" s="26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</row>
    <row r="29" spans="1:62" s="35" customFormat="1" ht="33.75" customHeight="1" x14ac:dyDescent="0.35">
      <c r="A29" s="36" t="s">
        <v>27</v>
      </c>
      <c r="B29" s="5">
        <v>737</v>
      </c>
      <c r="C29" s="5">
        <v>887</v>
      </c>
      <c r="D29" s="5">
        <v>1201</v>
      </c>
      <c r="E29" s="5">
        <v>1409.9999999999995</v>
      </c>
      <c r="F29" s="5">
        <v>758</v>
      </c>
      <c r="G29" s="5">
        <v>584.00000000000011</v>
      </c>
      <c r="H29" s="5">
        <v>448</v>
      </c>
      <c r="I29" s="5">
        <v>425</v>
      </c>
      <c r="J29" s="5">
        <v>820</v>
      </c>
      <c r="K29" s="5">
        <v>655</v>
      </c>
      <c r="L29" s="5">
        <v>654</v>
      </c>
      <c r="M29" s="5">
        <v>663</v>
      </c>
      <c r="N29" s="6">
        <f t="shared" si="0"/>
        <v>9242</v>
      </c>
      <c r="O29" s="26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</row>
    <row r="30" spans="1:62" s="35" customFormat="1" ht="33.75" customHeight="1" x14ac:dyDescent="0.35">
      <c r="A30" s="36" t="s">
        <v>28</v>
      </c>
      <c r="B30" s="5">
        <v>1498</v>
      </c>
      <c r="C30" s="5">
        <v>1246</v>
      </c>
      <c r="D30" s="5">
        <v>1086</v>
      </c>
      <c r="E30" s="5">
        <v>1200.9999999999998</v>
      </c>
      <c r="F30" s="5">
        <v>1213.2434325744307</v>
      </c>
      <c r="G30" s="5">
        <v>1520</v>
      </c>
      <c r="H30" s="5">
        <v>1882</v>
      </c>
      <c r="I30" s="5">
        <v>1331</v>
      </c>
      <c r="J30" s="5">
        <v>1158</v>
      </c>
      <c r="K30" s="5">
        <v>1523</v>
      </c>
      <c r="L30" s="5">
        <v>1231</v>
      </c>
      <c r="M30" s="5">
        <v>2077</v>
      </c>
      <c r="N30" s="6">
        <f t="shared" si="0"/>
        <v>16966.243432574433</v>
      </c>
      <c r="O30" s="2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</row>
    <row r="31" spans="1:62" s="35" customFormat="1" ht="33.75" customHeight="1" x14ac:dyDescent="0.35">
      <c r="A31" s="36" t="s">
        <v>29</v>
      </c>
      <c r="B31" s="5">
        <v>784.99999999999989</v>
      </c>
      <c r="C31" s="5">
        <v>894.99999999999989</v>
      </c>
      <c r="D31" s="5">
        <v>905</v>
      </c>
      <c r="E31" s="5">
        <v>542.00000000000011</v>
      </c>
      <c r="F31" s="5">
        <v>661.01403385529989</v>
      </c>
      <c r="G31" s="5">
        <v>689</v>
      </c>
      <c r="H31" s="5">
        <v>828</v>
      </c>
      <c r="I31" s="5">
        <v>883</v>
      </c>
      <c r="J31" s="5">
        <v>942</v>
      </c>
      <c r="K31" s="5">
        <v>1034</v>
      </c>
      <c r="L31" s="5">
        <v>627</v>
      </c>
      <c r="M31" s="5">
        <v>801</v>
      </c>
      <c r="N31" s="6">
        <f t="shared" si="0"/>
        <v>9592.0140338552992</v>
      </c>
      <c r="O31" s="26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</row>
    <row r="32" spans="1:62" s="35" customFormat="1" ht="33.75" customHeight="1" x14ac:dyDescent="0.35">
      <c r="A32" s="36" t="s">
        <v>30</v>
      </c>
      <c r="B32" s="5">
        <v>22</v>
      </c>
      <c r="C32" s="5">
        <v>8</v>
      </c>
      <c r="D32" s="5">
        <v>154</v>
      </c>
      <c r="E32" s="5">
        <v>87</v>
      </c>
      <c r="F32" s="5">
        <v>44.5</v>
      </c>
      <c r="G32" s="5">
        <v>95</v>
      </c>
      <c r="H32" s="5">
        <v>99</v>
      </c>
      <c r="I32" s="5">
        <v>55</v>
      </c>
      <c r="J32" s="5">
        <v>511</v>
      </c>
      <c r="K32" s="5">
        <v>5420</v>
      </c>
      <c r="L32" s="5">
        <v>785</v>
      </c>
      <c r="M32" s="5">
        <v>132</v>
      </c>
      <c r="N32" s="6">
        <f t="shared" si="0"/>
        <v>7412.5</v>
      </c>
      <c r="O32" s="26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</row>
    <row r="33" spans="1:62" s="35" customFormat="1" ht="33.75" customHeight="1" x14ac:dyDescent="0.35">
      <c r="A33" s="36" t="s">
        <v>31</v>
      </c>
      <c r="B33" s="5">
        <v>985</v>
      </c>
      <c r="C33" s="5">
        <v>944</v>
      </c>
      <c r="D33" s="5">
        <v>901</v>
      </c>
      <c r="E33" s="5">
        <v>820.00000000000011</v>
      </c>
      <c r="F33" s="5">
        <v>975.36696771514585</v>
      </c>
      <c r="G33" s="5">
        <v>1024</v>
      </c>
      <c r="H33" s="5">
        <v>1203</v>
      </c>
      <c r="I33" s="5">
        <v>856</v>
      </c>
      <c r="J33" s="5">
        <v>817</v>
      </c>
      <c r="K33" s="5">
        <v>1171</v>
      </c>
      <c r="L33" s="5">
        <v>849</v>
      </c>
      <c r="M33" s="5">
        <v>1201</v>
      </c>
      <c r="N33" s="6">
        <f t="shared" si="0"/>
        <v>11746.366967715145</v>
      </c>
      <c r="O33" s="26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</row>
    <row r="34" spans="1:62" s="35" customFormat="1" ht="33.75" customHeight="1" x14ac:dyDescent="0.35">
      <c r="A34" s="36" t="s">
        <v>93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11383.01448888889</v>
      </c>
      <c r="K34" s="5">
        <v>19509.556622222222</v>
      </c>
      <c r="L34" s="5">
        <v>19753.230533333335</v>
      </c>
      <c r="M34" s="5">
        <v>9569</v>
      </c>
      <c r="N34" s="6">
        <f t="shared" si="0"/>
        <v>60214.801644444451</v>
      </c>
      <c r="O34" s="26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</row>
    <row r="35" spans="1:62" s="35" customFormat="1" ht="33.75" customHeight="1" x14ac:dyDescent="0.35">
      <c r="A35" s="36" t="s">
        <v>33</v>
      </c>
      <c r="B35" s="5">
        <v>895</v>
      </c>
      <c r="C35" s="5">
        <v>1325</v>
      </c>
      <c r="D35" s="5">
        <v>1171</v>
      </c>
      <c r="E35" s="5">
        <v>699</v>
      </c>
      <c r="F35" s="5">
        <v>904.30736543909347</v>
      </c>
      <c r="G35" s="5">
        <v>921.00000000000011</v>
      </c>
      <c r="H35" s="5">
        <v>1789</v>
      </c>
      <c r="I35" s="5">
        <v>1224</v>
      </c>
      <c r="J35" s="5">
        <v>1825.0000000000002</v>
      </c>
      <c r="K35" s="5">
        <v>873</v>
      </c>
      <c r="L35" s="5">
        <v>1094</v>
      </c>
      <c r="M35" s="5">
        <v>510.00000000000006</v>
      </c>
      <c r="N35" s="6">
        <f t="shared" si="0"/>
        <v>13230.307365439094</v>
      </c>
      <c r="O35" s="26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</row>
    <row r="36" spans="1:62" s="35" customFormat="1" ht="33.75" customHeight="1" x14ac:dyDescent="0.35">
      <c r="A36" s="36" t="s">
        <v>34</v>
      </c>
      <c r="B36" s="5">
        <v>319</v>
      </c>
      <c r="C36" s="5">
        <v>404</v>
      </c>
      <c r="D36" s="5">
        <v>392</v>
      </c>
      <c r="E36" s="5">
        <v>225.00000000000006</v>
      </c>
      <c r="F36" s="5">
        <v>531.99999999999989</v>
      </c>
      <c r="G36" s="5">
        <v>212</v>
      </c>
      <c r="H36" s="5">
        <v>393</v>
      </c>
      <c r="I36" s="5">
        <v>339</v>
      </c>
      <c r="J36" s="5">
        <v>408</v>
      </c>
      <c r="K36" s="5">
        <v>601</v>
      </c>
      <c r="L36" s="5">
        <v>469</v>
      </c>
      <c r="M36" s="5">
        <v>320</v>
      </c>
      <c r="N36" s="6">
        <f t="shared" si="0"/>
        <v>4614</v>
      </c>
      <c r="O36" s="26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</row>
    <row r="37" spans="1:62" s="35" customFormat="1" ht="33.75" customHeight="1" x14ac:dyDescent="0.35">
      <c r="A37" s="36" t="s">
        <v>68</v>
      </c>
      <c r="B37" s="5">
        <v>85.000000000000014</v>
      </c>
      <c r="C37" s="5">
        <v>145</v>
      </c>
      <c r="D37" s="5">
        <v>62</v>
      </c>
      <c r="E37" s="5">
        <v>38</v>
      </c>
      <c r="F37" s="5">
        <v>201</v>
      </c>
      <c r="G37" s="5">
        <v>98.000000000000014</v>
      </c>
      <c r="H37" s="5">
        <v>212</v>
      </c>
      <c r="I37" s="5">
        <v>52</v>
      </c>
      <c r="J37" s="5">
        <v>137</v>
      </c>
      <c r="K37" s="5">
        <v>98</v>
      </c>
      <c r="L37" s="5">
        <v>112</v>
      </c>
      <c r="M37" s="5">
        <v>64</v>
      </c>
      <c r="N37" s="6">
        <f t="shared" si="0"/>
        <v>1304</v>
      </c>
      <c r="O37" s="26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</row>
    <row r="38" spans="1:62" s="35" customFormat="1" ht="33.75" customHeight="1" x14ac:dyDescent="0.35">
      <c r="A38" s="36" t="s">
        <v>69</v>
      </c>
      <c r="B38" s="5">
        <v>458</v>
      </c>
      <c r="C38" s="5">
        <v>375</v>
      </c>
      <c r="D38" s="5">
        <v>341</v>
      </c>
      <c r="E38" s="5">
        <v>398</v>
      </c>
      <c r="F38" s="5">
        <v>255.78406169665811</v>
      </c>
      <c r="G38" s="5">
        <v>562</v>
      </c>
      <c r="H38" s="5">
        <v>671</v>
      </c>
      <c r="I38" s="5">
        <v>379</v>
      </c>
      <c r="J38" s="5">
        <v>501</v>
      </c>
      <c r="K38" s="5">
        <v>502</v>
      </c>
      <c r="L38" s="5">
        <v>522</v>
      </c>
      <c r="M38" s="5">
        <v>421</v>
      </c>
      <c r="N38" s="6">
        <f t="shared" si="0"/>
        <v>5385.7840616966587</v>
      </c>
      <c r="O38" s="26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</row>
    <row r="39" spans="1:62" s="35" customFormat="1" ht="33.75" customHeight="1" x14ac:dyDescent="0.35">
      <c r="A39" s="36" t="s">
        <v>35</v>
      </c>
      <c r="B39" s="5">
        <v>201</v>
      </c>
      <c r="C39" s="5">
        <v>92</v>
      </c>
      <c r="D39" s="5">
        <v>95</v>
      </c>
      <c r="E39" s="5">
        <v>165</v>
      </c>
      <c r="F39" s="5">
        <v>222</v>
      </c>
      <c r="G39" s="5">
        <v>125</v>
      </c>
      <c r="H39" s="5">
        <v>234.99999999999997</v>
      </c>
      <c r="I39" s="5">
        <v>54</v>
      </c>
      <c r="J39" s="5">
        <v>101</v>
      </c>
      <c r="K39" s="5">
        <v>125</v>
      </c>
      <c r="L39" s="5">
        <v>103</v>
      </c>
      <c r="M39" s="5">
        <v>116</v>
      </c>
      <c r="N39" s="6">
        <f t="shared" si="0"/>
        <v>1634</v>
      </c>
      <c r="O39" s="26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</row>
    <row r="40" spans="1:62" s="35" customFormat="1" ht="33.75" customHeight="1" x14ac:dyDescent="0.35">
      <c r="A40" s="36" t="s">
        <v>70</v>
      </c>
      <c r="B40" s="5">
        <v>491</v>
      </c>
      <c r="C40" s="5">
        <v>984</v>
      </c>
      <c r="D40" s="5">
        <v>1363</v>
      </c>
      <c r="E40" s="5">
        <v>459.00000000000011</v>
      </c>
      <c r="F40" s="5">
        <v>879</v>
      </c>
      <c r="G40" s="5">
        <v>319.00000000000006</v>
      </c>
      <c r="H40" s="5">
        <v>487</v>
      </c>
      <c r="I40" s="5">
        <v>421</v>
      </c>
      <c r="J40" s="5">
        <v>612</v>
      </c>
      <c r="K40" s="5">
        <v>981</v>
      </c>
      <c r="L40" s="5">
        <v>1176</v>
      </c>
      <c r="M40" s="5">
        <v>1141</v>
      </c>
      <c r="N40" s="6">
        <f t="shared" si="0"/>
        <v>9313</v>
      </c>
      <c r="O40" s="26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</row>
    <row r="41" spans="1:62" s="35" customFormat="1" ht="33.75" customHeight="1" x14ac:dyDescent="0.35">
      <c r="A41" s="36" t="s">
        <v>71</v>
      </c>
      <c r="B41" s="5">
        <v>14</v>
      </c>
      <c r="C41" s="5">
        <v>23</v>
      </c>
      <c r="D41" s="5">
        <v>98</v>
      </c>
      <c r="E41" s="5">
        <v>0</v>
      </c>
      <c r="F41" s="5">
        <v>658</v>
      </c>
      <c r="G41" s="5">
        <v>0</v>
      </c>
      <c r="H41" s="5">
        <v>85</v>
      </c>
      <c r="I41" s="5">
        <v>56</v>
      </c>
      <c r="J41" s="5">
        <v>221</v>
      </c>
      <c r="K41" s="5">
        <v>112</v>
      </c>
      <c r="L41" s="5">
        <v>203</v>
      </c>
      <c r="M41" s="5">
        <v>9</v>
      </c>
      <c r="N41" s="6">
        <f t="shared" si="0"/>
        <v>1479</v>
      </c>
      <c r="O41" s="26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</row>
    <row r="42" spans="1:62" s="35" customFormat="1" ht="33.75" customHeight="1" x14ac:dyDescent="0.35">
      <c r="A42" s="36" t="s">
        <v>37</v>
      </c>
      <c r="B42" s="5">
        <v>329</v>
      </c>
      <c r="C42" s="5">
        <v>231</v>
      </c>
      <c r="D42" s="5">
        <v>301</v>
      </c>
      <c r="E42" s="5">
        <v>241</v>
      </c>
      <c r="F42" s="5">
        <v>231</v>
      </c>
      <c r="G42" s="5">
        <v>212</v>
      </c>
      <c r="H42" s="5">
        <v>91</v>
      </c>
      <c r="I42" s="5">
        <v>134</v>
      </c>
      <c r="J42" s="5">
        <v>162</v>
      </c>
      <c r="K42" s="5">
        <v>163</v>
      </c>
      <c r="L42" s="5">
        <v>254</v>
      </c>
      <c r="M42" s="5">
        <v>159</v>
      </c>
      <c r="N42" s="6">
        <f t="shared" si="0"/>
        <v>2508</v>
      </c>
      <c r="O42" s="26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</row>
    <row r="43" spans="1:62" s="35" customFormat="1" ht="33.75" customHeight="1" x14ac:dyDescent="0.35">
      <c r="A43" s="36" t="s">
        <v>38</v>
      </c>
      <c r="B43" s="5">
        <v>210</v>
      </c>
      <c r="C43" s="5">
        <v>210</v>
      </c>
      <c r="D43" s="5">
        <v>282</v>
      </c>
      <c r="E43" s="5">
        <v>46</v>
      </c>
      <c r="F43" s="5">
        <v>105</v>
      </c>
      <c r="G43" s="5">
        <v>125</v>
      </c>
      <c r="H43" s="5">
        <v>217</v>
      </c>
      <c r="I43" s="5">
        <v>20</v>
      </c>
      <c r="J43" s="5">
        <v>170</v>
      </c>
      <c r="K43" s="5">
        <v>117</v>
      </c>
      <c r="L43" s="5">
        <v>254</v>
      </c>
      <c r="M43" s="5">
        <v>143</v>
      </c>
      <c r="N43" s="6">
        <f t="shared" si="0"/>
        <v>1899</v>
      </c>
      <c r="O43" s="26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</row>
    <row r="44" spans="1:62" s="35" customFormat="1" ht="33.75" customHeight="1" x14ac:dyDescent="0.35">
      <c r="A44" s="36" t="s">
        <v>39</v>
      </c>
      <c r="B44" s="5">
        <v>867</v>
      </c>
      <c r="C44" s="5">
        <v>1758</v>
      </c>
      <c r="D44" s="5">
        <v>201</v>
      </c>
      <c r="E44" s="5">
        <v>501.00000000000006</v>
      </c>
      <c r="F44" s="5">
        <v>1895.0000000000002</v>
      </c>
      <c r="G44" s="5">
        <v>12458</v>
      </c>
      <c r="H44" s="5">
        <v>2057</v>
      </c>
      <c r="I44" s="5">
        <v>4335</v>
      </c>
      <c r="J44" s="5">
        <v>1204</v>
      </c>
      <c r="K44" s="5">
        <v>3599</v>
      </c>
      <c r="L44" s="5">
        <v>2693</v>
      </c>
      <c r="M44" s="5">
        <v>321</v>
      </c>
      <c r="N44" s="6">
        <f t="shared" si="0"/>
        <v>31889</v>
      </c>
      <c r="O44" s="26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</row>
    <row r="45" spans="1:62" s="35" customFormat="1" ht="33.75" customHeight="1" x14ac:dyDescent="0.35">
      <c r="A45" s="36" t="s">
        <v>40</v>
      </c>
      <c r="B45" s="5">
        <v>1783.9999999999998</v>
      </c>
      <c r="C45" s="5">
        <v>1201</v>
      </c>
      <c r="D45" s="5">
        <v>5201</v>
      </c>
      <c r="E45" s="5">
        <v>898</v>
      </c>
      <c r="F45" s="5">
        <v>3021</v>
      </c>
      <c r="G45" s="5">
        <v>1821</v>
      </c>
      <c r="H45" s="5">
        <v>2371</v>
      </c>
      <c r="I45" s="5">
        <v>6317</v>
      </c>
      <c r="J45" s="5">
        <v>2072</v>
      </c>
      <c r="K45" s="5">
        <v>3564</v>
      </c>
      <c r="L45" s="5">
        <v>1483</v>
      </c>
      <c r="M45" s="5">
        <v>1202</v>
      </c>
      <c r="N45" s="6">
        <f t="shared" si="0"/>
        <v>30935</v>
      </c>
      <c r="O45" s="26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</row>
    <row r="46" spans="1:62" s="35" customFormat="1" ht="33.75" customHeight="1" x14ac:dyDescent="0.35">
      <c r="A46" s="36" t="s">
        <v>41</v>
      </c>
      <c r="B46" s="5">
        <v>1188</v>
      </c>
      <c r="C46" s="5">
        <v>1770</v>
      </c>
      <c r="D46" s="5">
        <v>2335</v>
      </c>
      <c r="E46" s="5">
        <v>1602</v>
      </c>
      <c r="F46" s="5">
        <v>3253.9999999999995</v>
      </c>
      <c r="G46" s="5">
        <v>1459</v>
      </c>
      <c r="H46" s="5">
        <v>7895.0000000000009</v>
      </c>
      <c r="I46" s="5">
        <v>1919</v>
      </c>
      <c r="J46" s="5">
        <v>2994</v>
      </c>
      <c r="K46" s="5">
        <v>3201.0000000000005</v>
      </c>
      <c r="L46" s="5">
        <v>2296</v>
      </c>
      <c r="M46" s="5">
        <v>998</v>
      </c>
      <c r="N46" s="6">
        <f t="shared" si="0"/>
        <v>30911</v>
      </c>
      <c r="O46" s="26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</row>
    <row r="47" spans="1:62" s="35" customFormat="1" ht="33.75" customHeight="1" x14ac:dyDescent="0.35">
      <c r="A47" s="36" t="s">
        <v>72</v>
      </c>
      <c r="B47" s="5">
        <v>1293</v>
      </c>
      <c r="C47" s="5">
        <v>1402</v>
      </c>
      <c r="D47" s="5">
        <v>901</v>
      </c>
      <c r="E47" s="5">
        <v>362</v>
      </c>
      <c r="F47" s="5">
        <v>987</v>
      </c>
      <c r="G47" s="5">
        <v>812</v>
      </c>
      <c r="H47" s="5">
        <v>658</v>
      </c>
      <c r="I47" s="5">
        <v>697</v>
      </c>
      <c r="J47" s="5">
        <v>694</v>
      </c>
      <c r="K47" s="5">
        <v>698</v>
      </c>
      <c r="L47" s="5">
        <v>819</v>
      </c>
      <c r="M47" s="5">
        <v>715</v>
      </c>
      <c r="N47" s="6">
        <f t="shared" si="0"/>
        <v>10038</v>
      </c>
      <c r="O47" s="26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</row>
    <row r="48" spans="1:62" s="35" customFormat="1" ht="33.75" customHeight="1" x14ac:dyDescent="0.35">
      <c r="A48" s="36" t="s">
        <v>42</v>
      </c>
      <c r="B48" s="5">
        <v>40</v>
      </c>
      <c r="C48" s="5">
        <v>132</v>
      </c>
      <c r="D48" s="5">
        <v>97</v>
      </c>
      <c r="E48" s="5">
        <v>56</v>
      </c>
      <c r="F48" s="5">
        <v>38</v>
      </c>
      <c r="G48" s="5">
        <v>23</v>
      </c>
      <c r="H48" s="5">
        <v>21</v>
      </c>
      <c r="I48" s="5">
        <v>29</v>
      </c>
      <c r="J48" s="5">
        <v>0</v>
      </c>
      <c r="K48" s="5">
        <v>60</v>
      </c>
      <c r="L48" s="5">
        <v>6</v>
      </c>
      <c r="M48" s="5">
        <v>40</v>
      </c>
      <c r="N48" s="6">
        <f t="shared" si="0"/>
        <v>542</v>
      </c>
      <c r="O48" s="26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</row>
    <row r="49" spans="1:62" s="35" customFormat="1" ht="33.75" customHeight="1" x14ac:dyDescent="0.35">
      <c r="A49" s="36" t="s">
        <v>43</v>
      </c>
      <c r="B49" s="5">
        <v>3764</v>
      </c>
      <c r="C49" s="5">
        <v>5561</v>
      </c>
      <c r="D49" s="5">
        <v>2548</v>
      </c>
      <c r="E49" s="5">
        <v>2420</v>
      </c>
      <c r="F49" s="5">
        <v>4148</v>
      </c>
      <c r="G49" s="5">
        <v>3220</v>
      </c>
      <c r="H49" s="5">
        <v>2266</v>
      </c>
      <c r="I49" s="5">
        <v>3452</v>
      </c>
      <c r="J49" s="5">
        <v>4248</v>
      </c>
      <c r="K49" s="5">
        <v>4201</v>
      </c>
      <c r="L49" s="5">
        <v>2577</v>
      </c>
      <c r="M49" s="5">
        <v>2314</v>
      </c>
      <c r="N49" s="6">
        <f t="shared" si="0"/>
        <v>40719</v>
      </c>
      <c r="O49" s="26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</row>
    <row r="50" spans="1:62" s="35" customFormat="1" ht="33.75" customHeight="1" x14ac:dyDescent="0.35">
      <c r="A50" s="36" t="s">
        <v>73</v>
      </c>
      <c r="B50" s="5">
        <v>734</v>
      </c>
      <c r="C50" s="5">
        <v>1020.9999999999999</v>
      </c>
      <c r="D50" s="5">
        <v>1852</v>
      </c>
      <c r="E50" s="5">
        <v>102</v>
      </c>
      <c r="F50" s="5">
        <v>771</v>
      </c>
      <c r="G50" s="5">
        <v>798</v>
      </c>
      <c r="H50" s="5">
        <v>1369</v>
      </c>
      <c r="I50" s="5">
        <v>1134</v>
      </c>
      <c r="J50" s="5">
        <v>3090</v>
      </c>
      <c r="K50" s="5">
        <v>2022</v>
      </c>
      <c r="L50" s="5">
        <v>1524</v>
      </c>
      <c r="M50" s="5">
        <v>703</v>
      </c>
      <c r="N50" s="6">
        <f t="shared" si="0"/>
        <v>15120</v>
      </c>
      <c r="O50" s="26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</row>
    <row r="51" spans="1:62" s="35" customFormat="1" ht="33.75" customHeight="1" x14ac:dyDescent="0.35">
      <c r="A51" s="36" t="s">
        <v>74</v>
      </c>
      <c r="B51" s="5">
        <v>0</v>
      </c>
      <c r="C51" s="5">
        <v>0</v>
      </c>
      <c r="D51" s="5">
        <v>524</v>
      </c>
      <c r="E51" s="5">
        <v>0</v>
      </c>
      <c r="F51" s="5">
        <v>59</v>
      </c>
      <c r="G51" s="5">
        <v>0</v>
      </c>
      <c r="H51" s="5">
        <v>0</v>
      </c>
      <c r="I51" s="5">
        <v>32</v>
      </c>
      <c r="J51" s="5">
        <v>9</v>
      </c>
      <c r="K51" s="5">
        <v>6</v>
      </c>
      <c r="L51" s="5">
        <v>0</v>
      </c>
      <c r="M51" s="5">
        <v>0</v>
      </c>
      <c r="N51" s="6">
        <f t="shared" si="0"/>
        <v>630</v>
      </c>
      <c r="O51" s="26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</row>
    <row r="52" spans="1:62" s="35" customFormat="1" ht="33.75" customHeight="1" x14ac:dyDescent="0.35">
      <c r="A52" s="36" t="s">
        <v>44</v>
      </c>
      <c r="B52" s="5">
        <v>0</v>
      </c>
      <c r="C52" s="5">
        <v>0</v>
      </c>
      <c r="D52" s="5">
        <v>89</v>
      </c>
      <c r="E52" s="5">
        <v>0</v>
      </c>
      <c r="F52" s="5">
        <v>0</v>
      </c>
      <c r="G52" s="5">
        <v>9</v>
      </c>
      <c r="H52" s="5">
        <v>45</v>
      </c>
      <c r="I52" s="5">
        <v>0</v>
      </c>
      <c r="J52" s="5">
        <v>0</v>
      </c>
      <c r="K52" s="5">
        <v>3</v>
      </c>
      <c r="L52" s="5">
        <v>6</v>
      </c>
      <c r="M52" s="5">
        <v>12</v>
      </c>
      <c r="N52" s="6">
        <f t="shared" si="0"/>
        <v>164</v>
      </c>
      <c r="O52" s="26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</row>
    <row r="53" spans="1:62" s="35" customFormat="1" ht="33.75" customHeight="1" x14ac:dyDescent="0.35">
      <c r="A53" s="36" t="s">
        <v>45</v>
      </c>
      <c r="B53" s="5">
        <v>4521</v>
      </c>
      <c r="C53" s="5">
        <v>6565</v>
      </c>
      <c r="D53" s="5">
        <v>4888</v>
      </c>
      <c r="E53" s="5">
        <v>4210</v>
      </c>
      <c r="F53" s="5">
        <v>9850</v>
      </c>
      <c r="G53" s="5">
        <v>8954</v>
      </c>
      <c r="H53" s="5">
        <v>9854.0000000000018</v>
      </c>
      <c r="I53" s="5">
        <v>7016</v>
      </c>
      <c r="J53" s="5">
        <v>11539</v>
      </c>
      <c r="K53" s="5">
        <v>16224</v>
      </c>
      <c r="L53" s="5">
        <v>5941</v>
      </c>
      <c r="M53" s="5">
        <v>1698.0000000000002</v>
      </c>
      <c r="N53" s="6">
        <f t="shared" si="0"/>
        <v>91260</v>
      </c>
      <c r="O53" s="26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</row>
    <row r="54" spans="1:62" s="35" customFormat="1" ht="33.75" customHeight="1" x14ac:dyDescent="0.35">
      <c r="A54" s="36" t="s">
        <v>75</v>
      </c>
      <c r="B54" s="5">
        <v>11951</v>
      </c>
      <c r="C54" s="5">
        <v>21458.000000000004</v>
      </c>
      <c r="D54" s="5">
        <v>18142</v>
      </c>
      <c r="E54" s="5">
        <v>17854</v>
      </c>
      <c r="F54" s="5">
        <v>20144.999999999996</v>
      </c>
      <c r="G54" s="5">
        <v>22783</v>
      </c>
      <c r="H54" s="5">
        <v>23457</v>
      </c>
      <c r="I54" s="5">
        <v>21146</v>
      </c>
      <c r="J54" s="5">
        <v>25451.999999999996</v>
      </c>
      <c r="K54" s="5">
        <v>24878</v>
      </c>
      <c r="L54" s="5">
        <v>22544</v>
      </c>
      <c r="M54" s="5">
        <v>15621</v>
      </c>
      <c r="N54" s="6">
        <f t="shared" si="0"/>
        <v>245431</v>
      </c>
      <c r="O54" s="26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</row>
    <row r="55" spans="1:62" s="35" customFormat="1" ht="35.25" customHeight="1" thickBot="1" x14ac:dyDescent="0.4">
      <c r="A55" s="131" t="s">
        <v>46</v>
      </c>
      <c r="B55" s="125">
        <f t="shared" ref="B55:N55" si="1">SUM(B10:B54)</f>
        <v>871172</v>
      </c>
      <c r="C55" s="125">
        <f t="shared" si="1"/>
        <v>381952</v>
      </c>
      <c r="D55" s="125">
        <f t="shared" si="1"/>
        <v>221116</v>
      </c>
      <c r="E55" s="125">
        <f t="shared" si="1"/>
        <v>415957</v>
      </c>
      <c r="F55" s="125">
        <f t="shared" si="1"/>
        <v>467039.3221589087</v>
      </c>
      <c r="G55" s="125">
        <f t="shared" si="1"/>
        <v>745933</v>
      </c>
      <c r="H55" s="125">
        <f t="shared" si="1"/>
        <v>702192</v>
      </c>
      <c r="I55" s="125">
        <f t="shared" si="1"/>
        <v>328874</v>
      </c>
      <c r="J55" s="125">
        <f t="shared" si="1"/>
        <v>296479.0144888889</v>
      </c>
      <c r="K55" s="125">
        <f t="shared" si="1"/>
        <v>226502.55662222221</v>
      </c>
      <c r="L55" s="125">
        <f t="shared" si="1"/>
        <v>300143.23053333332</v>
      </c>
      <c r="M55" s="125">
        <f t="shared" si="1"/>
        <v>765160</v>
      </c>
      <c r="N55" s="126">
        <f t="shared" si="1"/>
        <v>5722520.1238033529</v>
      </c>
      <c r="O55" s="26"/>
      <c r="P55" s="97"/>
      <c r="Q55" s="97"/>
      <c r="R55" s="97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</row>
    <row r="56" spans="1:62" s="98" customFormat="1" ht="25.5" customHeight="1" x14ac:dyDescent="0.35">
      <c r="A56" s="105" t="s">
        <v>134</v>
      </c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26"/>
      <c r="P56" s="97"/>
      <c r="Q56" s="97"/>
      <c r="R56" s="97"/>
    </row>
    <row r="57" spans="1:62" s="98" customFormat="1" ht="19.5" customHeight="1" x14ac:dyDescent="0.35">
      <c r="A57" s="105" t="s">
        <v>140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26"/>
      <c r="P57" s="97"/>
      <c r="Q57" s="97"/>
      <c r="R57" s="97"/>
    </row>
    <row r="58" spans="1:62" s="98" customFormat="1" ht="19.5" customHeight="1" x14ac:dyDescent="0.35">
      <c r="A58" s="95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26"/>
      <c r="P58" s="97"/>
      <c r="Q58" s="97"/>
      <c r="R58" s="97"/>
    </row>
    <row r="59" spans="1:62" s="98" customFormat="1" ht="19.5" customHeight="1" x14ac:dyDescent="0.35">
      <c r="A59" s="95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26"/>
      <c r="P59" s="97"/>
      <c r="Q59" s="97"/>
      <c r="R59" s="97"/>
    </row>
    <row r="60" spans="1:62" s="98" customFormat="1" ht="19.5" customHeight="1" x14ac:dyDescent="0.35">
      <c r="A60" s="95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26"/>
      <c r="P60" s="97"/>
      <c r="Q60" s="97"/>
      <c r="R60" s="97"/>
    </row>
    <row r="61" spans="1:62" s="98" customFormat="1" ht="27" customHeight="1" x14ac:dyDescent="0.35">
      <c r="A61" s="95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26"/>
      <c r="P61" s="97"/>
      <c r="Q61" s="97"/>
      <c r="R61" s="97"/>
    </row>
    <row r="62" spans="1:62" s="98" customFormat="1" ht="27" customHeight="1" x14ac:dyDescent="0.35">
      <c r="A62" s="95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26"/>
      <c r="P62" s="97"/>
      <c r="Q62" s="97"/>
      <c r="R62" s="97"/>
    </row>
    <row r="63" spans="1:62" s="98" customFormat="1" ht="27" customHeight="1" x14ac:dyDescent="0.3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26"/>
      <c r="P63" s="97"/>
      <c r="Q63" s="97"/>
      <c r="R63" s="97"/>
    </row>
    <row r="64" spans="1:62" s="98" customFormat="1" ht="27" customHeight="1" x14ac:dyDescent="0.3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26"/>
      <c r="P64" s="97"/>
      <c r="Q64" s="97"/>
      <c r="R64" s="97"/>
    </row>
    <row r="65" spans="1:62" s="98" customFormat="1" ht="36" customHeight="1" x14ac:dyDescent="0.4">
      <c r="A65" s="471"/>
      <c r="B65" s="471"/>
      <c r="C65" s="471"/>
      <c r="D65" s="471"/>
      <c r="E65" s="471"/>
      <c r="F65" s="471"/>
      <c r="G65" s="471"/>
      <c r="H65" s="471"/>
      <c r="I65" s="471"/>
      <c r="J65" s="471"/>
      <c r="K65" s="471"/>
      <c r="L65" s="471"/>
      <c r="M65" s="471"/>
      <c r="N65" s="471"/>
      <c r="O65" s="26"/>
      <c r="P65" s="97"/>
      <c r="Q65" s="97"/>
      <c r="R65" s="97"/>
    </row>
    <row r="66" spans="1:62" s="98" customFormat="1" ht="36" customHeight="1" x14ac:dyDescent="0.4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26"/>
      <c r="P66" s="97"/>
      <c r="Q66" s="97"/>
      <c r="R66" s="97"/>
    </row>
    <row r="67" spans="1:62" s="98" customFormat="1" ht="36" customHeight="1" x14ac:dyDescent="0.4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26"/>
      <c r="P67" s="97"/>
      <c r="Q67" s="97"/>
      <c r="R67" s="97"/>
    </row>
    <row r="68" spans="1:62" s="98" customFormat="1" ht="36" customHeight="1" x14ac:dyDescent="0.4">
      <c r="A68" s="471" t="s">
        <v>133</v>
      </c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26"/>
      <c r="P68" s="97"/>
      <c r="Q68" s="97"/>
      <c r="R68" s="97"/>
    </row>
    <row r="69" spans="1:62" s="98" customFormat="1" ht="5.25" customHeight="1" x14ac:dyDescent="0.35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26"/>
      <c r="P69" s="97"/>
      <c r="Q69" s="97"/>
      <c r="R69" s="97"/>
    </row>
    <row r="70" spans="1:62" s="98" customFormat="1" ht="26.25" x14ac:dyDescent="0.4">
      <c r="A70" s="480" t="s">
        <v>94</v>
      </c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26"/>
      <c r="P70" s="97"/>
      <c r="Q70" s="97"/>
      <c r="R70" s="97"/>
    </row>
    <row r="71" spans="1:62" s="98" customFormat="1" ht="25.5" customHeight="1" x14ac:dyDescent="0.4">
      <c r="A71" s="480" t="s">
        <v>86</v>
      </c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26"/>
      <c r="P71" s="97"/>
      <c r="Q71" s="97"/>
      <c r="R71" s="97"/>
    </row>
    <row r="72" spans="1:62" s="98" customFormat="1" ht="9.75" customHeight="1" thickBot="1" x14ac:dyDescent="0.4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99"/>
      <c r="L72" s="99"/>
      <c r="M72" s="99"/>
      <c r="N72" s="100"/>
      <c r="O72" s="26"/>
      <c r="P72" s="97"/>
      <c r="Q72" s="97"/>
      <c r="R72" s="97"/>
    </row>
    <row r="73" spans="1:62" ht="33.75" customHeight="1" x14ac:dyDescent="0.35">
      <c r="A73" s="128" t="s">
        <v>1</v>
      </c>
      <c r="B73" s="129" t="s">
        <v>2</v>
      </c>
      <c r="C73" s="129" t="s">
        <v>3</v>
      </c>
      <c r="D73" s="129" t="s">
        <v>4</v>
      </c>
      <c r="E73" s="129" t="s">
        <v>5</v>
      </c>
      <c r="F73" s="129" t="s">
        <v>6</v>
      </c>
      <c r="G73" s="129" t="s">
        <v>7</v>
      </c>
      <c r="H73" s="129" t="s">
        <v>8</v>
      </c>
      <c r="I73" s="129" t="s">
        <v>9</v>
      </c>
      <c r="J73" s="129" t="s">
        <v>10</v>
      </c>
      <c r="K73" s="129" t="s">
        <v>11</v>
      </c>
      <c r="L73" s="129" t="s">
        <v>12</v>
      </c>
      <c r="M73" s="129" t="s">
        <v>92</v>
      </c>
      <c r="N73" s="130" t="s">
        <v>14</v>
      </c>
      <c r="O73" s="26"/>
      <c r="P73" s="97"/>
      <c r="Q73" s="97"/>
      <c r="R73" s="97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</row>
    <row r="74" spans="1:62" ht="33.75" customHeight="1" x14ac:dyDescent="0.35">
      <c r="A74" s="36" t="s">
        <v>60</v>
      </c>
      <c r="B74" s="5">
        <v>17214</v>
      </c>
      <c r="C74" s="5">
        <v>3705</v>
      </c>
      <c r="D74" s="5">
        <v>79689</v>
      </c>
      <c r="E74" s="5">
        <v>487893.99999999994</v>
      </c>
      <c r="F74" s="5">
        <v>426855</v>
      </c>
      <c r="G74" s="5">
        <v>185421</v>
      </c>
      <c r="H74" s="5">
        <v>80213.999999999985</v>
      </c>
      <c r="I74" s="5">
        <v>140756</v>
      </c>
      <c r="J74" s="5">
        <v>262105.00000000003</v>
      </c>
      <c r="K74" s="5">
        <v>521043.99999999994</v>
      </c>
      <c r="L74" s="5">
        <v>465897.99999999994</v>
      </c>
      <c r="M74" s="5">
        <v>101989</v>
      </c>
      <c r="N74" s="9">
        <f>SUM(B74:M74)</f>
        <v>2772784</v>
      </c>
      <c r="O74" s="26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</row>
    <row r="75" spans="1:62" ht="33.75" customHeight="1" x14ac:dyDescent="0.35">
      <c r="A75" s="36" t="s">
        <v>61</v>
      </c>
      <c r="B75" s="5">
        <v>28910</v>
      </c>
      <c r="C75" s="5">
        <v>30129</v>
      </c>
      <c r="D75" s="5">
        <v>24620.000000000004</v>
      </c>
      <c r="E75" s="5">
        <v>26899</v>
      </c>
      <c r="F75" s="5">
        <v>21229.000000000004</v>
      </c>
      <c r="G75" s="5">
        <v>33102</v>
      </c>
      <c r="H75" s="5">
        <v>36521</v>
      </c>
      <c r="I75" s="5">
        <v>38958</v>
      </c>
      <c r="J75" s="5">
        <v>50044.999999999993</v>
      </c>
      <c r="K75" s="5">
        <v>31204</v>
      </c>
      <c r="L75" s="5">
        <v>36987</v>
      </c>
      <c r="M75" s="5">
        <v>50214</v>
      </c>
      <c r="N75" s="9">
        <f>SUM(B75:M75)</f>
        <v>408818</v>
      </c>
      <c r="O75" s="26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</row>
    <row r="76" spans="1:62" ht="33.75" customHeight="1" x14ac:dyDescent="0.35">
      <c r="A76" s="36" t="s">
        <v>15</v>
      </c>
      <c r="B76" s="5">
        <v>0</v>
      </c>
      <c r="C76" s="5">
        <v>5784</v>
      </c>
      <c r="D76" s="5">
        <v>1198</v>
      </c>
      <c r="E76" s="5">
        <v>0</v>
      </c>
      <c r="F76" s="5">
        <v>898</v>
      </c>
      <c r="G76" s="5">
        <v>165</v>
      </c>
      <c r="H76" s="5">
        <v>415</v>
      </c>
      <c r="I76" s="5">
        <v>420</v>
      </c>
      <c r="J76" s="5">
        <v>810</v>
      </c>
      <c r="K76" s="5">
        <v>754</v>
      </c>
      <c r="L76" s="5">
        <v>201</v>
      </c>
      <c r="M76" s="5">
        <v>1625</v>
      </c>
      <c r="N76" s="9">
        <f>SUM(B76:M76)</f>
        <v>12270</v>
      </c>
      <c r="O76" s="26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</row>
    <row r="77" spans="1:62" ht="33.75" customHeight="1" x14ac:dyDescent="0.35">
      <c r="A77" s="36" t="s">
        <v>16</v>
      </c>
      <c r="B77" s="5">
        <v>422577</v>
      </c>
      <c r="C77" s="5">
        <v>494210.00000000006</v>
      </c>
      <c r="D77" s="5">
        <v>410811.35522439779</v>
      </c>
      <c r="E77" s="5">
        <v>437210.00000000012</v>
      </c>
      <c r="F77" s="5">
        <v>462153.99999999994</v>
      </c>
      <c r="G77" s="5">
        <v>433698</v>
      </c>
      <c r="H77" s="5">
        <v>452121.99999999994</v>
      </c>
      <c r="I77" s="5">
        <v>442514</v>
      </c>
      <c r="J77" s="5">
        <v>472541.00000000006</v>
      </c>
      <c r="K77" s="5">
        <v>464215</v>
      </c>
      <c r="L77" s="5">
        <v>467547.99999999994</v>
      </c>
      <c r="M77" s="5">
        <v>458973.99999999994</v>
      </c>
      <c r="N77" s="12">
        <f>SUM(B77:M77)/6.8</f>
        <v>796849.16988594085</v>
      </c>
      <c r="O77" s="26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</row>
    <row r="78" spans="1:62" ht="33.75" customHeight="1" x14ac:dyDescent="0.35">
      <c r="A78" s="36" t="s">
        <v>62</v>
      </c>
      <c r="B78" s="5">
        <v>3214</v>
      </c>
      <c r="C78" s="5">
        <v>1913</v>
      </c>
      <c r="D78" s="5">
        <v>2098.9999999999995</v>
      </c>
      <c r="E78" s="5">
        <v>2389.0000000000005</v>
      </c>
      <c r="F78" s="5">
        <v>3835</v>
      </c>
      <c r="G78" s="5">
        <v>4365</v>
      </c>
      <c r="H78" s="5">
        <v>3451.9999999999995</v>
      </c>
      <c r="I78" s="5">
        <v>7215</v>
      </c>
      <c r="J78" s="5">
        <v>10984.999999999998</v>
      </c>
      <c r="K78" s="5">
        <v>6214.0000000000009</v>
      </c>
      <c r="L78" s="5">
        <v>14598</v>
      </c>
      <c r="M78" s="5">
        <v>14202.999999999998</v>
      </c>
      <c r="N78" s="9">
        <f t="shared" ref="N78:N116" si="2">SUM(B78:M78)</f>
        <v>74482</v>
      </c>
      <c r="O78" s="26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</row>
    <row r="79" spans="1:62" ht="33.75" customHeight="1" x14ac:dyDescent="0.35">
      <c r="A79" s="36" t="s">
        <v>63</v>
      </c>
      <c r="B79" s="5">
        <v>7302</v>
      </c>
      <c r="C79" s="5">
        <v>145878</v>
      </c>
      <c r="D79" s="5">
        <v>27753.999999999996</v>
      </c>
      <c r="E79" s="5">
        <v>17526</v>
      </c>
      <c r="F79" s="5">
        <v>4754</v>
      </c>
      <c r="G79" s="5">
        <v>6524.0000000000009</v>
      </c>
      <c r="H79" s="5">
        <v>19544</v>
      </c>
      <c r="I79" s="5">
        <v>23235</v>
      </c>
      <c r="J79" s="5">
        <v>3953.9999999999995</v>
      </c>
      <c r="K79" s="5">
        <v>4621</v>
      </c>
      <c r="L79" s="5">
        <v>12652</v>
      </c>
      <c r="M79" s="5">
        <v>20954.000000000004</v>
      </c>
      <c r="N79" s="9">
        <f t="shared" si="2"/>
        <v>294698</v>
      </c>
      <c r="O79" s="26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</row>
    <row r="80" spans="1:62" ht="33.75" customHeight="1" x14ac:dyDescent="0.35">
      <c r="A80" s="36" t="s">
        <v>17</v>
      </c>
      <c r="B80" s="5">
        <v>20295</v>
      </c>
      <c r="C80" s="5">
        <v>28101</v>
      </c>
      <c r="D80" s="5">
        <v>48851</v>
      </c>
      <c r="E80" s="5">
        <v>16012</v>
      </c>
      <c r="F80" s="5">
        <v>4215</v>
      </c>
      <c r="G80" s="5">
        <v>8200.9999999999982</v>
      </c>
      <c r="H80" s="5">
        <v>44525</v>
      </c>
      <c r="I80" s="5">
        <v>39521</v>
      </c>
      <c r="J80" s="5">
        <v>3654.0000000000005</v>
      </c>
      <c r="K80" s="5">
        <v>3568</v>
      </c>
      <c r="L80" s="5">
        <v>16202</v>
      </c>
      <c r="M80" s="5">
        <v>43521</v>
      </c>
      <c r="N80" s="9">
        <f t="shared" si="2"/>
        <v>276666</v>
      </c>
      <c r="O80" s="26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</row>
    <row r="81" spans="1:62" ht="33.75" customHeight="1" x14ac:dyDescent="0.35">
      <c r="A81" s="36" t="s">
        <v>18</v>
      </c>
      <c r="B81" s="5">
        <v>1735</v>
      </c>
      <c r="C81" s="5">
        <v>984.99999999999989</v>
      </c>
      <c r="D81" s="5">
        <v>1287.8743914313534</v>
      </c>
      <c r="E81" s="5">
        <v>389</v>
      </c>
      <c r="F81" s="5">
        <v>330</v>
      </c>
      <c r="G81" s="5">
        <v>220</v>
      </c>
      <c r="H81" s="5">
        <v>3121</v>
      </c>
      <c r="I81" s="5">
        <v>1245</v>
      </c>
      <c r="J81" s="5">
        <v>286</v>
      </c>
      <c r="K81" s="5">
        <v>130</v>
      </c>
      <c r="L81" s="5">
        <v>1265</v>
      </c>
      <c r="M81" s="5">
        <v>1324</v>
      </c>
      <c r="N81" s="9">
        <f t="shared" si="2"/>
        <v>12317.874391431353</v>
      </c>
      <c r="O81" s="26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</row>
    <row r="82" spans="1:62" ht="33.75" customHeight="1" x14ac:dyDescent="0.35">
      <c r="A82" s="36" t="s">
        <v>64</v>
      </c>
      <c r="B82" s="5">
        <v>62144</v>
      </c>
      <c r="C82" s="5">
        <v>58012</v>
      </c>
      <c r="D82" s="5">
        <v>35458</v>
      </c>
      <c r="E82" s="5">
        <v>25453.999999999996</v>
      </c>
      <c r="F82" s="5">
        <v>18254.000000000004</v>
      </c>
      <c r="G82" s="5">
        <v>15724.999999999998</v>
      </c>
      <c r="H82" s="5">
        <v>13245</v>
      </c>
      <c r="I82" s="5">
        <v>14624</v>
      </c>
      <c r="J82" s="5">
        <v>13502</v>
      </c>
      <c r="K82" s="5">
        <v>9214</v>
      </c>
      <c r="L82" s="5">
        <v>16552</v>
      </c>
      <c r="M82" s="5">
        <v>63561.999999999993</v>
      </c>
      <c r="N82" s="9">
        <f t="shared" si="2"/>
        <v>345746</v>
      </c>
      <c r="O82" s="26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</row>
    <row r="83" spans="1:62" ht="33.75" customHeight="1" x14ac:dyDescent="0.35">
      <c r="A83" s="36" t="s">
        <v>19</v>
      </c>
      <c r="B83" s="5">
        <v>4907</v>
      </c>
      <c r="C83" s="5">
        <v>9201</v>
      </c>
      <c r="D83" s="5">
        <v>9201</v>
      </c>
      <c r="E83" s="5">
        <v>10498</v>
      </c>
      <c r="F83" s="5">
        <v>7853.9999999999982</v>
      </c>
      <c r="G83" s="5">
        <v>6856.9999999999991</v>
      </c>
      <c r="H83" s="5">
        <v>7420.9999999999991</v>
      </c>
      <c r="I83" s="5">
        <v>7021</v>
      </c>
      <c r="J83" s="5">
        <v>7523.9999999999991</v>
      </c>
      <c r="K83" s="5">
        <v>6672</v>
      </c>
      <c r="L83" s="5">
        <v>12345</v>
      </c>
      <c r="M83" s="5">
        <v>8965</v>
      </c>
      <c r="N83" s="9">
        <f t="shared" si="2"/>
        <v>98466</v>
      </c>
      <c r="O83" s="26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</row>
    <row r="84" spans="1:62" ht="33.75" customHeight="1" x14ac:dyDescent="0.35">
      <c r="A84" s="36" t="s">
        <v>20</v>
      </c>
      <c r="B84" s="5">
        <v>9428</v>
      </c>
      <c r="C84" s="5">
        <v>9568</v>
      </c>
      <c r="D84" s="5">
        <v>7902</v>
      </c>
      <c r="E84" s="5">
        <v>9342</v>
      </c>
      <c r="F84" s="5">
        <v>4521</v>
      </c>
      <c r="G84" s="5">
        <v>7612</v>
      </c>
      <c r="H84" s="5">
        <v>6012</v>
      </c>
      <c r="I84" s="5">
        <v>4101</v>
      </c>
      <c r="J84" s="5">
        <v>5012</v>
      </c>
      <c r="K84" s="5">
        <v>3501.0000000000005</v>
      </c>
      <c r="L84" s="5">
        <v>5698</v>
      </c>
      <c r="M84" s="5">
        <v>7098</v>
      </c>
      <c r="N84" s="9">
        <f t="shared" si="2"/>
        <v>79795</v>
      </c>
      <c r="O84" s="26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</row>
    <row r="85" spans="1:62" ht="33.75" customHeight="1" x14ac:dyDescent="0.35">
      <c r="A85" s="36" t="s">
        <v>21</v>
      </c>
      <c r="B85" s="5">
        <v>4989</v>
      </c>
      <c r="C85" s="5">
        <v>5819.9999999999991</v>
      </c>
      <c r="D85" s="5">
        <v>4201</v>
      </c>
      <c r="E85" s="5">
        <v>3120</v>
      </c>
      <c r="F85" s="5">
        <v>4251</v>
      </c>
      <c r="G85" s="5">
        <v>3998</v>
      </c>
      <c r="H85" s="5">
        <v>2745</v>
      </c>
      <c r="I85" s="5">
        <v>3042</v>
      </c>
      <c r="J85" s="5">
        <v>4425</v>
      </c>
      <c r="K85" s="5">
        <v>3799</v>
      </c>
      <c r="L85" s="5">
        <v>5202</v>
      </c>
      <c r="M85" s="5">
        <v>4490</v>
      </c>
      <c r="N85" s="9">
        <f t="shared" si="2"/>
        <v>50082</v>
      </c>
      <c r="O85" s="26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</row>
    <row r="86" spans="1:62" ht="33.75" customHeight="1" x14ac:dyDescent="0.35">
      <c r="A86" s="36" t="s">
        <v>65</v>
      </c>
      <c r="B86" s="5">
        <v>5867</v>
      </c>
      <c r="C86" s="5">
        <v>8012.0000000000009</v>
      </c>
      <c r="D86" s="5">
        <v>6819.9999999999991</v>
      </c>
      <c r="E86" s="5">
        <v>7101.9999999999991</v>
      </c>
      <c r="F86" s="5">
        <v>6412</v>
      </c>
      <c r="G86" s="5">
        <v>6785</v>
      </c>
      <c r="H86" s="5">
        <v>5721</v>
      </c>
      <c r="I86" s="5">
        <v>5201</v>
      </c>
      <c r="J86" s="5">
        <v>5003</v>
      </c>
      <c r="K86" s="5">
        <v>5498.9999999999991</v>
      </c>
      <c r="L86" s="5">
        <v>6958</v>
      </c>
      <c r="M86" s="5">
        <v>8451.9999999999982</v>
      </c>
      <c r="N86" s="9">
        <f t="shared" si="2"/>
        <v>77832</v>
      </c>
      <c r="O86" s="26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</row>
    <row r="87" spans="1:62" ht="33.75" customHeight="1" x14ac:dyDescent="0.35">
      <c r="A87" s="36" t="s">
        <v>22</v>
      </c>
      <c r="B87" s="5">
        <v>25477.999999999996</v>
      </c>
      <c r="C87" s="5">
        <v>41021</v>
      </c>
      <c r="D87" s="5">
        <v>28140.999999999996</v>
      </c>
      <c r="E87" s="5">
        <v>28214</v>
      </c>
      <c r="F87" s="5">
        <v>31402.000000000004</v>
      </c>
      <c r="G87" s="5">
        <v>28745</v>
      </c>
      <c r="H87" s="5">
        <v>25987</v>
      </c>
      <c r="I87" s="5">
        <v>28542</v>
      </c>
      <c r="J87" s="5">
        <v>30123.999999999996</v>
      </c>
      <c r="K87" s="5">
        <v>32544.999999999996</v>
      </c>
      <c r="L87" s="5">
        <v>46987.000000000007</v>
      </c>
      <c r="M87" s="5">
        <v>29412.000000000004</v>
      </c>
      <c r="N87" s="9">
        <f t="shared" si="2"/>
        <v>376598</v>
      </c>
      <c r="O87" s="26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</row>
    <row r="88" spans="1:62" ht="33.75" customHeight="1" x14ac:dyDescent="0.35">
      <c r="A88" s="36" t="s">
        <v>66</v>
      </c>
      <c r="B88" s="5">
        <v>13201</v>
      </c>
      <c r="C88" s="5">
        <v>13021</v>
      </c>
      <c r="D88" s="5">
        <v>17021</v>
      </c>
      <c r="E88" s="5">
        <v>14323.999999999998</v>
      </c>
      <c r="F88" s="5">
        <v>9568</v>
      </c>
      <c r="G88" s="5">
        <v>16011.999999999998</v>
      </c>
      <c r="H88" s="5">
        <v>5102</v>
      </c>
      <c r="I88" s="5">
        <v>7010</v>
      </c>
      <c r="J88" s="5">
        <v>7100</v>
      </c>
      <c r="K88" s="5">
        <v>6214</v>
      </c>
      <c r="L88" s="5">
        <v>9359</v>
      </c>
      <c r="M88" s="5">
        <v>10409.999999999998</v>
      </c>
      <c r="N88" s="9">
        <f t="shared" si="2"/>
        <v>128342</v>
      </c>
      <c r="O88" s="26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</row>
    <row r="89" spans="1:62" ht="33.75" customHeight="1" x14ac:dyDescent="0.35">
      <c r="A89" s="36" t="s">
        <v>23</v>
      </c>
      <c r="B89" s="5">
        <v>0</v>
      </c>
      <c r="C89" s="5">
        <v>0</v>
      </c>
      <c r="D89" s="5">
        <v>175</v>
      </c>
      <c r="E89" s="5">
        <v>1598</v>
      </c>
      <c r="F89" s="5">
        <v>2301</v>
      </c>
      <c r="G89" s="5">
        <v>285</v>
      </c>
      <c r="H89" s="5">
        <v>180</v>
      </c>
      <c r="I89" s="5">
        <v>94</v>
      </c>
      <c r="J89" s="5">
        <v>0</v>
      </c>
      <c r="K89" s="5">
        <v>0</v>
      </c>
      <c r="L89" s="5">
        <v>0</v>
      </c>
      <c r="M89" s="5">
        <v>0</v>
      </c>
      <c r="N89" s="9">
        <f t="shared" si="2"/>
        <v>4633</v>
      </c>
      <c r="O89" s="26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</row>
    <row r="90" spans="1:62" ht="33.75" customHeight="1" x14ac:dyDescent="0.35">
      <c r="A90" s="36" t="s">
        <v>24</v>
      </c>
      <c r="B90" s="5">
        <v>12001</v>
      </c>
      <c r="C90" s="5">
        <v>8957</v>
      </c>
      <c r="D90" s="5">
        <v>14300.999999999998</v>
      </c>
      <c r="E90" s="5">
        <v>6988.9999999999982</v>
      </c>
      <c r="F90" s="5">
        <v>7854</v>
      </c>
      <c r="G90" s="5">
        <v>11420</v>
      </c>
      <c r="H90" s="5">
        <v>9256</v>
      </c>
      <c r="I90" s="5">
        <v>8759</v>
      </c>
      <c r="J90" s="5">
        <v>10214.000000000002</v>
      </c>
      <c r="K90" s="5">
        <v>9521</v>
      </c>
      <c r="L90" s="5">
        <v>11569</v>
      </c>
      <c r="M90" s="5">
        <v>13452</v>
      </c>
      <c r="N90" s="9">
        <f t="shared" si="2"/>
        <v>124293</v>
      </c>
      <c r="O90" s="26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</row>
    <row r="91" spans="1:62" ht="33.75" customHeight="1" x14ac:dyDescent="0.35">
      <c r="A91" s="36" t="s">
        <v>25</v>
      </c>
      <c r="B91" s="5">
        <v>6541</v>
      </c>
      <c r="C91" s="5">
        <v>5621</v>
      </c>
      <c r="D91" s="5">
        <v>5982.0000000000009</v>
      </c>
      <c r="E91" s="5">
        <v>4752</v>
      </c>
      <c r="F91" s="5">
        <v>4215</v>
      </c>
      <c r="G91" s="5">
        <v>8012</v>
      </c>
      <c r="H91" s="5">
        <v>4852</v>
      </c>
      <c r="I91" s="5">
        <v>4562</v>
      </c>
      <c r="J91" s="5">
        <v>3925</v>
      </c>
      <c r="K91" s="5">
        <v>3214</v>
      </c>
      <c r="L91" s="5">
        <v>6021</v>
      </c>
      <c r="M91" s="5">
        <v>7411.9999999999991</v>
      </c>
      <c r="N91" s="9">
        <f t="shared" si="2"/>
        <v>65109</v>
      </c>
      <c r="O91" s="26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</row>
    <row r="92" spans="1:62" ht="33.75" customHeight="1" x14ac:dyDescent="0.35">
      <c r="A92" s="36" t="s">
        <v>26</v>
      </c>
      <c r="B92" s="5">
        <v>5874</v>
      </c>
      <c r="C92" s="5">
        <v>5421</v>
      </c>
      <c r="D92" s="5">
        <v>5620</v>
      </c>
      <c r="E92" s="5">
        <v>15010.000000000002</v>
      </c>
      <c r="F92" s="5">
        <v>7235.0000000000009</v>
      </c>
      <c r="G92" s="5">
        <v>4021</v>
      </c>
      <c r="H92" s="5">
        <v>6621</v>
      </c>
      <c r="I92" s="5">
        <v>5010</v>
      </c>
      <c r="J92" s="5">
        <v>5712</v>
      </c>
      <c r="K92" s="5">
        <v>3621.0000000000009</v>
      </c>
      <c r="L92" s="5">
        <v>2154</v>
      </c>
      <c r="M92" s="5">
        <v>2752</v>
      </c>
      <c r="N92" s="9">
        <f t="shared" si="2"/>
        <v>69051</v>
      </c>
      <c r="O92" s="26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</row>
    <row r="93" spans="1:62" ht="33.75" customHeight="1" x14ac:dyDescent="0.35">
      <c r="A93" s="36" t="s">
        <v>27</v>
      </c>
      <c r="B93" s="5">
        <v>1451.9999999999998</v>
      </c>
      <c r="C93" s="5">
        <v>1654</v>
      </c>
      <c r="D93" s="5">
        <v>789.00000000000011</v>
      </c>
      <c r="E93" s="5">
        <v>1387</v>
      </c>
      <c r="F93" s="5">
        <v>954</v>
      </c>
      <c r="G93" s="5">
        <v>1324</v>
      </c>
      <c r="H93" s="5">
        <v>1345.0000000000002</v>
      </c>
      <c r="I93" s="5">
        <v>789</v>
      </c>
      <c r="J93" s="5">
        <v>800.00000000000011</v>
      </c>
      <c r="K93" s="5">
        <v>1120</v>
      </c>
      <c r="L93" s="5">
        <v>1235</v>
      </c>
      <c r="M93" s="5">
        <v>875</v>
      </c>
      <c r="N93" s="9">
        <f t="shared" si="2"/>
        <v>13724</v>
      </c>
      <c r="O93" s="26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</row>
    <row r="94" spans="1:62" ht="33.75" customHeight="1" x14ac:dyDescent="0.35">
      <c r="A94" s="36" t="s">
        <v>28</v>
      </c>
      <c r="B94" s="5">
        <v>2541.0000000000009</v>
      </c>
      <c r="C94" s="5">
        <v>2421</v>
      </c>
      <c r="D94" s="5">
        <v>3182.9322033898306</v>
      </c>
      <c r="E94" s="5">
        <v>1288.9999999999998</v>
      </c>
      <c r="F94" s="5">
        <v>1213.3271815315186</v>
      </c>
      <c r="G94" s="5">
        <v>1268</v>
      </c>
      <c r="H94" s="5">
        <v>2010.0000000000002</v>
      </c>
      <c r="I94" s="5">
        <v>989</v>
      </c>
      <c r="J94" s="5">
        <v>1001</v>
      </c>
      <c r="K94" s="5">
        <v>1383</v>
      </c>
      <c r="L94" s="5">
        <v>1398.0000000000002</v>
      </c>
      <c r="M94" s="5">
        <v>1955</v>
      </c>
      <c r="N94" s="9">
        <f t="shared" si="2"/>
        <v>20651.259384921352</v>
      </c>
      <c r="O94" s="26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</row>
    <row r="95" spans="1:62" ht="33.75" customHeight="1" x14ac:dyDescent="0.35">
      <c r="A95" s="36" t="s">
        <v>29</v>
      </c>
      <c r="B95" s="5">
        <v>1204</v>
      </c>
      <c r="C95" s="5">
        <v>1520</v>
      </c>
      <c r="D95" s="5">
        <v>1541.9999999999993</v>
      </c>
      <c r="E95" s="5">
        <v>498.99999999999994</v>
      </c>
      <c r="F95" s="5">
        <v>687</v>
      </c>
      <c r="G95" s="5">
        <v>1230.0000000000002</v>
      </c>
      <c r="H95" s="5">
        <v>1564</v>
      </c>
      <c r="I95" s="5">
        <v>998</v>
      </c>
      <c r="J95" s="5">
        <v>1201</v>
      </c>
      <c r="K95" s="5">
        <v>801</v>
      </c>
      <c r="L95" s="5">
        <v>896</v>
      </c>
      <c r="M95" s="5">
        <v>898</v>
      </c>
      <c r="N95" s="9">
        <f t="shared" si="2"/>
        <v>13040</v>
      </c>
      <c r="O95" s="26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</row>
    <row r="96" spans="1:62" ht="33.75" customHeight="1" x14ac:dyDescent="0.35">
      <c r="A96" s="36" t="s">
        <v>30</v>
      </c>
      <c r="B96" s="5">
        <v>11254.000000000002</v>
      </c>
      <c r="C96" s="5">
        <v>13549</v>
      </c>
      <c r="D96" s="5">
        <v>13244</v>
      </c>
      <c r="E96" s="5">
        <v>5462</v>
      </c>
      <c r="F96" s="5">
        <v>6301</v>
      </c>
      <c r="G96" s="5">
        <v>8754</v>
      </c>
      <c r="H96" s="5">
        <v>8493</v>
      </c>
      <c r="I96" s="5">
        <v>9654</v>
      </c>
      <c r="J96" s="5">
        <v>10302</v>
      </c>
      <c r="K96" s="5">
        <v>9210</v>
      </c>
      <c r="L96" s="5">
        <v>8421.0000000000018</v>
      </c>
      <c r="M96" s="5">
        <v>15201</v>
      </c>
      <c r="N96" s="9">
        <f t="shared" si="2"/>
        <v>119845</v>
      </c>
      <c r="O96" s="26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</row>
    <row r="97" spans="1:62" ht="33.75" customHeight="1" x14ac:dyDescent="0.35">
      <c r="A97" s="36" t="s">
        <v>31</v>
      </c>
      <c r="B97" s="5">
        <v>2602.0000000000005</v>
      </c>
      <c r="C97" s="5">
        <v>2721</v>
      </c>
      <c r="D97" s="5">
        <v>3542</v>
      </c>
      <c r="E97" s="5">
        <v>3456</v>
      </c>
      <c r="F97" s="5">
        <v>1457</v>
      </c>
      <c r="G97" s="5">
        <v>2375</v>
      </c>
      <c r="H97" s="5">
        <v>1089</v>
      </c>
      <c r="I97" s="5">
        <v>1692</v>
      </c>
      <c r="J97" s="5">
        <v>1298</v>
      </c>
      <c r="K97" s="5">
        <v>2014.0000000000002</v>
      </c>
      <c r="L97" s="5">
        <v>1345</v>
      </c>
      <c r="M97" s="5">
        <v>2015</v>
      </c>
      <c r="N97" s="9">
        <f t="shared" si="2"/>
        <v>25606</v>
      </c>
      <c r="O97" s="26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</row>
    <row r="98" spans="1:62" ht="33.75" customHeight="1" x14ac:dyDescent="0.35">
      <c r="A98" s="36" t="s">
        <v>95</v>
      </c>
      <c r="B98" s="5">
        <v>12491.466175</v>
      </c>
      <c r="C98" s="5">
        <v>25021.050355555555</v>
      </c>
      <c r="D98" s="5">
        <v>26543.149205555557</v>
      </c>
      <c r="E98" s="5">
        <v>10454.321483333333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9">
        <f t="shared" si="2"/>
        <v>74509.987219444447</v>
      </c>
      <c r="O98" s="26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</row>
    <row r="99" spans="1:62" ht="33.75" customHeight="1" x14ac:dyDescent="0.35">
      <c r="A99" s="36" t="s">
        <v>33</v>
      </c>
      <c r="B99" s="5">
        <v>2455</v>
      </c>
      <c r="C99" s="5">
        <v>1800</v>
      </c>
      <c r="D99" s="5">
        <v>2921</v>
      </c>
      <c r="E99" s="5">
        <v>1598</v>
      </c>
      <c r="F99" s="5">
        <v>1254</v>
      </c>
      <c r="G99" s="5">
        <v>9520</v>
      </c>
      <c r="H99" s="5">
        <v>1521.0000000000002</v>
      </c>
      <c r="I99" s="5">
        <v>1201</v>
      </c>
      <c r="J99" s="5">
        <v>1498</v>
      </c>
      <c r="K99" s="5">
        <v>2201</v>
      </c>
      <c r="L99" s="5">
        <v>2301</v>
      </c>
      <c r="M99" s="5">
        <v>2256</v>
      </c>
      <c r="N99" s="9">
        <f t="shared" si="2"/>
        <v>30526</v>
      </c>
      <c r="O99" s="26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</row>
    <row r="100" spans="1:62" ht="33.75" customHeight="1" x14ac:dyDescent="0.35">
      <c r="A100" s="36" t="s">
        <v>34</v>
      </c>
      <c r="B100" s="5">
        <v>452</v>
      </c>
      <c r="C100" s="5">
        <v>495</v>
      </c>
      <c r="D100" s="5">
        <v>279</v>
      </c>
      <c r="E100" s="5">
        <v>439.99999999999994</v>
      </c>
      <c r="F100" s="5">
        <v>445</v>
      </c>
      <c r="G100" s="5">
        <v>288.00000000000006</v>
      </c>
      <c r="H100" s="5">
        <v>401</v>
      </c>
      <c r="I100" s="5">
        <v>270</v>
      </c>
      <c r="J100" s="5">
        <v>276</v>
      </c>
      <c r="K100" s="5">
        <v>280</v>
      </c>
      <c r="L100" s="5">
        <v>310</v>
      </c>
      <c r="M100" s="5">
        <v>856</v>
      </c>
      <c r="N100" s="9">
        <f t="shared" si="2"/>
        <v>4792</v>
      </c>
      <c r="O100" s="26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</row>
    <row r="101" spans="1:62" ht="33.75" customHeight="1" x14ac:dyDescent="0.35">
      <c r="A101" s="36" t="s">
        <v>68</v>
      </c>
      <c r="B101" s="5">
        <v>112</v>
      </c>
      <c r="C101" s="5">
        <v>84.999999999999986</v>
      </c>
      <c r="D101" s="5">
        <v>91</v>
      </c>
      <c r="E101" s="5">
        <v>143</v>
      </c>
      <c r="F101" s="5">
        <v>95</v>
      </c>
      <c r="G101" s="5">
        <v>112</v>
      </c>
      <c r="H101" s="5">
        <v>165</v>
      </c>
      <c r="I101" s="5">
        <v>159</v>
      </c>
      <c r="J101" s="5">
        <v>230</v>
      </c>
      <c r="K101" s="5">
        <v>125</v>
      </c>
      <c r="L101" s="5">
        <v>132</v>
      </c>
      <c r="M101" s="5">
        <v>165</v>
      </c>
      <c r="N101" s="9">
        <f t="shared" si="2"/>
        <v>1614</v>
      </c>
      <c r="O101" s="26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</row>
    <row r="102" spans="1:62" ht="33.75" customHeight="1" x14ac:dyDescent="0.35">
      <c r="A102" s="36" t="s">
        <v>69</v>
      </c>
      <c r="B102" s="5">
        <v>435</v>
      </c>
      <c r="C102" s="5">
        <v>462</v>
      </c>
      <c r="D102" s="5">
        <v>362</v>
      </c>
      <c r="E102" s="5">
        <v>482</v>
      </c>
      <c r="F102" s="5">
        <v>524</v>
      </c>
      <c r="G102" s="5">
        <v>670</v>
      </c>
      <c r="H102" s="5">
        <v>867</v>
      </c>
      <c r="I102" s="5">
        <v>445</v>
      </c>
      <c r="J102" s="5">
        <v>650</v>
      </c>
      <c r="K102" s="5">
        <v>489</v>
      </c>
      <c r="L102" s="5">
        <v>498</v>
      </c>
      <c r="M102" s="5">
        <v>852</v>
      </c>
      <c r="N102" s="9">
        <f t="shared" si="2"/>
        <v>6736</v>
      </c>
      <c r="O102" s="26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</row>
    <row r="103" spans="1:62" ht="33.75" customHeight="1" x14ac:dyDescent="0.35">
      <c r="A103" s="36" t="s">
        <v>35</v>
      </c>
      <c r="B103" s="5">
        <v>135</v>
      </c>
      <c r="C103" s="5">
        <v>185</v>
      </c>
      <c r="D103" s="5">
        <v>138</v>
      </c>
      <c r="E103" s="5">
        <v>217.99999999999997</v>
      </c>
      <c r="F103" s="5">
        <v>150</v>
      </c>
      <c r="G103" s="5">
        <v>320</v>
      </c>
      <c r="H103" s="5">
        <v>301</v>
      </c>
      <c r="I103" s="5">
        <v>125</v>
      </c>
      <c r="J103" s="5">
        <v>370</v>
      </c>
      <c r="K103" s="5">
        <v>158</v>
      </c>
      <c r="L103" s="5">
        <v>129</v>
      </c>
      <c r="M103" s="5">
        <v>200</v>
      </c>
      <c r="N103" s="9">
        <f t="shared" si="2"/>
        <v>2429</v>
      </c>
      <c r="O103" s="26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</row>
    <row r="104" spans="1:62" ht="33.75" customHeight="1" x14ac:dyDescent="0.35">
      <c r="A104" s="36" t="s">
        <v>70</v>
      </c>
      <c r="B104" s="5">
        <v>1595</v>
      </c>
      <c r="C104" s="5">
        <v>1374</v>
      </c>
      <c r="D104" s="5">
        <v>1201.0000000000002</v>
      </c>
      <c r="E104" s="5">
        <v>1187</v>
      </c>
      <c r="F104" s="5">
        <v>2145</v>
      </c>
      <c r="G104" s="5">
        <v>1988.9999999999998</v>
      </c>
      <c r="H104" s="5">
        <v>1720</v>
      </c>
      <c r="I104" s="5">
        <v>1324</v>
      </c>
      <c r="J104" s="5">
        <v>1301</v>
      </c>
      <c r="K104" s="5">
        <v>1102</v>
      </c>
      <c r="L104" s="5">
        <v>1200</v>
      </c>
      <c r="M104" s="5">
        <v>1502</v>
      </c>
      <c r="N104" s="9">
        <f t="shared" si="2"/>
        <v>17640</v>
      </c>
      <c r="O104" s="26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</row>
    <row r="105" spans="1:62" ht="33.75" customHeight="1" x14ac:dyDescent="0.35">
      <c r="A105" s="36" t="s">
        <v>71</v>
      </c>
      <c r="B105" s="5">
        <v>1985</v>
      </c>
      <c r="C105" s="5">
        <v>6902.0000000000009</v>
      </c>
      <c r="D105" s="5">
        <v>2852</v>
      </c>
      <c r="E105" s="5">
        <v>3254</v>
      </c>
      <c r="F105" s="5">
        <v>3102</v>
      </c>
      <c r="G105" s="5">
        <v>2598</v>
      </c>
      <c r="H105" s="5">
        <v>2974</v>
      </c>
      <c r="I105" s="5">
        <v>2321</v>
      </c>
      <c r="J105" s="5">
        <v>2965</v>
      </c>
      <c r="K105" s="5">
        <v>2458</v>
      </c>
      <c r="L105" s="5">
        <v>1335</v>
      </c>
      <c r="M105" s="5">
        <v>2354</v>
      </c>
      <c r="N105" s="9">
        <f t="shared" si="2"/>
        <v>35100</v>
      </c>
      <c r="O105" s="26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</row>
    <row r="106" spans="1:62" ht="33.75" customHeight="1" x14ac:dyDescent="0.35">
      <c r="A106" s="36" t="s">
        <v>37</v>
      </c>
      <c r="B106" s="5">
        <v>874.99999999999989</v>
      </c>
      <c r="C106" s="5">
        <v>901.00000000000011</v>
      </c>
      <c r="D106" s="5">
        <v>985</v>
      </c>
      <c r="E106" s="5">
        <v>1076.0000000000002</v>
      </c>
      <c r="F106" s="5">
        <v>714</v>
      </c>
      <c r="G106" s="5">
        <v>1632</v>
      </c>
      <c r="H106" s="5">
        <v>1620.9999999999998</v>
      </c>
      <c r="I106" s="5">
        <v>958</v>
      </c>
      <c r="J106" s="5">
        <v>1289</v>
      </c>
      <c r="K106" s="5">
        <v>1000.9999999999999</v>
      </c>
      <c r="L106" s="5">
        <v>1254</v>
      </c>
      <c r="M106" s="5">
        <v>1001</v>
      </c>
      <c r="N106" s="9">
        <f t="shared" si="2"/>
        <v>13307</v>
      </c>
      <c r="O106" s="26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</row>
    <row r="107" spans="1:62" ht="33.75" customHeight="1" x14ac:dyDescent="0.35">
      <c r="A107" s="36" t="s">
        <v>38</v>
      </c>
      <c r="B107" s="5">
        <v>3547.0000000000005</v>
      </c>
      <c r="C107" s="5">
        <v>8689</v>
      </c>
      <c r="D107" s="5">
        <v>1920</v>
      </c>
      <c r="E107" s="5">
        <v>1458.9999999999998</v>
      </c>
      <c r="F107" s="5">
        <v>1853.9999999999998</v>
      </c>
      <c r="G107" s="5">
        <v>4921</v>
      </c>
      <c r="H107" s="5">
        <v>2895.0000000000005</v>
      </c>
      <c r="I107" s="5">
        <v>5201</v>
      </c>
      <c r="J107" s="5">
        <v>3245</v>
      </c>
      <c r="K107" s="5">
        <v>2985</v>
      </c>
      <c r="L107" s="5">
        <v>4521</v>
      </c>
      <c r="M107" s="5">
        <v>3652</v>
      </c>
      <c r="N107" s="9">
        <f t="shared" si="2"/>
        <v>44889</v>
      </c>
      <c r="O107" s="26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</row>
    <row r="108" spans="1:62" ht="33.75" customHeight="1" x14ac:dyDescent="0.35">
      <c r="A108" s="36" t="s">
        <v>39</v>
      </c>
      <c r="B108" s="5">
        <v>67214</v>
      </c>
      <c r="C108" s="5">
        <v>92144</v>
      </c>
      <c r="D108" s="5">
        <v>70875</v>
      </c>
      <c r="E108" s="5">
        <v>13894.999999999998</v>
      </c>
      <c r="F108" s="5">
        <v>11546.999999999998</v>
      </c>
      <c r="G108" s="5">
        <v>42514</v>
      </c>
      <c r="H108" s="5">
        <v>31245.000000000004</v>
      </c>
      <c r="I108" s="5">
        <v>51024</v>
      </c>
      <c r="J108" s="5">
        <v>72144</v>
      </c>
      <c r="K108" s="5">
        <v>79853.999999999985</v>
      </c>
      <c r="L108" s="5">
        <v>64251.000000000007</v>
      </c>
      <c r="M108" s="5">
        <v>66497.999999999985</v>
      </c>
      <c r="N108" s="9">
        <f t="shared" si="2"/>
        <v>663205</v>
      </c>
      <c r="O108" s="26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</row>
    <row r="109" spans="1:62" ht="33.75" customHeight="1" x14ac:dyDescent="0.35">
      <c r="A109" s="36" t="s">
        <v>40</v>
      </c>
      <c r="B109" s="5">
        <v>15484</v>
      </c>
      <c r="C109" s="5">
        <v>24587.999999999993</v>
      </c>
      <c r="D109" s="5">
        <v>14251</v>
      </c>
      <c r="E109" s="5">
        <v>6854.0000000000009</v>
      </c>
      <c r="F109" s="5">
        <v>23145</v>
      </c>
      <c r="G109" s="5">
        <v>17201</v>
      </c>
      <c r="H109" s="5">
        <v>14565</v>
      </c>
      <c r="I109" s="5">
        <v>16521</v>
      </c>
      <c r="J109" s="5">
        <v>22545</v>
      </c>
      <c r="K109" s="5">
        <v>22014</v>
      </c>
      <c r="L109" s="5">
        <v>13982</v>
      </c>
      <c r="M109" s="5">
        <v>24581.000000000004</v>
      </c>
      <c r="N109" s="9">
        <f t="shared" si="2"/>
        <v>215731</v>
      </c>
      <c r="O109" s="26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</row>
    <row r="110" spans="1:62" ht="33.75" customHeight="1" x14ac:dyDescent="0.35">
      <c r="A110" s="36" t="s">
        <v>41</v>
      </c>
      <c r="B110" s="5">
        <v>11895.000000000002</v>
      </c>
      <c r="C110" s="5">
        <v>11240</v>
      </c>
      <c r="D110" s="5">
        <v>9520.9999999999982</v>
      </c>
      <c r="E110" s="5">
        <v>11654.000000000002</v>
      </c>
      <c r="F110" s="5">
        <v>9875</v>
      </c>
      <c r="G110" s="5">
        <v>10068</v>
      </c>
      <c r="H110" s="5">
        <v>6524</v>
      </c>
      <c r="I110" s="5">
        <v>11204</v>
      </c>
      <c r="J110" s="5">
        <v>7854</v>
      </c>
      <c r="K110" s="5">
        <v>7821</v>
      </c>
      <c r="L110" s="5">
        <v>28792.000000000007</v>
      </c>
      <c r="M110" s="5">
        <v>16203.999999999998</v>
      </c>
      <c r="N110" s="9">
        <f t="shared" si="2"/>
        <v>142652</v>
      </c>
      <c r="O110" s="26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</row>
    <row r="111" spans="1:62" ht="33.75" customHeight="1" x14ac:dyDescent="0.35">
      <c r="A111" s="36" t="s">
        <v>72</v>
      </c>
      <c r="B111" s="5">
        <v>945</v>
      </c>
      <c r="C111" s="5">
        <v>2354</v>
      </c>
      <c r="D111" s="5">
        <v>1400</v>
      </c>
      <c r="E111" s="5">
        <v>812</v>
      </c>
      <c r="F111" s="5">
        <v>878</v>
      </c>
      <c r="G111" s="5">
        <v>1456</v>
      </c>
      <c r="H111" s="5">
        <v>1356</v>
      </c>
      <c r="I111" s="5">
        <v>797</v>
      </c>
      <c r="J111" s="5">
        <v>812</v>
      </c>
      <c r="K111" s="5">
        <v>1022</v>
      </c>
      <c r="L111" s="5">
        <v>12014</v>
      </c>
      <c r="M111" s="5">
        <v>601</v>
      </c>
      <c r="N111" s="9">
        <f t="shared" si="2"/>
        <v>24447</v>
      </c>
      <c r="O111" s="26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</row>
    <row r="112" spans="1:62" ht="33.75" customHeight="1" x14ac:dyDescent="0.35">
      <c r="A112" s="36" t="s">
        <v>42</v>
      </c>
      <c r="B112" s="5">
        <v>69581</v>
      </c>
      <c r="C112" s="5">
        <v>58998</v>
      </c>
      <c r="D112" s="5">
        <v>28819.999999999996</v>
      </c>
      <c r="E112" s="5">
        <v>23598</v>
      </c>
      <c r="F112" s="5">
        <v>25987</v>
      </c>
      <c r="G112" s="5">
        <v>19654</v>
      </c>
      <c r="H112" s="5">
        <v>10458</v>
      </c>
      <c r="I112" s="5">
        <v>6500</v>
      </c>
      <c r="J112" s="5">
        <v>8987</v>
      </c>
      <c r="K112" s="5">
        <v>16201</v>
      </c>
      <c r="L112" s="5">
        <v>42105</v>
      </c>
      <c r="M112" s="5">
        <v>65411.000000000007</v>
      </c>
      <c r="N112" s="9">
        <f t="shared" si="2"/>
        <v>376300</v>
      </c>
      <c r="O112" s="26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</row>
    <row r="113" spans="1:62" ht="33.75" customHeight="1" x14ac:dyDescent="0.35">
      <c r="A113" s="36" t="s">
        <v>43</v>
      </c>
      <c r="B113" s="5">
        <v>7211</v>
      </c>
      <c r="C113" s="5">
        <v>10921</v>
      </c>
      <c r="D113" s="5">
        <v>9210</v>
      </c>
      <c r="E113" s="5">
        <v>21021</v>
      </c>
      <c r="F113" s="5">
        <v>6541.9999999999991</v>
      </c>
      <c r="G113" s="5">
        <v>10124</v>
      </c>
      <c r="H113" s="5">
        <v>7214</v>
      </c>
      <c r="I113" s="5">
        <v>5620</v>
      </c>
      <c r="J113" s="5">
        <v>8452</v>
      </c>
      <c r="K113" s="5">
        <v>6254</v>
      </c>
      <c r="L113" s="5">
        <v>16002</v>
      </c>
      <c r="M113" s="5">
        <v>11856</v>
      </c>
      <c r="N113" s="9">
        <f t="shared" si="2"/>
        <v>120427</v>
      </c>
      <c r="O113" s="26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</row>
    <row r="114" spans="1:62" ht="33.75" customHeight="1" x14ac:dyDescent="0.35">
      <c r="A114" s="36" t="s">
        <v>73</v>
      </c>
      <c r="B114" s="5">
        <v>28977</v>
      </c>
      <c r="C114" s="5">
        <v>36897</v>
      </c>
      <c r="D114" s="5">
        <v>24514.000000000004</v>
      </c>
      <c r="E114" s="5">
        <v>21540</v>
      </c>
      <c r="F114" s="5">
        <v>28745</v>
      </c>
      <c r="G114" s="5">
        <v>35645</v>
      </c>
      <c r="H114" s="5">
        <v>45873.999999999993</v>
      </c>
      <c r="I114" s="5">
        <v>33214</v>
      </c>
      <c r="J114" s="5">
        <v>32548</v>
      </c>
      <c r="K114" s="5">
        <v>34588</v>
      </c>
      <c r="L114" s="5">
        <v>29528</v>
      </c>
      <c r="M114" s="5">
        <v>35210</v>
      </c>
      <c r="N114" s="9">
        <f t="shared" si="2"/>
        <v>387280</v>
      </c>
      <c r="O114" s="26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</row>
    <row r="115" spans="1:62" ht="33.75" customHeight="1" x14ac:dyDescent="0.35">
      <c r="A115" s="36" t="s">
        <v>74</v>
      </c>
      <c r="B115" s="5">
        <v>2789</v>
      </c>
      <c r="C115" s="5">
        <v>2451</v>
      </c>
      <c r="D115" s="5">
        <v>2654</v>
      </c>
      <c r="E115" s="5">
        <v>930</v>
      </c>
      <c r="F115" s="5">
        <v>689</v>
      </c>
      <c r="G115" s="5">
        <v>875</v>
      </c>
      <c r="H115" s="5">
        <v>22</v>
      </c>
      <c r="I115" s="5">
        <v>0</v>
      </c>
      <c r="J115" s="5">
        <v>251</v>
      </c>
      <c r="K115" s="5">
        <v>754</v>
      </c>
      <c r="L115" s="5">
        <v>2120</v>
      </c>
      <c r="M115" s="5">
        <v>6521</v>
      </c>
      <c r="N115" s="9">
        <f t="shared" si="2"/>
        <v>20056</v>
      </c>
      <c r="O115" s="26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</row>
    <row r="116" spans="1:62" ht="33.75" customHeight="1" x14ac:dyDescent="0.35">
      <c r="A116" s="36" t="s">
        <v>44</v>
      </c>
      <c r="B116" s="5">
        <v>9521</v>
      </c>
      <c r="C116" s="5">
        <v>6451</v>
      </c>
      <c r="D116" s="5">
        <v>5412.0000000000018</v>
      </c>
      <c r="E116" s="5">
        <v>175</v>
      </c>
      <c r="F116" s="5">
        <v>0</v>
      </c>
      <c r="G116" s="5">
        <v>17</v>
      </c>
      <c r="H116" s="5">
        <v>421</v>
      </c>
      <c r="I116" s="5">
        <v>218</v>
      </c>
      <c r="J116" s="5">
        <v>132</v>
      </c>
      <c r="K116" s="5">
        <v>70</v>
      </c>
      <c r="L116" s="5">
        <v>6124.9999999999991</v>
      </c>
      <c r="M116" s="5">
        <v>7350.9999999999991</v>
      </c>
      <c r="N116" s="9">
        <f t="shared" si="2"/>
        <v>35893</v>
      </c>
      <c r="O116" s="26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</row>
    <row r="117" spans="1:62" ht="33.75" customHeight="1" x14ac:dyDescent="0.35">
      <c r="A117" s="36" t="s">
        <v>45</v>
      </c>
      <c r="B117" s="5">
        <v>399457</v>
      </c>
      <c r="C117" s="5">
        <v>442104</v>
      </c>
      <c r="D117" s="5">
        <v>472154.00000000006</v>
      </c>
      <c r="E117" s="5">
        <v>462511.00000000006</v>
      </c>
      <c r="F117" s="5">
        <v>485124</v>
      </c>
      <c r="G117" s="5">
        <v>458788</v>
      </c>
      <c r="H117" s="5">
        <v>456245.00000000006</v>
      </c>
      <c r="I117" s="5">
        <v>445891</v>
      </c>
      <c r="J117" s="5">
        <v>415125</v>
      </c>
      <c r="K117" s="5">
        <v>418587.00000000006</v>
      </c>
      <c r="L117" s="5">
        <v>365487</v>
      </c>
      <c r="M117" s="5">
        <v>373451.99999999994</v>
      </c>
      <c r="N117" s="12">
        <f>SUM(B117:M117)/12</f>
        <v>432910.41666666669</v>
      </c>
      <c r="O117" s="26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</row>
    <row r="118" spans="1:62" ht="33.75" customHeight="1" x14ac:dyDescent="0.35">
      <c r="A118" s="36" t="s">
        <v>75</v>
      </c>
      <c r="B118" s="5">
        <v>697453.99999999988</v>
      </c>
      <c r="C118" s="5">
        <v>758411.00000000012</v>
      </c>
      <c r="D118" s="5">
        <v>735846.99999999988</v>
      </c>
      <c r="E118" s="5">
        <v>765488.99999999988</v>
      </c>
      <c r="F118" s="5">
        <v>784517.99999999988</v>
      </c>
      <c r="G118" s="5">
        <v>798124</v>
      </c>
      <c r="H118" s="5">
        <v>795209.99999999988</v>
      </c>
      <c r="I118" s="5">
        <v>789542</v>
      </c>
      <c r="J118" s="5">
        <v>710244.99999999988</v>
      </c>
      <c r="K118" s="5">
        <v>751022</v>
      </c>
      <c r="L118" s="5">
        <v>734985.00000000012</v>
      </c>
      <c r="M118" s="5">
        <v>752716.99999999988</v>
      </c>
      <c r="N118" s="12">
        <f>SUM(B118:M118)/12</f>
        <v>756130.33333333337</v>
      </c>
      <c r="O118" s="26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</row>
    <row r="119" spans="1:62" ht="33.75" customHeight="1" thickBot="1" x14ac:dyDescent="0.4">
      <c r="A119" s="131" t="s">
        <v>46</v>
      </c>
      <c r="B119" s="125">
        <f t="shared" ref="B119:N119" si="3">SUM(B74:B118)</f>
        <v>2005340.4661749997</v>
      </c>
      <c r="C119" s="125">
        <f t="shared" si="3"/>
        <v>2389697.0503555555</v>
      </c>
      <c r="D119" s="125">
        <f t="shared" si="3"/>
        <v>2165382.3110247743</v>
      </c>
      <c r="E119" s="125">
        <f t="shared" si="3"/>
        <v>2475605.3214833331</v>
      </c>
      <c r="F119" s="125">
        <f t="shared" si="3"/>
        <v>2426082.3271815311</v>
      </c>
      <c r="G119" s="125">
        <f t="shared" si="3"/>
        <v>2212635</v>
      </c>
      <c r="H119" s="125">
        <f t="shared" si="3"/>
        <v>2123156</v>
      </c>
      <c r="I119" s="125">
        <f t="shared" si="3"/>
        <v>2168487</v>
      </c>
      <c r="J119" s="125">
        <f t="shared" si="3"/>
        <v>2202442</v>
      </c>
      <c r="K119" s="125">
        <f t="shared" si="3"/>
        <v>2479064</v>
      </c>
      <c r="L119" s="125">
        <f>SUM(L74:L118)</f>
        <v>2478562</v>
      </c>
      <c r="M119" s="125">
        <f t="shared" si="3"/>
        <v>2242993</v>
      </c>
      <c r="N119" s="126">
        <f t="shared" si="3"/>
        <v>9668273.0408817381</v>
      </c>
      <c r="O119" s="26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</row>
    <row r="120" spans="1:62" s="98" customFormat="1" ht="18.75" customHeight="1" x14ac:dyDescent="0.35">
      <c r="A120" s="105" t="s">
        <v>141</v>
      </c>
      <c r="B120" s="88"/>
      <c r="C120" s="88"/>
      <c r="D120" s="88"/>
      <c r="E120" s="88"/>
      <c r="F120" s="88"/>
      <c r="G120" s="96"/>
      <c r="H120" s="88"/>
      <c r="I120" s="88"/>
      <c r="J120" s="88"/>
      <c r="K120" s="88"/>
      <c r="L120" s="88"/>
      <c r="M120" s="88"/>
      <c r="N120" s="88"/>
      <c r="O120" s="26"/>
      <c r="P120" s="97"/>
      <c r="Q120" s="97"/>
      <c r="R120" s="97"/>
    </row>
    <row r="121" spans="1:62" s="98" customFormat="1" ht="18.75" customHeight="1" x14ac:dyDescent="0.35">
      <c r="A121" s="132" t="s">
        <v>136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26"/>
      <c r="P121" s="97"/>
      <c r="Q121" s="97"/>
      <c r="R121" s="97"/>
    </row>
    <row r="122" spans="1:62" s="98" customFormat="1" ht="18.75" customHeight="1" x14ac:dyDescent="0.35">
      <c r="A122" s="105" t="s">
        <v>142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26"/>
      <c r="P122" s="97"/>
      <c r="Q122" s="97"/>
      <c r="R122" s="97"/>
    </row>
    <row r="123" spans="1:62" s="98" customFormat="1" ht="21" x14ac:dyDescent="0.35">
      <c r="A123" s="105" t="s">
        <v>135</v>
      </c>
      <c r="B123" s="99"/>
      <c r="C123" s="99"/>
      <c r="D123" s="99"/>
      <c r="E123" s="99"/>
      <c r="F123" s="99"/>
      <c r="H123" s="99"/>
      <c r="I123" s="99"/>
      <c r="J123" s="99"/>
      <c r="K123" s="99"/>
      <c r="L123" s="99"/>
      <c r="M123" s="99"/>
      <c r="N123" s="99"/>
      <c r="O123" s="26"/>
      <c r="P123" s="97"/>
      <c r="Q123" s="97"/>
      <c r="R123" s="97"/>
    </row>
    <row r="124" spans="1:62" s="98" customFormat="1" ht="22.5" customHeight="1" x14ac:dyDescent="0.35">
      <c r="B124" s="99"/>
      <c r="C124" s="99"/>
      <c r="D124" s="99"/>
      <c r="E124" s="99"/>
      <c r="F124" s="99"/>
      <c r="H124" s="99"/>
      <c r="I124" s="99"/>
      <c r="J124" s="99"/>
      <c r="K124" s="99"/>
      <c r="L124" s="99"/>
      <c r="M124" s="99"/>
      <c r="N124" s="99"/>
      <c r="O124" s="26"/>
      <c r="P124" s="97"/>
      <c r="Q124" s="97"/>
      <c r="R124" s="97"/>
    </row>
    <row r="125" spans="1:62" s="98" customFormat="1" ht="22.5" customHeight="1" x14ac:dyDescent="0.35">
      <c r="A125" s="105"/>
      <c r="B125" s="99"/>
      <c r="C125" s="99"/>
      <c r="D125" s="99"/>
      <c r="E125" s="99"/>
      <c r="F125" s="99"/>
      <c r="H125" s="99"/>
      <c r="I125" s="99"/>
      <c r="J125" s="99"/>
      <c r="K125" s="99"/>
      <c r="L125" s="99"/>
      <c r="M125" s="99"/>
      <c r="N125" s="99"/>
      <c r="O125" s="26"/>
      <c r="P125" s="97"/>
      <c r="Q125" s="97"/>
      <c r="R125" s="97"/>
    </row>
    <row r="126" spans="1:62" s="98" customFormat="1" ht="22.5" customHeight="1" x14ac:dyDescent="0.35">
      <c r="A126" s="105"/>
      <c r="B126" s="99"/>
      <c r="C126" s="99"/>
      <c r="D126" s="99"/>
      <c r="E126" s="99"/>
      <c r="F126" s="99"/>
      <c r="H126" s="99"/>
      <c r="I126" s="99"/>
      <c r="J126" s="99"/>
      <c r="K126" s="99"/>
      <c r="L126" s="99"/>
      <c r="M126" s="99"/>
      <c r="N126" s="99"/>
      <c r="O126" s="26"/>
      <c r="P126" s="97"/>
      <c r="Q126" s="97"/>
      <c r="R126" s="97"/>
    </row>
    <row r="127" spans="1:62" s="98" customFormat="1" ht="30.75" customHeight="1" x14ac:dyDescent="0.35">
      <c r="A127" s="95"/>
      <c r="B127" s="99"/>
      <c r="C127" s="99"/>
      <c r="D127" s="99"/>
      <c r="E127" s="99"/>
      <c r="F127" s="99"/>
      <c r="H127" s="99"/>
      <c r="I127" s="99"/>
      <c r="J127" s="99"/>
      <c r="K127" s="99"/>
      <c r="L127" s="99"/>
      <c r="M127" s="99"/>
      <c r="N127" s="99"/>
      <c r="O127" s="26"/>
      <c r="P127" s="97"/>
      <c r="Q127" s="97"/>
      <c r="R127" s="97"/>
    </row>
    <row r="128" spans="1:62" s="98" customFormat="1" ht="30.75" customHeight="1" x14ac:dyDescent="0.35">
      <c r="A128" s="95"/>
      <c r="B128" s="99"/>
      <c r="C128" s="99"/>
      <c r="D128" s="99"/>
      <c r="E128" s="99"/>
      <c r="F128" s="99"/>
      <c r="H128" s="99"/>
      <c r="I128" s="99"/>
      <c r="J128" s="99"/>
      <c r="K128" s="99"/>
      <c r="L128" s="99"/>
      <c r="M128" s="99"/>
      <c r="N128" s="99"/>
      <c r="O128" s="26"/>
      <c r="P128" s="97"/>
      <c r="Q128" s="97"/>
      <c r="R128" s="97"/>
    </row>
    <row r="129" spans="1:62" s="98" customFormat="1" ht="30.75" customHeight="1" x14ac:dyDescent="0.35">
      <c r="A129" s="95"/>
      <c r="B129" s="99"/>
      <c r="C129" s="99"/>
      <c r="D129" s="99"/>
      <c r="E129" s="99"/>
      <c r="F129" s="99"/>
      <c r="H129" s="99"/>
      <c r="I129" s="99"/>
      <c r="J129" s="99"/>
      <c r="K129" s="99"/>
      <c r="L129" s="99"/>
      <c r="M129" s="99"/>
      <c r="N129" s="99"/>
      <c r="O129" s="26"/>
      <c r="P129" s="97"/>
      <c r="Q129" s="97"/>
      <c r="R129" s="97"/>
    </row>
    <row r="130" spans="1:62" s="98" customFormat="1" ht="30.75" customHeight="1" x14ac:dyDescent="0.4">
      <c r="A130" s="471"/>
      <c r="B130" s="471"/>
      <c r="C130" s="471"/>
      <c r="D130" s="471"/>
      <c r="E130" s="471"/>
      <c r="F130" s="471"/>
      <c r="G130" s="471"/>
      <c r="H130" s="471"/>
      <c r="I130" s="471"/>
      <c r="J130" s="471"/>
      <c r="K130" s="471"/>
      <c r="L130" s="471"/>
      <c r="M130" s="471"/>
      <c r="N130" s="471"/>
      <c r="O130" s="26"/>
      <c r="P130" s="97"/>
      <c r="Q130" s="97"/>
      <c r="R130" s="97"/>
    </row>
    <row r="131" spans="1:62" s="98" customFormat="1" ht="6" customHeight="1" x14ac:dyDescent="0.3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26"/>
      <c r="P131" s="97"/>
      <c r="Q131" s="97"/>
      <c r="R131" s="97"/>
    </row>
    <row r="132" spans="1:62" s="98" customFormat="1" ht="19.5" customHeight="1" x14ac:dyDescent="0.3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26"/>
      <c r="P132" s="97"/>
      <c r="Q132" s="97"/>
      <c r="R132" s="97"/>
    </row>
    <row r="133" spans="1:62" s="98" customFormat="1" ht="19.5" customHeight="1" x14ac:dyDescent="0.3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26"/>
      <c r="P133" s="97"/>
      <c r="Q133" s="97"/>
      <c r="R133" s="97"/>
    </row>
    <row r="134" spans="1:62" s="98" customFormat="1" ht="19.5" customHeight="1" x14ac:dyDescent="0.3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26"/>
      <c r="P134" s="97"/>
      <c r="Q134" s="97"/>
      <c r="R134" s="97"/>
    </row>
    <row r="135" spans="1:62" s="98" customFormat="1" ht="19.5" customHeight="1" x14ac:dyDescent="0.3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26"/>
      <c r="P135" s="97"/>
      <c r="Q135" s="97"/>
      <c r="R135" s="97"/>
    </row>
    <row r="136" spans="1:62" s="98" customFormat="1" ht="19.5" customHeight="1" x14ac:dyDescent="0.3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26"/>
      <c r="P136" s="97"/>
      <c r="Q136" s="97"/>
      <c r="R136" s="97"/>
    </row>
    <row r="137" spans="1:62" s="98" customFormat="1" ht="30.75" customHeight="1" x14ac:dyDescent="0.4">
      <c r="A137" s="471" t="s">
        <v>133</v>
      </c>
      <c r="B137" s="471"/>
      <c r="C137" s="471"/>
      <c r="D137" s="471"/>
      <c r="E137" s="471"/>
      <c r="F137" s="471"/>
      <c r="G137" s="471"/>
      <c r="H137" s="471"/>
      <c r="I137" s="471"/>
      <c r="J137" s="471"/>
      <c r="K137" s="471"/>
      <c r="L137" s="471"/>
      <c r="M137" s="471"/>
      <c r="N137" s="471"/>
      <c r="O137" s="26"/>
      <c r="P137" s="97"/>
      <c r="Q137" s="97"/>
      <c r="R137" s="97"/>
    </row>
    <row r="138" spans="1:62" s="98" customFormat="1" ht="6" customHeight="1" x14ac:dyDescent="0.3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26"/>
      <c r="P138" s="97"/>
      <c r="Q138" s="97"/>
      <c r="R138" s="97"/>
    </row>
    <row r="139" spans="1:62" s="98" customFormat="1" ht="26.25" x14ac:dyDescent="0.4">
      <c r="A139" s="480" t="s">
        <v>96</v>
      </c>
      <c r="B139" s="480"/>
      <c r="C139" s="480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  <c r="O139" s="26"/>
      <c r="P139" s="97"/>
      <c r="Q139" s="97"/>
      <c r="R139" s="97"/>
    </row>
    <row r="140" spans="1:62" s="98" customFormat="1" ht="26.25" x14ac:dyDescent="0.4">
      <c r="A140" s="480" t="s">
        <v>89</v>
      </c>
      <c r="B140" s="480"/>
      <c r="C140" s="480"/>
      <c r="D140" s="480"/>
      <c r="E140" s="480"/>
      <c r="F140" s="480"/>
      <c r="G140" s="480"/>
      <c r="H140" s="480"/>
      <c r="I140" s="480"/>
      <c r="J140" s="480"/>
      <c r="K140" s="480"/>
      <c r="L140" s="480"/>
      <c r="M140" s="480"/>
      <c r="N140" s="480"/>
      <c r="O140" s="26"/>
      <c r="P140" s="97"/>
      <c r="Q140" s="97"/>
      <c r="R140" s="97"/>
    </row>
    <row r="141" spans="1:62" s="98" customFormat="1" ht="12" customHeight="1" thickBot="1" x14ac:dyDescent="0.4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99"/>
      <c r="L141" s="99"/>
      <c r="M141" s="99"/>
      <c r="N141" s="100"/>
      <c r="O141" s="26"/>
      <c r="P141" s="97"/>
      <c r="Q141" s="97"/>
      <c r="R141" s="97"/>
    </row>
    <row r="142" spans="1:62" ht="34.5" customHeight="1" x14ac:dyDescent="0.35">
      <c r="A142" s="128" t="s">
        <v>1</v>
      </c>
      <c r="B142" s="129" t="s">
        <v>2</v>
      </c>
      <c r="C142" s="129" t="s">
        <v>3</v>
      </c>
      <c r="D142" s="129" t="s">
        <v>4</v>
      </c>
      <c r="E142" s="129" t="s">
        <v>5</v>
      </c>
      <c r="F142" s="129" t="s">
        <v>6</v>
      </c>
      <c r="G142" s="129" t="s">
        <v>7</v>
      </c>
      <c r="H142" s="129" t="s">
        <v>8</v>
      </c>
      <c r="I142" s="129" t="s">
        <v>9</v>
      </c>
      <c r="J142" s="129" t="s">
        <v>10</v>
      </c>
      <c r="K142" s="129" t="s">
        <v>11</v>
      </c>
      <c r="L142" s="129" t="s">
        <v>12</v>
      </c>
      <c r="M142" s="129" t="s">
        <v>92</v>
      </c>
      <c r="N142" s="130" t="s">
        <v>14</v>
      </c>
      <c r="O142" s="26"/>
      <c r="P142" s="97"/>
      <c r="Q142" s="97"/>
      <c r="R142" s="97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</row>
    <row r="143" spans="1:62" ht="34.5" customHeight="1" x14ac:dyDescent="0.35">
      <c r="A143" s="36" t="s">
        <v>60</v>
      </c>
      <c r="B143" s="5">
        <v>56455</v>
      </c>
      <c r="C143" s="5">
        <v>11413</v>
      </c>
      <c r="D143" s="5">
        <v>419101.99999999994</v>
      </c>
      <c r="E143" s="5">
        <v>2610245</v>
      </c>
      <c r="F143" s="5">
        <v>2342112</v>
      </c>
      <c r="G143" s="5">
        <v>1011302</v>
      </c>
      <c r="H143" s="5">
        <v>342158</v>
      </c>
      <c r="I143" s="5">
        <v>568997</v>
      </c>
      <c r="J143" s="5">
        <v>1256616</v>
      </c>
      <c r="K143" s="5">
        <v>2159650</v>
      </c>
      <c r="L143" s="5">
        <v>1789989</v>
      </c>
      <c r="M143" s="5">
        <v>401245</v>
      </c>
      <c r="N143" s="9">
        <f t="shared" ref="N143:N187" si="4">SUM(B143:M143)</f>
        <v>12969284</v>
      </c>
      <c r="O143" s="26"/>
      <c r="P143" s="97"/>
      <c r="Q143" s="97"/>
      <c r="R143" s="97"/>
      <c r="S143" s="327"/>
      <c r="T143" s="327"/>
      <c r="U143" s="327"/>
      <c r="V143" s="327"/>
      <c r="W143" s="327"/>
      <c r="X143" s="327"/>
      <c r="Y143" s="327"/>
      <c r="Z143" s="327"/>
      <c r="AA143" s="327"/>
      <c r="AB143" s="327"/>
      <c r="AC143" s="327"/>
      <c r="AD143" s="327"/>
      <c r="AE143" s="327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</row>
    <row r="144" spans="1:62" ht="34.5" customHeight="1" x14ac:dyDescent="0.35">
      <c r="A144" s="36" t="s">
        <v>61</v>
      </c>
      <c r="B144" s="5">
        <v>52415</v>
      </c>
      <c r="C144" s="5">
        <v>73892</v>
      </c>
      <c r="D144" s="5">
        <v>62909</v>
      </c>
      <c r="E144" s="5">
        <v>65974.000000000015</v>
      </c>
      <c r="F144" s="5">
        <v>76767.999999999985</v>
      </c>
      <c r="G144" s="5">
        <v>89487</v>
      </c>
      <c r="H144" s="5">
        <v>104480</v>
      </c>
      <c r="I144" s="5">
        <v>81245</v>
      </c>
      <c r="J144" s="5">
        <v>127048</v>
      </c>
      <c r="K144" s="5">
        <v>79584</v>
      </c>
      <c r="L144" s="5">
        <v>62169</v>
      </c>
      <c r="M144" s="5">
        <v>94218</v>
      </c>
      <c r="N144" s="9">
        <f t="shared" si="4"/>
        <v>970189</v>
      </c>
      <c r="O144" s="26"/>
      <c r="P144" s="97"/>
      <c r="Q144" s="97"/>
      <c r="R144" s="97"/>
      <c r="S144" s="327"/>
      <c r="T144" s="327"/>
      <c r="U144" s="327"/>
      <c r="V144" s="327"/>
      <c r="W144" s="327"/>
      <c r="X144" s="327"/>
      <c r="Y144" s="327"/>
      <c r="Z144" s="327"/>
      <c r="AA144" s="327"/>
      <c r="AB144" s="327"/>
      <c r="AC144" s="327"/>
      <c r="AD144" s="327"/>
      <c r="AE144" s="327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</row>
    <row r="145" spans="1:62" ht="34.5" customHeight="1" x14ac:dyDescent="0.35">
      <c r="A145" s="36" t="s">
        <v>15</v>
      </c>
      <c r="B145" s="5">
        <v>0</v>
      </c>
      <c r="C145" s="5">
        <v>9821</v>
      </c>
      <c r="D145" s="5">
        <v>3649</v>
      </c>
      <c r="E145" s="5">
        <v>0</v>
      </c>
      <c r="F145" s="5">
        <v>1998</v>
      </c>
      <c r="G145" s="5">
        <v>532</v>
      </c>
      <c r="H145" s="5">
        <v>869</v>
      </c>
      <c r="I145" s="5">
        <v>565</v>
      </c>
      <c r="J145" s="5">
        <v>2145</v>
      </c>
      <c r="K145" s="5">
        <v>2012</v>
      </c>
      <c r="L145" s="5">
        <v>680</v>
      </c>
      <c r="M145" s="5">
        <v>3201</v>
      </c>
      <c r="N145" s="9">
        <f t="shared" si="4"/>
        <v>25472</v>
      </c>
      <c r="O145" s="26"/>
      <c r="P145" s="97"/>
      <c r="Q145" s="97"/>
      <c r="R145" s="97"/>
      <c r="S145" s="327"/>
      <c r="T145" s="327"/>
      <c r="U145" s="327"/>
      <c r="V145" s="327"/>
      <c r="W145" s="327"/>
      <c r="X145" s="327"/>
      <c r="Y145" s="327"/>
      <c r="Z145" s="327"/>
      <c r="AA145" s="327"/>
      <c r="AB145" s="327"/>
      <c r="AC145" s="327"/>
      <c r="AD145" s="327"/>
      <c r="AE145" s="327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</row>
    <row r="146" spans="1:62" ht="34.5" customHeight="1" x14ac:dyDescent="0.35">
      <c r="A146" s="36" t="s">
        <v>48</v>
      </c>
      <c r="B146" s="5">
        <v>48754</v>
      </c>
      <c r="C146" s="5">
        <v>46321</v>
      </c>
      <c r="D146" s="5">
        <v>46923</v>
      </c>
      <c r="E146" s="5">
        <v>46301</v>
      </c>
      <c r="F146" s="5">
        <v>46301</v>
      </c>
      <c r="G146" s="5">
        <v>45879.000000000007</v>
      </c>
      <c r="H146" s="5">
        <v>48569</v>
      </c>
      <c r="I146" s="5">
        <v>47584</v>
      </c>
      <c r="J146" s="5">
        <v>49586.999999999993</v>
      </c>
      <c r="K146" s="5">
        <v>49859</v>
      </c>
      <c r="L146" s="5">
        <v>49899</v>
      </c>
      <c r="M146" s="5">
        <v>48599</v>
      </c>
      <c r="N146" s="9">
        <f t="shared" si="4"/>
        <v>574576</v>
      </c>
      <c r="O146" s="26"/>
      <c r="P146" s="97"/>
      <c r="Q146" s="97"/>
      <c r="R146" s="97"/>
      <c r="S146" s="327"/>
      <c r="T146" s="327"/>
      <c r="U146" s="327"/>
      <c r="V146" s="327"/>
      <c r="W146" s="327"/>
      <c r="X146" s="327"/>
      <c r="Y146" s="327"/>
      <c r="Z146" s="327"/>
      <c r="AA146" s="327"/>
      <c r="AB146" s="327"/>
      <c r="AC146" s="327"/>
      <c r="AD146" s="327"/>
      <c r="AE146" s="327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</row>
    <row r="147" spans="1:62" ht="34.5" customHeight="1" x14ac:dyDescent="0.35">
      <c r="A147" s="36" t="s">
        <v>62</v>
      </c>
      <c r="B147" s="5">
        <v>7630</v>
      </c>
      <c r="C147" s="5">
        <v>3592</v>
      </c>
      <c r="D147" s="5">
        <v>3757</v>
      </c>
      <c r="E147" s="5">
        <v>9120</v>
      </c>
      <c r="F147" s="5">
        <v>7835</v>
      </c>
      <c r="G147" s="5">
        <v>8562</v>
      </c>
      <c r="H147" s="5">
        <v>12012</v>
      </c>
      <c r="I147" s="5">
        <v>13542</v>
      </c>
      <c r="J147" s="5">
        <v>19254</v>
      </c>
      <c r="K147" s="5">
        <v>10298</v>
      </c>
      <c r="L147" s="5">
        <v>23989</v>
      </c>
      <c r="M147" s="5">
        <v>20012</v>
      </c>
      <c r="N147" s="9">
        <f t="shared" si="4"/>
        <v>139603</v>
      </c>
      <c r="O147" s="26"/>
      <c r="P147" s="97"/>
      <c r="Q147" s="97"/>
      <c r="R147" s="97"/>
      <c r="S147" s="327"/>
      <c r="T147" s="327"/>
      <c r="U147" s="327"/>
      <c r="V147" s="327"/>
      <c r="W147" s="327"/>
      <c r="X147" s="327"/>
      <c r="Y147" s="327"/>
      <c r="Z147" s="327"/>
      <c r="AA147" s="327"/>
      <c r="AB147" s="327"/>
      <c r="AC147" s="327"/>
      <c r="AD147" s="327"/>
      <c r="AE147" s="327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</row>
    <row r="148" spans="1:62" ht="34.5" customHeight="1" x14ac:dyDescent="0.35">
      <c r="A148" s="36" t="s">
        <v>63</v>
      </c>
      <c r="B148" s="5">
        <v>8754</v>
      </c>
      <c r="C148" s="5">
        <v>229414</v>
      </c>
      <c r="D148" s="5">
        <v>76626</v>
      </c>
      <c r="E148" s="5">
        <v>26144</v>
      </c>
      <c r="F148" s="5">
        <v>6215</v>
      </c>
      <c r="G148" s="5">
        <v>5102</v>
      </c>
      <c r="H148" s="5">
        <v>21021</v>
      </c>
      <c r="I148" s="5">
        <v>26211</v>
      </c>
      <c r="J148" s="5">
        <v>4102</v>
      </c>
      <c r="K148" s="5">
        <v>3540.9999999999991</v>
      </c>
      <c r="L148" s="5">
        <v>11204</v>
      </c>
      <c r="M148" s="5">
        <v>22987</v>
      </c>
      <c r="N148" s="9">
        <f t="shared" si="4"/>
        <v>441321</v>
      </c>
      <c r="O148" s="26"/>
      <c r="P148" s="97"/>
      <c r="Q148" s="97"/>
      <c r="R148" s="97"/>
      <c r="S148" s="327"/>
      <c r="T148" s="327"/>
      <c r="U148" s="327"/>
      <c r="V148" s="327"/>
      <c r="W148" s="327"/>
      <c r="X148" s="327"/>
      <c r="Y148" s="327"/>
      <c r="Z148" s="327"/>
      <c r="AA148" s="327"/>
      <c r="AB148" s="327"/>
      <c r="AC148" s="327"/>
      <c r="AD148" s="327"/>
      <c r="AE148" s="327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</row>
    <row r="149" spans="1:62" ht="34.5" customHeight="1" x14ac:dyDescent="0.35">
      <c r="A149" s="36" t="s">
        <v>17</v>
      </c>
      <c r="B149" s="5">
        <v>23116</v>
      </c>
      <c r="C149" s="5">
        <v>42446</v>
      </c>
      <c r="D149" s="5">
        <v>65263</v>
      </c>
      <c r="E149" s="5">
        <v>21752</v>
      </c>
      <c r="F149" s="5">
        <v>5654</v>
      </c>
      <c r="G149" s="5">
        <v>6451</v>
      </c>
      <c r="H149" s="5">
        <v>45214</v>
      </c>
      <c r="I149" s="5">
        <v>44520</v>
      </c>
      <c r="J149" s="5">
        <v>4451</v>
      </c>
      <c r="K149" s="5">
        <v>3658</v>
      </c>
      <c r="L149" s="5">
        <v>16897</v>
      </c>
      <c r="M149" s="5">
        <v>51258</v>
      </c>
      <c r="N149" s="9">
        <f t="shared" si="4"/>
        <v>330680</v>
      </c>
      <c r="O149" s="26"/>
      <c r="P149" s="97"/>
      <c r="Q149" s="97"/>
      <c r="R149" s="97"/>
      <c r="S149" s="327"/>
      <c r="T149" s="327"/>
      <c r="U149" s="327"/>
      <c r="V149" s="327"/>
      <c r="W149" s="327"/>
      <c r="X149" s="327"/>
      <c r="Y149" s="327"/>
      <c r="Z149" s="327"/>
      <c r="AA149" s="327"/>
      <c r="AB149" s="327"/>
      <c r="AC149" s="327"/>
      <c r="AD149" s="327"/>
      <c r="AE149" s="327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</row>
    <row r="150" spans="1:62" ht="34.5" customHeight="1" x14ac:dyDescent="0.35">
      <c r="A150" s="36" t="s">
        <v>18</v>
      </c>
      <c r="B150" s="5">
        <v>2451</v>
      </c>
      <c r="C150" s="5">
        <v>1820</v>
      </c>
      <c r="D150" s="5">
        <v>2253</v>
      </c>
      <c r="E150" s="5">
        <v>798</v>
      </c>
      <c r="F150" s="5">
        <v>321</v>
      </c>
      <c r="G150" s="5">
        <v>341</v>
      </c>
      <c r="H150" s="5">
        <v>2754</v>
      </c>
      <c r="I150" s="5">
        <v>1720</v>
      </c>
      <c r="J150" s="5">
        <v>302</v>
      </c>
      <c r="K150" s="5">
        <v>189</v>
      </c>
      <c r="L150" s="5">
        <v>2104</v>
      </c>
      <c r="M150" s="5">
        <v>1685.0000000000002</v>
      </c>
      <c r="N150" s="9">
        <f t="shared" si="4"/>
        <v>16738</v>
      </c>
      <c r="O150" s="26"/>
      <c r="P150" s="97"/>
      <c r="Q150" s="97"/>
      <c r="R150" s="97"/>
      <c r="S150" s="327"/>
      <c r="T150" s="327"/>
      <c r="U150" s="327"/>
      <c r="V150" s="327"/>
      <c r="W150" s="327"/>
      <c r="X150" s="327"/>
      <c r="Y150" s="327"/>
      <c r="Z150" s="327"/>
      <c r="AA150" s="327"/>
      <c r="AB150" s="327"/>
      <c r="AC150" s="327"/>
      <c r="AD150" s="327"/>
      <c r="AE150" s="327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</row>
    <row r="151" spans="1:62" ht="34.5" customHeight="1" x14ac:dyDescent="0.35">
      <c r="A151" s="36" t="s">
        <v>64</v>
      </c>
      <c r="B151" s="5">
        <v>86895</v>
      </c>
      <c r="C151" s="5">
        <v>83784</v>
      </c>
      <c r="D151" s="5">
        <v>53241</v>
      </c>
      <c r="E151" s="5">
        <v>38411</v>
      </c>
      <c r="F151" s="5">
        <v>31024.000000000004</v>
      </c>
      <c r="G151" s="5">
        <v>20145</v>
      </c>
      <c r="H151" s="5">
        <v>20102</v>
      </c>
      <c r="I151" s="5">
        <v>18654</v>
      </c>
      <c r="J151" s="5">
        <v>18415</v>
      </c>
      <c r="K151" s="5">
        <v>11985</v>
      </c>
      <c r="L151" s="5">
        <v>23587</v>
      </c>
      <c r="M151" s="5">
        <v>99987</v>
      </c>
      <c r="N151" s="9">
        <f t="shared" si="4"/>
        <v>506230</v>
      </c>
      <c r="O151" s="26"/>
      <c r="P151" s="97"/>
      <c r="Q151" s="97"/>
      <c r="R151" s="97"/>
      <c r="S151" s="327"/>
      <c r="T151" s="327"/>
      <c r="U151" s="327"/>
      <c r="V151" s="327"/>
      <c r="W151" s="327"/>
      <c r="X151" s="327"/>
      <c r="Y151" s="327"/>
      <c r="Z151" s="327"/>
      <c r="AA151" s="327"/>
      <c r="AB151" s="327"/>
      <c r="AC151" s="327"/>
      <c r="AD151" s="327"/>
      <c r="AE151" s="327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</row>
    <row r="152" spans="1:62" ht="34.5" customHeight="1" x14ac:dyDescent="0.35">
      <c r="A152" s="36" t="s">
        <v>19</v>
      </c>
      <c r="B152" s="5">
        <v>64219.000000000007</v>
      </c>
      <c r="C152" s="5">
        <v>86520</v>
      </c>
      <c r="D152" s="5">
        <v>108245.00000000001</v>
      </c>
      <c r="E152" s="5">
        <v>121549</v>
      </c>
      <c r="F152" s="5">
        <v>89998</v>
      </c>
      <c r="G152" s="5">
        <v>79699.000000000015</v>
      </c>
      <c r="H152" s="5">
        <v>89897.999999999985</v>
      </c>
      <c r="I152" s="5">
        <v>82822</v>
      </c>
      <c r="J152" s="5">
        <v>79854</v>
      </c>
      <c r="K152" s="5">
        <v>85886</v>
      </c>
      <c r="L152" s="5">
        <v>91851</v>
      </c>
      <c r="M152" s="5">
        <v>95498.000000000015</v>
      </c>
      <c r="N152" s="9">
        <f t="shared" si="4"/>
        <v>1076039</v>
      </c>
      <c r="O152" s="26"/>
      <c r="P152" s="97"/>
      <c r="Q152" s="97"/>
      <c r="R152" s="97"/>
      <c r="S152" s="327"/>
      <c r="T152" s="327"/>
      <c r="U152" s="327"/>
      <c r="V152" s="327"/>
      <c r="W152" s="327"/>
      <c r="X152" s="327"/>
      <c r="Y152" s="327"/>
      <c r="Z152" s="327"/>
      <c r="AA152" s="327"/>
      <c r="AB152" s="327"/>
      <c r="AC152" s="327"/>
      <c r="AD152" s="327"/>
      <c r="AE152" s="327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</row>
    <row r="153" spans="1:62" ht="34.5" customHeight="1" x14ac:dyDescent="0.35">
      <c r="A153" s="36" t="s">
        <v>20</v>
      </c>
      <c r="B153" s="5">
        <v>78509</v>
      </c>
      <c r="C153" s="5">
        <v>85123.999999999985</v>
      </c>
      <c r="D153" s="5">
        <v>82147</v>
      </c>
      <c r="E153" s="5">
        <v>91024</v>
      </c>
      <c r="F153" s="5">
        <v>45215</v>
      </c>
      <c r="G153" s="5">
        <v>56128</v>
      </c>
      <c r="H153" s="5">
        <v>60215</v>
      </c>
      <c r="I153" s="5">
        <v>31298</v>
      </c>
      <c r="J153" s="5">
        <v>45100</v>
      </c>
      <c r="K153" s="5">
        <v>37895</v>
      </c>
      <c r="L153" s="5">
        <v>51202</v>
      </c>
      <c r="M153" s="5">
        <v>61024.000000000007</v>
      </c>
      <c r="N153" s="9">
        <f t="shared" si="4"/>
        <v>724881</v>
      </c>
      <c r="O153" s="26"/>
      <c r="P153" s="97"/>
      <c r="Q153" s="97"/>
      <c r="R153" s="97"/>
      <c r="S153" s="327"/>
      <c r="T153" s="327"/>
      <c r="U153" s="327"/>
      <c r="V153" s="327"/>
      <c r="W153" s="327"/>
      <c r="X153" s="327"/>
      <c r="Y153" s="327"/>
      <c r="Z153" s="327"/>
      <c r="AA153" s="327"/>
      <c r="AB153" s="327"/>
      <c r="AC153" s="327"/>
      <c r="AD153" s="327"/>
      <c r="AE153" s="327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</row>
    <row r="154" spans="1:62" ht="34.5" customHeight="1" x14ac:dyDescent="0.35">
      <c r="A154" s="36" t="s">
        <v>21</v>
      </c>
      <c r="B154" s="5">
        <v>142970</v>
      </c>
      <c r="C154" s="5">
        <v>198754</v>
      </c>
      <c r="D154" s="5">
        <v>182590.00000000003</v>
      </c>
      <c r="E154" s="5">
        <v>116898.00000000001</v>
      </c>
      <c r="F154" s="5">
        <v>165899</v>
      </c>
      <c r="G154" s="5">
        <v>152122</v>
      </c>
      <c r="H154" s="5">
        <v>103495</v>
      </c>
      <c r="I154" s="5">
        <v>117210</v>
      </c>
      <c r="J154" s="5">
        <v>185485</v>
      </c>
      <c r="K154" s="5">
        <v>152989</v>
      </c>
      <c r="L154" s="5">
        <v>175620</v>
      </c>
      <c r="M154" s="5">
        <v>161397</v>
      </c>
      <c r="N154" s="9">
        <f t="shared" si="4"/>
        <v>1855429</v>
      </c>
      <c r="O154" s="26"/>
      <c r="P154" s="97"/>
      <c r="Q154" s="97"/>
      <c r="R154" s="97"/>
      <c r="S154" s="327"/>
      <c r="T154" s="327"/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</row>
    <row r="155" spans="1:62" ht="34.5" customHeight="1" x14ac:dyDescent="0.35">
      <c r="A155" s="36" t="s">
        <v>65</v>
      </c>
      <c r="B155" s="5">
        <v>73214</v>
      </c>
      <c r="C155" s="5">
        <v>75899</v>
      </c>
      <c r="D155" s="5">
        <v>58977</v>
      </c>
      <c r="E155" s="5">
        <v>68213.999999999985</v>
      </c>
      <c r="F155" s="5">
        <v>42014</v>
      </c>
      <c r="G155" s="5">
        <v>64124</v>
      </c>
      <c r="H155" s="5">
        <v>54588.999999999993</v>
      </c>
      <c r="I155" s="5">
        <v>55654</v>
      </c>
      <c r="J155" s="5">
        <v>49164</v>
      </c>
      <c r="K155" s="5">
        <v>56987</v>
      </c>
      <c r="L155" s="5">
        <v>51029</v>
      </c>
      <c r="M155" s="5">
        <v>84578.000000000015</v>
      </c>
      <c r="N155" s="9">
        <f t="shared" si="4"/>
        <v>734443</v>
      </c>
      <c r="O155" s="26"/>
      <c r="P155" s="97"/>
      <c r="Q155" s="97"/>
      <c r="R155" s="97"/>
      <c r="S155" s="327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</row>
    <row r="156" spans="1:62" ht="34.5" customHeight="1" x14ac:dyDescent="0.35">
      <c r="A156" s="36" t="s">
        <v>22</v>
      </c>
      <c r="B156" s="5">
        <v>269876.99999999994</v>
      </c>
      <c r="C156" s="5">
        <v>444989</v>
      </c>
      <c r="D156" s="5">
        <v>271044</v>
      </c>
      <c r="E156" s="5">
        <v>274512.00000000006</v>
      </c>
      <c r="F156" s="5">
        <v>292789.00000000006</v>
      </c>
      <c r="G156" s="5">
        <v>275422.00000000006</v>
      </c>
      <c r="H156" s="5">
        <v>261245</v>
      </c>
      <c r="I156" s="5">
        <v>312024</v>
      </c>
      <c r="J156" s="5">
        <v>325488</v>
      </c>
      <c r="K156" s="5">
        <v>342014</v>
      </c>
      <c r="L156" s="5">
        <v>423541</v>
      </c>
      <c r="M156" s="5">
        <v>338547</v>
      </c>
      <c r="N156" s="9">
        <f t="shared" si="4"/>
        <v>3831492</v>
      </c>
      <c r="O156" s="26"/>
      <c r="P156" s="97"/>
      <c r="Q156" s="97"/>
      <c r="R156" s="97"/>
      <c r="S156" s="327"/>
      <c r="T156" s="327"/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</row>
    <row r="157" spans="1:62" ht="34.5" customHeight="1" x14ac:dyDescent="0.35">
      <c r="A157" s="36" t="s">
        <v>66</v>
      </c>
      <c r="B157" s="5">
        <v>126599</v>
      </c>
      <c r="C157" s="5">
        <v>84254</v>
      </c>
      <c r="D157" s="5">
        <v>98741</v>
      </c>
      <c r="E157" s="5">
        <v>100245.00000000001</v>
      </c>
      <c r="F157" s="5">
        <v>63870</v>
      </c>
      <c r="G157" s="5">
        <v>82415</v>
      </c>
      <c r="H157" s="5">
        <v>56823</v>
      </c>
      <c r="I157" s="5">
        <v>68621</v>
      </c>
      <c r="J157" s="5">
        <v>66241</v>
      </c>
      <c r="K157" s="5">
        <v>50124</v>
      </c>
      <c r="L157" s="5">
        <v>64012</v>
      </c>
      <c r="M157" s="5">
        <v>77854</v>
      </c>
      <c r="N157" s="9">
        <f t="shared" si="4"/>
        <v>939799</v>
      </c>
      <c r="O157" s="26"/>
      <c r="P157" s="97"/>
      <c r="Q157" s="97"/>
      <c r="R157" s="97"/>
      <c r="S157" s="327"/>
      <c r="T157" s="327"/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</row>
    <row r="158" spans="1:62" ht="34.5" customHeight="1" x14ac:dyDescent="0.35">
      <c r="A158" s="36" t="s">
        <v>23</v>
      </c>
      <c r="B158" s="5">
        <v>0</v>
      </c>
      <c r="C158" s="5">
        <v>0</v>
      </c>
      <c r="D158" s="5">
        <v>1352</v>
      </c>
      <c r="E158" s="5">
        <v>10957</v>
      </c>
      <c r="F158" s="5">
        <v>16854</v>
      </c>
      <c r="G158" s="5">
        <v>2289</v>
      </c>
      <c r="H158" s="5">
        <v>1389</v>
      </c>
      <c r="I158" s="5">
        <v>752</v>
      </c>
      <c r="J158" s="5">
        <v>0</v>
      </c>
      <c r="K158" s="5">
        <v>0</v>
      </c>
      <c r="L158" s="5">
        <v>0</v>
      </c>
      <c r="M158" s="5">
        <v>0</v>
      </c>
      <c r="N158" s="9">
        <f t="shared" si="4"/>
        <v>33593</v>
      </c>
      <c r="O158" s="26"/>
      <c r="P158" s="97"/>
      <c r="Q158" s="97"/>
      <c r="R158" s="9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</row>
    <row r="159" spans="1:62" ht="34.5" customHeight="1" x14ac:dyDescent="0.35">
      <c r="A159" s="36" t="s">
        <v>24</v>
      </c>
      <c r="B159" s="5">
        <v>75988.000000000015</v>
      </c>
      <c r="C159" s="5">
        <v>55397</v>
      </c>
      <c r="D159" s="5">
        <v>78541</v>
      </c>
      <c r="E159" s="5">
        <v>47998</v>
      </c>
      <c r="F159" s="5">
        <v>53479</v>
      </c>
      <c r="G159" s="5">
        <v>68954</v>
      </c>
      <c r="H159" s="5">
        <v>49521</v>
      </c>
      <c r="I159" s="5">
        <v>75989</v>
      </c>
      <c r="J159" s="5">
        <v>62154</v>
      </c>
      <c r="K159" s="5">
        <v>60124</v>
      </c>
      <c r="L159" s="5">
        <v>75019</v>
      </c>
      <c r="M159" s="5">
        <v>95478</v>
      </c>
      <c r="N159" s="9">
        <f t="shared" si="4"/>
        <v>798642</v>
      </c>
      <c r="O159" s="26"/>
      <c r="P159" s="97"/>
      <c r="Q159" s="97"/>
      <c r="R159" s="97"/>
      <c r="S159" s="327"/>
      <c r="T159" s="327"/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</row>
    <row r="160" spans="1:62" ht="34.5" customHeight="1" x14ac:dyDescent="0.35">
      <c r="A160" s="36" t="s">
        <v>25</v>
      </c>
      <c r="B160" s="5">
        <v>55486.999999999993</v>
      </c>
      <c r="C160" s="5">
        <v>47501</v>
      </c>
      <c r="D160" s="5">
        <v>56213.999999999993</v>
      </c>
      <c r="E160" s="5">
        <v>47012</v>
      </c>
      <c r="F160" s="5">
        <v>48123.999999999993</v>
      </c>
      <c r="G160" s="5">
        <v>54211</v>
      </c>
      <c r="H160" s="5">
        <v>47899</v>
      </c>
      <c r="I160" s="5">
        <v>45210</v>
      </c>
      <c r="J160" s="5">
        <v>36214</v>
      </c>
      <c r="K160" s="5">
        <v>32547</v>
      </c>
      <c r="L160" s="5">
        <v>34526</v>
      </c>
      <c r="M160" s="5">
        <v>45221</v>
      </c>
      <c r="N160" s="9">
        <f t="shared" si="4"/>
        <v>550166</v>
      </c>
      <c r="O160" s="26"/>
      <c r="P160" s="97"/>
      <c r="Q160" s="97"/>
      <c r="R160" s="9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</row>
    <row r="161" spans="1:62" ht="34.5" customHeight="1" x14ac:dyDescent="0.35">
      <c r="A161" s="36" t="s">
        <v>26</v>
      </c>
      <c r="B161" s="5">
        <v>85477.999999999985</v>
      </c>
      <c r="C161" s="5">
        <v>99874.000000000015</v>
      </c>
      <c r="D161" s="5">
        <v>105421</v>
      </c>
      <c r="E161" s="5">
        <v>256896.99999999997</v>
      </c>
      <c r="F161" s="5">
        <v>152421.99999999997</v>
      </c>
      <c r="G161" s="5">
        <v>72245</v>
      </c>
      <c r="H161" s="5">
        <v>92547</v>
      </c>
      <c r="I161" s="5">
        <v>120124</v>
      </c>
      <c r="J161" s="5">
        <v>125487</v>
      </c>
      <c r="K161" s="5">
        <v>59894</v>
      </c>
      <c r="L161" s="5">
        <v>55689</v>
      </c>
      <c r="M161" s="5">
        <v>53914</v>
      </c>
      <c r="N161" s="9">
        <f t="shared" si="4"/>
        <v>1279992</v>
      </c>
      <c r="O161" s="26"/>
      <c r="P161" s="97"/>
      <c r="Q161" s="97"/>
      <c r="R161" s="97"/>
      <c r="S161" s="327"/>
      <c r="T161" s="327"/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</row>
    <row r="162" spans="1:62" ht="34.5" customHeight="1" x14ac:dyDescent="0.35">
      <c r="A162" s="36" t="s">
        <v>27</v>
      </c>
      <c r="B162" s="5">
        <v>48710</v>
      </c>
      <c r="C162" s="5">
        <v>23014</v>
      </c>
      <c r="D162" s="5">
        <v>27721</v>
      </c>
      <c r="E162" s="5">
        <v>26345</v>
      </c>
      <c r="F162" s="5">
        <v>28753.999999999996</v>
      </c>
      <c r="G162" s="5">
        <v>24302.000000000004</v>
      </c>
      <c r="H162" s="5">
        <v>29894</v>
      </c>
      <c r="I162" s="5">
        <v>21430</v>
      </c>
      <c r="J162" s="5">
        <v>24521</v>
      </c>
      <c r="K162" s="5">
        <v>21011</v>
      </c>
      <c r="L162" s="5">
        <v>27854</v>
      </c>
      <c r="M162" s="5">
        <v>39894.999999999993</v>
      </c>
      <c r="N162" s="9">
        <f t="shared" si="4"/>
        <v>343451</v>
      </c>
      <c r="O162" s="26"/>
      <c r="P162" s="97"/>
      <c r="Q162" s="97"/>
      <c r="R162" s="97"/>
      <c r="S162" s="327"/>
      <c r="T162" s="327"/>
      <c r="U162" s="327"/>
      <c r="V162" s="327"/>
      <c r="W162" s="327"/>
      <c r="X162" s="327"/>
      <c r="Y162" s="327"/>
      <c r="Z162" s="327"/>
      <c r="AA162" s="327"/>
      <c r="AB162" s="327"/>
      <c r="AC162" s="327"/>
      <c r="AD162" s="327"/>
      <c r="AE162" s="327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</row>
    <row r="163" spans="1:62" ht="34.5" customHeight="1" x14ac:dyDescent="0.35">
      <c r="A163" s="36" t="s">
        <v>49</v>
      </c>
      <c r="B163" s="5">
        <v>6521</v>
      </c>
      <c r="C163" s="5">
        <v>5433</v>
      </c>
      <c r="D163" s="5">
        <v>12220</v>
      </c>
      <c r="E163" s="5">
        <v>3241.0000000000005</v>
      </c>
      <c r="F163" s="5">
        <v>4214</v>
      </c>
      <c r="G163" s="5">
        <v>5854</v>
      </c>
      <c r="H163" s="5">
        <v>5189</v>
      </c>
      <c r="I163" s="5">
        <v>4659</v>
      </c>
      <c r="J163" s="5">
        <v>4227</v>
      </c>
      <c r="K163" s="5">
        <v>5709</v>
      </c>
      <c r="L163" s="5">
        <v>5989</v>
      </c>
      <c r="M163" s="5">
        <v>8007</v>
      </c>
      <c r="N163" s="9">
        <f t="shared" si="4"/>
        <v>71263</v>
      </c>
      <c r="O163" s="26"/>
      <c r="P163" s="97"/>
      <c r="Q163" s="97"/>
      <c r="R163" s="97"/>
      <c r="S163" s="327"/>
      <c r="T163" s="327"/>
      <c r="U163" s="327"/>
      <c r="V163" s="327"/>
      <c r="W163" s="327"/>
      <c r="X163" s="327"/>
      <c r="Y163" s="327"/>
      <c r="Z163" s="327"/>
      <c r="AA163" s="327"/>
      <c r="AB163" s="327"/>
      <c r="AC163" s="327"/>
      <c r="AD163" s="327"/>
      <c r="AE163" s="327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</row>
    <row r="164" spans="1:62" ht="34.5" customHeight="1" x14ac:dyDescent="0.35">
      <c r="A164" s="36" t="s">
        <v>50</v>
      </c>
      <c r="B164" s="5">
        <v>1952</v>
      </c>
      <c r="C164" s="5">
        <v>2598</v>
      </c>
      <c r="D164" s="5">
        <v>3029</v>
      </c>
      <c r="E164" s="5">
        <v>789</v>
      </c>
      <c r="F164" s="5">
        <v>1254</v>
      </c>
      <c r="G164" s="5">
        <v>2704</v>
      </c>
      <c r="H164" s="5">
        <v>3621.0000000000009</v>
      </c>
      <c r="I164" s="5">
        <v>2104</v>
      </c>
      <c r="J164" s="5">
        <v>2548</v>
      </c>
      <c r="K164" s="5">
        <v>1569</v>
      </c>
      <c r="L164" s="5">
        <v>1742</v>
      </c>
      <c r="M164" s="5">
        <v>1878.9999999999998</v>
      </c>
      <c r="N164" s="9">
        <f t="shared" si="4"/>
        <v>25789</v>
      </c>
      <c r="O164" s="26"/>
      <c r="P164" s="97"/>
      <c r="Q164" s="97"/>
      <c r="R164" s="97"/>
      <c r="S164" s="327"/>
      <c r="T164" s="327"/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</row>
    <row r="165" spans="1:62" ht="34.5" customHeight="1" x14ac:dyDescent="0.35">
      <c r="A165" s="36" t="s">
        <v>51</v>
      </c>
      <c r="B165" s="5">
        <v>36546.999999999993</v>
      </c>
      <c r="C165" s="5">
        <v>28574.000000000004</v>
      </c>
      <c r="D165" s="5">
        <v>34120</v>
      </c>
      <c r="E165" s="5">
        <v>10201.000000000002</v>
      </c>
      <c r="F165" s="5">
        <v>39627.000000000007</v>
      </c>
      <c r="G165" s="5">
        <v>50124</v>
      </c>
      <c r="H165" s="5">
        <v>44654.000000000007</v>
      </c>
      <c r="I165" s="5">
        <v>20145</v>
      </c>
      <c r="J165" s="5">
        <v>37545</v>
      </c>
      <c r="K165" s="5">
        <v>26985</v>
      </c>
      <c r="L165" s="5">
        <v>12030</v>
      </c>
      <c r="M165" s="5">
        <v>32854</v>
      </c>
      <c r="N165" s="9">
        <f t="shared" si="4"/>
        <v>373406</v>
      </c>
      <c r="O165" s="26"/>
      <c r="P165" s="97"/>
      <c r="Q165" s="97"/>
      <c r="R165" s="97"/>
      <c r="S165" s="327"/>
      <c r="T165" s="327"/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</row>
    <row r="166" spans="1:62" ht="34.5" customHeight="1" x14ac:dyDescent="0.35">
      <c r="A166" s="36" t="s">
        <v>31</v>
      </c>
      <c r="B166" s="5">
        <v>98959</v>
      </c>
      <c r="C166" s="5">
        <v>59899</v>
      </c>
      <c r="D166" s="5">
        <v>63214</v>
      </c>
      <c r="E166" s="5">
        <v>65477</v>
      </c>
      <c r="F166" s="5">
        <v>39214</v>
      </c>
      <c r="G166" s="5">
        <v>50217.999999999993</v>
      </c>
      <c r="H166" s="5">
        <v>44012.000000000007</v>
      </c>
      <c r="I166" s="5">
        <v>57545</v>
      </c>
      <c r="J166" s="5">
        <v>59852</v>
      </c>
      <c r="K166" s="5">
        <v>52587</v>
      </c>
      <c r="L166" s="5">
        <v>54214</v>
      </c>
      <c r="M166" s="5">
        <v>68985.000000000015</v>
      </c>
      <c r="N166" s="9">
        <f t="shared" si="4"/>
        <v>714176</v>
      </c>
      <c r="O166" s="26"/>
      <c r="P166" s="97"/>
      <c r="Q166" s="97"/>
      <c r="R166" s="97"/>
      <c r="S166" s="327"/>
      <c r="T166" s="327"/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</row>
    <row r="167" spans="1:62" ht="34.5" customHeight="1" x14ac:dyDescent="0.35">
      <c r="A167" s="36" t="s">
        <v>95</v>
      </c>
      <c r="B167" s="5">
        <v>646352.35276502604</v>
      </c>
      <c r="C167" s="5">
        <v>1133245.7652542435</v>
      </c>
      <c r="D167" s="5">
        <v>1236084.722875861</v>
      </c>
      <c r="E167" s="5">
        <v>578145.39910486958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9">
        <f t="shared" si="4"/>
        <v>3593828.2399999998</v>
      </c>
      <c r="O167" s="26"/>
      <c r="P167" s="97"/>
      <c r="Q167" s="97"/>
      <c r="R167" s="97"/>
      <c r="S167" s="327"/>
      <c r="T167" s="327"/>
      <c r="U167" s="327"/>
      <c r="V167" s="327"/>
      <c r="W167" s="327"/>
      <c r="X167" s="327"/>
      <c r="Y167" s="327"/>
      <c r="Z167" s="327"/>
      <c r="AA167" s="327"/>
      <c r="AB167" s="327"/>
      <c r="AC167" s="327"/>
      <c r="AD167" s="327"/>
      <c r="AE167" s="327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</row>
    <row r="168" spans="1:62" ht="34.5" customHeight="1" x14ac:dyDescent="0.35">
      <c r="A168" s="36" t="s">
        <v>33</v>
      </c>
      <c r="B168" s="5">
        <v>76899</v>
      </c>
      <c r="C168" s="5">
        <v>69020</v>
      </c>
      <c r="D168" s="5">
        <v>136854.00000000003</v>
      </c>
      <c r="E168" s="5">
        <v>58954</v>
      </c>
      <c r="F168" s="5">
        <v>58753</v>
      </c>
      <c r="G168" s="5">
        <v>110213.99999999999</v>
      </c>
      <c r="H168" s="5">
        <v>86258</v>
      </c>
      <c r="I168" s="5">
        <v>67548</v>
      </c>
      <c r="J168" s="5">
        <v>89954</v>
      </c>
      <c r="K168" s="5">
        <v>90124.000000000015</v>
      </c>
      <c r="L168" s="5">
        <v>74521</v>
      </c>
      <c r="M168" s="5">
        <v>84512</v>
      </c>
      <c r="N168" s="9">
        <f t="shared" si="4"/>
        <v>1003611</v>
      </c>
      <c r="O168" s="26"/>
      <c r="P168" s="97"/>
      <c r="Q168" s="97"/>
      <c r="R168" s="97"/>
      <c r="S168" s="327"/>
      <c r="T168" s="327"/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</row>
    <row r="169" spans="1:62" ht="34.5" customHeight="1" x14ac:dyDescent="0.35">
      <c r="A169" s="36" t="s">
        <v>34</v>
      </c>
      <c r="B169" s="5">
        <v>24785.000000000004</v>
      </c>
      <c r="C169" s="5">
        <v>20821</v>
      </c>
      <c r="D169" s="5">
        <v>12001</v>
      </c>
      <c r="E169" s="5">
        <v>19502.000000000004</v>
      </c>
      <c r="F169" s="5">
        <v>17254</v>
      </c>
      <c r="G169" s="5">
        <v>12100</v>
      </c>
      <c r="H169" s="5">
        <v>15456</v>
      </c>
      <c r="I169" s="5">
        <v>8750</v>
      </c>
      <c r="J169" s="5">
        <v>12673</v>
      </c>
      <c r="K169" s="5">
        <v>11524</v>
      </c>
      <c r="L169" s="5">
        <v>15861</v>
      </c>
      <c r="M169" s="5">
        <v>26589</v>
      </c>
      <c r="N169" s="9">
        <f t="shared" si="4"/>
        <v>197316</v>
      </c>
      <c r="O169" s="26"/>
      <c r="P169" s="97"/>
      <c r="Q169" s="97"/>
      <c r="R169" s="97"/>
      <c r="S169" s="327"/>
      <c r="T169" s="327"/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</row>
    <row r="170" spans="1:62" ht="34.5" customHeight="1" x14ac:dyDescent="0.35">
      <c r="A170" s="36" t="s">
        <v>68</v>
      </c>
      <c r="B170" s="5">
        <v>1601</v>
      </c>
      <c r="C170" s="5">
        <v>1654</v>
      </c>
      <c r="D170" s="5">
        <v>1898</v>
      </c>
      <c r="E170" s="5">
        <v>3541</v>
      </c>
      <c r="F170" s="5">
        <v>1359</v>
      </c>
      <c r="G170" s="5">
        <v>1875</v>
      </c>
      <c r="H170" s="5">
        <v>1856.0000000000002</v>
      </c>
      <c r="I170" s="5">
        <v>3214</v>
      </c>
      <c r="J170" s="5">
        <v>4731</v>
      </c>
      <c r="K170" s="5">
        <v>2452</v>
      </c>
      <c r="L170" s="5">
        <v>3210</v>
      </c>
      <c r="M170" s="5">
        <v>2892</v>
      </c>
      <c r="N170" s="9">
        <f t="shared" si="4"/>
        <v>30283</v>
      </c>
      <c r="O170" s="26"/>
      <c r="P170" s="97"/>
      <c r="Q170" s="97"/>
      <c r="R170" s="97"/>
      <c r="S170" s="327"/>
      <c r="T170" s="327"/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</row>
    <row r="171" spans="1:62" ht="34.5" customHeight="1" x14ac:dyDescent="0.35">
      <c r="A171" s="36" t="s">
        <v>69</v>
      </c>
      <c r="B171" s="5">
        <v>3910</v>
      </c>
      <c r="C171" s="5">
        <v>5104</v>
      </c>
      <c r="D171" s="5">
        <v>3798</v>
      </c>
      <c r="E171" s="5">
        <v>6456</v>
      </c>
      <c r="F171" s="5">
        <v>6745</v>
      </c>
      <c r="G171" s="5">
        <v>9987</v>
      </c>
      <c r="H171" s="5">
        <v>6957</v>
      </c>
      <c r="I171" s="5">
        <v>4569</v>
      </c>
      <c r="J171" s="5">
        <v>6915</v>
      </c>
      <c r="K171" s="5">
        <v>4585</v>
      </c>
      <c r="L171" s="5">
        <v>5421</v>
      </c>
      <c r="M171" s="5">
        <v>7336</v>
      </c>
      <c r="N171" s="9">
        <f t="shared" si="4"/>
        <v>71783</v>
      </c>
      <c r="O171" s="26"/>
      <c r="P171" s="97"/>
      <c r="Q171" s="97"/>
      <c r="R171" s="97"/>
      <c r="S171" s="327"/>
      <c r="T171" s="327"/>
      <c r="U171" s="327"/>
      <c r="V171" s="327"/>
      <c r="W171" s="327"/>
      <c r="X171" s="327"/>
      <c r="Y171" s="327"/>
      <c r="Z171" s="327"/>
      <c r="AA171" s="327"/>
      <c r="AB171" s="327"/>
      <c r="AC171" s="327"/>
      <c r="AD171" s="327"/>
      <c r="AE171" s="327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</row>
    <row r="172" spans="1:62" ht="34.5" customHeight="1" x14ac:dyDescent="0.35">
      <c r="A172" s="36" t="s">
        <v>35</v>
      </c>
      <c r="B172" s="5">
        <v>1754</v>
      </c>
      <c r="C172" s="5">
        <v>2589</v>
      </c>
      <c r="D172" s="5">
        <v>1578</v>
      </c>
      <c r="E172" s="5">
        <v>3421</v>
      </c>
      <c r="F172" s="5">
        <v>2250</v>
      </c>
      <c r="G172" s="5">
        <v>4985</v>
      </c>
      <c r="H172" s="5">
        <v>4652</v>
      </c>
      <c r="I172" s="5">
        <v>1458</v>
      </c>
      <c r="J172" s="5">
        <v>4320</v>
      </c>
      <c r="K172" s="5">
        <v>1989</v>
      </c>
      <c r="L172" s="5">
        <v>2015</v>
      </c>
      <c r="M172" s="5">
        <v>2898</v>
      </c>
      <c r="N172" s="9">
        <f t="shared" si="4"/>
        <v>33909</v>
      </c>
      <c r="O172" s="26"/>
      <c r="P172" s="97"/>
      <c r="Q172" s="97"/>
      <c r="R172" s="97"/>
      <c r="S172" s="327"/>
      <c r="T172" s="327"/>
      <c r="U172" s="327"/>
      <c r="V172" s="327"/>
      <c r="W172" s="327"/>
      <c r="X172" s="327"/>
      <c r="Y172" s="327"/>
      <c r="Z172" s="327"/>
      <c r="AA172" s="327"/>
      <c r="AB172" s="327"/>
      <c r="AC172" s="327"/>
      <c r="AD172" s="327"/>
      <c r="AE172" s="327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</row>
    <row r="173" spans="1:62" ht="34.5" customHeight="1" x14ac:dyDescent="0.35">
      <c r="A173" s="36" t="s">
        <v>70</v>
      </c>
      <c r="B173" s="5">
        <v>14524</v>
      </c>
      <c r="C173" s="5">
        <v>12989</v>
      </c>
      <c r="D173" s="5">
        <v>10214</v>
      </c>
      <c r="E173" s="5">
        <v>16897.999999999996</v>
      </c>
      <c r="F173" s="5">
        <v>17875</v>
      </c>
      <c r="G173" s="5">
        <v>15600</v>
      </c>
      <c r="H173" s="5">
        <v>16895</v>
      </c>
      <c r="I173" s="5">
        <v>15624</v>
      </c>
      <c r="J173" s="5">
        <v>9985</v>
      </c>
      <c r="K173" s="5">
        <v>6984</v>
      </c>
      <c r="L173" s="5">
        <v>8201</v>
      </c>
      <c r="M173" s="5">
        <v>14253.999999999998</v>
      </c>
      <c r="N173" s="9">
        <f t="shared" si="4"/>
        <v>160043</v>
      </c>
      <c r="O173" s="26"/>
      <c r="P173" s="97"/>
      <c r="Q173" s="97"/>
      <c r="R173" s="97"/>
      <c r="S173" s="327"/>
      <c r="T173" s="327"/>
      <c r="U173" s="327"/>
      <c r="V173" s="327"/>
      <c r="W173" s="327"/>
      <c r="X173" s="327"/>
      <c r="Y173" s="327"/>
      <c r="Z173" s="327"/>
      <c r="AA173" s="327"/>
      <c r="AB173" s="327"/>
      <c r="AC173" s="327"/>
      <c r="AD173" s="327"/>
      <c r="AE173" s="327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</row>
    <row r="174" spans="1:62" ht="34.5" customHeight="1" x14ac:dyDescent="0.35">
      <c r="A174" s="36" t="s">
        <v>71</v>
      </c>
      <c r="B174" s="5">
        <v>4262</v>
      </c>
      <c r="C174" s="5">
        <v>14698</v>
      </c>
      <c r="D174" s="5">
        <v>6120</v>
      </c>
      <c r="E174" s="5">
        <v>6958.0000000000009</v>
      </c>
      <c r="F174" s="5">
        <v>5984.0000000000009</v>
      </c>
      <c r="G174" s="5">
        <v>5301.0000000000009</v>
      </c>
      <c r="H174" s="5">
        <v>4998</v>
      </c>
      <c r="I174" s="5">
        <v>5421</v>
      </c>
      <c r="J174" s="5">
        <v>6452</v>
      </c>
      <c r="K174" s="5">
        <v>6458</v>
      </c>
      <c r="L174" s="5">
        <v>4625</v>
      </c>
      <c r="M174" s="5">
        <v>4895</v>
      </c>
      <c r="N174" s="9">
        <f t="shared" si="4"/>
        <v>76172</v>
      </c>
      <c r="O174" s="26"/>
      <c r="P174" s="97"/>
      <c r="Q174" s="97"/>
      <c r="R174" s="97"/>
      <c r="S174" s="327"/>
      <c r="T174" s="327"/>
      <c r="U174" s="327"/>
      <c r="V174" s="327"/>
      <c r="W174" s="327"/>
      <c r="X174" s="327"/>
      <c r="Y174" s="327"/>
      <c r="Z174" s="327"/>
      <c r="AA174" s="327"/>
      <c r="AB174" s="327"/>
      <c r="AC174" s="327"/>
      <c r="AD174" s="327"/>
      <c r="AE174" s="327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</row>
    <row r="175" spans="1:62" ht="34.5" customHeight="1" x14ac:dyDescent="0.35">
      <c r="A175" s="36" t="s">
        <v>37</v>
      </c>
      <c r="B175" s="5">
        <v>7989</v>
      </c>
      <c r="C175" s="5">
        <v>7119.9999999999991</v>
      </c>
      <c r="D175" s="5">
        <v>7854.0000000000009</v>
      </c>
      <c r="E175" s="5">
        <v>9489</v>
      </c>
      <c r="F175" s="5">
        <v>6444</v>
      </c>
      <c r="G175" s="5">
        <v>14166</v>
      </c>
      <c r="H175" s="5">
        <v>15645</v>
      </c>
      <c r="I175" s="5">
        <v>11542</v>
      </c>
      <c r="J175" s="5">
        <v>16541</v>
      </c>
      <c r="K175" s="5">
        <v>10891</v>
      </c>
      <c r="L175" s="5">
        <v>13598</v>
      </c>
      <c r="M175" s="5">
        <v>9852</v>
      </c>
      <c r="N175" s="9">
        <f t="shared" si="4"/>
        <v>131131</v>
      </c>
      <c r="O175" s="26"/>
      <c r="P175" s="97"/>
      <c r="Q175" s="97"/>
      <c r="R175" s="97"/>
      <c r="S175" s="327"/>
      <c r="T175" s="327"/>
      <c r="U175" s="327"/>
      <c r="V175" s="327"/>
      <c r="W175" s="327"/>
      <c r="X175" s="327"/>
      <c r="Y175" s="327"/>
      <c r="Z175" s="327"/>
      <c r="AA175" s="327"/>
      <c r="AB175" s="327"/>
      <c r="AC175" s="327"/>
      <c r="AD175" s="327"/>
      <c r="AE175" s="327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</row>
    <row r="176" spans="1:62" ht="34.5" customHeight="1" x14ac:dyDescent="0.35">
      <c r="A176" s="36" t="s">
        <v>38</v>
      </c>
      <c r="B176" s="5">
        <v>17541</v>
      </c>
      <c r="C176" s="5">
        <v>30214.999999999996</v>
      </c>
      <c r="D176" s="5">
        <v>11201</v>
      </c>
      <c r="E176" s="5">
        <v>13247.999999999998</v>
      </c>
      <c r="F176" s="5">
        <v>14578.000000000002</v>
      </c>
      <c r="G176" s="5">
        <v>24925</v>
      </c>
      <c r="H176" s="5">
        <v>35427</v>
      </c>
      <c r="I176" s="5">
        <v>36539</v>
      </c>
      <c r="J176" s="5">
        <v>36541</v>
      </c>
      <c r="K176" s="5">
        <v>33877</v>
      </c>
      <c r="L176" s="5">
        <v>39852</v>
      </c>
      <c r="M176" s="5">
        <v>24393</v>
      </c>
      <c r="N176" s="9">
        <f t="shared" si="4"/>
        <v>318337</v>
      </c>
      <c r="O176" s="26"/>
      <c r="P176" s="97"/>
      <c r="Q176" s="97"/>
      <c r="R176" s="97"/>
      <c r="S176" s="327"/>
      <c r="T176" s="327"/>
      <c r="U176" s="327"/>
      <c r="V176" s="327"/>
      <c r="W176" s="327"/>
      <c r="X176" s="327"/>
      <c r="Y176" s="327"/>
      <c r="Z176" s="327"/>
      <c r="AA176" s="327"/>
      <c r="AB176" s="327"/>
      <c r="AC176" s="327"/>
      <c r="AD176" s="327"/>
      <c r="AE176" s="327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</row>
    <row r="177" spans="1:62" ht="34.5" customHeight="1" x14ac:dyDescent="0.35">
      <c r="A177" s="36" t="s">
        <v>52</v>
      </c>
      <c r="B177" s="5">
        <v>98654</v>
      </c>
      <c r="C177" s="5">
        <v>159896.99999999997</v>
      </c>
      <c r="D177" s="5">
        <v>92597.000000000029</v>
      </c>
      <c r="E177" s="5">
        <v>14988</v>
      </c>
      <c r="F177" s="5">
        <v>27896</v>
      </c>
      <c r="G177" s="5">
        <v>93792</v>
      </c>
      <c r="H177" s="5">
        <v>90859</v>
      </c>
      <c r="I177" s="5">
        <v>113245</v>
      </c>
      <c r="J177" s="5">
        <v>135487</v>
      </c>
      <c r="K177" s="5">
        <v>154241</v>
      </c>
      <c r="L177" s="5">
        <v>78985</v>
      </c>
      <c r="M177" s="5">
        <v>110898</v>
      </c>
      <c r="N177" s="9">
        <f t="shared" si="4"/>
        <v>1171539</v>
      </c>
      <c r="O177" s="26"/>
      <c r="P177" s="97"/>
      <c r="Q177" s="97"/>
      <c r="R177" s="97"/>
      <c r="S177" s="327"/>
      <c r="T177" s="327"/>
      <c r="U177" s="327"/>
      <c r="V177" s="327"/>
      <c r="W177" s="327"/>
      <c r="X177" s="327"/>
      <c r="Y177" s="327"/>
      <c r="Z177" s="327"/>
      <c r="AA177" s="327"/>
      <c r="AB177" s="327"/>
      <c r="AC177" s="327"/>
      <c r="AD177" s="327"/>
      <c r="AE177" s="327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</row>
    <row r="178" spans="1:62" ht="34.5" customHeight="1" x14ac:dyDescent="0.35">
      <c r="A178" s="36" t="s">
        <v>53</v>
      </c>
      <c r="B178" s="5">
        <v>22451</v>
      </c>
      <c r="C178" s="5">
        <v>36541</v>
      </c>
      <c r="D178" s="5">
        <v>13897.000000000002</v>
      </c>
      <c r="E178" s="5">
        <v>7520.9999999999991</v>
      </c>
      <c r="F178" s="5">
        <v>34215</v>
      </c>
      <c r="G178" s="5">
        <v>23854</v>
      </c>
      <c r="H178" s="5">
        <v>25412</v>
      </c>
      <c r="I178" s="5">
        <v>20155</v>
      </c>
      <c r="J178" s="5">
        <v>34521</v>
      </c>
      <c r="K178" s="5">
        <v>30124.000000000004</v>
      </c>
      <c r="L178" s="5">
        <v>24120</v>
      </c>
      <c r="M178" s="5">
        <v>36254</v>
      </c>
      <c r="N178" s="9">
        <f t="shared" si="4"/>
        <v>309065</v>
      </c>
      <c r="O178" s="26"/>
      <c r="P178" s="97"/>
      <c r="Q178" s="97"/>
      <c r="R178" s="97"/>
      <c r="S178" s="327"/>
      <c r="T178" s="327"/>
      <c r="U178" s="327"/>
      <c r="V178" s="327"/>
      <c r="W178" s="327"/>
      <c r="X178" s="327"/>
      <c r="Y178" s="327"/>
      <c r="Z178" s="327"/>
      <c r="AA178" s="327"/>
      <c r="AB178" s="327"/>
      <c r="AC178" s="327"/>
      <c r="AD178" s="327"/>
      <c r="AE178" s="327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</row>
    <row r="179" spans="1:62" ht="34.5" customHeight="1" x14ac:dyDescent="0.35">
      <c r="A179" s="36" t="s">
        <v>54</v>
      </c>
      <c r="B179" s="5">
        <v>22201</v>
      </c>
      <c r="C179" s="5">
        <v>23310.000000000004</v>
      </c>
      <c r="D179" s="5">
        <v>14586.999999999998</v>
      </c>
      <c r="E179" s="5">
        <v>24789.000000000004</v>
      </c>
      <c r="F179" s="5">
        <v>28145.000000000004</v>
      </c>
      <c r="G179" s="5">
        <v>26544.000000000004</v>
      </c>
      <c r="H179" s="5">
        <v>19245</v>
      </c>
      <c r="I179" s="5">
        <v>31259</v>
      </c>
      <c r="J179" s="5">
        <v>28798</v>
      </c>
      <c r="K179" s="5">
        <v>20123</v>
      </c>
      <c r="L179" s="5">
        <v>46201</v>
      </c>
      <c r="M179" s="5">
        <v>34210.000000000007</v>
      </c>
      <c r="N179" s="9">
        <f t="shared" si="4"/>
        <v>319412</v>
      </c>
      <c r="O179" s="26"/>
      <c r="P179" s="97"/>
      <c r="Q179" s="97"/>
      <c r="R179" s="97"/>
      <c r="S179" s="327"/>
      <c r="T179" s="327"/>
      <c r="U179" s="327"/>
      <c r="V179" s="327"/>
      <c r="W179" s="327"/>
      <c r="X179" s="327"/>
      <c r="Y179" s="327"/>
      <c r="Z179" s="327"/>
      <c r="AA179" s="327"/>
      <c r="AB179" s="327"/>
      <c r="AC179" s="327"/>
      <c r="AD179" s="327"/>
      <c r="AE179" s="327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</row>
    <row r="180" spans="1:62" ht="34.5" customHeight="1" x14ac:dyDescent="0.35">
      <c r="A180" s="36" t="s">
        <v>79</v>
      </c>
      <c r="B180" s="5">
        <v>1085</v>
      </c>
      <c r="C180" s="5">
        <v>2024.0000000000002</v>
      </c>
      <c r="D180" s="5">
        <v>825</v>
      </c>
      <c r="E180" s="5">
        <v>998</v>
      </c>
      <c r="F180" s="5">
        <v>989</v>
      </c>
      <c r="G180" s="5">
        <v>2088</v>
      </c>
      <c r="H180" s="5">
        <v>1502</v>
      </c>
      <c r="I180" s="5">
        <v>1302</v>
      </c>
      <c r="J180" s="5">
        <v>687</v>
      </c>
      <c r="K180" s="5">
        <v>1021</v>
      </c>
      <c r="L180" s="5">
        <v>12548</v>
      </c>
      <c r="M180" s="5">
        <v>875</v>
      </c>
      <c r="N180" s="9">
        <f t="shared" si="4"/>
        <v>25944</v>
      </c>
      <c r="O180" s="26"/>
      <c r="P180" s="97"/>
      <c r="Q180" s="97"/>
      <c r="R180" s="97"/>
      <c r="S180" s="327"/>
      <c r="T180" s="327"/>
      <c r="U180" s="327"/>
      <c r="V180" s="327"/>
      <c r="W180" s="327"/>
      <c r="X180" s="327"/>
      <c r="Y180" s="327"/>
      <c r="Z180" s="327"/>
      <c r="AA180" s="327"/>
      <c r="AB180" s="327"/>
      <c r="AC180" s="327"/>
      <c r="AD180" s="327"/>
      <c r="AE180" s="327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</row>
    <row r="181" spans="1:62" ht="34.5" customHeight="1" x14ac:dyDescent="0.35">
      <c r="A181" s="36" t="s">
        <v>55</v>
      </c>
      <c r="B181" s="5">
        <v>89899</v>
      </c>
      <c r="C181" s="5">
        <v>91204</v>
      </c>
      <c r="D181" s="5">
        <v>44216</v>
      </c>
      <c r="E181" s="5">
        <v>37854</v>
      </c>
      <c r="F181" s="5">
        <v>39854.000000000007</v>
      </c>
      <c r="G181" s="5">
        <v>28104</v>
      </c>
      <c r="H181" s="5">
        <v>15421</v>
      </c>
      <c r="I181" s="5">
        <v>9241</v>
      </c>
      <c r="J181" s="5">
        <v>15264</v>
      </c>
      <c r="K181" s="5">
        <v>26521</v>
      </c>
      <c r="L181" s="5">
        <v>59899</v>
      </c>
      <c r="M181" s="5">
        <v>119855</v>
      </c>
      <c r="N181" s="9">
        <f t="shared" si="4"/>
        <v>577332</v>
      </c>
      <c r="O181" s="26"/>
      <c r="P181" s="97"/>
      <c r="Q181" s="97"/>
      <c r="R181" s="97"/>
      <c r="S181" s="327"/>
      <c r="T181" s="327"/>
      <c r="U181" s="327"/>
      <c r="V181" s="327"/>
      <c r="W181" s="327"/>
      <c r="X181" s="327"/>
      <c r="Y181" s="327"/>
      <c r="Z181" s="327"/>
      <c r="AA181" s="327"/>
      <c r="AB181" s="327"/>
      <c r="AC181" s="327"/>
      <c r="AD181" s="327"/>
      <c r="AE181" s="327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</row>
    <row r="182" spans="1:62" ht="34.5" customHeight="1" x14ac:dyDescent="0.35">
      <c r="A182" s="36" t="s">
        <v>56</v>
      </c>
      <c r="B182" s="5">
        <v>9103</v>
      </c>
      <c r="C182" s="5">
        <v>19246.999999999996</v>
      </c>
      <c r="D182" s="5">
        <v>20147</v>
      </c>
      <c r="E182" s="5">
        <v>12304.000000000002</v>
      </c>
      <c r="F182" s="5">
        <v>11024.000000000002</v>
      </c>
      <c r="G182" s="5">
        <v>9989</v>
      </c>
      <c r="H182" s="5">
        <v>13876.999999999998</v>
      </c>
      <c r="I182" s="5">
        <v>11205</v>
      </c>
      <c r="J182" s="5">
        <v>15987</v>
      </c>
      <c r="K182" s="5">
        <v>15989</v>
      </c>
      <c r="L182" s="5">
        <v>12304</v>
      </c>
      <c r="M182" s="5">
        <v>18210</v>
      </c>
      <c r="N182" s="9">
        <f t="shared" si="4"/>
        <v>169386</v>
      </c>
      <c r="O182" s="26"/>
      <c r="P182" s="97"/>
      <c r="Q182" s="97"/>
      <c r="R182" s="97"/>
      <c r="S182" s="327"/>
      <c r="T182" s="327"/>
      <c r="U182" s="327"/>
      <c r="V182" s="327"/>
      <c r="W182" s="327"/>
      <c r="X182" s="327"/>
      <c r="Y182" s="327"/>
      <c r="Z182" s="327"/>
      <c r="AA182" s="327"/>
      <c r="AB182" s="327"/>
      <c r="AC182" s="327"/>
      <c r="AD182" s="327"/>
      <c r="AE182" s="327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</row>
    <row r="183" spans="1:62" ht="34.5" customHeight="1" x14ac:dyDescent="0.35">
      <c r="A183" s="36" t="s">
        <v>80</v>
      </c>
      <c r="B183" s="5">
        <v>29544</v>
      </c>
      <c r="C183" s="5">
        <v>38862</v>
      </c>
      <c r="D183" s="5">
        <v>28987.000000000007</v>
      </c>
      <c r="E183" s="5">
        <v>24989.000000000004</v>
      </c>
      <c r="F183" s="5">
        <v>38541</v>
      </c>
      <c r="G183" s="5">
        <v>38211</v>
      </c>
      <c r="H183" s="5">
        <v>71047</v>
      </c>
      <c r="I183" s="5">
        <v>74521</v>
      </c>
      <c r="J183" s="5">
        <v>54521</v>
      </c>
      <c r="K183" s="5">
        <v>61442</v>
      </c>
      <c r="L183" s="5">
        <v>37406</v>
      </c>
      <c r="M183" s="5">
        <v>38762</v>
      </c>
      <c r="N183" s="9">
        <f t="shared" si="4"/>
        <v>536833</v>
      </c>
      <c r="O183" s="26"/>
      <c r="P183" s="97"/>
      <c r="Q183" s="97"/>
      <c r="R183" s="97"/>
      <c r="S183" s="327"/>
      <c r="T183" s="327"/>
      <c r="U183" s="327"/>
      <c r="V183" s="327"/>
      <c r="W183" s="327"/>
      <c r="X183" s="327"/>
      <c r="Y183" s="327"/>
      <c r="Z183" s="327"/>
      <c r="AA183" s="327"/>
      <c r="AB183" s="327"/>
      <c r="AC183" s="327"/>
      <c r="AD183" s="327"/>
      <c r="AE183" s="327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</row>
    <row r="184" spans="1:62" ht="34.5" customHeight="1" x14ac:dyDescent="0.35">
      <c r="A184" s="36" t="s">
        <v>81</v>
      </c>
      <c r="B184" s="5">
        <v>3021</v>
      </c>
      <c r="C184" s="5">
        <v>2421</v>
      </c>
      <c r="D184" s="5">
        <v>1325</v>
      </c>
      <c r="E184" s="5">
        <v>921</v>
      </c>
      <c r="F184" s="5">
        <v>365</v>
      </c>
      <c r="G184" s="5">
        <v>835</v>
      </c>
      <c r="H184" s="5">
        <v>23</v>
      </c>
      <c r="I184" s="5">
        <v>0</v>
      </c>
      <c r="J184" s="5">
        <v>265</v>
      </c>
      <c r="K184" s="5">
        <v>584</v>
      </c>
      <c r="L184" s="5">
        <v>2458</v>
      </c>
      <c r="M184" s="5">
        <v>7859</v>
      </c>
      <c r="N184" s="9">
        <f t="shared" si="4"/>
        <v>20077</v>
      </c>
      <c r="O184" s="26"/>
      <c r="P184" s="97"/>
      <c r="Q184" s="97"/>
      <c r="R184" s="97"/>
      <c r="S184" s="327"/>
      <c r="T184" s="327"/>
      <c r="U184" s="327"/>
      <c r="V184" s="327"/>
      <c r="W184" s="327"/>
      <c r="X184" s="327"/>
      <c r="Y184" s="327"/>
      <c r="Z184" s="327"/>
      <c r="AA184" s="327"/>
      <c r="AB184" s="327"/>
      <c r="AC184" s="327"/>
      <c r="AD184" s="327"/>
      <c r="AE184" s="327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</row>
    <row r="185" spans="1:62" ht="34.5" customHeight="1" x14ac:dyDescent="0.35">
      <c r="A185" s="36" t="s">
        <v>57</v>
      </c>
      <c r="B185" s="5">
        <v>25897</v>
      </c>
      <c r="C185" s="5">
        <v>8998</v>
      </c>
      <c r="D185" s="5">
        <v>4895.0000000000018</v>
      </c>
      <c r="E185" s="5">
        <v>90</v>
      </c>
      <c r="F185" s="5">
        <v>0</v>
      </c>
      <c r="G185" s="5">
        <v>59</v>
      </c>
      <c r="H185" s="5">
        <v>285</v>
      </c>
      <c r="I185" s="5">
        <v>116</v>
      </c>
      <c r="J185" s="5">
        <v>250</v>
      </c>
      <c r="K185" s="5">
        <v>150</v>
      </c>
      <c r="L185" s="5">
        <v>14204</v>
      </c>
      <c r="M185" s="5">
        <v>20145.000000000004</v>
      </c>
      <c r="N185" s="9">
        <f t="shared" si="4"/>
        <v>75089</v>
      </c>
      <c r="O185" s="26"/>
      <c r="P185" s="97"/>
      <c r="Q185" s="97"/>
      <c r="R185" s="97"/>
      <c r="S185" s="327"/>
      <c r="T185" s="327"/>
      <c r="U185" s="327"/>
      <c r="V185" s="327"/>
      <c r="W185" s="327"/>
      <c r="X185" s="327"/>
      <c r="Y185" s="327"/>
      <c r="Z185" s="327"/>
      <c r="AA185" s="327"/>
      <c r="AB185" s="327"/>
      <c r="AC185" s="327"/>
      <c r="AD185" s="327"/>
      <c r="AE185" s="327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</row>
    <row r="186" spans="1:62" ht="34.5" customHeight="1" x14ac:dyDescent="0.35">
      <c r="A186" s="36" t="s">
        <v>58</v>
      </c>
      <c r="B186" s="5">
        <v>3033775.9999999991</v>
      </c>
      <c r="C186" s="5">
        <v>3301241</v>
      </c>
      <c r="D186" s="5">
        <v>3657817</v>
      </c>
      <c r="E186" s="5">
        <v>3765419</v>
      </c>
      <c r="F186" s="5">
        <v>3642555</v>
      </c>
      <c r="G186" s="5">
        <v>3899844.9999999995</v>
      </c>
      <c r="H186" s="5">
        <v>3998751.9999999995</v>
      </c>
      <c r="I186" s="5">
        <v>3898999</v>
      </c>
      <c r="J186" s="5">
        <v>3301021</v>
      </c>
      <c r="K186" s="5">
        <v>3821045</v>
      </c>
      <c r="L186" s="5">
        <v>2510246</v>
      </c>
      <c r="M186" s="5">
        <v>3245878.9999999995</v>
      </c>
      <c r="N186" s="9">
        <f t="shared" si="4"/>
        <v>42076595</v>
      </c>
      <c r="O186" s="26"/>
      <c r="P186" s="97"/>
      <c r="Q186" s="97"/>
      <c r="R186" s="97"/>
      <c r="S186" s="327"/>
      <c r="T186" s="327"/>
      <c r="U186" s="327"/>
      <c r="V186" s="327"/>
      <c r="W186" s="327"/>
      <c r="X186" s="327"/>
      <c r="Y186" s="327"/>
      <c r="Z186" s="327"/>
      <c r="AA186" s="327"/>
      <c r="AB186" s="327"/>
      <c r="AC186" s="327"/>
      <c r="AD186" s="327"/>
      <c r="AE186" s="327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</row>
    <row r="187" spans="1:62" ht="34.5" customHeight="1" thickBot="1" x14ac:dyDescent="0.4">
      <c r="A187" s="37" t="s">
        <v>82</v>
      </c>
      <c r="B187" s="38">
        <v>138710.00000000003</v>
      </c>
      <c r="C187" s="38">
        <v>153247</v>
      </c>
      <c r="D187" s="38">
        <v>187939.99999999997</v>
      </c>
      <c r="E187" s="38">
        <v>350123.99999999994</v>
      </c>
      <c r="F187" s="38">
        <v>299871</v>
      </c>
      <c r="G187" s="38">
        <v>205789.00000000003</v>
      </c>
      <c r="H187" s="38">
        <v>229899</v>
      </c>
      <c r="I187" s="38">
        <v>262145</v>
      </c>
      <c r="J187" s="38">
        <v>198548.00000000003</v>
      </c>
      <c r="K187" s="38">
        <v>159102</v>
      </c>
      <c r="L187" s="38">
        <v>133989</v>
      </c>
      <c r="M187" s="38">
        <v>148341.32729756599</v>
      </c>
      <c r="N187" s="39">
        <f t="shared" si="4"/>
        <v>2467705.327297566</v>
      </c>
      <c r="O187" s="26"/>
      <c r="P187" s="97"/>
      <c r="Q187" s="97"/>
      <c r="R187" s="97"/>
      <c r="S187" s="327"/>
      <c r="T187" s="327"/>
      <c r="U187" s="327"/>
      <c r="V187" s="327"/>
      <c r="W187" s="327"/>
      <c r="X187" s="327"/>
      <c r="Y187" s="327"/>
      <c r="Z187" s="327"/>
      <c r="AA187" s="327"/>
      <c r="AB187" s="327"/>
      <c r="AC187" s="327"/>
      <c r="AD187" s="327"/>
      <c r="AE187" s="327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</row>
    <row r="188" spans="1:62" ht="33.75" hidden="1" customHeight="1" thickBot="1" x14ac:dyDescent="0.4">
      <c r="A188" s="40" t="s">
        <v>46</v>
      </c>
      <c r="B188" s="41">
        <f t="shared" ref="B188:N188" si="5">SUM(B143:B187)</f>
        <v>5725458.3527650256</v>
      </c>
      <c r="C188" s="41">
        <f t="shared" si="5"/>
        <v>6934780.7652542433</v>
      </c>
      <c r="D188" s="41">
        <f t="shared" si="5"/>
        <v>7412134.7228758615</v>
      </c>
      <c r="E188" s="41">
        <f t="shared" si="5"/>
        <v>9016713.3991048709</v>
      </c>
      <c r="F188" s="41">
        <f t="shared" si="5"/>
        <v>7856652</v>
      </c>
      <c r="G188" s="41">
        <f t="shared" si="5"/>
        <v>6756875</v>
      </c>
      <c r="H188" s="41">
        <f t="shared" si="5"/>
        <v>6196636</v>
      </c>
      <c r="I188" s="41">
        <f t="shared" si="5"/>
        <v>6395478</v>
      </c>
      <c r="J188" s="41">
        <f t="shared" si="5"/>
        <v>6559261</v>
      </c>
      <c r="K188" s="41">
        <f t="shared" si="5"/>
        <v>7766323</v>
      </c>
      <c r="L188" s="41">
        <f t="shared" si="5"/>
        <v>6204500</v>
      </c>
      <c r="M188" s="41">
        <f t="shared" si="5"/>
        <v>5867232.3272975665</v>
      </c>
      <c r="N188" s="42">
        <f t="shared" si="5"/>
        <v>82692044.567297563</v>
      </c>
      <c r="O188" s="26"/>
      <c r="P188" s="97"/>
      <c r="Q188" s="97"/>
      <c r="R188" s="97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</row>
    <row r="189" spans="1:62" s="104" customFormat="1" ht="21" x14ac:dyDescent="0.35">
      <c r="A189" s="108" t="s">
        <v>83</v>
      </c>
      <c r="B189" s="102"/>
      <c r="C189" s="102"/>
      <c r="D189" s="103"/>
      <c r="E189" s="102"/>
      <c r="F189" s="103"/>
      <c r="G189" s="103"/>
      <c r="H189" s="103"/>
      <c r="I189" s="103"/>
      <c r="J189" s="102"/>
      <c r="K189" s="102"/>
      <c r="L189" s="103"/>
      <c r="M189" s="103"/>
      <c r="N189" s="102"/>
      <c r="O189" s="26"/>
      <c r="P189" s="97"/>
      <c r="Q189" s="97"/>
      <c r="R189" s="97"/>
      <c r="Z189" s="80"/>
      <c r="AA189" s="94"/>
      <c r="AB189" s="94"/>
    </row>
    <row r="190" spans="1:62" s="104" customFormat="1" ht="21" x14ac:dyDescent="0.35">
      <c r="A190" s="108" t="s">
        <v>84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26"/>
      <c r="P190" s="97"/>
      <c r="Q190" s="97"/>
      <c r="R190" s="97"/>
      <c r="Z190" s="80"/>
      <c r="AA190" s="94"/>
      <c r="AB190" s="94"/>
    </row>
    <row r="191" spans="1:62" s="104" customFormat="1" ht="21" x14ac:dyDescent="0.35">
      <c r="A191" s="108" t="s">
        <v>137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26"/>
      <c r="P191" s="97"/>
      <c r="Q191" s="97"/>
      <c r="R191" s="97"/>
      <c r="Z191" s="80"/>
      <c r="AA191" s="94"/>
      <c r="AB191" s="94"/>
    </row>
    <row r="192" spans="1:62" s="104" customFormat="1" ht="21" x14ac:dyDescent="0.35">
      <c r="A192" s="108" t="s">
        <v>138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26"/>
      <c r="P192" s="97"/>
      <c r="Q192" s="97"/>
      <c r="R192" s="97"/>
      <c r="Z192" s="80"/>
      <c r="AA192" s="94"/>
      <c r="AB192" s="94"/>
    </row>
    <row r="193" spans="1:28" s="104" customFormat="1" ht="21" x14ac:dyDescent="0.35">
      <c r="A193" s="101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26"/>
      <c r="P193" s="97"/>
      <c r="Q193" s="97"/>
      <c r="R193" s="97"/>
      <c r="Z193" s="80"/>
      <c r="AA193" s="94"/>
      <c r="AB193" s="94"/>
    </row>
    <row r="194" spans="1:28" s="104" customFormat="1" ht="21" x14ac:dyDescent="0.35">
      <c r="A194" s="101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26"/>
      <c r="P194" s="97"/>
      <c r="Q194" s="97"/>
      <c r="R194" s="97"/>
      <c r="Z194" s="80"/>
      <c r="AA194" s="94"/>
      <c r="AB194" s="94"/>
    </row>
    <row r="195" spans="1:28" s="104" customFormat="1" ht="21" x14ac:dyDescent="0.35">
      <c r="A195" s="101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26"/>
      <c r="P195" s="97"/>
      <c r="Q195" s="97"/>
      <c r="R195" s="97"/>
      <c r="Z195" s="80"/>
      <c r="AA195" s="94"/>
      <c r="AB195" s="94"/>
    </row>
    <row r="196" spans="1:28" s="104" customFormat="1" ht="21" x14ac:dyDescent="0.35">
      <c r="A196" s="101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26"/>
      <c r="P196" s="97"/>
      <c r="Q196" s="97"/>
      <c r="R196" s="97"/>
      <c r="Z196" s="80"/>
      <c r="AA196" s="94"/>
      <c r="AB196" s="94"/>
    </row>
    <row r="197" spans="1:28" s="104" customFormat="1" ht="21" x14ac:dyDescent="0.35">
      <c r="A197" s="101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26"/>
      <c r="P197" s="97"/>
      <c r="Q197" s="97"/>
      <c r="R197" s="97"/>
      <c r="Z197" s="80"/>
      <c r="AA197" s="94"/>
      <c r="AB197" s="94"/>
    </row>
    <row r="198" spans="1:28" s="104" customFormat="1" ht="21" x14ac:dyDescent="0.35">
      <c r="A198" s="101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26"/>
      <c r="P198" s="97"/>
      <c r="Q198" s="97"/>
      <c r="R198" s="97"/>
      <c r="Z198" s="80"/>
      <c r="AA198" s="94"/>
      <c r="AB198" s="94"/>
    </row>
    <row r="199" spans="1:28" s="104" customFormat="1" ht="21" x14ac:dyDescent="0.35">
      <c r="A199" s="101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26"/>
      <c r="P199" s="97"/>
      <c r="Q199" s="97"/>
      <c r="R199" s="97"/>
      <c r="Z199" s="80"/>
      <c r="AA199" s="94"/>
      <c r="AB199" s="94"/>
    </row>
    <row r="200" spans="1:28" s="104" customFormat="1" ht="21" x14ac:dyDescent="0.35">
      <c r="O200" s="26"/>
      <c r="P200" s="97"/>
      <c r="Q200" s="97"/>
      <c r="R200" s="97"/>
      <c r="Z200" s="80"/>
      <c r="AA200" s="94"/>
      <c r="AB200" s="94"/>
    </row>
    <row r="201" spans="1:28" s="98" customFormat="1" ht="21" x14ac:dyDescent="0.35">
      <c r="O201" s="26"/>
    </row>
    <row r="202" spans="1:28" s="98" customFormat="1" ht="26.25" x14ac:dyDescent="0.4">
      <c r="A202" s="471"/>
      <c r="B202" s="471"/>
      <c r="C202" s="471"/>
      <c r="D202" s="471"/>
      <c r="E202" s="471"/>
      <c r="F202" s="471"/>
      <c r="G202" s="471"/>
      <c r="H202" s="471"/>
      <c r="I202" s="471"/>
      <c r="J202" s="471"/>
      <c r="K202" s="471"/>
      <c r="L202" s="471"/>
      <c r="M202" s="471"/>
      <c r="N202" s="471"/>
      <c r="O202" s="26"/>
      <c r="P202" s="97"/>
      <c r="Q202" s="97"/>
      <c r="R202" s="97"/>
    </row>
    <row r="203" spans="1:28" s="98" customFormat="1" ht="26.25" x14ac:dyDescent="0.4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26"/>
      <c r="P203" s="97"/>
      <c r="Q203" s="97"/>
      <c r="R203" s="97"/>
    </row>
    <row r="204" spans="1:28" s="98" customFormat="1" ht="26.25" x14ac:dyDescent="0.4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26"/>
      <c r="P204" s="97"/>
      <c r="Q204" s="97"/>
      <c r="R204" s="97"/>
    </row>
    <row r="205" spans="1:28" s="98" customFormat="1" ht="26.25" x14ac:dyDescent="0.4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26"/>
      <c r="P205" s="97"/>
      <c r="Q205" s="97"/>
      <c r="R205" s="97"/>
    </row>
    <row r="206" spans="1:28" s="98" customFormat="1" ht="26.25" x14ac:dyDescent="0.4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26"/>
      <c r="P206" s="97"/>
      <c r="Q206" s="97"/>
      <c r="R206" s="97"/>
    </row>
    <row r="207" spans="1:28" s="98" customFormat="1" ht="28.5" x14ac:dyDescent="0.45">
      <c r="A207" s="476" t="s">
        <v>133</v>
      </c>
      <c r="B207" s="476"/>
      <c r="C207" s="476"/>
      <c r="D207" s="476"/>
      <c r="E207" s="476"/>
      <c r="F207" s="476"/>
      <c r="G207" s="476"/>
      <c r="H207" s="476"/>
      <c r="I207" s="476"/>
      <c r="J207" s="476"/>
      <c r="K207" s="476"/>
      <c r="L207" s="476"/>
      <c r="M207" s="476"/>
      <c r="N207" s="476"/>
      <c r="O207" s="26"/>
      <c r="P207" s="97"/>
      <c r="Q207" s="97"/>
      <c r="R207" s="97"/>
    </row>
    <row r="208" spans="1:28" s="98" customFormat="1" ht="8.25" customHeight="1" x14ac:dyDescent="0.4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26"/>
      <c r="P208" s="97"/>
      <c r="Q208" s="97"/>
      <c r="R208" s="97"/>
    </row>
    <row r="209" spans="1:62" s="98" customFormat="1" ht="28.5" x14ac:dyDescent="0.45">
      <c r="A209" s="477" t="s">
        <v>96</v>
      </c>
      <c r="B209" s="477"/>
      <c r="C209" s="477"/>
      <c r="D209" s="477"/>
      <c r="E209" s="477"/>
      <c r="F209" s="477"/>
      <c r="G209" s="477"/>
      <c r="H209" s="477"/>
      <c r="I209" s="477"/>
      <c r="J209" s="477"/>
      <c r="K209" s="477"/>
      <c r="L209" s="477"/>
      <c r="M209" s="477"/>
      <c r="N209" s="477"/>
      <c r="O209" s="26"/>
      <c r="P209" s="97"/>
      <c r="Q209" s="97"/>
      <c r="R209" s="97"/>
    </row>
    <row r="210" spans="1:62" s="98" customFormat="1" ht="28.5" x14ac:dyDescent="0.45">
      <c r="A210" s="477" t="s">
        <v>90</v>
      </c>
      <c r="B210" s="477"/>
      <c r="C210" s="477"/>
      <c r="D210" s="477"/>
      <c r="E210" s="477"/>
      <c r="F210" s="477"/>
      <c r="G210" s="477"/>
      <c r="H210" s="477"/>
      <c r="I210" s="477"/>
      <c r="J210" s="477"/>
      <c r="K210" s="477"/>
      <c r="L210" s="477"/>
      <c r="M210" s="477"/>
      <c r="N210" s="477"/>
      <c r="O210" s="26"/>
      <c r="P210" s="97"/>
      <c r="Q210" s="97"/>
      <c r="R210" s="97"/>
    </row>
    <row r="211" spans="1:62" s="98" customFormat="1" ht="12" customHeight="1" thickBot="1" x14ac:dyDescent="0.4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99"/>
      <c r="L211" s="99"/>
      <c r="M211" s="99"/>
      <c r="N211" s="100"/>
      <c r="O211" s="26"/>
      <c r="P211" s="97"/>
      <c r="Q211" s="97"/>
      <c r="R211" s="97"/>
    </row>
    <row r="212" spans="1:62" ht="34.5" customHeight="1" x14ac:dyDescent="0.35">
      <c r="A212" s="128" t="s">
        <v>1</v>
      </c>
      <c r="B212" s="129" t="s">
        <v>2</v>
      </c>
      <c r="C212" s="129" t="s">
        <v>3</v>
      </c>
      <c r="D212" s="129" t="s">
        <v>4</v>
      </c>
      <c r="E212" s="129" t="s">
        <v>5</v>
      </c>
      <c r="F212" s="129" t="s">
        <v>6</v>
      </c>
      <c r="G212" s="129" t="s">
        <v>7</v>
      </c>
      <c r="H212" s="129" t="s">
        <v>8</v>
      </c>
      <c r="I212" s="129" t="s">
        <v>9</v>
      </c>
      <c r="J212" s="129" t="s">
        <v>10</v>
      </c>
      <c r="K212" s="129" t="s">
        <v>11</v>
      </c>
      <c r="L212" s="129" t="s">
        <v>12</v>
      </c>
      <c r="M212" s="129" t="s">
        <v>92</v>
      </c>
      <c r="N212" s="130" t="s">
        <v>14</v>
      </c>
      <c r="O212" s="26"/>
      <c r="P212" s="97"/>
      <c r="Q212" s="97"/>
      <c r="R212" s="97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</row>
    <row r="213" spans="1:62" ht="34.5" customHeight="1" x14ac:dyDescent="0.35">
      <c r="A213" s="36" t="s">
        <v>60</v>
      </c>
      <c r="B213" s="8">
        <f t="shared" ref="B213:M213" si="6">+B143</f>
        <v>56455</v>
      </c>
      <c r="C213" s="8">
        <f t="shared" si="6"/>
        <v>11413</v>
      </c>
      <c r="D213" s="8">
        <f t="shared" si="6"/>
        <v>419101.99999999994</v>
      </c>
      <c r="E213" s="8">
        <f t="shared" si="6"/>
        <v>2610245</v>
      </c>
      <c r="F213" s="8">
        <f t="shared" si="6"/>
        <v>2342112</v>
      </c>
      <c r="G213" s="8">
        <f t="shared" si="6"/>
        <v>1011302</v>
      </c>
      <c r="H213" s="8">
        <f t="shared" si="6"/>
        <v>342158</v>
      </c>
      <c r="I213" s="8">
        <f t="shared" si="6"/>
        <v>568997</v>
      </c>
      <c r="J213" s="8">
        <f t="shared" si="6"/>
        <v>1256616</v>
      </c>
      <c r="K213" s="8">
        <f t="shared" si="6"/>
        <v>2159650</v>
      </c>
      <c r="L213" s="8">
        <f t="shared" si="6"/>
        <v>1789989</v>
      </c>
      <c r="M213" s="8">
        <f t="shared" si="6"/>
        <v>401245</v>
      </c>
      <c r="N213" s="9">
        <f t="shared" ref="N213:N257" si="7">SUM(B213:M213)</f>
        <v>12969284</v>
      </c>
      <c r="O213" s="26"/>
      <c r="P213" s="97"/>
      <c r="Q213" s="97"/>
      <c r="R213" s="97"/>
      <c r="S213" s="327"/>
      <c r="T213" s="327"/>
      <c r="U213" s="327"/>
      <c r="V213" s="327"/>
      <c r="W213" s="327"/>
      <c r="X213" s="327"/>
      <c r="Y213" s="327"/>
      <c r="Z213" s="327"/>
      <c r="AA213" s="327"/>
      <c r="AB213" s="327"/>
      <c r="AC213" s="327"/>
      <c r="AD213" s="327"/>
      <c r="AE213" s="327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</row>
    <row r="214" spans="1:62" ht="34.5" customHeight="1" x14ac:dyDescent="0.35">
      <c r="A214" s="36" t="s">
        <v>61</v>
      </c>
      <c r="B214" s="8">
        <f t="shared" ref="B214:M214" si="8">+B144</f>
        <v>52415</v>
      </c>
      <c r="C214" s="8">
        <f t="shared" si="8"/>
        <v>73892</v>
      </c>
      <c r="D214" s="8">
        <f t="shared" si="8"/>
        <v>62909</v>
      </c>
      <c r="E214" s="8">
        <f t="shared" si="8"/>
        <v>65974.000000000015</v>
      </c>
      <c r="F214" s="8">
        <f t="shared" si="8"/>
        <v>76767.999999999985</v>
      </c>
      <c r="G214" s="8">
        <f t="shared" si="8"/>
        <v>89487</v>
      </c>
      <c r="H214" s="8">
        <f t="shared" si="8"/>
        <v>104480</v>
      </c>
      <c r="I214" s="8">
        <f t="shared" si="8"/>
        <v>81245</v>
      </c>
      <c r="J214" s="8">
        <f t="shared" si="8"/>
        <v>127048</v>
      </c>
      <c r="K214" s="8">
        <f t="shared" si="8"/>
        <v>79584</v>
      </c>
      <c r="L214" s="8">
        <f t="shared" si="8"/>
        <v>62169</v>
      </c>
      <c r="M214" s="8">
        <f t="shared" si="8"/>
        <v>94218</v>
      </c>
      <c r="N214" s="9">
        <f t="shared" si="7"/>
        <v>970189</v>
      </c>
      <c r="O214" s="26"/>
      <c r="P214" s="97"/>
      <c r="Q214" s="97"/>
      <c r="R214" s="97"/>
      <c r="S214" s="327"/>
      <c r="T214" s="327"/>
      <c r="U214" s="327"/>
      <c r="V214" s="327"/>
      <c r="W214" s="327"/>
      <c r="X214" s="327"/>
      <c r="Y214" s="327"/>
      <c r="Z214" s="327"/>
      <c r="AA214" s="327"/>
      <c r="AB214" s="327"/>
      <c r="AC214" s="327"/>
      <c r="AD214" s="327"/>
      <c r="AE214" s="327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</row>
    <row r="215" spans="1:62" ht="34.5" customHeight="1" x14ac:dyDescent="0.35">
      <c r="A215" s="36" t="s">
        <v>15</v>
      </c>
      <c r="B215" s="8">
        <f t="shared" ref="B215:M215" si="9">+B145</f>
        <v>0</v>
      </c>
      <c r="C215" s="8">
        <f t="shared" si="9"/>
        <v>9821</v>
      </c>
      <c r="D215" s="8">
        <f t="shared" si="9"/>
        <v>3649</v>
      </c>
      <c r="E215" s="8">
        <f t="shared" si="9"/>
        <v>0</v>
      </c>
      <c r="F215" s="8">
        <f t="shared" si="9"/>
        <v>1998</v>
      </c>
      <c r="G215" s="8">
        <f t="shared" si="9"/>
        <v>532</v>
      </c>
      <c r="H215" s="8">
        <f t="shared" si="9"/>
        <v>869</v>
      </c>
      <c r="I215" s="8">
        <f t="shared" si="9"/>
        <v>565</v>
      </c>
      <c r="J215" s="8">
        <f t="shared" si="9"/>
        <v>2145</v>
      </c>
      <c r="K215" s="8">
        <f t="shared" si="9"/>
        <v>2012</v>
      </c>
      <c r="L215" s="8">
        <f t="shared" si="9"/>
        <v>680</v>
      </c>
      <c r="M215" s="8">
        <f t="shared" si="9"/>
        <v>3201</v>
      </c>
      <c r="N215" s="9">
        <f t="shared" si="7"/>
        <v>25472</v>
      </c>
      <c r="O215" s="26"/>
      <c r="P215" s="97"/>
      <c r="Q215" s="97"/>
      <c r="R215" s="97"/>
      <c r="S215" s="327"/>
      <c r="T215" s="327"/>
      <c r="U215" s="327"/>
      <c r="V215" s="327"/>
      <c r="W215" s="327"/>
      <c r="X215" s="327"/>
      <c r="Y215" s="327"/>
      <c r="Z215" s="327"/>
      <c r="AA215" s="327"/>
      <c r="AB215" s="327"/>
      <c r="AC215" s="327"/>
      <c r="AD215" s="327"/>
      <c r="AE215" s="327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</row>
    <row r="216" spans="1:62" ht="34.5" customHeight="1" x14ac:dyDescent="0.35">
      <c r="A216" s="36" t="s">
        <v>16</v>
      </c>
      <c r="B216" s="8">
        <f t="shared" ref="B216:M216" si="10">+B146*15</f>
        <v>731310</v>
      </c>
      <c r="C216" s="8">
        <f t="shared" si="10"/>
        <v>694815</v>
      </c>
      <c r="D216" s="8">
        <f t="shared" si="10"/>
        <v>703845</v>
      </c>
      <c r="E216" s="8">
        <f t="shared" si="10"/>
        <v>694515</v>
      </c>
      <c r="F216" s="8">
        <f t="shared" si="10"/>
        <v>694515</v>
      </c>
      <c r="G216" s="8">
        <f t="shared" si="10"/>
        <v>688185.00000000012</v>
      </c>
      <c r="H216" s="8">
        <f t="shared" si="10"/>
        <v>728535</v>
      </c>
      <c r="I216" s="8">
        <f t="shared" si="10"/>
        <v>713760</v>
      </c>
      <c r="J216" s="8">
        <f t="shared" si="10"/>
        <v>743804.99999999988</v>
      </c>
      <c r="K216" s="8">
        <f t="shared" si="10"/>
        <v>747885</v>
      </c>
      <c r="L216" s="8">
        <f t="shared" si="10"/>
        <v>748485</v>
      </c>
      <c r="M216" s="8">
        <f t="shared" si="10"/>
        <v>728985</v>
      </c>
      <c r="N216" s="9">
        <f t="shared" si="7"/>
        <v>8618640</v>
      </c>
      <c r="O216" s="26"/>
      <c r="P216" s="97"/>
      <c r="Q216" s="97"/>
      <c r="R216" s="9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/>
      <c r="AC216" s="327"/>
      <c r="AD216" s="327"/>
      <c r="AE216" s="327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</row>
    <row r="217" spans="1:62" ht="34.5" customHeight="1" x14ac:dyDescent="0.35">
      <c r="A217" s="36" t="s">
        <v>62</v>
      </c>
      <c r="B217" s="8">
        <f t="shared" ref="B217:M217" si="11">+B147</f>
        <v>7630</v>
      </c>
      <c r="C217" s="8">
        <f t="shared" si="11"/>
        <v>3592</v>
      </c>
      <c r="D217" s="8">
        <f t="shared" si="11"/>
        <v>3757</v>
      </c>
      <c r="E217" s="8">
        <f t="shared" si="11"/>
        <v>9120</v>
      </c>
      <c r="F217" s="8">
        <f t="shared" si="11"/>
        <v>7835</v>
      </c>
      <c r="G217" s="8">
        <f t="shared" si="11"/>
        <v>8562</v>
      </c>
      <c r="H217" s="8">
        <f t="shared" si="11"/>
        <v>12012</v>
      </c>
      <c r="I217" s="8">
        <f t="shared" si="11"/>
        <v>13542</v>
      </c>
      <c r="J217" s="8">
        <f t="shared" si="11"/>
        <v>19254</v>
      </c>
      <c r="K217" s="8">
        <f t="shared" si="11"/>
        <v>10298</v>
      </c>
      <c r="L217" s="8">
        <f t="shared" si="11"/>
        <v>23989</v>
      </c>
      <c r="M217" s="8">
        <f t="shared" si="11"/>
        <v>20012</v>
      </c>
      <c r="N217" s="9">
        <f t="shared" si="7"/>
        <v>139603</v>
      </c>
      <c r="O217" s="26"/>
      <c r="P217" s="97"/>
      <c r="Q217" s="97"/>
      <c r="R217" s="97"/>
      <c r="S217" s="327"/>
      <c r="T217" s="327"/>
      <c r="U217" s="327"/>
      <c r="V217" s="327"/>
      <c r="W217" s="327"/>
      <c r="X217" s="327"/>
      <c r="Y217" s="327"/>
      <c r="Z217" s="327"/>
      <c r="AA217" s="327"/>
      <c r="AB217" s="327"/>
      <c r="AC217" s="327"/>
      <c r="AD217" s="327"/>
      <c r="AE217" s="327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</row>
    <row r="218" spans="1:62" ht="34.5" customHeight="1" x14ac:dyDescent="0.35">
      <c r="A218" s="36" t="s">
        <v>63</v>
      </c>
      <c r="B218" s="8">
        <f t="shared" ref="B218:M218" si="12">+B148</f>
        <v>8754</v>
      </c>
      <c r="C218" s="8">
        <f t="shared" si="12"/>
        <v>229414</v>
      </c>
      <c r="D218" s="8">
        <f t="shared" si="12"/>
        <v>76626</v>
      </c>
      <c r="E218" s="8">
        <f t="shared" si="12"/>
        <v>26144</v>
      </c>
      <c r="F218" s="8">
        <f t="shared" si="12"/>
        <v>6215</v>
      </c>
      <c r="G218" s="8">
        <f t="shared" si="12"/>
        <v>5102</v>
      </c>
      <c r="H218" s="8">
        <f t="shared" si="12"/>
        <v>21021</v>
      </c>
      <c r="I218" s="8">
        <f t="shared" si="12"/>
        <v>26211</v>
      </c>
      <c r="J218" s="8">
        <f t="shared" si="12"/>
        <v>4102</v>
      </c>
      <c r="K218" s="8">
        <f t="shared" si="12"/>
        <v>3540.9999999999991</v>
      </c>
      <c r="L218" s="8">
        <f t="shared" si="12"/>
        <v>11204</v>
      </c>
      <c r="M218" s="8">
        <f t="shared" si="12"/>
        <v>22987</v>
      </c>
      <c r="N218" s="9">
        <f t="shared" si="7"/>
        <v>441321</v>
      </c>
      <c r="O218" s="26"/>
      <c r="P218" s="97"/>
      <c r="Q218" s="97"/>
      <c r="R218" s="97"/>
      <c r="S218" s="327"/>
      <c r="T218" s="327"/>
      <c r="U218" s="327"/>
      <c r="V218" s="327"/>
      <c r="W218" s="327"/>
      <c r="X218" s="327"/>
      <c r="Y218" s="327"/>
      <c r="Z218" s="327"/>
      <c r="AA218" s="327"/>
      <c r="AB218" s="327"/>
      <c r="AC218" s="327"/>
      <c r="AD218" s="327"/>
      <c r="AE218" s="327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</row>
    <row r="219" spans="1:62" ht="34.5" customHeight="1" x14ac:dyDescent="0.35">
      <c r="A219" s="36" t="s">
        <v>17</v>
      </c>
      <c r="B219" s="8">
        <f t="shared" ref="B219:M219" si="13">+B149</f>
        <v>23116</v>
      </c>
      <c r="C219" s="8">
        <f t="shared" si="13"/>
        <v>42446</v>
      </c>
      <c r="D219" s="8">
        <f t="shared" si="13"/>
        <v>65263</v>
      </c>
      <c r="E219" s="8">
        <f t="shared" si="13"/>
        <v>21752</v>
      </c>
      <c r="F219" s="8">
        <f t="shared" si="13"/>
        <v>5654</v>
      </c>
      <c r="G219" s="8">
        <f t="shared" si="13"/>
        <v>6451</v>
      </c>
      <c r="H219" s="8">
        <f t="shared" si="13"/>
        <v>45214</v>
      </c>
      <c r="I219" s="8">
        <f t="shared" si="13"/>
        <v>44520</v>
      </c>
      <c r="J219" s="8">
        <f t="shared" si="13"/>
        <v>4451</v>
      </c>
      <c r="K219" s="8">
        <f t="shared" si="13"/>
        <v>3658</v>
      </c>
      <c r="L219" s="8">
        <f t="shared" si="13"/>
        <v>16897</v>
      </c>
      <c r="M219" s="8">
        <f t="shared" si="13"/>
        <v>51258</v>
      </c>
      <c r="N219" s="9">
        <f t="shared" si="7"/>
        <v>330680</v>
      </c>
      <c r="O219" s="26"/>
      <c r="P219" s="97"/>
      <c r="Q219" s="97"/>
      <c r="R219" s="97"/>
      <c r="S219" s="327"/>
      <c r="T219" s="327"/>
      <c r="U219" s="327"/>
      <c r="V219" s="327"/>
      <c r="W219" s="327"/>
      <c r="X219" s="327"/>
      <c r="Y219" s="327"/>
      <c r="Z219" s="327"/>
      <c r="AA219" s="327"/>
      <c r="AB219" s="327"/>
      <c r="AC219" s="327"/>
      <c r="AD219" s="327"/>
      <c r="AE219" s="327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</row>
    <row r="220" spans="1:62" ht="34.5" customHeight="1" x14ac:dyDescent="0.35">
      <c r="A220" s="36" t="s">
        <v>18</v>
      </c>
      <c r="B220" s="8">
        <f t="shared" ref="B220:M220" si="14">+B150</f>
        <v>2451</v>
      </c>
      <c r="C220" s="8">
        <f t="shared" si="14"/>
        <v>1820</v>
      </c>
      <c r="D220" s="8">
        <f t="shared" si="14"/>
        <v>2253</v>
      </c>
      <c r="E220" s="8">
        <f t="shared" si="14"/>
        <v>798</v>
      </c>
      <c r="F220" s="8">
        <f t="shared" si="14"/>
        <v>321</v>
      </c>
      <c r="G220" s="8">
        <f t="shared" si="14"/>
        <v>341</v>
      </c>
      <c r="H220" s="8">
        <f t="shared" si="14"/>
        <v>2754</v>
      </c>
      <c r="I220" s="8">
        <f t="shared" si="14"/>
        <v>1720</v>
      </c>
      <c r="J220" s="8">
        <f t="shared" si="14"/>
        <v>302</v>
      </c>
      <c r="K220" s="8">
        <f t="shared" si="14"/>
        <v>189</v>
      </c>
      <c r="L220" s="8">
        <f t="shared" si="14"/>
        <v>2104</v>
      </c>
      <c r="M220" s="8">
        <f t="shared" si="14"/>
        <v>1685.0000000000002</v>
      </c>
      <c r="N220" s="9">
        <f t="shared" si="7"/>
        <v>16738</v>
      </c>
      <c r="O220" s="26"/>
      <c r="P220" s="97"/>
      <c r="Q220" s="97"/>
      <c r="R220" s="97"/>
      <c r="S220" s="327"/>
      <c r="T220" s="327"/>
      <c r="U220" s="327"/>
      <c r="V220" s="327"/>
      <c r="W220" s="327"/>
      <c r="X220" s="327"/>
      <c r="Y220" s="327"/>
      <c r="Z220" s="327"/>
      <c r="AA220" s="327"/>
      <c r="AB220" s="327"/>
      <c r="AC220" s="327"/>
      <c r="AD220" s="327"/>
      <c r="AE220" s="327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</row>
    <row r="221" spans="1:62" ht="34.5" customHeight="1" x14ac:dyDescent="0.35">
      <c r="A221" s="36" t="s">
        <v>64</v>
      </c>
      <c r="B221" s="8">
        <f t="shared" ref="B221:M221" si="15">+B151</f>
        <v>86895</v>
      </c>
      <c r="C221" s="8">
        <f t="shared" si="15"/>
        <v>83784</v>
      </c>
      <c r="D221" s="8">
        <f t="shared" si="15"/>
        <v>53241</v>
      </c>
      <c r="E221" s="8">
        <f t="shared" si="15"/>
        <v>38411</v>
      </c>
      <c r="F221" s="8">
        <f t="shared" si="15"/>
        <v>31024.000000000004</v>
      </c>
      <c r="G221" s="8">
        <f t="shared" si="15"/>
        <v>20145</v>
      </c>
      <c r="H221" s="8">
        <f t="shared" si="15"/>
        <v>20102</v>
      </c>
      <c r="I221" s="8">
        <f t="shared" si="15"/>
        <v>18654</v>
      </c>
      <c r="J221" s="8">
        <f t="shared" si="15"/>
        <v>18415</v>
      </c>
      <c r="K221" s="8">
        <f t="shared" si="15"/>
        <v>11985</v>
      </c>
      <c r="L221" s="8">
        <f t="shared" si="15"/>
        <v>23587</v>
      </c>
      <c r="M221" s="8">
        <f t="shared" si="15"/>
        <v>99987</v>
      </c>
      <c r="N221" s="9">
        <f t="shared" si="7"/>
        <v>506230</v>
      </c>
      <c r="O221" s="26"/>
      <c r="P221" s="97"/>
      <c r="Q221" s="97"/>
      <c r="R221" s="97"/>
      <c r="S221" s="327"/>
      <c r="T221" s="327"/>
      <c r="U221" s="327"/>
      <c r="V221" s="327"/>
      <c r="W221" s="327"/>
      <c r="X221" s="327"/>
      <c r="Y221" s="327"/>
      <c r="Z221" s="327"/>
      <c r="AA221" s="327"/>
      <c r="AB221" s="327"/>
      <c r="AC221" s="327"/>
      <c r="AD221" s="327"/>
      <c r="AE221" s="327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</row>
    <row r="222" spans="1:62" ht="34.5" customHeight="1" x14ac:dyDescent="0.35">
      <c r="A222" s="36" t="s">
        <v>19</v>
      </c>
      <c r="B222" s="8">
        <f t="shared" ref="B222:M222" si="16">+B152</f>
        <v>64219.000000000007</v>
      </c>
      <c r="C222" s="8">
        <f t="shared" si="16"/>
        <v>86520</v>
      </c>
      <c r="D222" s="8">
        <f t="shared" si="16"/>
        <v>108245.00000000001</v>
      </c>
      <c r="E222" s="8">
        <f t="shared" si="16"/>
        <v>121549</v>
      </c>
      <c r="F222" s="8">
        <f t="shared" si="16"/>
        <v>89998</v>
      </c>
      <c r="G222" s="8">
        <f t="shared" si="16"/>
        <v>79699.000000000015</v>
      </c>
      <c r="H222" s="8">
        <f t="shared" si="16"/>
        <v>89897.999999999985</v>
      </c>
      <c r="I222" s="8">
        <f t="shared" si="16"/>
        <v>82822</v>
      </c>
      <c r="J222" s="8">
        <f t="shared" si="16"/>
        <v>79854</v>
      </c>
      <c r="K222" s="8">
        <f t="shared" si="16"/>
        <v>85886</v>
      </c>
      <c r="L222" s="8">
        <f t="shared" si="16"/>
        <v>91851</v>
      </c>
      <c r="M222" s="8">
        <f t="shared" si="16"/>
        <v>95498.000000000015</v>
      </c>
      <c r="N222" s="9">
        <f t="shared" si="7"/>
        <v>1076039</v>
      </c>
      <c r="O222" s="26"/>
      <c r="P222" s="97"/>
      <c r="Q222" s="97"/>
      <c r="R222" s="97"/>
      <c r="S222" s="327"/>
      <c r="T222" s="327"/>
      <c r="U222" s="327"/>
      <c r="V222" s="327"/>
      <c r="W222" s="327"/>
      <c r="X222" s="327"/>
      <c r="Y222" s="327"/>
      <c r="Z222" s="327"/>
      <c r="AA222" s="327"/>
      <c r="AB222" s="327"/>
      <c r="AC222" s="327"/>
      <c r="AD222" s="327"/>
      <c r="AE222" s="327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</row>
    <row r="223" spans="1:62" ht="34.5" customHeight="1" x14ac:dyDescent="0.35">
      <c r="A223" s="36" t="s">
        <v>20</v>
      </c>
      <c r="B223" s="8">
        <f t="shared" ref="B223:M223" si="17">+B153</f>
        <v>78509</v>
      </c>
      <c r="C223" s="8">
        <f t="shared" si="17"/>
        <v>85123.999999999985</v>
      </c>
      <c r="D223" s="8">
        <f t="shared" si="17"/>
        <v>82147</v>
      </c>
      <c r="E223" s="8">
        <f t="shared" si="17"/>
        <v>91024</v>
      </c>
      <c r="F223" s="8">
        <f t="shared" si="17"/>
        <v>45215</v>
      </c>
      <c r="G223" s="8">
        <f t="shared" si="17"/>
        <v>56128</v>
      </c>
      <c r="H223" s="8">
        <f t="shared" si="17"/>
        <v>60215</v>
      </c>
      <c r="I223" s="8">
        <f t="shared" si="17"/>
        <v>31298</v>
      </c>
      <c r="J223" s="8">
        <f t="shared" si="17"/>
        <v>45100</v>
      </c>
      <c r="K223" s="8">
        <f t="shared" si="17"/>
        <v>37895</v>
      </c>
      <c r="L223" s="8">
        <f t="shared" si="17"/>
        <v>51202</v>
      </c>
      <c r="M223" s="8">
        <f t="shared" si="17"/>
        <v>61024.000000000007</v>
      </c>
      <c r="N223" s="9">
        <f t="shared" si="7"/>
        <v>724881</v>
      </c>
      <c r="O223" s="26"/>
      <c r="P223" s="97"/>
      <c r="Q223" s="97"/>
      <c r="R223" s="97"/>
      <c r="S223" s="327"/>
      <c r="T223" s="327"/>
      <c r="U223" s="327"/>
      <c r="V223" s="327"/>
      <c r="W223" s="327"/>
      <c r="X223" s="327"/>
      <c r="Y223" s="327"/>
      <c r="Z223" s="327"/>
      <c r="AA223" s="327"/>
      <c r="AB223" s="327"/>
      <c r="AC223" s="327"/>
      <c r="AD223" s="327"/>
      <c r="AE223" s="327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</row>
    <row r="224" spans="1:62" ht="34.5" customHeight="1" x14ac:dyDescent="0.35">
      <c r="A224" s="36" t="s">
        <v>21</v>
      </c>
      <c r="B224" s="8">
        <f t="shared" ref="B224:M224" si="18">+B154</f>
        <v>142970</v>
      </c>
      <c r="C224" s="8">
        <f t="shared" si="18"/>
        <v>198754</v>
      </c>
      <c r="D224" s="8">
        <f t="shared" si="18"/>
        <v>182590.00000000003</v>
      </c>
      <c r="E224" s="8">
        <f t="shared" si="18"/>
        <v>116898.00000000001</v>
      </c>
      <c r="F224" s="8">
        <f t="shared" si="18"/>
        <v>165899</v>
      </c>
      <c r="G224" s="8">
        <f t="shared" si="18"/>
        <v>152122</v>
      </c>
      <c r="H224" s="8">
        <f t="shared" si="18"/>
        <v>103495</v>
      </c>
      <c r="I224" s="8">
        <f t="shared" si="18"/>
        <v>117210</v>
      </c>
      <c r="J224" s="8">
        <f t="shared" si="18"/>
        <v>185485</v>
      </c>
      <c r="K224" s="8">
        <f t="shared" si="18"/>
        <v>152989</v>
      </c>
      <c r="L224" s="8">
        <f t="shared" si="18"/>
        <v>175620</v>
      </c>
      <c r="M224" s="8">
        <f t="shared" si="18"/>
        <v>161397</v>
      </c>
      <c r="N224" s="9">
        <f t="shared" si="7"/>
        <v>1855429</v>
      </c>
      <c r="O224" s="26"/>
      <c r="P224" s="97"/>
      <c r="Q224" s="97"/>
      <c r="R224" s="97"/>
      <c r="S224" s="327"/>
      <c r="T224" s="327"/>
      <c r="U224" s="327"/>
      <c r="V224" s="327"/>
      <c r="W224" s="327"/>
      <c r="X224" s="327"/>
      <c r="Y224" s="327"/>
      <c r="Z224" s="327"/>
      <c r="AA224" s="327"/>
      <c r="AB224" s="327"/>
      <c r="AC224" s="327"/>
      <c r="AD224" s="327"/>
      <c r="AE224" s="327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</row>
    <row r="225" spans="1:62" ht="34.5" customHeight="1" x14ac:dyDescent="0.35">
      <c r="A225" s="36" t="s">
        <v>65</v>
      </c>
      <c r="B225" s="8">
        <f t="shared" ref="B225:M225" si="19">+B155</f>
        <v>73214</v>
      </c>
      <c r="C225" s="8">
        <f t="shared" si="19"/>
        <v>75899</v>
      </c>
      <c r="D225" s="8">
        <f t="shared" si="19"/>
        <v>58977</v>
      </c>
      <c r="E225" s="8">
        <f t="shared" si="19"/>
        <v>68213.999999999985</v>
      </c>
      <c r="F225" s="8">
        <f t="shared" si="19"/>
        <v>42014</v>
      </c>
      <c r="G225" s="8">
        <f t="shared" si="19"/>
        <v>64124</v>
      </c>
      <c r="H225" s="8">
        <f t="shared" si="19"/>
        <v>54588.999999999993</v>
      </c>
      <c r="I225" s="8">
        <f t="shared" si="19"/>
        <v>55654</v>
      </c>
      <c r="J225" s="8">
        <f t="shared" si="19"/>
        <v>49164</v>
      </c>
      <c r="K225" s="8">
        <f t="shared" si="19"/>
        <v>56987</v>
      </c>
      <c r="L225" s="8">
        <f t="shared" si="19"/>
        <v>51029</v>
      </c>
      <c r="M225" s="8">
        <f t="shared" si="19"/>
        <v>84578.000000000015</v>
      </c>
      <c r="N225" s="9">
        <f t="shared" si="7"/>
        <v>734443</v>
      </c>
      <c r="O225" s="26"/>
      <c r="P225" s="97"/>
      <c r="Q225" s="97"/>
      <c r="R225" s="97"/>
      <c r="S225" s="327"/>
      <c r="T225" s="327"/>
      <c r="U225" s="327"/>
      <c r="V225" s="327"/>
      <c r="W225" s="327"/>
      <c r="X225" s="327"/>
      <c r="Y225" s="327"/>
      <c r="Z225" s="327"/>
      <c r="AA225" s="327"/>
      <c r="AB225" s="327"/>
      <c r="AC225" s="327"/>
      <c r="AD225" s="327"/>
      <c r="AE225" s="327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</row>
    <row r="226" spans="1:62" ht="34.5" customHeight="1" x14ac:dyDescent="0.35">
      <c r="A226" s="36" t="s">
        <v>22</v>
      </c>
      <c r="B226" s="8">
        <f t="shared" ref="B226:M226" si="20">+B156</f>
        <v>269876.99999999994</v>
      </c>
      <c r="C226" s="8">
        <f t="shared" si="20"/>
        <v>444989</v>
      </c>
      <c r="D226" s="8">
        <f t="shared" si="20"/>
        <v>271044</v>
      </c>
      <c r="E226" s="8">
        <f t="shared" si="20"/>
        <v>274512.00000000006</v>
      </c>
      <c r="F226" s="8">
        <f t="shared" si="20"/>
        <v>292789.00000000006</v>
      </c>
      <c r="G226" s="8">
        <f t="shared" si="20"/>
        <v>275422.00000000006</v>
      </c>
      <c r="H226" s="8">
        <f t="shared" si="20"/>
        <v>261245</v>
      </c>
      <c r="I226" s="8">
        <f t="shared" si="20"/>
        <v>312024</v>
      </c>
      <c r="J226" s="8">
        <f t="shared" si="20"/>
        <v>325488</v>
      </c>
      <c r="K226" s="8">
        <f t="shared" si="20"/>
        <v>342014</v>
      </c>
      <c r="L226" s="8">
        <f t="shared" si="20"/>
        <v>423541</v>
      </c>
      <c r="M226" s="8">
        <f t="shared" si="20"/>
        <v>338547</v>
      </c>
      <c r="N226" s="9">
        <f t="shared" si="7"/>
        <v>3831492</v>
      </c>
      <c r="O226" s="26"/>
      <c r="P226" s="97"/>
      <c r="Q226" s="97"/>
      <c r="R226" s="97"/>
      <c r="S226" s="327"/>
      <c r="T226" s="327"/>
      <c r="U226" s="327"/>
      <c r="V226" s="327"/>
      <c r="W226" s="327"/>
      <c r="X226" s="327"/>
      <c r="Y226" s="327"/>
      <c r="Z226" s="327"/>
      <c r="AA226" s="327"/>
      <c r="AB226" s="327"/>
      <c r="AC226" s="327"/>
      <c r="AD226" s="327"/>
      <c r="AE226" s="327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</row>
    <row r="227" spans="1:62" ht="34.5" customHeight="1" x14ac:dyDescent="0.35">
      <c r="A227" s="36" t="s">
        <v>66</v>
      </c>
      <c r="B227" s="8">
        <f t="shared" ref="B227:M227" si="21">+B157</f>
        <v>126599</v>
      </c>
      <c r="C227" s="8">
        <f t="shared" si="21"/>
        <v>84254</v>
      </c>
      <c r="D227" s="8">
        <f t="shared" si="21"/>
        <v>98741</v>
      </c>
      <c r="E227" s="8">
        <f t="shared" si="21"/>
        <v>100245.00000000001</v>
      </c>
      <c r="F227" s="8">
        <f t="shared" si="21"/>
        <v>63870</v>
      </c>
      <c r="G227" s="8">
        <f t="shared" si="21"/>
        <v>82415</v>
      </c>
      <c r="H227" s="8">
        <f t="shared" si="21"/>
        <v>56823</v>
      </c>
      <c r="I227" s="8">
        <f t="shared" si="21"/>
        <v>68621</v>
      </c>
      <c r="J227" s="8">
        <f t="shared" si="21"/>
        <v>66241</v>
      </c>
      <c r="K227" s="8">
        <f t="shared" si="21"/>
        <v>50124</v>
      </c>
      <c r="L227" s="8">
        <f t="shared" si="21"/>
        <v>64012</v>
      </c>
      <c r="M227" s="8">
        <f t="shared" si="21"/>
        <v>77854</v>
      </c>
      <c r="N227" s="9">
        <f t="shared" si="7"/>
        <v>939799</v>
      </c>
      <c r="O227" s="26"/>
      <c r="P227" s="97"/>
      <c r="Q227" s="97"/>
      <c r="R227" s="97"/>
      <c r="S227" s="327"/>
      <c r="T227" s="327"/>
      <c r="U227" s="327"/>
      <c r="V227" s="327"/>
      <c r="W227" s="327"/>
      <c r="X227" s="327"/>
      <c r="Y227" s="327"/>
      <c r="Z227" s="327"/>
      <c r="AA227" s="327"/>
      <c r="AB227" s="327"/>
      <c r="AC227" s="327"/>
      <c r="AD227" s="327"/>
      <c r="AE227" s="327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</row>
    <row r="228" spans="1:62" ht="34.5" customHeight="1" x14ac:dyDescent="0.35">
      <c r="A228" s="36" t="s">
        <v>23</v>
      </c>
      <c r="B228" s="8">
        <f t="shared" ref="B228:M228" si="22">+B158</f>
        <v>0</v>
      </c>
      <c r="C228" s="8">
        <f t="shared" si="22"/>
        <v>0</v>
      </c>
      <c r="D228" s="8">
        <f t="shared" si="22"/>
        <v>1352</v>
      </c>
      <c r="E228" s="8">
        <f t="shared" si="22"/>
        <v>10957</v>
      </c>
      <c r="F228" s="8">
        <f t="shared" si="22"/>
        <v>16854</v>
      </c>
      <c r="G228" s="8">
        <f t="shared" si="22"/>
        <v>2289</v>
      </c>
      <c r="H228" s="8">
        <f t="shared" si="22"/>
        <v>1389</v>
      </c>
      <c r="I228" s="8">
        <f t="shared" si="22"/>
        <v>752</v>
      </c>
      <c r="J228" s="8">
        <f t="shared" si="22"/>
        <v>0</v>
      </c>
      <c r="K228" s="8">
        <f t="shared" si="22"/>
        <v>0</v>
      </c>
      <c r="L228" s="8">
        <f t="shared" si="22"/>
        <v>0</v>
      </c>
      <c r="M228" s="8">
        <f t="shared" si="22"/>
        <v>0</v>
      </c>
      <c r="N228" s="9">
        <f t="shared" si="7"/>
        <v>33593</v>
      </c>
      <c r="O228" s="26"/>
      <c r="P228" s="97"/>
      <c r="Q228" s="97"/>
      <c r="R228" s="97"/>
      <c r="S228" s="327"/>
      <c r="T228" s="327"/>
      <c r="U228" s="327"/>
      <c r="V228" s="327"/>
      <c r="W228" s="327"/>
      <c r="X228" s="327"/>
      <c r="Y228" s="327"/>
      <c r="Z228" s="327"/>
      <c r="AA228" s="327"/>
      <c r="AB228" s="327"/>
      <c r="AC228" s="327"/>
      <c r="AD228" s="327"/>
      <c r="AE228" s="327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</row>
    <row r="229" spans="1:62" ht="34.5" customHeight="1" x14ac:dyDescent="0.35">
      <c r="A229" s="36" t="s">
        <v>24</v>
      </c>
      <c r="B229" s="8">
        <f t="shared" ref="B229:M229" si="23">+B159</f>
        <v>75988.000000000015</v>
      </c>
      <c r="C229" s="8">
        <f t="shared" si="23"/>
        <v>55397</v>
      </c>
      <c r="D229" s="8">
        <f t="shared" si="23"/>
        <v>78541</v>
      </c>
      <c r="E229" s="8">
        <f t="shared" si="23"/>
        <v>47998</v>
      </c>
      <c r="F229" s="8">
        <f t="shared" si="23"/>
        <v>53479</v>
      </c>
      <c r="G229" s="8">
        <f t="shared" si="23"/>
        <v>68954</v>
      </c>
      <c r="H229" s="8">
        <f t="shared" si="23"/>
        <v>49521</v>
      </c>
      <c r="I229" s="8">
        <f t="shared" si="23"/>
        <v>75989</v>
      </c>
      <c r="J229" s="8">
        <f t="shared" si="23"/>
        <v>62154</v>
      </c>
      <c r="K229" s="8">
        <f t="shared" si="23"/>
        <v>60124</v>
      </c>
      <c r="L229" s="8">
        <f t="shared" si="23"/>
        <v>75019</v>
      </c>
      <c r="M229" s="8">
        <f t="shared" si="23"/>
        <v>95478</v>
      </c>
      <c r="N229" s="9">
        <f t="shared" si="7"/>
        <v>798642</v>
      </c>
      <c r="O229" s="26"/>
      <c r="P229" s="97"/>
      <c r="Q229" s="97"/>
      <c r="R229" s="97"/>
      <c r="S229" s="327"/>
      <c r="T229" s="327"/>
      <c r="U229" s="327"/>
      <c r="V229" s="327"/>
      <c r="W229" s="327"/>
      <c r="X229" s="327"/>
      <c r="Y229" s="327"/>
      <c r="Z229" s="327"/>
      <c r="AA229" s="327"/>
      <c r="AB229" s="327"/>
      <c r="AC229" s="327"/>
      <c r="AD229" s="327"/>
      <c r="AE229" s="327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</row>
    <row r="230" spans="1:62" ht="34.5" customHeight="1" x14ac:dyDescent="0.35">
      <c r="A230" s="36" t="s">
        <v>25</v>
      </c>
      <c r="B230" s="8">
        <f t="shared" ref="B230:M230" si="24">+B160</f>
        <v>55486.999999999993</v>
      </c>
      <c r="C230" s="8">
        <f t="shared" si="24"/>
        <v>47501</v>
      </c>
      <c r="D230" s="8">
        <f t="shared" si="24"/>
        <v>56213.999999999993</v>
      </c>
      <c r="E230" s="8">
        <f t="shared" si="24"/>
        <v>47012</v>
      </c>
      <c r="F230" s="8">
        <f t="shared" si="24"/>
        <v>48123.999999999993</v>
      </c>
      <c r="G230" s="8">
        <f t="shared" si="24"/>
        <v>54211</v>
      </c>
      <c r="H230" s="8">
        <f t="shared" si="24"/>
        <v>47899</v>
      </c>
      <c r="I230" s="8">
        <f t="shared" si="24"/>
        <v>45210</v>
      </c>
      <c r="J230" s="8">
        <f t="shared" si="24"/>
        <v>36214</v>
      </c>
      <c r="K230" s="8">
        <f t="shared" si="24"/>
        <v>32547</v>
      </c>
      <c r="L230" s="8">
        <f t="shared" si="24"/>
        <v>34526</v>
      </c>
      <c r="M230" s="8">
        <f t="shared" si="24"/>
        <v>45221</v>
      </c>
      <c r="N230" s="9">
        <f t="shared" si="7"/>
        <v>550166</v>
      </c>
      <c r="O230" s="26"/>
      <c r="P230" s="97"/>
      <c r="Q230" s="97"/>
      <c r="R230" s="97"/>
      <c r="S230" s="327"/>
      <c r="T230" s="327"/>
      <c r="U230" s="327"/>
      <c r="V230" s="327"/>
      <c r="W230" s="327"/>
      <c r="X230" s="327"/>
      <c r="Y230" s="327"/>
      <c r="Z230" s="327"/>
      <c r="AA230" s="327"/>
      <c r="AB230" s="327"/>
      <c r="AC230" s="327"/>
      <c r="AD230" s="327"/>
      <c r="AE230" s="327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</row>
    <row r="231" spans="1:62" ht="34.5" customHeight="1" x14ac:dyDescent="0.35">
      <c r="A231" s="36" t="s">
        <v>26</v>
      </c>
      <c r="B231" s="8">
        <f t="shared" ref="B231:M231" si="25">+B161</f>
        <v>85477.999999999985</v>
      </c>
      <c r="C231" s="8">
        <f t="shared" si="25"/>
        <v>99874.000000000015</v>
      </c>
      <c r="D231" s="8">
        <f t="shared" si="25"/>
        <v>105421</v>
      </c>
      <c r="E231" s="8">
        <f t="shared" si="25"/>
        <v>256896.99999999997</v>
      </c>
      <c r="F231" s="8">
        <f t="shared" si="25"/>
        <v>152421.99999999997</v>
      </c>
      <c r="G231" s="8">
        <f t="shared" si="25"/>
        <v>72245</v>
      </c>
      <c r="H231" s="8">
        <f t="shared" si="25"/>
        <v>92547</v>
      </c>
      <c r="I231" s="8">
        <f t="shared" si="25"/>
        <v>120124</v>
      </c>
      <c r="J231" s="8">
        <f t="shared" si="25"/>
        <v>125487</v>
      </c>
      <c r="K231" s="8">
        <f t="shared" si="25"/>
        <v>59894</v>
      </c>
      <c r="L231" s="8">
        <f t="shared" si="25"/>
        <v>55689</v>
      </c>
      <c r="M231" s="8">
        <f t="shared" si="25"/>
        <v>53914</v>
      </c>
      <c r="N231" s="9">
        <f t="shared" si="7"/>
        <v>1279992</v>
      </c>
      <c r="O231" s="26"/>
      <c r="P231" s="97"/>
      <c r="Q231" s="97"/>
      <c r="R231" s="97"/>
      <c r="S231" s="327"/>
      <c r="T231" s="327"/>
      <c r="U231" s="327"/>
      <c r="V231" s="327"/>
      <c r="W231" s="327"/>
      <c r="X231" s="327"/>
      <c r="Y231" s="327"/>
      <c r="Z231" s="327"/>
      <c r="AA231" s="327"/>
      <c r="AB231" s="327"/>
      <c r="AC231" s="327"/>
      <c r="AD231" s="327"/>
      <c r="AE231" s="327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</row>
    <row r="232" spans="1:62" ht="34.5" customHeight="1" x14ac:dyDescent="0.35">
      <c r="A232" s="36" t="s">
        <v>27</v>
      </c>
      <c r="B232" s="8">
        <f t="shared" ref="B232:M232" si="26">+B162</f>
        <v>48710</v>
      </c>
      <c r="C232" s="8">
        <f t="shared" si="26"/>
        <v>23014</v>
      </c>
      <c r="D232" s="8">
        <f t="shared" si="26"/>
        <v>27721</v>
      </c>
      <c r="E232" s="8">
        <f t="shared" si="26"/>
        <v>26345</v>
      </c>
      <c r="F232" s="8">
        <f t="shared" si="26"/>
        <v>28753.999999999996</v>
      </c>
      <c r="G232" s="8">
        <f t="shared" si="26"/>
        <v>24302.000000000004</v>
      </c>
      <c r="H232" s="8">
        <f t="shared" si="26"/>
        <v>29894</v>
      </c>
      <c r="I232" s="8">
        <f t="shared" si="26"/>
        <v>21430</v>
      </c>
      <c r="J232" s="8">
        <f t="shared" si="26"/>
        <v>24521</v>
      </c>
      <c r="K232" s="8">
        <f t="shared" si="26"/>
        <v>21011</v>
      </c>
      <c r="L232" s="8">
        <f t="shared" si="26"/>
        <v>27854</v>
      </c>
      <c r="M232" s="8">
        <f t="shared" si="26"/>
        <v>39894.999999999993</v>
      </c>
      <c r="N232" s="9">
        <f t="shared" si="7"/>
        <v>343451</v>
      </c>
      <c r="O232" s="26"/>
      <c r="P232" s="97"/>
      <c r="Q232" s="97"/>
      <c r="R232" s="97"/>
      <c r="S232" s="327"/>
      <c r="T232" s="327"/>
      <c r="U232" s="327"/>
      <c r="V232" s="327"/>
      <c r="W232" s="327"/>
      <c r="X232" s="327"/>
      <c r="Y232" s="327"/>
      <c r="Z232" s="327"/>
      <c r="AA232" s="327"/>
      <c r="AB232" s="327"/>
      <c r="AC232" s="327"/>
      <c r="AD232" s="327"/>
      <c r="AE232" s="327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</row>
    <row r="233" spans="1:62" ht="34.5" customHeight="1" x14ac:dyDescent="0.35">
      <c r="A233" s="36" t="s">
        <v>28</v>
      </c>
      <c r="B233" s="8">
        <f t="shared" ref="B233:M233" si="27">+B163*1.6</f>
        <v>10433.6</v>
      </c>
      <c r="C233" s="8">
        <f t="shared" si="27"/>
        <v>8692.8000000000011</v>
      </c>
      <c r="D233" s="8">
        <f t="shared" si="27"/>
        <v>19552</v>
      </c>
      <c r="E233" s="8">
        <f t="shared" si="27"/>
        <v>5185.6000000000013</v>
      </c>
      <c r="F233" s="8">
        <f t="shared" si="27"/>
        <v>6742.4000000000005</v>
      </c>
      <c r="G233" s="8">
        <f t="shared" si="27"/>
        <v>9366.4</v>
      </c>
      <c r="H233" s="8">
        <f t="shared" si="27"/>
        <v>8302.4</v>
      </c>
      <c r="I233" s="8">
        <f t="shared" si="27"/>
        <v>7454.4000000000005</v>
      </c>
      <c r="J233" s="8">
        <f t="shared" si="27"/>
        <v>6763.2000000000007</v>
      </c>
      <c r="K233" s="8">
        <f t="shared" si="27"/>
        <v>9134.4</v>
      </c>
      <c r="L233" s="8">
        <f t="shared" si="27"/>
        <v>9582.4</v>
      </c>
      <c r="M233" s="8">
        <f t="shared" si="27"/>
        <v>12811.2</v>
      </c>
      <c r="N233" s="9">
        <f t="shared" si="7"/>
        <v>114020.79999999997</v>
      </c>
      <c r="O233" s="26"/>
      <c r="P233" s="97"/>
      <c r="Q233" s="97"/>
      <c r="R233" s="97"/>
      <c r="S233" s="327"/>
      <c r="T233" s="327"/>
      <c r="U233" s="327"/>
      <c r="V233" s="327"/>
      <c r="W233" s="327"/>
      <c r="X233" s="327"/>
      <c r="Y233" s="327"/>
      <c r="Z233" s="327"/>
      <c r="AA233" s="327"/>
      <c r="AB233" s="327"/>
      <c r="AC233" s="327"/>
      <c r="AD233" s="327"/>
      <c r="AE233" s="327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</row>
    <row r="234" spans="1:62" ht="34.5" customHeight="1" x14ac:dyDescent="0.35">
      <c r="A234" s="36" t="s">
        <v>29</v>
      </c>
      <c r="B234" s="8">
        <f t="shared" ref="B234:M234" si="28">+B164*35</f>
        <v>68320</v>
      </c>
      <c r="C234" s="8">
        <f t="shared" si="28"/>
        <v>90930</v>
      </c>
      <c r="D234" s="8">
        <f t="shared" si="28"/>
        <v>106015</v>
      </c>
      <c r="E234" s="8">
        <f t="shared" si="28"/>
        <v>27615</v>
      </c>
      <c r="F234" s="8">
        <f t="shared" si="28"/>
        <v>43890</v>
      </c>
      <c r="G234" s="8">
        <f t="shared" si="28"/>
        <v>94640</v>
      </c>
      <c r="H234" s="8">
        <f t="shared" si="28"/>
        <v>126735.00000000003</v>
      </c>
      <c r="I234" s="8">
        <f t="shared" si="28"/>
        <v>73640</v>
      </c>
      <c r="J234" s="8">
        <f t="shared" si="28"/>
        <v>89180</v>
      </c>
      <c r="K234" s="8">
        <f t="shared" si="28"/>
        <v>54915</v>
      </c>
      <c r="L234" s="8">
        <f t="shared" si="28"/>
        <v>60970</v>
      </c>
      <c r="M234" s="8">
        <f t="shared" si="28"/>
        <v>65764.999999999985</v>
      </c>
      <c r="N234" s="9">
        <f t="shared" si="7"/>
        <v>902615</v>
      </c>
      <c r="O234" s="26"/>
      <c r="P234" s="97"/>
      <c r="Q234" s="97"/>
      <c r="R234" s="97"/>
      <c r="S234" s="327"/>
      <c r="T234" s="327"/>
      <c r="U234" s="327"/>
      <c r="V234" s="327"/>
      <c r="W234" s="327"/>
      <c r="X234" s="327"/>
      <c r="Y234" s="327"/>
      <c r="Z234" s="327"/>
      <c r="AA234" s="327"/>
      <c r="AB234" s="327"/>
      <c r="AC234" s="327"/>
      <c r="AD234" s="327"/>
      <c r="AE234" s="327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</row>
    <row r="235" spans="1:62" ht="34.5" customHeight="1" x14ac:dyDescent="0.35">
      <c r="A235" s="36" t="s">
        <v>30</v>
      </c>
      <c r="B235" s="8">
        <f t="shared" ref="B235:M235" si="29">+B165*15</f>
        <v>548204.99999999988</v>
      </c>
      <c r="C235" s="8">
        <f t="shared" si="29"/>
        <v>428610.00000000006</v>
      </c>
      <c r="D235" s="8">
        <f t="shared" si="29"/>
        <v>511800</v>
      </c>
      <c r="E235" s="8">
        <f t="shared" si="29"/>
        <v>153015.00000000003</v>
      </c>
      <c r="F235" s="8">
        <f t="shared" si="29"/>
        <v>594405.00000000012</v>
      </c>
      <c r="G235" s="8">
        <f t="shared" si="29"/>
        <v>751860</v>
      </c>
      <c r="H235" s="8">
        <f t="shared" si="29"/>
        <v>669810.00000000012</v>
      </c>
      <c r="I235" s="8">
        <f t="shared" si="29"/>
        <v>302175</v>
      </c>
      <c r="J235" s="8">
        <f t="shared" si="29"/>
        <v>563175</v>
      </c>
      <c r="K235" s="8">
        <f t="shared" si="29"/>
        <v>404775</v>
      </c>
      <c r="L235" s="8">
        <f t="shared" si="29"/>
        <v>180450</v>
      </c>
      <c r="M235" s="8">
        <f t="shared" si="29"/>
        <v>492810</v>
      </c>
      <c r="N235" s="9">
        <f t="shared" si="7"/>
        <v>5601090</v>
      </c>
      <c r="O235" s="26"/>
      <c r="P235" s="97"/>
      <c r="Q235" s="97"/>
      <c r="R235" s="97"/>
      <c r="S235" s="327"/>
      <c r="T235" s="327"/>
      <c r="U235" s="327"/>
      <c r="V235" s="327"/>
      <c r="W235" s="327"/>
      <c r="X235" s="327"/>
      <c r="Y235" s="327"/>
      <c r="Z235" s="327"/>
      <c r="AA235" s="327"/>
      <c r="AB235" s="327"/>
      <c r="AC235" s="327"/>
      <c r="AD235" s="327"/>
      <c r="AE235" s="327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</row>
    <row r="236" spans="1:62" ht="34.5" customHeight="1" x14ac:dyDescent="0.35">
      <c r="A236" s="36" t="s">
        <v>97</v>
      </c>
      <c r="B236" s="8">
        <f t="shared" ref="B236:M236" si="30">+B166</f>
        <v>98959</v>
      </c>
      <c r="C236" s="8">
        <f t="shared" si="30"/>
        <v>59899</v>
      </c>
      <c r="D236" s="8">
        <f t="shared" si="30"/>
        <v>63214</v>
      </c>
      <c r="E236" s="8">
        <f t="shared" si="30"/>
        <v>65477</v>
      </c>
      <c r="F236" s="8">
        <f t="shared" si="30"/>
        <v>39214</v>
      </c>
      <c r="G236" s="8">
        <f t="shared" si="30"/>
        <v>50217.999999999993</v>
      </c>
      <c r="H236" s="8">
        <f t="shared" si="30"/>
        <v>44012.000000000007</v>
      </c>
      <c r="I236" s="8">
        <f t="shared" si="30"/>
        <v>57545</v>
      </c>
      <c r="J236" s="8">
        <f t="shared" si="30"/>
        <v>59852</v>
      </c>
      <c r="K236" s="8">
        <f t="shared" si="30"/>
        <v>52587</v>
      </c>
      <c r="L236" s="8">
        <f t="shared" si="30"/>
        <v>54214</v>
      </c>
      <c r="M236" s="8">
        <f t="shared" si="30"/>
        <v>68985.000000000015</v>
      </c>
      <c r="N236" s="9">
        <f t="shared" si="7"/>
        <v>714176</v>
      </c>
      <c r="O236" s="26"/>
      <c r="P236" s="97"/>
      <c r="Q236" s="97"/>
      <c r="R236" s="97"/>
      <c r="S236" s="327"/>
      <c r="T236" s="327"/>
      <c r="U236" s="327"/>
      <c r="V236" s="327"/>
      <c r="W236" s="327"/>
      <c r="X236" s="327"/>
      <c r="Y236" s="327"/>
      <c r="Z236" s="327"/>
      <c r="AA236" s="327"/>
      <c r="AB236" s="327"/>
      <c r="AC236" s="327"/>
      <c r="AD236" s="327"/>
      <c r="AE236" s="327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</row>
    <row r="237" spans="1:62" ht="34.5" customHeight="1" x14ac:dyDescent="0.35">
      <c r="A237" s="36" t="s">
        <v>95</v>
      </c>
      <c r="B237" s="8">
        <f t="shared" ref="B237:M237" si="31">+B167</f>
        <v>646352.35276502604</v>
      </c>
      <c r="C237" s="8">
        <f t="shared" si="31"/>
        <v>1133245.7652542435</v>
      </c>
      <c r="D237" s="8">
        <f t="shared" si="31"/>
        <v>1236084.722875861</v>
      </c>
      <c r="E237" s="8">
        <f t="shared" si="31"/>
        <v>578145.39910486958</v>
      </c>
      <c r="F237" s="8">
        <f t="shared" si="31"/>
        <v>0</v>
      </c>
      <c r="G237" s="8">
        <f t="shared" si="31"/>
        <v>0</v>
      </c>
      <c r="H237" s="8">
        <f t="shared" si="31"/>
        <v>0</v>
      </c>
      <c r="I237" s="8">
        <f t="shared" si="31"/>
        <v>0</v>
      </c>
      <c r="J237" s="8">
        <f t="shared" si="31"/>
        <v>0</v>
      </c>
      <c r="K237" s="8">
        <f t="shared" si="31"/>
        <v>0</v>
      </c>
      <c r="L237" s="8">
        <f t="shared" si="31"/>
        <v>0</v>
      </c>
      <c r="M237" s="8">
        <f t="shared" si="31"/>
        <v>0</v>
      </c>
      <c r="N237" s="9">
        <f t="shared" si="7"/>
        <v>3593828.2399999998</v>
      </c>
      <c r="O237" s="26"/>
      <c r="P237" s="97"/>
      <c r="Q237" s="97"/>
      <c r="R237" s="97"/>
      <c r="S237" s="327"/>
      <c r="T237" s="327"/>
      <c r="U237" s="327"/>
      <c r="V237" s="327"/>
      <c r="W237" s="327"/>
      <c r="X237" s="327"/>
      <c r="Y237" s="327"/>
      <c r="Z237" s="327"/>
      <c r="AA237" s="327"/>
      <c r="AB237" s="327"/>
      <c r="AC237" s="327"/>
      <c r="AD237" s="327"/>
      <c r="AE237" s="327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</row>
    <row r="238" spans="1:62" ht="34.5" customHeight="1" x14ac:dyDescent="0.35">
      <c r="A238" s="36" t="s">
        <v>33</v>
      </c>
      <c r="B238" s="8">
        <f t="shared" ref="B238:M238" si="32">+B168</f>
        <v>76899</v>
      </c>
      <c r="C238" s="8">
        <f t="shared" si="32"/>
        <v>69020</v>
      </c>
      <c r="D238" s="8">
        <f t="shared" si="32"/>
        <v>136854.00000000003</v>
      </c>
      <c r="E238" s="8">
        <f t="shared" si="32"/>
        <v>58954</v>
      </c>
      <c r="F238" s="8">
        <f t="shared" si="32"/>
        <v>58753</v>
      </c>
      <c r="G238" s="8">
        <f t="shared" si="32"/>
        <v>110213.99999999999</v>
      </c>
      <c r="H238" s="8">
        <f t="shared" si="32"/>
        <v>86258</v>
      </c>
      <c r="I238" s="8">
        <f t="shared" si="32"/>
        <v>67548</v>
      </c>
      <c r="J238" s="8">
        <f t="shared" si="32"/>
        <v>89954</v>
      </c>
      <c r="K238" s="8">
        <f t="shared" si="32"/>
        <v>90124.000000000015</v>
      </c>
      <c r="L238" s="8">
        <f t="shared" si="32"/>
        <v>74521</v>
      </c>
      <c r="M238" s="8">
        <f t="shared" si="32"/>
        <v>84512</v>
      </c>
      <c r="N238" s="9">
        <f t="shared" si="7"/>
        <v>1003611</v>
      </c>
      <c r="O238" s="26"/>
      <c r="P238" s="97"/>
      <c r="Q238" s="97"/>
      <c r="R238" s="97"/>
      <c r="S238" s="327"/>
      <c r="T238" s="327"/>
      <c r="U238" s="327"/>
      <c r="V238" s="327"/>
      <c r="W238" s="327"/>
      <c r="X238" s="327"/>
      <c r="Y238" s="327"/>
      <c r="Z238" s="327"/>
      <c r="AA238" s="327"/>
      <c r="AB238" s="327"/>
      <c r="AC238" s="327"/>
      <c r="AD238" s="327"/>
      <c r="AE238" s="327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</row>
    <row r="239" spans="1:62" ht="34.5" customHeight="1" x14ac:dyDescent="0.35">
      <c r="A239" s="36" t="s">
        <v>34</v>
      </c>
      <c r="B239" s="8">
        <f t="shared" ref="B239:M239" si="33">+B169</f>
        <v>24785.000000000004</v>
      </c>
      <c r="C239" s="8">
        <f t="shared" si="33"/>
        <v>20821</v>
      </c>
      <c r="D239" s="8">
        <f t="shared" si="33"/>
        <v>12001</v>
      </c>
      <c r="E239" s="8">
        <f t="shared" si="33"/>
        <v>19502.000000000004</v>
      </c>
      <c r="F239" s="8">
        <f t="shared" si="33"/>
        <v>17254</v>
      </c>
      <c r="G239" s="8">
        <f t="shared" si="33"/>
        <v>12100</v>
      </c>
      <c r="H239" s="8">
        <f t="shared" si="33"/>
        <v>15456</v>
      </c>
      <c r="I239" s="8">
        <f t="shared" si="33"/>
        <v>8750</v>
      </c>
      <c r="J239" s="8">
        <f t="shared" si="33"/>
        <v>12673</v>
      </c>
      <c r="K239" s="8">
        <f t="shared" si="33"/>
        <v>11524</v>
      </c>
      <c r="L239" s="8">
        <f t="shared" si="33"/>
        <v>15861</v>
      </c>
      <c r="M239" s="8">
        <f t="shared" si="33"/>
        <v>26589</v>
      </c>
      <c r="N239" s="9">
        <f t="shared" si="7"/>
        <v>197316</v>
      </c>
      <c r="O239" s="26"/>
      <c r="P239" s="97"/>
      <c r="Q239" s="97"/>
      <c r="R239" s="97"/>
      <c r="S239" s="327"/>
      <c r="T239" s="327"/>
      <c r="U239" s="327"/>
      <c r="V239" s="327"/>
      <c r="W239" s="327"/>
      <c r="X239" s="327"/>
      <c r="Y239" s="327"/>
      <c r="Z239" s="327"/>
      <c r="AA239" s="327"/>
      <c r="AB239" s="327"/>
      <c r="AC239" s="327"/>
      <c r="AD239" s="327"/>
      <c r="AE239" s="327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</row>
    <row r="240" spans="1:62" ht="34.5" customHeight="1" x14ac:dyDescent="0.35">
      <c r="A240" s="36" t="s">
        <v>68</v>
      </c>
      <c r="B240" s="8">
        <f t="shared" ref="B240:M240" si="34">+B170</f>
        <v>1601</v>
      </c>
      <c r="C240" s="8">
        <f t="shared" si="34"/>
        <v>1654</v>
      </c>
      <c r="D240" s="8">
        <f t="shared" si="34"/>
        <v>1898</v>
      </c>
      <c r="E240" s="8">
        <f t="shared" si="34"/>
        <v>3541</v>
      </c>
      <c r="F240" s="8">
        <f t="shared" si="34"/>
        <v>1359</v>
      </c>
      <c r="G240" s="8">
        <f t="shared" si="34"/>
        <v>1875</v>
      </c>
      <c r="H240" s="8">
        <f t="shared" si="34"/>
        <v>1856.0000000000002</v>
      </c>
      <c r="I240" s="8">
        <f t="shared" si="34"/>
        <v>3214</v>
      </c>
      <c r="J240" s="8">
        <f t="shared" si="34"/>
        <v>4731</v>
      </c>
      <c r="K240" s="8">
        <f t="shared" si="34"/>
        <v>2452</v>
      </c>
      <c r="L240" s="8">
        <f t="shared" si="34"/>
        <v>3210</v>
      </c>
      <c r="M240" s="8">
        <f t="shared" si="34"/>
        <v>2892</v>
      </c>
      <c r="N240" s="9">
        <f t="shared" si="7"/>
        <v>30283</v>
      </c>
      <c r="O240" s="26"/>
      <c r="P240" s="97"/>
      <c r="Q240" s="97"/>
      <c r="R240" s="97"/>
      <c r="S240" s="327"/>
      <c r="T240" s="327"/>
      <c r="U240" s="327"/>
      <c r="V240" s="327"/>
      <c r="W240" s="327"/>
      <c r="X240" s="327"/>
      <c r="Y240" s="327"/>
      <c r="Z240" s="327"/>
      <c r="AA240" s="327"/>
      <c r="AB240" s="327"/>
      <c r="AC240" s="327"/>
      <c r="AD240" s="327"/>
      <c r="AE240" s="327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</row>
    <row r="241" spans="1:62" ht="34.5" customHeight="1" x14ac:dyDescent="0.35">
      <c r="A241" s="36" t="s">
        <v>69</v>
      </c>
      <c r="B241" s="8">
        <f t="shared" ref="B241:M241" si="35">+B171</f>
        <v>3910</v>
      </c>
      <c r="C241" s="8">
        <f t="shared" si="35"/>
        <v>5104</v>
      </c>
      <c r="D241" s="8">
        <f t="shared" si="35"/>
        <v>3798</v>
      </c>
      <c r="E241" s="8">
        <f t="shared" si="35"/>
        <v>6456</v>
      </c>
      <c r="F241" s="8">
        <f t="shared" si="35"/>
        <v>6745</v>
      </c>
      <c r="G241" s="8">
        <f t="shared" si="35"/>
        <v>9987</v>
      </c>
      <c r="H241" s="8">
        <f t="shared" si="35"/>
        <v>6957</v>
      </c>
      <c r="I241" s="8">
        <f t="shared" si="35"/>
        <v>4569</v>
      </c>
      <c r="J241" s="8">
        <f t="shared" si="35"/>
        <v>6915</v>
      </c>
      <c r="K241" s="8">
        <f t="shared" si="35"/>
        <v>4585</v>
      </c>
      <c r="L241" s="8">
        <f t="shared" si="35"/>
        <v>5421</v>
      </c>
      <c r="M241" s="8">
        <f t="shared" si="35"/>
        <v>7336</v>
      </c>
      <c r="N241" s="9">
        <f t="shared" si="7"/>
        <v>71783</v>
      </c>
      <c r="O241" s="26"/>
      <c r="P241" s="97"/>
      <c r="Q241" s="97"/>
      <c r="R241" s="97"/>
      <c r="S241" s="327"/>
      <c r="T241" s="327"/>
      <c r="U241" s="327"/>
      <c r="V241" s="327"/>
      <c r="W241" s="327"/>
      <c r="X241" s="327"/>
      <c r="Y241" s="327"/>
      <c r="Z241" s="327"/>
      <c r="AA241" s="327"/>
      <c r="AB241" s="327"/>
      <c r="AC241" s="327"/>
      <c r="AD241" s="327"/>
      <c r="AE241" s="327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</row>
    <row r="242" spans="1:62" ht="34.5" customHeight="1" x14ac:dyDescent="0.35">
      <c r="A242" s="36" t="s">
        <v>35</v>
      </c>
      <c r="B242" s="8">
        <f t="shared" ref="B242:M242" si="36">+B172</f>
        <v>1754</v>
      </c>
      <c r="C242" s="8">
        <f t="shared" si="36"/>
        <v>2589</v>
      </c>
      <c r="D242" s="8">
        <f t="shared" si="36"/>
        <v>1578</v>
      </c>
      <c r="E242" s="8">
        <f t="shared" si="36"/>
        <v>3421</v>
      </c>
      <c r="F242" s="8">
        <f t="shared" si="36"/>
        <v>2250</v>
      </c>
      <c r="G242" s="8">
        <f t="shared" si="36"/>
        <v>4985</v>
      </c>
      <c r="H242" s="8">
        <f t="shared" si="36"/>
        <v>4652</v>
      </c>
      <c r="I242" s="8">
        <f t="shared" si="36"/>
        <v>1458</v>
      </c>
      <c r="J242" s="8">
        <f t="shared" si="36"/>
        <v>4320</v>
      </c>
      <c r="K242" s="8">
        <f t="shared" si="36"/>
        <v>1989</v>
      </c>
      <c r="L242" s="8">
        <f t="shared" si="36"/>
        <v>2015</v>
      </c>
      <c r="M242" s="8">
        <f t="shared" si="36"/>
        <v>2898</v>
      </c>
      <c r="N242" s="9">
        <f t="shared" si="7"/>
        <v>33909</v>
      </c>
      <c r="O242" s="26"/>
      <c r="P242" s="97"/>
      <c r="Q242" s="97"/>
      <c r="R242" s="97"/>
      <c r="S242" s="327"/>
      <c r="T242" s="327"/>
      <c r="U242" s="327"/>
      <c r="V242" s="327"/>
      <c r="W242" s="327"/>
      <c r="X242" s="327"/>
      <c r="Y242" s="327"/>
      <c r="Z242" s="327"/>
      <c r="AA242" s="327"/>
      <c r="AB242" s="327"/>
      <c r="AC242" s="327"/>
      <c r="AD242" s="327"/>
      <c r="AE242" s="327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</row>
    <row r="243" spans="1:62" ht="34.5" customHeight="1" x14ac:dyDescent="0.35">
      <c r="A243" s="36" t="s">
        <v>70</v>
      </c>
      <c r="B243" s="8">
        <f t="shared" ref="B243:M243" si="37">+B173</f>
        <v>14524</v>
      </c>
      <c r="C243" s="8">
        <f t="shared" si="37"/>
        <v>12989</v>
      </c>
      <c r="D243" s="8">
        <f t="shared" si="37"/>
        <v>10214</v>
      </c>
      <c r="E243" s="8">
        <f t="shared" si="37"/>
        <v>16897.999999999996</v>
      </c>
      <c r="F243" s="8">
        <f t="shared" si="37"/>
        <v>17875</v>
      </c>
      <c r="G243" s="8">
        <f t="shared" si="37"/>
        <v>15600</v>
      </c>
      <c r="H243" s="8">
        <f t="shared" si="37"/>
        <v>16895</v>
      </c>
      <c r="I243" s="8">
        <f t="shared" si="37"/>
        <v>15624</v>
      </c>
      <c r="J243" s="8">
        <f t="shared" si="37"/>
        <v>9985</v>
      </c>
      <c r="K243" s="8">
        <f t="shared" si="37"/>
        <v>6984</v>
      </c>
      <c r="L243" s="8">
        <f t="shared" si="37"/>
        <v>8201</v>
      </c>
      <c r="M243" s="8">
        <f t="shared" si="37"/>
        <v>14253.999999999998</v>
      </c>
      <c r="N243" s="9">
        <f t="shared" si="7"/>
        <v>160043</v>
      </c>
      <c r="O243" s="26"/>
      <c r="P243" s="97"/>
      <c r="Q243" s="97"/>
      <c r="R243" s="97"/>
      <c r="S243" s="327"/>
      <c r="T243" s="327"/>
      <c r="U243" s="327"/>
      <c r="V243" s="327"/>
      <c r="W243" s="327"/>
      <c r="X243" s="327"/>
      <c r="Y243" s="327"/>
      <c r="Z243" s="327"/>
      <c r="AA243" s="327"/>
      <c r="AB243" s="327"/>
      <c r="AC243" s="327"/>
      <c r="AD243" s="327"/>
      <c r="AE243" s="327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</row>
    <row r="244" spans="1:62" ht="34.5" customHeight="1" x14ac:dyDescent="0.35">
      <c r="A244" s="36" t="s">
        <v>71</v>
      </c>
      <c r="B244" s="8">
        <f t="shared" ref="B244:M244" si="38">+B174</f>
        <v>4262</v>
      </c>
      <c r="C244" s="8">
        <f t="shared" si="38"/>
        <v>14698</v>
      </c>
      <c r="D244" s="8">
        <f t="shared" si="38"/>
        <v>6120</v>
      </c>
      <c r="E244" s="8">
        <f t="shared" si="38"/>
        <v>6958.0000000000009</v>
      </c>
      <c r="F244" s="8">
        <f t="shared" si="38"/>
        <v>5984.0000000000009</v>
      </c>
      <c r="G244" s="8">
        <f t="shared" si="38"/>
        <v>5301.0000000000009</v>
      </c>
      <c r="H244" s="8">
        <f t="shared" si="38"/>
        <v>4998</v>
      </c>
      <c r="I244" s="8">
        <f t="shared" si="38"/>
        <v>5421</v>
      </c>
      <c r="J244" s="8">
        <f t="shared" si="38"/>
        <v>6452</v>
      </c>
      <c r="K244" s="8">
        <f t="shared" si="38"/>
        <v>6458</v>
      </c>
      <c r="L244" s="8">
        <f t="shared" si="38"/>
        <v>4625</v>
      </c>
      <c r="M244" s="8">
        <f t="shared" si="38"/>
        <v>4895</v>
      </c>
      <c r="N244" s="9">
        <f t="shared" si="7"/>
        <v>76172</v>
      </c>
      <c r="O244" s="26"/>
      <c r="P244" s="97"/>
      <c r="Q244" s="97"/>
      <c r="R244" s="97"/>
      <c r="S244" s="327"/>
      <c r="T244" s="327"/>
      <c r="U244" s="327"/>
      <c r="V244" s="327"/>
      <c r="W244" s="327"/>
      <c r="X244" s="327"/>
      <c r="Y244" s="327"/>
      <c r="Z244" s="327"/>
      <c r="AA244" s="327"/>
      <c r="AB244" s="327"/>
      <c r="AC244" s="327"/>
      <c r="AD244" s="327"/>
      <c r="AE244" s="327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</row>
    <row r="245" spans="1:62" ht="34.5" customHeight="1" x14ac:dyDescent="0.35">
      <c r="A245" s="36" t="s">
        <v>37</v>
      </c>
      <c r="B245" s="8">
        <f t="shared" ref="B245:M245" si="39">+B175</f>
        <v>7989</v>
      </c>
      <c r="C245" s="8">
        <f t="shared" si="39"/>
        <v>7119.9999999999991</v>
      </c>
      <c r="D245" s="8">
        <f t="shared" si="39"/>
        <v>7854.0000000000009</v>
      </c>
      <c r="E245" s="8">
        <f t="shared" si="39"/>
        <v>9489</v>
      </c>
      <c r="F245" s="8">
        <f t="shared" si="39"/>
        <v>6444</v>
      </c>
      <c r="G245" s="8">
        <f t="shared" si="39"/>
        <v>14166</v>
      </c>
      <c r="H245" s="8">
        <f t="shared" si="39"/>
        <v>15645</v>
      </c>
      <c r="I245" s="8">
        <f t="shared" si="39"/>
        <v>11542</v>
      </c>
      <c r="J245" s="8">
        <f t="shared" si="39"/>
        <v>16541</v>
      </c>
      <c r="K245" s="8">
        <f t="shared" si="39"/>
        <v>10891</v>
      </c>
      <c r="L245" s="8">
        <f t="shared" si="39"/>
        <v>13598</v>
      </c>
      <c r="M245" s="8">
        <f t="shared" si="39"/>
        <v>9852</v>
      </c>
      <c r="N245" s="9">
        <f t="shared" si="7"/>
        <v>131131</v>
      </c>
      <c r="O245" s="26"/>
      <c r="P245" s="97"/>
      <c r="Q245" s="97"/>
      <c r="R245" s="97"/>
      <c r="S245" s="327"/>
      <c r="T245" s="327"/>
      <c r="U245" s="327"/>
      <c r="V245" s="327"/>
      <c r="W245" s="327"/>
      <c r="X245" s="327"/>
      <c r="Y245" s="327"/>
      <c r="Z245" s="327"/>
      <c r="AA245" s="327"/>
      <c r="AB245" s="327"/>
      <c r="AC245" s="327"/>
      <c r="AD245" s="327"/>
      <c r="AE245" s="327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</row>
    <row r="246" spans="1:62" ht="34.5" customHeight="1" x14ac:dyDescent="0.35">
      <c r="A246" s="36" t="s">
        <v>38</v>
      </c>
      <c r="B246" s="8">
        <f t="shared" ref="B246:M246" si="40">+B176</f>
        <v>17541</v>
      </c>
      <c r="C246" s="8">
        <f t="shared" si="40"/>
        <v>30214.999999999996</v>
      </c>
      <c r="D246" s="8">
        <f t="shared" si="40"/>
        <v>11201</v>
      </c>
      <c r="E246" s="8">
        <f t="shared" si="40"/>
        <v>13247.999999999998</v>
      </c>
      <c r="F246" s="8">
        <f t="shared" si="40"/>
        <v>14578.000000000002</v>
      </c>
      <c r="G246" s="8">
        <f t="shared" si="40"/>
        <v>24925</v>
      </c>
      <c r="H246" s="8">
        <f t="shared" si="40"/>
        <v>35427</v>
      </c>
      <c r="I246" s="8">
        <f t="shared" si="40"/>
        <v>36539</v>
      </c>
      <c r="J246" s="8">
        <f t="shared" si="40"/>
        <v>36541</v>
      </c>
      <c r="K246" s="8">
        <f t="shared" si="40"/>
        <v>33877</v>
      </c>
      <c r="L246" s="8">
        <f t="shared" si="40"/>
        <v>39852</v>
      </c>
      <c r="M246" s="8">
        <f t="shared" si="40"/>
        <v>24393</v>
      </c>
      <c r="N246" s="9">
        <f t="shared" si="7"/>
        <v>318337</v>
      </c>
      <c r="O246" s="26"/>
      <c r="P246" s="97"/>
      <c r="Q246" s="97"/>
      <c r="R246" s="97"/>
      <c r="S246" s="327"/>
      <c r="T246" s="327"/>
      <c r="U246" s="327"/>
      <c r="V246" s="327"/>
      <c r="W246" s="327"/>
      <c r="X246" s="327"/>
      <c r="Y246" s="327"/>
      <c r="Z246" s="327"/>
      <c r="AA246" s="327"/>
      <c r="AB246" s="327"/>
      <c r="AC246" s="327"/>
      <c r="AD246" s="327"/>
      <c r="AE246" s="327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</row>
    <row r="247" spans="1:62" ht="34.5" customHeight="1" x14ac:dyDescent="0.35">
      <c r="A247" s="36" t="s">
        <v>39</v>
      </c>
      <c r="B247" s="8">
        <f t="shared" ref="B247:M247" si="41">+B177*12</f>
        <v>1183848</v>
      </c>
      <c r="C247" s="8">
        <f t="shared" si="41"/>
        <v>1918763.9999999995</v>
      </c>
      <c r="D247" s="8">
        <f t="shared" si="41"/>
        <v>1111164.0000000005</v>
      </c>
      <c r="E247" s="8">
        <f t="shared" si="41"/>
        <v>179856</v>
      </c>
      <c r="F247" s="8">
        <f t="shared" si="41"/>
        <v>334752</v>
      </c>
      <c r="G247" s="8">
        <f t="shared" si="41"/>
        <v>1125504</v>
      </c>
      <c r="H247" s="8">
        <f t="shared" si="41"/>
        <v>1090308</v>
      </c>
      <c r="I247" s="8">
        <f t="shared" si="41"/>
        <v>1358940</v>
      </c>
      <c r="J247" s="8">
        <f t="shared" si="41"/>
        <v>1625844</v>
      </c>
      <c r="K247" s="8">
        <f t="shared" si="41"/>
        <v>1850892</v>
      </c>
      <c r="L247" s="8">
        <f t="shared" si="41"/>
        <v>947820</v>
      </c>
      <c r="M247" s="8">
        <f t="shared" si="41"/>
        <v>1330776</v>
      </c>
      <c r="N247" s="9">
        <f t="shared" si="7"/>
        <v>14058468</v>
      </c>
      <c r="O247" s="26"/>
      <c r="P247" s="97"/>
      <c r="Q247" s="97"/>
      <c r="R247" s="97"/>
      <c r="S247" s="327"/>
      <c r="T247" s="327"/>
      <c r="U247" s="327"/>
      <c r="V247" s="327"/>
      <c r="W247" s="327"/>
      <c r="X247" s="327"/>
      <c r="Y247" s="327"/>
      <c r="Z247" s="327"/>
      <c r="AA247" s="327"/>
      <c r="AB247" s="327"/>
      <c r="AC247" s="327"/>
      <c r="AD247" s="327"/>
      <c r="AE247" s="327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</row>
    <row r="248" spans="1:62" ht="34.5" customHeight="1" x14ac:dyDescent="0.35">
      <c r="A248" s="36" t="s">
        <v>40</v>
      </c>
      <c r="B248" s="8">
        <f t="shared" ref="B248:M248" si="42">+B178*3</f>
        <v>67353</v>
      </c>
      <c r="C248" s="8">
        <f t="shared" si="42"/>
        <v>109623</v>
      </c>
      <c r="D248" s="8">
        <f t="shared" si="42"/>
        <v>41691.000000000007</v>
      </c>
      <c r="E248" s="8">
        <f t="shared" si="42"/>
        <v>22562.999999999996</v>
      </c>
      <c r="F248" s="8">
        <f t="shared" si="42"/>
        <v>102645</v>
      </c>
      <c r="G248" s="8">
        <f t="shared" si="42"/>
        <v>71562</v>
      </c>
      <c r="H248" s="8">
        <f t="shared" si="42"/>
        <v>76236</v>
      </c>
      <c r="I248" s="8">
        <f t="shared" si="42"/>
        <v>60465</v>
      </c>
      <c r="J248" s="8">
        <f t="shared" si="42"/>
        <v>103563</v>
      </c>
      <c r="K248" s="8">
        <f t="shared" si="42"/>
        <v>90372.000000000015</v>
      </c>
      <c r="L248" s="8">
        <f t="shared" si="42"/>
        <v>72360</v>
      </c>
      <c r="M248" s="8">
        <f t="shared" si="42"/>
        <v>108762</v>
      </c>
      <c r="N248" s="9">
        <f t="shared" si="7"/>
        <v>927195</v>
      </c>
      <c r="O248" s="26"/>
      <c r="P248" s="97"/>
      <c r="Q248" s="97"/>
      <c r="R248" s="97"/>
      <c r="S248" s="327"/>
      <c r="T248" s="327"/>
      <c r="U248" s="327"/>
      <c r="V248" s="327"/>
      <c r="W248" s="327"/>
      <c r="X248" s="327"/>
      <c r="Y248" s="327"/>
      <c r="Z248" s="327"/>
      <c r="AA248" s="327"/>
      <c r="AB248" s="327"/>
      <c r="AC248" s="327"/>
      <c r="AD248" s="327"/>
      <c r="AE248" s="327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</row>
    <row r="249" spans="1:62" ht="34.5" customHeight="1" x14ac:dyDescent="0.35">
      <c r="A249" s="36" t="s">
        <v>41</v>
      </c>
      <c r="B249" s="8">
        <f t="shared" ref="B249:M249" si="43">+B179*60</f>
        <v>1332060</v>
      </c>
      <c r="C249" s="8">
        <f t="shared" si="43"/>
        <v>1398600.0000000002</v>
      </c>
      <c r="D249" s="8">
        <f t="shared" si="43"/>
        <v>875219.99999999988</v>
      </c>
      <c r="E249" s="8">
        <f t="shared" si="43"/>
        <v>1487340.0000000002</v>
      </c>
      <c r="F249" s="8">
        <f t="shared" si="43"/>
        <v>1688700.0000000002</v>
      </c>
      <c r="G249" s="8">
        <f t="shared" si="43"/>
        <v>1592640.0000000002</v>
      </c>
      <c r="H249" s="8">
        <f t="shared" si="43"/>
        <v>1154700</v>
      </c>
      <c r="I249" s="8">
        <f t="shared" si="43"/>
        <v>1875540</v>
      </c>
      <c r="J249" s="8">
        <f t="shared" si="43"/>
        <v>1727880</v>
      </c>
      <c r="K249" s="8">
        <f t="shared" si="43"/>
        <v>1207380</v>
      </c>
      <c r="L249" s="8">
        <f t="shared" si="43"/>
        <v>2772060</v>
      </c>
      <c r="M249" s="8">
        <f t="shared" si="43"/>
        <v>2052600.0000000005</v>
      </c>
      <c r="N249" s="9">
        <f t="shared" si="7"/>
        <v>19164720</v>
      </c>
      <c r="O249" s="26"/>
      <c r="P249" s="97"/>
      <c r="Q249" s="97"/>
      <c r="R249" s="97"/>
      <c r="S249" s="327"/>
      <c r="T249" s="327"/>
      <c r="U249" s="327"/>
      <c r="V249" s="327"/>
      <c r="W249" s="327"/>
      <c r="X249" s="327"/>
      <c r="Y249" s="327"/>
      <c r="Z249" s="327"/>
      <c r="AA249" s="327"/>
      <c r="AB249" s="327"/>
      <c r="AC249" s="327"/>
      <c r="AD249" s="327"/>
      <c r="AE249" s="327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</row>
    <row r="250" spans="1:62" ht="34.5" customHeight="1" x14ac:dyDescent="0.35">
      <c r="A250" s="36" t="s">
        <v>72</v>
      </c>
      <c r="B250" s="8">
        <f t="shared" ref="B250:M250" si="44">+B180*35</f>
        <v>37975</v>
      </c>
      <c r="C250" s="8">
        <f t="shared" si="44"/>
        <v>70840.000000000015</v>
      </c>
      <c r="D250" s="8">
        <f t="shared" si="44"/>
        <v>28875</v>
      </c>
      <c r="E250" s="8">
        <f t="shared" si="44"/>
        <v>34930</v>
      </c>
      <c r="F250" s="8">
        <f t="shared" si="44"/>
        <v>34615</v>
      </c>
      <c r="G250" s="8">
        <f t="shared" si="44"/>
        <v>73080</v>
      </c>
      <c r="H250" s="8">
        <f t="shared" si="44"/>
        <v>52570</v>
      </c>
      <c r="I250" s="8">
        <f t="shared" si="44"/>
        <v>45570</v>
      </c>
      <c r="J250" s="8">
        <f t="shared" si="44"/>
        <v>24045</v>
      </c>
      <c r="K250" s="8">
        <f t="shared" si="44"/>
        <v>35735</v>
      </c>
      <c r="L250" s="8">
        <f t="shared" si="44"/>
        <v>439180</v>
      </c>
      <c r="M250" s="8">
        <f t="shared" si="44"/>
        <v>30625</v>
      </c>
      <c r="N250" s="9">
        <f t="shared" si="7"/>
        <v>908040</v>
      </c>
      <c r="O250" s="26"/>
      <c r="P250" s="97"/>
      <c r="Q250" s="97"/>
      <c r="R250" s="97"/>
      <c r="S250" s="327"/>
      <c r="T250" s="327"/>
      <c r="U250" s="327"/>
      <c r="V250" s="327"/>
      <c r="W250" s="327"/>
      <c r="X250" s="327"/>
      <c r="Y250" s="327"/>
      <c r="Z250" s="327"/>
      <c r="AA250" s="327"/>
      <c r="AB250" s="327"/>
      <c r="AC250" s="327"/>
      <c r="AD250" s="327"/>
      <c r="AE250" s="327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</row>
    <row r="251" spans="1:62" ht="34.5" customHeight="1" x14ac:dyDescent="0.35">
      <c r="A251" s="36" t="s">
        <v>42</v>
      </c>
      <c r="B251" s="8">
        <f t="shared" ref="B251:M251" si="45">+B181*5</f>
        <v>449495</v>
      </c>
      <c r="C251" s="8">
        <f t="shared" si="45"/>
        <v>456020</v>
      </c>
      <c r="D251" s="8">
        <f t="shared" si="45"/>
        <v>221080</v>
      </c>
      <c r="E251" s="8">
        <f t="shared" si="45"/>
        <v>189270</v>
      </c>
      <c r="F251" s="8">
        <f t="shared" si="45"/>
        <v>199270.00000000003</v>
      </c>
      <c r="G251" s="8">
        <f t="shared" si="45"/>
        <v>140520</v>
      </c>
      <c r="H251" s="8">
        <f t="shared" si="45"/>
        <v>77105</v>
      </c>
      <c r="I251" s="8">
        <f t="shared" si="45"/>
        <v>46205</v>
      </c>
      <c r="J251" s="8">
        <f t="shared" si="45"/>
        <v>76320</v>
      </c>
      <c r="K251" s="8">
        <f t="shared" si="45"/>
        <v>132605</v>
      </c>
      <c r="L251" s="8">
        <f t="shared" si="45"/>
        <v>299495</v>
      </c>
      <c r="M251" s="8">
        <f t="shared" si="45"/>
        <v>599275</v>
      </c>
      <c r="N251" s="9">
        <f t="shared" si="7"/>
        <v>2886660</v>
      </c>
      <c r="O251" s="26"/>
      <c r="P251" s="97"/>
      <c r="Q251" s="97"/>
      <c r="R251" s="97"/>
      <c r="S251" s="327"/>
      <c r="T251" s="327"/>
      <c r="U251" s="327"/>
      <c r="V251" s="327"/>
      <c r="W251" s="327"/>
      <c r="X251" s="327"/>
      <c r="Y251" s="327"/>
      <c r="Z251" s="327"/>
      <c r="AA251" s="327"/>
      <c r="AB251" s="327"/>
      <c r="AC251" s="327"/>
      <c r="AD251" s="327"/>
      <c r="AE251" s="327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</row>
    <row r="252" spans="1:62" ht="34.5" customHeight="1" x14ac:dyDescent="0.35">
      <c r="A252" s="36" t="s">
        <v>43</v>
      </c>
      <c r="B252" s="8">
        <f t="shared" ref="B252:M252" si="46">+B182*50</f>
        <v>455150</v>
      </c>
      <c r="C252" s="8">
        <f t="shared" si="46"/>
        <v>962349.99999999977</v>
      </c>
      <c r="D252" s="8">
        <f t="shared" si="46"/>
        <v>1007350</v>
      </c>
      <c r="E252" s="8">
        <f t="shared" si="46"/>
        <v>615200.00000000012</v>
      </c>
      <c r="F252" s="8">
        <f t="shared" si="46"/>
        <v>551200.00000000012</v>
      </c>
      <c r="G252" s="8">
        <f t="shared" si="46"/>
        <v>499450</v>
      </c>
      <c r="H252" s="8">
        <f t="shared" si="46"/>
        <v>693849.99999999988</v>
      </c>
      <c r="I252" s="8">
        <f t="shared" si="46"/>
        <v>560250</v>
      </c>
      <c r="J252" s="8">
        <f t="shared" si="46"/>
        <v>799350</v>
      </c>
      <c r="K252" s="8">
        <f t="shared" si="46"/>
        <v>799450</v>
      </c>
      <c r="L252" s="8">
        <f t="shared" si="46"/>
        <v>615200</v>
      </c>
      <c r="M252" s="8">
        <f t="shared" si="46"/>
        <v>910500</v>
      </c>
      <c r="N252" s="9">
        <f t="shared" si="7"/>
        <v>8469300</v>
      </c>
      <c r="O252" s="26"/>
      <c r="P252" s="97"/>
      <c r="Q252" s="97"/>
      <c r="R252" s="97"/>
      <c r="S252" s="327"/>
      <c r="T252" s="327"/>
      <c r="U252" s="327"/>
      <c r="V252" s="327"/>
      <c r="W252" s="327"/>
      <c r="X252" s="327"/>
      <c r="Y252" s="327"/>
      <c r="Z252" s="327"/>
      <c r="AA252" s="327"/>
      <c r="AB252" s="327"/>
      <c r="AC252" s="327"/>
      <c r="AD252" s="327"/>
      <c r="AE252" s="327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</row>
    <row r="253" spans="1:62" ht="34.5" customHeight="1" x14ac:dyDescent="0.35">
      <c r="A253" s="36" t="s">
        <v>73</v>
      </c>
      <c r="B253" s="8">
        <f t="shared" ref="B253:M253" si="47">+B183*1.3</f>
        <v>38407.200000000004</v>
      </c>
      <c r="C253" s="8">
        <f t="shared" si="47"/>
        <v>50520.6</v>
      </c>
      <c r="D253" s="8">
        <f t="shared" si="47"/>
        <v>37683.100000000013</v>
      </c>
      <c r="E253" s="8">
        <f t="shared" si="47"/>
        <v>32485.700000000004</v>
      </c>
      <c r="F253" s="8">
        <f t="shared" si="47"/>
        <v>50103.3</v>
      </c>
      <c r="G253" s="8">
        <f t="shared" si="47"/>
        <v>49674.3</v>
      </c>
      <c r="H253" s="8">
        <f t="shared" si="47"/>
        <v>92361.1</v>
      </c>
      <c r="I253" s="8">
        <f t="shared" si="47"/>
        <v>96877.3</v>
      </c>
      <c r="J253" s="8">
        <f t="shared" si="47"/>
        <v>70877.3</v>
      </c>
      <c r="K253" s="8">
        <f t="shared" si="47"/>
        <v>79874.600000000006</v>
      </c>
      <c r="L253" s="8">
        <f t="shared" si="47"/>
        <v>48627.8</v>
      </c>
      <c r="M253" s="8">
        <f t="shared" si="47"/>
        <v>50390.6</v>
      </c>
      <c r="N253" s="9">
        <f t="shared" si="7"/>
        <v>697882.9</v>
      </c>
      <c r="O253" s="26"/>
      <c r="P253" s="97"/>
      <c r="Q253" s="97"/>
      <c r="R253" s="97"/>
      <c r="S253" s="327"/>
      <c r="T253" s="327"/>
      <c r="U253" s="327"/>
      <c r="V253" s="327"/>
      <c r="W253" s="327"/>
      <c r="X253" s="327"/>
      <c r="Y253" s="327"/>
      <c r="Z253" s="327"/>
      <c r="AA253" s="327"/>
      <c r="AB253" s="327"/>
      <c r="AC253" s="327"/>
      <c r="AD253" s="327"/>
      <c r="AE253" s="327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</row>
    <row r="254" spans="1:62" ht="34.5" customHeight="1" x14ac:dyDescent="0.35">
      <c r="A254" s="36" t="s">
        <v>74</v>
      </c>
      <c r="B254" s="8">
        <f t="shared" ref="B254:M254" si="48">+B184*8</f>
        <v>24168</v>
      </c>
      <c r="C254" s="8">
        <f t="shared" si="48"/>
        <v>19368</v>
      </c>
      <c r="D254" s="8">
        <f t="shared" si="48"/>
        <v>10600</v>
      </c>
      <c r="E254" s="8">
        <f t="shared" si="48"/>
        <v>7368</v>
      </c>
      <c r="F254" s="8">
        <f t="shared" si="48"/>
        <v>2920</v>
      </c>
      <c r="G254" s="8">
        <f t="shared" si="48"/>
        <v>6680</v>
      </c>
      <c r="H254" s="8">
        <f t="shared" si="48"/>
        <v>184</v>
      </c>
      <c r="I254" s="8">
        <f t="shared" si="48"/>
        <v>0</v>
      </c>
      <c r="J254" s="8">
        <f t="shared" si="48"/>
        <v>2120</v>
      </c>
      <c r="K254" s="8">
        <f t="shared" si="48"/>
        <v>4672</v>
      </c>
      <c r="L254" s="8">
        <f t="shared" si="48"/>
        <v>19664</v>
      </c>
      <c r="M254" s="8">
        <f t="shared" si="48"/>
        <v>62872</v>
      </c>
      <c r="N254" s="9">
        <f t="shared" si="7"/>
        <v>160616</v>
      </c>
      <c r="O254" s="26"/>
      <c r="P254" s="97"/>
      <c r="Q254" s="97"/>
      <c r="R254" s="97"/>
      <c r="S254" s="327"/>
      <c r="T254" s="327"/>
      <c r="U254" s="327"/>
      <c r="V254" s="327"/>
      <c r="W254" s="327"/>
      <c r="X254" s="327"/>
      <c r="Y254" s="327"/>
      <c r="Z254" s="327"/>
      <c r="AA254" s="327"/>
      <c r="AB254" s="327"/>
      <c r="AC254" s="327"/>
      <c r="AD254" s="327"/>
      <c r="AE254" s="327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</row>
    <row r="255" spans="1:62" ht="34.5" customHeight="1" x14ac:dyDescent="0.35">
      <c r="A255" s="36" t="s">
        <v>44</v>
      </c>
      <c r="B255" s="8">
        <f t="shared" ref="B255:M255" si="49">+B185*4.7</f>
        <v>121715.90000000001</v>
      </c>
      <c r="C255" s="8">
        <f t="shared" si="49"/>
        <v>42290.6</v>
      </c>
      <c r="D255" s="8">
        <f t="shared" si="49"/>
        <v>23006.500000000011</v>
      </c>
      <c r="E255" s="8">
        <f t="shared" si="49"/>
        <v>423</v>
      </c>
      <c r="F255" s="8">
        <f t="shared" si="49"/>
        <v>0</v>
      </c>
      <c r="G255" s="8">
        <f t="shared" si="49"/>
        <v>277.3</v>
      </c>
      <c r="H255" s="8">
        <f t="shared" si="49"/>
        <v>1339.5</v>
      </c>
      <c r="I255" s="8">
        <f t="shared" si="49"/>
        <v>545.20000000000005</v>
      </c>
      <c r="J255" s="8">
        <f t="shared" si="49"/>
        <v>1175</v>
      </c>
      <c r="K255" s="8">
        <f t="shared" si="49"/>
        <v>705</v>
      </c>
      <c r="L255" s="8">
        <f t="shared" si="49"/>
        <v>66758.8</v>
      </c>
      <c r="M255" s="8">
        <f t="shared" si="49"/>
        <v>94681.500000000015</v>
      </c>
      <c r="N255" s="9">
        <f t="shared" si="7"/>
        <v>352918.3</v>
      </c>
      <c r="O255" s="26"/>
      <c r="P255" s="97"/>
      <c r="Q255" s="97"/>
      <c r="R255" s="97"/>
      <c r="S255" s="327"/>
      <c r="T255" s="327"/>
      <c r="U255" s="327"/>
      <c r="V255" s="327"/>
      <c r="W255" s="327"/>
      <c r="X255" s="327"/>
      <c r="Y255" s="327"/>
      <c r="Z255" s="327"/>
      <c r="AA255" s="327"/>
      <c r="AB255" s="327"/>
      <c r="AC255" s="327"/>
      <c r="AD255" s="327"/>
      <c r="AE255" s="327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</row>
    <row r="256" spans="1:62" ht="34.5" customHeight="1" x14ac:dyDescent="0.35">
      <c r="A256" s="36" t="s">
        <v>45</v>
      </c>
      <c r="B256" s="8">
        <f t="shared" ref="B256:M256" si="50">+B186*0.6</f>
        <v>1820265.5999999994</v>
      </c>
      <c r="C256" s="8">
        <f t="shared" si="50"/>
        <v>1980744.5999999999</v>
      </c>
      <c r="D256" s="8">
        <f t="shared" si="50"/>
        <v>2194690.1999999997</v>
      </c>
      <c r="E256" s="8">
        <f t="shared" si="50"/>
        <v>2259251.4</v>
      </c>
      <c r="F256" s="8">
        <f t="shared" si="50"/>
        <v>2185533</v>
      </c>
      <c r="G256" s="8">
        <f t="shared" si="50"/>
        <v>2339906.9999999995</v>
      </c>
      <c r="H256" s="8">
        <f t="shared" si="50"/>
        <v>2399251.1999999997</v>
      </c>
      <c r="I256" s="8">
        <f t="shared" si="50"/>
        <v>2339399.4</v>
      </c>
      <c r="J256" s="8">
        <f t="shared" si="50"/>
        <v>1980612.5999999999</v>
      </c>
      <c r="K256" s="8">
        <f t="shared" si="50"/>
        <v>2292627</v>
      </c>
      <c r="L256" s="8">
        <f t="shared" si="50"/>
        <v>1506147.5999999999</v>
      </c>
      <c r="M256" s="8">
        <f t="shared" si="50"/>
        <v>1947527.3999999997</v>
      </c>
      <c r="N256" s="9">
        <f t="shared" si="7"/>
        <v>25245957</v>
      </c>
      <c r="O256" s="26"/>
      <c r="P256" s="97"/>
      <c r="Q256" s="97"/>
      <c r="R256" s="97"/>
      <c r="S256" s="327"/>
      <c r="T256" s="327"/>
      <c r="U256" s="327"/>
      <c r="V256" s="327"/>
      <c r="W256" s="327"/>
      <c r="X256" s="327"/>
      <c r="Y256" s="327"/>
      <c r="Z256" s="327"/>
      <c r="AA256" s="327"/>
      <c r="AB256" s="327"/>
      <c r="AC256" s="327"/>
      <c r="AD256" s="327"/>
      <c r="AE256" s="327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</row>
    <row r="257" spans="1:62" ht="34.5" customHeight="1" x14ac:dyDescent="0.35">
      <c r="A257" s="36" t="s">
        <v>75</v>
      </c>
      <c r="B257" s="8">
        <f t="shared" ref="B257:M257" si="51">+B187*9</f>
        <v>1248390.0000000002</v>
      </c>
      <c r="C257" s="8">
        <f t="shared" si="51"/>
        <v>1379223</v>
      </c>
      <c r="D257" s="8">
        <f t="shared" si="51"/>
        <v>1691459.9999999998</v>
      </c>
      <c r="E257" s="8">
        <f t="shared" si="51"/>
        <v>3151115.9999999995</v>
      </c>
      <c r="F257" s="8">
        <f t="shared" si="51"/>
        <v>2698839</v>
      </c>
      <c r="G257" s="8">
        <f t="shared" si="51"/>
        <v>1852101.0000000002</v>
      </c>
      <c r="H257" s="8">
        <f t="shared" si="51"/>
        <v>2069091</v>
      </c>
      <c r="I257" s="8">
        <f t="shared" si="51"/>
        <v>2359305</v>
      </c>
      <c r="J257" s="8">
        <f t="shared" si="51"/>
        <v>1786932.0000000002</v>
      </c>
      <c r="K257" s="8">
        <f t="shared" si="51"/>
        <v>1431918</v>
      </c>
      <c r="L257" s="8">
        <f t="shared" si="51"/>
        <v>1205901</v>
      </c>
      <c r="M257" s="8">
        <f t="shared" si="51"/>
        <v>1335071.9456780939</v>
      </c>
      <c r="N257" s="9">
        <f t="shared" si="7"/>
        <v>22209347.945678093</v>
      </c>
      <c r="O257" s="26"/>
      <c r="P257" s="97"/>
      <c r="Q257" s="97"/>
      <c r="R257" s="97"/>
      <c r="S257" s="327"/>
      <c r="T257" s="327"/>
      <c r="U257" s="327"/>
      <c r="V257" s="327"/>
      <c r="W257" s="327"/>
      <c r="X257" s="327"/>
      <c r="Y257" s="327"/>
      <c r="Z257" s="327"/>
      <c r="AA257" s="327"/>
      <c r="AB257" s="327"/>
      <c r="AC257" s="327"/>
      <c r="AD257" s="327"/>
      <c r="AE257" s="327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</row>
    <row r="258" spans="1:62" ht="33.75" customHeight="1" thickBot="1" x14ac:dyDescent="0.4">
      <c r="A258" s="131" t="s">
        <v>46</v>
      </c>
      <c r="B258" s="125">
        <f t="shared" ref="B258:N258" si="52">SUM(B213:B257)</f>
        <v>10294439.652765026</v>
      </c>
      <c r="C258" s="125">
        <f t="shared" si="52"/>
        <v>12626254.365254242</v>
      </c>
      <c r="D258" s="125">
        <f t="shared" si="52"/>
        <v>11832641.52287586</v>
      </c>
      <c r="E258" s="125">
        <f t="shared" si="52"/>
        <v>13576318.09910487</v>
      </c>
      <c r="F258" s="125">
        <f t="shared" si="52"/>
        <v>12829930.699999999</v>
      </c>
      <c r="G258" s="125">
        <f t="shared" si="52"/>
        <v>11618651</v>
      </c>
      <c r="H258" s="125">
        <f t="shared" si="52"/>
        <v>10868659.199999999</v>
      </c>
      <c r="I258" s="125">
        <f t="shared" si="52"/>
        <v>11738924.300000001</v>
      </c>
      <c r="J258" s="125">
        <f t="shared" si="52"/>
        <v>12281647.1</v>
      </c>
      <c r="K258" s="125">
        <f t="shared" si="52"/>
        <v>12534799</v>
      </c>
      <c r="L258" s="125">
        <f t="shared" si="52"/>
        <v>12195181.600000001</v>
      </c>
      <c r="M258" s="125">
        <f t="shared" si="52"/>
        <v>11818057.645678096</v>
      </c>
      <c r="N258" s="126">
        <f t="shared" si="52"/>
        <v>144215504.18567809</v>
      </c>
      <c r="O258" s="26"/>
      <c r="P258" s="97"/>
      <c r="Q258" s="97"/>
      <c r="R258" s="97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</row>
    <row r="259" spans="1:62" s="104" customFormat="1" ht="23.25" x14ac:dyDescent="0.35">
      <c r="A259" s="437" t="s">
        <v>321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26"/>
      <c r="P259" s="97"/>
      <c r="Q259" s="97"/>
      <c r="R259" s="97"/>
      <c r="Z259" s="80"/>
      <c r="AA259" s="94"/>
      <c r="AB259" s="94"/>
    </row>
    <row r="260" spans="1:62" s="104" customFormat="1" ht="23.25" x14ac:dyDescent="0.35">
      <c r="A260" s="472" t="s">
        <v>323</v>
      </c>
      <c r="B260" s="472"/>
      <c r="C260" s="472"/>
      <c r="D260" s="472"/>
      <c r="E260" s="472"/>
      <c r="F260" s="472"/>
      <c r="G260" s="472"/>
      <c r="H260" s="472"/>
      <c r="I260" s="472"/>
      <c r="J260" s="472"/>
      <c r="K260" s="472"/>
      <c r="L260" s="472"/>
      <c r="M260" s="472"/>
      <c r="N260" s="472"/>
      <c r="O260" s="26"/>
      <c r="P260" s="97"/>
      <c r="Q260" s="97"/>
      <c r="R260" s="97"/>
      <c r="Z260" s="80"/>
      <c r="AA260" s="94"/>
      <c r="AB260" s="94"/>
    </row>
    <row r="261" spans="1:62" s="104" customFormat="1" ht="26.25" x14ac:dyDescent="0.4">
      <c r="A261" s="437" t="s">
        <v>322</v>
      </c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26"/>
      <c r="P261" s="97"/>
      <c r="Q261" s="97"/>
      <c r="R261" s="97"/>
      <c r="Z261" s="80"/>
      <c r="AA261" s="94"/>
      <c r="AB261" s="94"/>
    </row>
    <row r="262" spans="1:62" s="104" customFormat="1" ht="21" x14ac:dyDescent="0.35">
      <c r="A262" s="101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26"/>
      <c r="P262" s="97"/>
      <c r="Q262" s="97"/>
      <c r="R262" s="97"/>
      <c r="Z262" s="80"/>
      <c r="AA262" s="94"/>
      <c r="AB262" s="94"/>
    </row>
    <row r="263" spans="1:62" s="104" customFormat="1" ht="21" x14ac:dyDescent="0.35">
      <c r="O263" s="26"/>
      <c r="P263" s="97"/>
      <c r="Q263" s="97"/>
      <c r="R263" s="97"/>
      <c r="Z263" s="80"/>
      <c r="AA263" s="94"/>
      <c r="AB263" s="94"/>
    </row>
    <row r="264" spans="1:62" ht="21" x14ac:dyDescent="0.3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26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</row>
    <row r="265" spans="1:62" x14ac:dyDescent="0.2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</row>
    <row r="266" spans="1:62" x14ac:dyDescent="0.2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</row>
    <row r="267" spans="1:62" x14ac:dyDescent="0.2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</row>
    <row r="268" spans="1:62" x14ac:dyDescent="0.2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</row>
    <row r="269" spans="1:62" x14ac:dyDescent="0.2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</row>
    <row r="270" spans="1:62" x14ac:dyDescent="0.2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</row>
    <row r="271" spans="1:62" x14ac:dyDescent="0.2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</row>
    <row r="272" spans="1:62" x14ac:dyDescent="0.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</row>
    <row r="273" spans="1:54" x14ac:dyDescent="0.2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</row>
    <row r="274" spans="1:54" x14ac:dyDescent="0.2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</row>
    <row r="275" spans="1:54" x14ac:dyDescent="0.2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</row>
    <row r="276" spans="1:54" x14ac:dyDescent="0.2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</row>
    <row r="277" spans="1:54" x14ac:dyDescent="0.2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</row>
    <row r="278" spans="1:54" x14ac:dyDescent="0.2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</row>
    <row r="279" spans="1:54" x14ac:dyDescent="0.2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</row>
    <row r="280" spans="1:54" x14ac:dyDescent="0.2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</row>
    <row r="281" spans="1:54" x14ac:dyDescent="0.2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</row>
    <row r="282" spans="1:54" x14ac:dyDescent="0.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</row>
    <row r="283" spans="1:54" x14ac:dyDescent="0.2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</row>
    <row r="284" spans="1:54" x14ac:dyDescent="0.2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</row>
    <row r="285" spans="1:54" x14ac:dyDescent="0.2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</row>
    <row r="286" spans="1:54" x14ac:dyDescent="0.2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</row>
    <row r="287" spans="1:54" x14ac:dyDescent="0.2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</row>
    <row r="288" spans="1:54" x14ac:dyDescent="0.2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</row>
    <row r="289" spans="1:54" x14ac:dyDescent="0.2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</row>
    <row r="290" spans="1:54" x14ac:dyDescent="0.2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</row>
    <row r="291" spans="1:54" x14ac:dyDescent="0.2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</row>
    <row r="292" spans="1:54" x14ac:dyDescent="0.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</row>
    <row r="293" spans="1:54" x14ac:dyDescent="0.2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</row>
    <row r="294" spans="1:54" x14ac:dyDescent="0.2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</row>
    <row r="295" spans="1:54" x14ac:dyDescent="0.2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</row>
    <row r="296" spans="1:54" x14ac:dyDescent="0.2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</row>
    <row r="297" spans="1:54" x14ac:dyDescent="0.2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</row>
    <row r="298" spans="1:54" x14ac:dyDescent="0.2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</row>
    <row r="299" spans="1:54" x14ac:dyDescent="0.2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</row>
    <row r="300" spans="1:54" x14ac:dyDescent="0.2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</row>
    <row r="301" spans="1:54" x14ac:dyDescent="0.2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</row>
    <row r="302" spans="1:54" x14ac:dyDescent="0.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</row>
    <row r="303" spans="1:54" x14ac:dyDescent="0.2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</row>
    <row r="304" spans="1:54" x14ac:dyDescent="0.2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</row>
    <row r="305" spans="1:54" x14ac:dyDescent="0.2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</row>
    <row r="306" spans="1:54" x14ac:dyDescent="0.2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</row>
    <row r="307" spans="1:54" x14ac:dyDescent="0.2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</row>
    <row r="308" spans="1:54" x14ac:dyDescent="0.2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</row>
    <row r="309" spans="1:54" x14ac:dyDescent="0.2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</row>
    <row r="310" spans="1:54" x14ac:dyDescent="0.2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</row>
    <row r="311" spans="1:54" x14ac:dyDescent="0.2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</row>
    <row r="312" spans="1:54" x14ac:dyDescent="0.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</row>
    <row r="313" spans="1:54" x14ac:dyDescent="0.2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</row>
    <row r="314" spans="1:54" x14ac:dyDescent="0.2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</row>
    <row r="315" spans="1:54" x14ac:dyDescent="0.2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</row>
    <row r="316" spans="1:54" x14ac:dyDescent="0.2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</row>
    <row r="317" spans="1:54" x14ac:dyDescent="0.2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</row>
    <row r="318" spans="1:54" x14ac:dyDescent="0.2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</row>
    <row r="319" spans="1:54" x14ac:dyDescent="0.2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</row>
    <row r="320" spans="1:54" x14ac:dyDescent="0.2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</row>
    <row r="321" spans="1:54" x14ac:dyDescent="0.2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</row>
    <row r="322" spans="1:54" x14ac:dyDescent="0.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</row>
    <row r="323" spans="1:54" x14ac:dyDescent="0.2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</row>
    <row r="324" spans="1:54" x14ac:dyDescent="0.2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</row>
    <row r="325" spans="1:54" x14ac:dyDescent="0.2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</row>
    <row r="326" spans="1:54" x14ac:dyDescent="0.2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</row>
    <row r="327" spans="1:54" x14ac:dyDescent="0.2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</row>
    <row r="328" spans="1:54" x14ac:dyDescent="0.2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</row>
    <row r="329" spans="1:54" x14ac:dyDescent="0.2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</row>
    <row r="330" spans="1:54" x14ac:dyDescent="0.2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</row>
    <row r="331" spans="1:54" x14ac:dyDescent="0.2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</row>
    <row r="332" spans="1:54" x14ac:dyDescent="0.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</row>
    <row r="333" spans="1:54" x14ac:dyDescent="0.2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</row>
    <row r="334" spans="1:54" x14ac:dyDescent="0.2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</row>
    <row r="335" spans="1:54" x14ac:dyDescent="0.2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</row>
    <row r="336" spans="1:54" x14ac:dyDescent="0.2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</row>
    <row r="337" spans="1:54" x14ac:dyDescent="0.2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</row>
    <row r="338" spans="1:54" x14ac:dyDescent="0.2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</row>
    <row r="339" spans="1:54" x14ac:dyDescent="0.2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</row>
    <row r="340" spans="1:54" x14ac:dyDescent="0.2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</row>
    <row r="341" spans="1:54" x14ac:dyDescent="0.2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</row>
    <row r="342" spans="1:54" x14ac:dyDescent="0.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</row>
    <row r="343" spans="1:54" x14ac:dyDescent="0.2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</row>
    <row r="344" spans="1:54" x14ac:dyDescent="0.2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</row>
    <row r="345" spans="1:54" x14ac:dyDescent="0.2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</row>
    <row r="346" spans="1:54" x14ac:dyDescent="0.2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</row>
    <row r="347" spans="1:54" x14ac:dyDescent="0.2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</row>
    <row r="348" spans="1:54" x14ac:dyDescent="0.2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</row>
    <row r="349" spans="1:54" x14ac:dyDescent="0.2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</row>
    <row r="350" spans="1:54" x14ac:dyDescent="0.2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</row>
    <row r="351" spans="1:54" x14ac:dyDescent="0.2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</row>
    <row r="352" spans="1:54" x14ac:dyDescent="0.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</row>
    <row r="353" spans="1:54" x14ac:dyDescent="0.2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</row>
    <row r="354" spans="1:54" x14ac:dyDescent="0.2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</row>
    <row r="355" spans="1:54" x14ac:dyDescent="0.2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</row>
    <row r="356" spans="1:54" x14ac:dyDescent="0.2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</row>
    <row r="357" spans="1:54" x14ac:dyDescent="0.2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</row>
    <row r="358" spans="1:54" x14ac:dyDescent="0.2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</row>
    <row r="359" spans="1:54" x14ac:dyDescent="0.2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</row>
    <row r="360" spans="1:54" x14ac:dyDescent="0.2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</row>
    <row r="361" spans="1:54" x14ac:dyDescent="0.2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</row>
    <row r="362" spans="1:54" x14ac:dyDescent="0.2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</row>
    <row r="363" spans="1:54" x14ac:dyDescent="0.2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</row>
    <row r="364" spans="1:54" x14ac:dyDescent="0.2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</row>
    <row r="365" spans="1:54" x14ac:dyDescent="0.2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</row>
    <row r="366" spans="1:54" x14ac:dyDescent="0.2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</row>
    <row r="367" spans="1:54" x14ac:dyDescent="0.2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</row>
    <row r="368" spans="1:54" x14ac:dyDescent="0.2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</row>
    <row r="369" spans="1:54" x14ac:dyDescent="0.2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</row>
    <row r="370" spans="1:54" x14ac:dyDescent="0.2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</row>
    <row r="371" spans="1:54" x14ac:dyDescent="0.2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</row>
    <row r="372" spans="1:54" x14ac:dyDescent="0.2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</row>
    <row r="373" spans="1:54" x14ac:dyDescent="0.2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</row>
    <row r="374" spans="1:54" x14ac:dyDescent="0.2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</row>
    <row r="375" spans="1:54" x14ac:dyDescent="0.2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</row>
    <row r="376" spans="1:54" x14ac:dyDescent="0.2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</row>
    <row r="377" spans="1:54" x14ac:dyDescent="0.2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</row>
    <row r="378" spans="1:54" x14ac:dyDescent="0.2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</row>
    <row r="379" spans="1:54" x14ac:dyDescent="0.2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</row>
  </sheetData>
  <sheetProtection formatCells="0" formatColumns="0" formatRows="0" insertColumns="0" insertRows="0" insertHyperlinks="0" deleteColumns="0" deleteRows="0" sort="0" autoFilter="0" pivotTables="0"/>
  <mergeCells count="16">
    <mergeCell ref="A4:N4"/>
    <mergeCell ref="A65:N65"/>
    <mergeCell ref="A130:N130"/>
    <mergeCell ref="A202:N202"/>
    <mergeCell ref="A209:N209"/>
    <mergeCell ref="A260:N260"/>
    <mergeCell ref="A210:N210"/>
    <mergeCell ref="A6:N6"/>
    <mergeCell ref="A7:N7"/>
    <mergeCell ref="A70:N70"/>
    <mergeCell ref="A71:N71"/>
    <mergeCell ref="A139:N139"/>
    <mergeCell ref="A140:N140"/>
    <mergeCell ref="A68:N68"/>
    <mergeCell ref="A137:N137"/>
    <mergeCell ref="A207:N207"/>
  </mergeCells>
  <pageMargins left="0.23622047244094491" right="0.23622047244094491" top="0.39370078740157483" bottom="0.23622047244094491" header="0.19685039370078741" footer="0"/>
  <pageSetup scale="30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6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35"/>
  <sheetViews>
    <sheetView topLeftCell="A293" zoomScale="55" zoomScaleNormal="55" zoomScaleSheetLayoutView="50" zoomScalePageLayoutView="40" workbookViewId="0">
      <selection activeCell="A304" sqref="A304:N306"/>
    </sheetView>
  </sheetViews>
  <sheetFormatPr baseColWidth="10" defaultRowHeight="12.75" x14ac:dyDescent="0.2"/>
  <cols>
    <col min="1" max="1" width="21.7109375" style="45" customWidth="1"/>
    <col min="2" max="2" width="19.42578125" style="45" customWidth="1"/>
    <col min="3" max="3" width="20.5703125" style="45" customWidth="1"/>
    <col min="4" max="4" width="20.7109375" style="45" customWidth="1"/>
    <col min="5" max="6" width="20" style="45" bestFit="1" customWidth="1"/>
    <col min="7" max="8" width="19.140625" style="45" customWidth="1"/>
    <col min="9" max="9" width="19.5703125" style="45" bestFit="1" customWidth="1"/>
    <col min="10" max="11" width="18.5703125" style="45" customWidth="1"/>
    <col min="12" max="12" width="19.5703125" style="45" customWidth="1"/>
    <col min="13" max="13" width="19.140625" style="45" customWidth="1"/>
    <col min="14" max="14" width="21" style="45" customWidth="1"/>
    <col min="15" max="15" width="21.5703125" style="84" customWidth="1"/>
    <col min="16" max="16" width="21.5703125" style="45" customWidth="1"/>
    <col min="17" max="18" width="11.42578125" style="45"/>
    <col min="19" max="20" width="12.28515625" style="45" bestFit="1" customWidth="1"/>
    <col min="21" max="21" width="16.28515625" style="45" bestFit="1" customWidth="1"/>
    <col min="22" max="24" width="9.140625" style="45" bestFit="1" customWidth="1"/>
    <col min="25" max="26" width="12.28515625" style="45" bestFit="1" customWidth="1"/>
    <col min="27" max="27" width="16.28515625" style="45" bestFit="1" customWidth="1"/>
    <col min="28" max="30" width="9.140625" style="45" bestFit="1" customWidth="1"/>
    <col min="31" max="31" width="21.5703125" style="45" bestFit="1" customWidth="1"/>
    <col min="32" max="16384" width="11.42578125" style="45"/>
  </cols>
  <sheetData>
    <row r="1" spans="1:32" ht="87" customHeight="1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2" ht="36.75" customHeight="1" x14ac:dyDescent="0.4">
      <c r="A2" s="471" t="s">
        <v>133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</row>
    <row r="3" spans="1:32" ht="3.75" customHeight="1" x14ac:dyDescent="0.3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6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ht="26.25" x14ac:dyDescent="0.4">
      <c r="A4" s="482" t="s">
        <v>98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</row>
    <row r="5" spans="1:32" ht="26.25" x14ac:dyDescent="0.4">
      <c r="A5" s="483" t="s">
        <v>99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</row>
    <row r="6" spans="1:32" ht="6.75" customHeight="1" thickBot="1" x14ac:dyDescent="0.4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</row>
    <row r="7" spans="1:32" s="48" customFormat="1" ht="29.25" customHeight="1" x14ac:dyDescent="0.35">
      <c r="A7" s="133" t="s">
        <v>1</v>
      </c>
      <c r="B7" s="134" t="s">
        <v>2</v>
      </c>
      <c r="C7" s="134" t="s">
        <v>3</v>
      </c>
      <c r="D7" s="134" t="s">
        <v>4</v>
      </c>
      <c r="E7" s="134" t="s">
        <v>5</v>
      </c>
      <c r="F7" s="134" t="s">
        <v>6</v>
      </c>
      <c r="G7" s="134" t="s">
        <v>7</v>
      </c>
      <c r="H7" s="134" t="s">
        <v>8</v>
      </c>
      <c r="I7" s="134" t="s">
        <v>9</v>
      </c>
      <c r="J7" s="134" t="s">
        <v>10</v>
      </c>
      <c r="K7" s="134" t="s">
        <v>11</v>
      </c>
      <c r="L7" s="134" t="s">
        <v>12</v>
      </c>
      <c r="M7" s="134" t="s">
        <v>13</v>
      </c>
      <c r="N7" s="135" t="s">
        <v>14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</row>
    <row r="8" spans="1:32" s="48" customFormat="1" ht="33.75" customHeight="1" x14ac:dyDescent="0.35">
      <c r="A8" s="49" t="s">
        <v>60</v>
      </c>
      <c r="B8" s="5">
        <v>568753.99999999988</v>
      </c>
      <c r="C8" s="5">
        <v>202144</v>
      </c>
      <c r="D8" s="5">
        <v>44576</v>
      </c>
      <c r="E8" s="5">
        <v>158700.00000000003</v>
      </c>
      <c r="F8" s="5">
        <v>210182.00000000003</v>
      </c>
      <c r="G8" s="5">
        <v>459874</v>
      </c>
      <c r="H8" s="5">
        <v>501245</v>
      </c>
      <c r="I8" s="5">
        <v>137313</v>
      </c>
      <c r="J8" s="5">
        <v>40591.999999999993</v>
      </c>
      <c r="K8" s="5">
        <v>12198</v>
      </c>
      <c r="L8" s="5">
        <v>25478.000000000004</v>
      </c>
      <c r="M8" s="5">
        <v>524555</v>
      </c>
      <c r="N8" s="6">
        <f>SUM(B8:M8)</f>
        <v>2885611</v>
      </c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2"/>
      <c r="AC8" s="82"/>
      <c r="AD8" s="82"/>
      <c r="AE8" s="82"/>
      <c r="AF8" s="82"/>
    </row>
    <row r="9" spans="1:32" s="48" customFormat="1" ht="33.75" customHeight="1" x14ac:dyDescent="0.35">
      <c r="A9" s="49" t="s">
        <v>61</v>
      </c>
      <c r="B9" s="5">
        <v>26452</v>
      </c>
      <c r="C9" s="5">
        <v>22154</v>
      </c>
      <c r="D9" s="5">
        <v>25784</v>
      </c>
      <c r="E9" s="5">
        <v>46215</v>
      </c>
      <c r="F9" s="5">
        <v>63724</v>
      </c>
      <c r="G9" s="5">
        <v>46877</v>
      </c>
      <c r="H9" s="5">
        <v>36524</v>
      </c>
      <c r="I9" s="5">
        <v>28104.000000000004</v>
      </c>
      <c r="J9" s="5">
        <v>35241</v>
      </c>
      <c r="K9" s="5">
        <v>31204.000000000004</v>
      </c>
      <c r="L9" s="5">
        <v>17147</v>
      </c>
      <c r="M9" s="5">
        <v>30224</v>
      </c>
      <c r="N9" s="6">
        <f t="shared" ref="N9:N68" si="0">SUM(B9:M9)</f>
        <v>409650</v>
      </c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2"/>
      <c r="AC9" s="82"/>
      <c r="AD9" s="82"/>
      <c r="AE9" s="82"/>
      <c r="AF9" s="82"/>
    </row>
    <row r="10" spans="1:32" s="48" customFormat="1" ht="33.75" customHeight="1" x14ac:dyDescent="0.35">
      <c r="A10" s="49" t="s">
        <v>15</v>
      </c>
      <c r="B10" s="5">
        <v>1204</v>
      </c>
      <c r="C10" s="5">
        <v>500</v>
      </c>
      <c r="D10" s="5">
        <v>0</v>
      </c>
      <c r="E10" s="5">
        <v>352</v>
      </c>
      <c r="F10" s="5">
        <v>421</v>
      </c>
      <c r="G10" s="5">
        <v>15</v>
      </c>
      <c r="H10" s="5">
        <v>45</v>
      </c>
      <c r="I10" s="5">
        <v>453</v>
      </c>
      <c r="J10" s="5">
        <v>1874</v>
      </c>
      <c r="K10" s="5">
        <v>4854</v>
      </c>
      <c r="L10" s="5">
        <v>3012</v>
      </c>
      <c r="M10" s="5">
        <v>341</v>
      </c>
      <c r="N10" s="6">
        <f t="shared" si="0"/>
        <v>13071</v>
      </c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2"/>
      <c r="AC10" s="82"/>
      <c r="AD10" s="82"/>
      <c r="AE10" s="82"/>
      <c r="AF10" s="82"/>
    </row>
    <row r="11" spans="1:32" s="48" customFormat="1" ht="33.75" customHeight="1" x14ac:dyDescent="0.35">
      <c r="A11" s="49" t="s">
        <v>16</v>
      </c>
      <c r="B11" s="5">
        <v>565</v>
      </c>
      <c r="C11" s="5">
        <v>119</v>
      </c>
      <c r="D11" s="5">
        <v>158</v>
      </c>
      <c r="E11" s="5">
        <v>527</v>
      </c>
      <c r="F11" s="5">
        <v>101</v>
      </c>
      <c r="G11" s="5">
        <v>339</v>
      </c>
      <c r="H11" s="5">
        <v>1945</v>
      </c>
      <c r="I11" s="5">
        <v>897</v>
      </c>
      <c r="J11" s="5">
        <v>79</v>
      </c>
      <c r="K11" s="5">
        <v>298</v>
      </c>
      <c r="L11" s="5">
        <v>229</v>
      </c>
      <c r="M11" s="5">
        <v>324</v>
      </c>
      <c r="N11" s="6">
        <f t="shared" si="0"/>
        <v>5581</v>
      </c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2"/>
      <c r="AC11" s="82"/>
      <c r="AD11" s="82"/>
      <c r="AE11" s="82"/>
      <c r="AF11" s="82"/>
    </row>
    <row r="12" spans="1:32" s="48" customFormat="1" ht="33.75" customHeight="1" x14ac:dyDescent="0.35">
      <c r="A12" s="49" t="s">
        <v>62</v>
      </c>
      <c r="B12" s="5">
        <v>4786</v>
      </c>
      <c r="C12" s="5">
        <v>3425</v>
      </c>
      <c r="D12" s="5">
        <v>5214</v>
      </c>
      <c r="E12" s="5">
        <v>8214</v>
      </c>
      <c r="F12" s="5">
        <v>11394</v>
      </c>
      <c r="G12" s="5">
        <v>6546.9999999999991</v>
      </c>
      <c r="H12" s="5">
        <v>4568</v>
      </c>
      <c r="I12" s="5">
        <v>9213.9999999999982</v>
      </c>
      <c r="J12" s="5">
        <v>10850</v>
      </c>
      <c r="K12" s="5">
        <v>3859</v>
      </c>
      <c r="L12" s="5">
        <v>954</v>
      </c>
      <c r="M12" s="5">
        <v>1199.9999999999998</v>
      </c>
      <c r="N12" s="6">
        <f t="shared" si="0"/>
        <v>70225</v>
      </c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2"/>
      <c r="AC12" s="82"/>
      <c r="AD12" s="82"/>
      <c r="AE12" s="82"/>
      <c r="AF12" s="82"/>
    </row>
    <row r="13" spans="1:32" s="48" customFormat="1" ht="33.75" customHeight="1" x14ac:dyDescent="0.35">
      <c r="A13" s="49" t="s">
        <v>63</v>
      </c>
      <c r="B13" s="5">
        <v>24210</v>
      </c>
      <c r="C13" s="5">
        <v>5230</v>
      </c>
      <c r="D13" s="5">
        <v>4528</v>
      </c>
      <c r="E13" s="5">
        <v>18341</v>
      </c>
      <c r="F13" s="5">
        <v>29634</v>
      </c>
      <c r="G13" s="5">
        <v>5102</v>
      </c>
      <c r="H13" s="5">
        <v>988.99999999999989</v>
      </c>
      <c r="I13" s="5">
        <v>8954</v>
      </c>
      <c r="J13" s="5">
        <v>22989</v>
      </c>
      <c r="K13" s="5">
        <v>10186</v>
      </c>
      <c r="L13" s="5">
        <v>98809</v>
      </c>
      <c r="M13" s="5">
        <v>69897</v>
      </c>
      <c r="N13" s="6">
        <f t="shared" si="0"/>
        <v>298869</v>
      </c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2"/>
      <c r="AC13" s="82"/>
      <c r="AD13" s="82"/>
      <c r="AE13" s="82"/>
      <c r="AF13" s="82"/>
    </row>
    <row r="14" spans="1:32" s="48" customFormat="1" ht="33.75" customHeight="1" x14ac:dyDescent="0.35">
      <c r="A14" s="49" t="s">
        <v>17</v>
      </c>
      <c r="B14" s="5">
        <v>31924</v>
      </c>
      <c r="C14" s="5">
        <v>5718</v>
      </c>
      <c r="D14" s="5">
        <v>3215</v>
      </c>
      <c r="E14" s="5">
        <v>37268</v>
      </c>
      <c r="F14" s="5">
        <v>45223</v>
      </c>
      <c r="G14" s="5">
        <v>6121.9999999999991</v>
      </c>
      <c r="H14" s="5">
        <v>1568.0000000000002</v>
      </c>
      <c r="I14" s="5">
        <v>14598</v>
      </c>
      <c r="J14" s="5">
        <v>52989</v>
      </c>
      <c r="K14" s="5">
        <v>18521</v>
      </c>
      <c r="L14" s="5">
        <v>29254</v>
      </c>
      <c r="M14" s="5">
        <v>46984</v>
      </c>
      <c r="N14" s="6">
        <f t="shared" si="0"/>
        <v>293384</v>
      </c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2"/>
      <c r="AC14" s="82"/>
      <c r="AD14" s="82"/>
      <c r="AE14" s="82"/>
      <c r="AF14" s="82"/>
    </row>
    <row r="15" spans="1:32" s="48" customFormat="1" ht="33.75" customHeight="1" x14ac:dyDescent="0.35">
      <c r="A15" s="49" t="s">
        <v>18</v>
      </c>
      <c r="B15" s="5">
        <v>754</v>
      </c>
      <c r="C15" s="5">
        <v>321</v>
      </c>
      <c r="D15" s="5">
        <v>354</v>
      </c>
      <c r="E15" s="5">
        <v>989</v>
      </c>
      <c r="F15" s="5">
        <v>1089</v>
      </c>
      <c r="G15" s="5">
        <v>452</v>
      </c>
      <c r="H15" s="5">
        <v>920</v>
      </c>
      <c r="I15" s="5">
        <v>358</v>
      </c>
      <c r="J15" s="5">
        <v>2541</v>
      </c>
      <c r="K15" s="5">
        <v>1125</v>
      </c>
      <c r="L15" s="5">
        <v>391</v>
      </c>
      <c r="M15" s="5">
        <v>603</v>
      </c>
      <c r="N15" s="6">
        <f t="shared" si="0"/>
        <v>9897</v>
      </c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2"/>
      <c r="AC15" s="82"/>
      <c r="AD15" s="82"/>
      <c r="AE15" s="82"/>
      <c r="AF15" s="82"/>
    </row>
    <row r="16" spans="1:32" s="48" customFormat="1" ht="33.75" customHeight="1" x14ac:dyDescent="0.35">
      <c r="A16" s="49" t="s">
        <v>64</v>
      </c>
      <c r="B16" s="5">
        <v>8321.0000000000018</v>
      </c>
      <c r="C16" s="5">
        <v>5998</v>
      </c>
      <c r="D16" s="5">
        <v>9584</v>
      </c>
      <c r="E16" s="5">
        <v>46582</v>
      </c>
      <c r="F16" s="5">
        <v>75189</v>
      </c>
      <c r="G16" s="5">
        <v>32145.000000000004</v>
      </c>
      <c r="H16" s="5">
        <v>22457</v>
      </c>
      <c r="I16" s="5">
        <v>26988</v>
      </c>
      <c r="J16" s="5">
        <v>10637</v>
      </c>
      <c r="K16" s="5">
        <v>6203</v>
      </c>
      <c r="L16" s="5">
        <v>26544</v>
      </c>
      <c r="M16" s="5">
        <v>6631.0000000000009</v>
      </c>
      <c r="N16" s="6">
        <f t="shared" si="0"/>
        <v>277279</v>
      </c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2"/>
      <c r="AC16" s="82"/>
      <c r="AD16" s="82"/>
      <c r="AE16" s="82"/>
      <c r="AF16" s="82"/>
    </row>
    <row r="17" spans="1:32" s="48" customFormat="1" ht="33.75" customHeight="1" x14ac:dyDescent="0.35">
      <c r="A17" s="49" t="s">
        <v>100</v>
      </c>
      <c r="B17" s="5">
        <v>82</v>
      </c>
      <c r="C17" s="5">
        <v>130</v>
      </c>
      <c r="D17" s="5">
        <v>208</v>
      </c>
      <c r="E17" s="5">
        <v>23</v>
      </c>
      <c r="F17" s="5">
        <v>92</v>
      </c>
      <c r="G17" s="5">
        <v>150</v>
      </c>
      <c r="H17" s="5">
        <v>170</v>
      </c>
      <c r="I17" s="5">
        <v>56</v>
      </c>
      <c r="J17" s="5">
        <v>117</v>
      </c>
      <c r="K17" s="5">
        <v>58</v>
      </c>
      <c r="L17" s="5">
        <v>351</v>
      </c>
      <c r="M17" s="5">
        <v>403</v>
      </c>
      <c r="N17" s="6">
        <f t="shared" si="0"/>
        <v>1840</v>
      </c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2"/>
      <c r="AC17" s="82"/>
      <c r="AD17" s="82"/>
      <c r="AE17" s="82"/>
      <c r="AF17" s="82"/>
    </row>
    <row r="18" spans="1:32" s="48" customFormat="1" ht="33.75" customHeight="1" x14ac:dyDescent="0.35">
      <c r="A18" s="49" t="s">
        <v>19</v>
      </c>
      <c r="B18" s="5">
        <v>13127</v>
      </c>
      <c r="C18" s="5">
        <v>8112</v>
      </c>
      <c r="D18" s="5">
        <v>7021</v>
      </c>
      <c r="E18" s="5">
        <v>6621</v>
      </c>
      <c r="F18" s="5">
        <v>6852</v>
      </c>
      <c r="G18" s="5">
        <v>9253.9999999999982</v>
      </c>
      <c r="H18" s="5">
        <v>9899</v>
      </c>
      <c r="I18" s="5">
        <v>6398</v>
      </c>
      <c r="J18" s="5">
        <v>7640</v>
      </c>
      <c r="K18" s="5">
        <v>13744</v>
      </c>
      <c r="L18" s="5">
        <v>15006</v>
      </c>
      <c r="M18" s="5">
        <v>9010</v>
      </c>
      <c r="N18" s="6">
        <f t="shared" si="0"/>
        <v>112684</v>
      </c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2"/>
      <c r="AC18" s="82"/>
      <c r="AD18" s="82"/>
      <c r="AE18" s="82"/>
      <c r="AF18" s="82"/>
    </row>
    <row r="19" spans="1:32" s="48" customFormat="1" ht="33.75" customHeight="1" x14ac:dyDescent="0.35">
      <c r="A19" s="49" t="s">
        <v>20</v>
      </c>
      <c r="B19" s="5">
        <v>7898</v>
      </c>
      <c r="C19" s="5">
        <v>9521</v>
      </c>
      <c r="D19" s="5">
        <v>8951</v>
      </c>
      <c r="E19" s="5">
        <v>4295</v>
      </c>
      <c r="F19" s="5">
        <v>6248</v>
      </c>
      <c r="G19" s="5">
        <v>7489</v>
      </c>
      <c r="H19" s="5">
        <v>4569</v>
      </c>
      <c r="I19" s="5">
        <v>3985</v>
      </c>
      <c r="J19" s="5">
        <v>2015</v>
      </c>
      <c r="K19" s="5">
        <v>2651</v>
      </c>
      <c r="L19" s="5">
        <v>6541</v>
      </c>
      <c r="M19" s="5">
        <v>5766</v>
      </c>
      <c r="N19" s="6">
        <f t="shared" si="0"/>
        <v>69929</v>
      </c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2"/>
      <c r="AC19" s="82"/>
      <c r="AD19" s="82"/>
      <c r="AE19" s="82"/>
      <c r="AF19" s="82"/>
    </row>
    <row r="20" spans="1:32" s="48" customFormat="1" ht="33.75" customHeight="1" x14ac:dyDescent="0.35">
      <c r="A20" s="49" t="s">
        <v>21</v>
      </c>
      <c r="B20" s="5">
        <v>4966</v>
      </c>
      <c r="C20" s="5">
        <v>3882</v>
      </c>
      <c r="D20" s="5">
        <v>6854</v>
      </c>
      <c r="E20" s="5">
        <v>3658</v>
      </c>
      <c r="F20" s="5">
        <v>4156</v>
      </c>
      <c r="G20" s="5">
        <v>5120</v>
      </c>
      <c r="H20" s="5">
        <v>3989.0000000000005</v>
      </c>
      <c r="I20" s="5">
        <v>3168</v>
      </c>
      <c r="J20" s="5">
        <v>3489</v>
      </c>
      <c r="K20" s="5">
        <v>3342</v>
      </c>
      <c r="L20" s="5">
        <v>3548</v>
      </c>
      <c r="M20" s="5">
        <v>4014</v>
      </c>
      <c r="N20" s="6">
        <f t="shared" si="0"/>
        <v>50186</v>
      </c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2"/>
      <c r="AC20" s="82"/>
      <c r="AD20" s="82"/>
      <c r="AE20" s="82"/>
      <c r="AF20" s="82"/>
    </row>
    <row r="21" spans="1:32" s="48" customFormat="1" ht="33.75" customHeight="1" x14ac:dyDescent="0.35">
      <c r="A21" s="49" t="s">
        <v>65</v>
      </c>
      <c r="B21" s="5">
        <v>8520</v>
      </c>
      <c r="C21" s="5">
        <v>7521</v>
      </c>
      <c r="D21" s="5">
        <v>7621.0000000000009</v>
      </c>
      <c r="E21" s="5">
        <v>6212</v>
      </c>
      <c r="F21" s="5">
        <v>6340</v>
      </c>
      <c r="G21" s="5">
        <v>5200.9999999999991</v>
      </c>
      <c r="H21" s="5">
        <v>5214</v>
      </c>
      <c r="I21" s="5">
        <v>5621</v>
      </c>
      <c r="J21" s="5">
        <v>4813</v>
      </c>
      <c r="K21" s="5">
        <v>6049</v>
      </c>
      <c r="L21" s="5">
        <v>4544</v>
      </c>
      <c r="M21" s="5">
        <v>3429</v>
      </c>
      <c r="N21" s="6">
        <f t="shared" si="0"/>
        <v>71085</v>
      </c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2"/>
      <c r="AC21" s="82"/>
      <c r="AD21" s="82"/>
      <c r="AE21" s="82"/>
      <c r="AF21" s="82"/>
    </row>
    <row r="22" spans="1:32" s="48" customFormat="1" ht="33.75" customHeight="1" x14ac:dyDescent="0.35">
      <c r="A22" s="49" t="s">
        <v>22</v>
      </c>
      <c r="B22" s="5">
        <v>17913</v>
      </c>
      <c r="C22" s="5">
        <v>25100</v>
      </c>
      <c r="D22" s="5">
        <v>25102</v>
      </c>
      <c r="E22" s="5">
        <v>21613</v>
      </c>
      <c r="F22" s="5">
        <v>26333</v>
      </c>
      <c r="G22" s="5">
        <v>30124</v>
      </c>
      <c r="H22" s="5">
        <v>23653.999999999996</v>
      </c>
      <c r="I22" s="5">
        <v>23547</v>
      </c>
      <c r="J22" s="5">
        <v>19807</v>
      </c>
      <c r="K22" s="5">
        <v>22699</v>
      </c>
      <c r="L22" s="5">
        <v>23227</v>
      </c>
      <c r="M22" s="5">
        <v>19945</v>
      </c>
      <c r="N22" s="6">
        <f t="shared" si="0"/>
        <v>279064</v>
      </c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2"/>
      <c r="AC22" s="82"/>
      <c r="AD22" s="82"/>
      <c r="AE22" s="82"/>
      <c r="AF22" s="82"/>
    </row>
    <row r="23" spans="1:32" s="48" customFormat="1" ht="33.75" customHeight="1" x14ac:dyDescent="0.35">
      <c r="A23" s="49" t="s">
        <v>101</v>
      </c>
      <c r="B23" s="5">
        <v>304</v>
      </c>
      <c r="C23" s="5">
        <v>205</v>
      </c>
      <c r="D23" s="5">
        <v>733</v>
      </c>
      <c r="E23" s="5">
        <v>271</v>
      </c>
      <c r="F23" s="5">
        <v>84</v>
      </c>
      <c r="G23" s="5">
        <v>102</v>
      </c>
      <c r="H23" s="5">
        <v>117</v>
      </c>
      <c r="I23" s="5">
        <v>170</v>
      </c>
      <c r="J23" s="5">
        <v>397</v>
      </c>
      <c r="K23" s="5">
        <v>385</v>
      </c>
      <c r="L23" s="5">
        <v>270</v>
      </c>
      <c r="M23" s="5">
        <v>67</v>
      </c>
      <c r="N23" s="6">
        <f t="shared" si="0"/>
        <v>3105</v>
      </c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2"/>
      <c r="AC23" s="82"/>
      <c r="AD23" s="82"/>
      <c r="AE23" s="82"/>
      <c r="AF23" s="82"/>
    </row>
    <row r="24" spans="1:32" s="48" customFormat="1" ht="33.75" customHeight="1" x14ac:dyDescent="0.35">
      <c r="A24" s="49" t="s">
        <v>66</v>
      </c>
      <c r="B24" s="5">
        <v>6584.0000000000009</v>
      </c>
      <c r="C24" s="5">
        <v>4598</v>
      </c>
      <c r="D24" s="5">
        <v>3152</v>
      </c>
      <c r="E24" s="5">
        <v>2598</v>
      </c>
      <c r="F24" s="5">
        <v>3484</v>
      </c>
      <c r="G24" s="5">
        <v>3584.0000000000005</v>
      </c>
      <c r="H24" s="5">
        <v>3423</v>
      </c>
      <c r="I24" s="5">
        <v>2784.9999999999995</v>
      </c>
      <c r="J24" s="5">
        <v>4913</v>
      </c>
      <c r="K24" s="5">
        <v>3815</v>
      </c>
      <c r="L24" s="5">
        <v>4164</v>
      </c>
      <c r="M24" s="5">
        <v>4582</v>
      </c>
      <c r="N24" s="6">
        <f t="shared" si="0"/>
        <v>47682</v>
      </c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2"/>
      <c r="AC24" s="82"/>
      <c r="AD24" s="82"/>
      <c r="AE24" s="82"/>
      <c r="AF24" s="82"/>
    </row>
    <row r="25" spans="1:32" s="48" customFormat="1" ht="33.75" customHeight="1" x14ac:dyDescent="0.35">
      <c r="A25" s="49" t="s">
        <v>23</v>
      </c>
      <c r="B25" s="5">
        <v>254</v>
      </c>
      <c r="C25" s="5">
        <v>0</v>
      </c>
      <c r="D25" s="5">
        <v>65</v>
      </c>
      <c r="E25" s="5">
        <v>0</v>
      </c>
      <c r="F25" s="5">
        <v>0</v>
      </c>
      <c r="G25" s="5">
        <v>33</v>
      </c>
      <c r="H25" s="5">
        <v>0</v>
      </c>
      <c r="I25" s="5">
        <v>0</v>
      </c>
      <c r="J25" s="5">
        <v>0</v>
      </c>
      <c r="K25" s="5">
        <v>678</v>
      </c>
      <c r="L25" s="5">
        <v>2328</v>
      </c>
      <c r="M25" s="5">
        <v>2112</v>
      </c>
      <c r="N25" s="6">
        <f t="shared" si="0"/>
        <v>5470</v>
      </c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2"/>
      <c r="AC25" s="82"/>
      <c r="AD25" s="82"/>
      <c r="AE25" s="82"/>
      <c r="AF25" s="82"/>
    </row>
    <row r="26" spans="1:32" s="48" customFormat="1" ht="33.75" customHeight="1" x14ac:dyDescent="0.35">
      <c r="A26" s="49" t="s">
        <v>24</v>
      </c>
      <c r="B26" s="5">
        <v>7209.9999999999991</v>
      </c>
      <c r="C26" s="5">
        <v>5781</v>
      </c>
      <c r="D26" s="5">
        <v>4852.0000000000009</v>
      </c>
      <c r="E26" s="5">
        <v>2849</v>
      </c>
      <c r="F26" s="5">
        <v>12687</v>
      </c>
      <c r="G26" s="5">
        <v>8954</v>
      </c>
      <c r="H26" s="5">
        <v>6989</v>
      </c>
      <c r="I26" s="5">
        <v>5698.0000000000009</v>
      </c>
      <c r="J26" s="5">
        <v>6458</v>
      </c>
      <c r="K26" s="5">
        <v>5520</v>
      </c>
      <c r="L26" s="5">
        <v>6903</v>
      </c>
      <c r="M26" s="5">
        <v>3214</v>
      </c>
      <c r="N26" s="6">
        <f t="shared" si="0"/>
        <v>77115</v>
      </c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2"/>
      <c r="AC26" s="82"/>
      <c r="AD26" s="82"/>
      <c r="AE26" s="82"/>
      <c r="AF26" s="82"/>
    </row>
    <row r="27" spans="1:32" s="48" customFormat="1" ht="33.75" customHeight="1" x14ac:dyDescent="0.35">
      <c r="A27" s="49" t="s">
        <v>25</v>
      </c>
      <c r="B27" s="5">
        <v>3214</v>
      </c>
      <c r="C27" s="5">
        <v>2012</v>
      </c>
      <c r="D27" s="5">
        <v>1564</v>
      </c>
      <c r="E27" s="5">
        <v>1324</v>
      </c>
      <c r="F27" s="5">
        <v>1862</v>
      </c>
      <c r="G27" s="5">
        <v>1320</v>
      </c>
      <c r="H27" s="5">
        <v>1324.0000000000002</v>
      </c>
      <c r="I27" s="5">
        <v>878</v>
      </c>
      <c r="J27" s="5">
        <v>1998</v>
      </c>
      <c r="K27" s="5">
        <v>1698</v>
      </c>
      <c r="L27" s="5">
        <v>3025</v>
      </c>
      <c r="M27" s="5">
        <v>2551</v>
      </c>
      <c r="N27" s="6">
        <f t="shared" si="0"/>
        <v>22770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2"/>
      <c r="AC27" s="82"/>
      <c r="AD27" s="82"/>
      <c r="AE27" s="82"/>
      <c r="AF27" s="82"/>
    </row>
    <row r="28" spans="1:32" s="48" customFormat="1" ht="33.75" customHeight="1" x14ac:dyDescent="0.35">
      <c r="A28" s="49" t="s">
        <v>26</v>
      </c>
      <c r="B28" s="5">
        <v>10452</v>
      </c>
      <c r="C28" s="5">
        <v>4215</v>
      </c>
      <c r="D28" s="5">
        <v>1887</v>
      </c>
      <c r="E28" s="5">
        <v>5350</v>
      </c>
      <c r="F28" s="5">
        <v>4708</v>
      </c>
      <c r="G28" s="5">
        <v>3012</v>
      </c>
      <c r="H28" s="5">
        <v>4569</v>
      </c>
      <c r="I28" s="5">
        <v>4011.9999999999995</v>
      </c>
      <c r="J28" s="5">
        <v>10005</v>
      </c>
      <c r="K28" s="5">
        <v>2109.0000000000005</v>
      </c>
      <c r="L28" s="5">
        <v>9511</v>
      </c>
      <c r="M28" s="5">
        <v>12024</v>
      </c>
      <c r="N28" s="6">
        <f t="shared" si="0"/>
        <v>71854</v>
      </c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2"/>
      <c r="AC28" s="82"/>
      <c r="AD28" s="82"/>
      <c r="AE28" s="82"/>
      <c r="AF28" s="82"/>
    </row>
    <row r="29" spans="1:32" s="48" customFormat="1" ht="33.75" customHeight="1" x14ac:dyDescent="0.35">
      <c r="A29" s="49" t="s">
        <v>27</v>
      </c>
      <c r="B29" s="5">
        <v>754</v>
      </c>
      <c r="C29" s="5">
        <v>894.99999999999989</v>
      </c>
      <c r="D29" s="5">
        <v>998.00000000000011</v>
      </c>
      <c r="E29" s="5">
        <v>1054</v>
      </c>
      <c r="F29" s="5">
        <v>612</v>
      </c>
      <c r="G29" s="5">
        <v>654</v>
      </c>
      <c r="H29" s="5">
        <v>354</v>
      </c>
      <c r="I29" s="5">
        <v>436</v>
      </c>
      <c r="J29" s="5">
        <v>851.99999999999989</v>
      </c>
      <c r="K29" s="5">
        <v>660</v>
      </c>
      <c r="L29" s="5">
        <v>894.99999999999989</v>
      </c>
      <c r="M29" s="5">
        <v>752</v>
      </c>
      <c r="N29" s="6">
        <f t="shared" si="0"/>
        <v>8916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2"/>
      <c r="AC29" s="82"/>
      <c r="AD29" s="82"/>
      <c r="AE29" s="82"/>
      <c r="AF29" s="82"/>
    </row>
    <row r="30" spans="1:32" s="48" customFormat="1" ht="33.75" customHeight="1" x14ac:dyDescent="0.35">
      <c r="A30" s="49" t="s">
        <v>28</v>
      </c>
      <c r="B30" s="5">
        <v>1524</v>
      </c>
      <c r="C30" s="5">
        <v>1293</v>
      </c>
      <c r="D30" s="5">
        <v>1238</v>
      </c>
      <c r="E30" s="5">
        <v>1194</v>
      </c>
      <c r="F30" s="5">
        <v>1522</v>
      </c>
      <c r="G30" s="5">
        <v>1652</v>
      </c>
      <c r="H30" s="5">
        <v>1952</v>
      </c>
      <c r="I30" s="5">
        <v>1678</v>
      </c>
      <c r="J30" s="5">
        <v>1846</v>
      </c>
      <c r="K30" s="5">
        <v>1556</v>
      </c>
      <c r="L30" s="5">
        <v>1285</v>
      </c>
      <c r="M30" s="5">
        <v>2390</v>
      </c>
      <c r="N30" s="6">
        <f t="shared" si="0"/>
        <v>19130</v>
      </c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2"/>
      <c r="AC30" s="82"/>
      <c r="AD30" s="82"/>
      <c r="AE30" s="82"/>
      <c r="AF30" s="82"/>
    </row>
    <row r="31" spans="1:32" s="48" customFormat="1" ht="33.75" customHeight="1" x14ac:dyDescent="0.35">
      <c r="A31" s="49" t="s">
        <v>29</v>
      </c>
      <c r="B31" s="5">
        <v>820.99999999999989</v>
      </c>
      <c r="C31" s="5">
        <v>900.99999999999989</v>
      </c>
      <c r="D31" s="5">
        <v>653</v>
      </c>
      <c r="E31" s="5">
        <v>556</v>
      </c>
      <c r="F31" s="5">
        <v>1452</v>
      </c>
      <c r="G31" s="5">
        <v>684</v>
      </c>
      <c r="H31" s="5">
        <v>753</v>
      </c>
      <c r="I31" s="5">
        <v>1000</v>
      </c>
      <c r="J31" s="5">
        <v>1125</v>
      </c>
      <c r="K31" s="5">
        <v>1094</v>
      </c>
      <c r="L31" s="5">
        <v>791</v>
      </c>
      <c r="M31" s="5">
        <v>849</v>
      </c>
      <c r="N31" s="6">
        <f t="shared" si="0"/>
        <v>10679</v>
      </c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2"/>
      <c r="AC31" s="82"/>
      <c r="AD31" s="82"/>
      <c r="AE31" s="82"/>
      <c r="AF31" s="82"/>
    </row>
    <row r="32" spans="1:32" s="48" customFormat="1" ht="33.75" customHeight="1" x14ac:dyDescent="0.35">
      <c r="A32" s="49" t="s">
        <v>30</v>
      </c>
      <c r="B32" s="5">
        <v>32</v>
      </c>
      <c r="C32" s="5">
        <v>85</v>
      </c>
      <c r="D32" s="5">
        <v>266</v>
      </c>
      <c r="E32" s="5">
        <v>85</v>
      </c>
      <c r="F32" s="5">
        <v>24</v>
      </c>
      <c r="G32" s="5">
        <v>124</v>
      </c>
      <c r="H32" s="5">
        <v>125</v>
      </c>
      <c r="I32" s="5">
        <v>65</v>
      </c>
      <c r="J32" s="5">
        <v>560</v>
      </c>
      <c r="K32" s="5">
        <v>5012</v>
      </c>
      <c r="L32" s="5">
        <v>584</v>
      </c>
      <c r="M32" s="5">
        <v>140</v>
      </c>
      <c r="N32" s="6">
        <f t="shared" si="0"/>
        <v>7102</v>
      </c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2"/>
      <c r="AC32" s="82"/>
      <c r="AD32" s="82"/>
      <c r="AE32" s="82"/>
      <c r="AF32" s="82"/>
    </row>
    <row r="33" spans="1:32" s="48" customFormat="1" ht="33.75" customHeight="1" x14ac:dyDescent="0.35">
      <c r="A33" s="49" t="s">
        <v>31</v>
      </c>
      <c r="B33" s="5">
        <v>1021.0000000000001</v>
      </c>
      <c r="C33" s="5">
        <v>1273</v>
      </c>
      <c r="D33" s="5">
        <v>998.99999999999989</v>
      </c>
      <c r="E33" s="5">
        <v>854</v>
      </c>
      <c r="F33" s="5">
        <v>920</v>
      </c>
      <c r="G33" s="5">
        <v>1012</v>
      </c>
      <c r="H33" s="5">
        <v>1320</v>
      </c>
      <c r="I33" s="5">
        <v>877</v>
      </c>
      <c r="J33" s="5">
        <v>858</v>
      </c>
      <c r="K33" s="5">
        <v>1542</v>
      </c>
      <c r="L33" s="5">
        <v>1014</v>
      </c>
      <c r="M33" s="5">
        <v>1502</v>
      </c>
      <c r="N33" s="6">
        <f t="shared" si="0"/>
        <v>13192</v>
      </c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2"/>
      <c r="AC33" s="82"/>
      <c r="AD33" s="82"/>
      <c r="AE33" s="82"/>
      <c r="AF33" s="82"/>
    </row>
    <row r="34" spans="1:32" s="48" customFormat="1" ht="33.75" customHeight="1" x14ac:dyDescent="0.35">
      <c r="A34" s="49" t="s">
        <v>32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16068.311688311685</v>
      </c>
      <c r="K34" s="5">
        <v>27540</v>
      </c>
      <c r="L34" s="5">
        <v>27884.41558441559</v>
      </c>
      <c r="M34" s="5">
        <v>13507.272727272728</v>
      </c>
      <c r="N34" s="6">
        <f t="shared" si="0"/>
        <v>85000</v>
      </c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2"/>
      <c r="AC34" s="82"/>
      <c r="AD34" s="82"/>
      <c r="AE34" s="82"/>
      <c r="AF34" s="82"/>
    </row>
    <row r="35" spans="1:32" s="48" customFormat="1" ht="33.75" customHeight="1" x14ac:dyDescent="0.35">
      <c r="A35" s="49" t="s">
        <v>33</v>
      </c>
      <c r="B35" s="5">
        <v>1024</v>
      </c>
      <c r="C35" s="5">
        <v>1349</v>
      </c>
      <c r="D35" s="5">
        <v>1024</v>
      </c>
      <c r="E35" s="5">
        <v>1084</v>
      </c>
      <c r="F35" s="5">
        <v>1314</v>
      </c>
      <c r="G35" s="5">
        <v>1323</v>
      </c>
      <c r="H35" s="5">
        <v>1921</v>
      </c>
      <c r="I35" s="5">
        <v>1440</v>
      </c>
      <c r="J35" s="5">
        <v>1895</v>
      </c>
      <c r="K35" s="5">
        <v>950.99999999999989</v>
      </c>
      <c r="L35" s="5">
        <v>1320</v>
      </c>
      <c r="M35" s="5">
        <v>537</v>
      </c>
      <c r="N35" s="6">
        <f t="shared" si="0"/>
        <v>15182</v>
      </c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2"/>
      <c r="AC35" s="82"/>
      <c r="AD35" s="82"/>
      <c r="AE35" s="82"/>
      <c r="AF35" s="82"/>
    </row>
    <row r="36" spans="1:32" s="48" customFormat="1" ht="33.75" customHeight="1" x14ac:dyDescent="0.35">
      <c r="A36" s="49" t="s">
        <v>34</v>
      </c>
      <c r="B36" s="5">
        <v>325</v>
      </c>
      <c r="C36" s="5">
        <v>420</v>
      </c>
      <c r="D36" s="5">
        <v>386</v>
      </c>
      <c r="E36" s="5">
        <v>252</v>
      </c>
      <c r="F36" s="5">
        <v>365</v>
      </c>
      <c r="G36" s="5">
        <v>210</v>
      </c>
      <c r="H36" s="5">
        <v>451.99999999999994</v>
      </c>
      <c r="I36" s="5">
        <v>321</v>
      </c>
      <c r="J36" s="5">
        <v>412</v>
      </c>
      <c r="K36" s="5">
        <v>619.99999999999989</v>
      </c>
      <c r="L36" s="5">
        <v>458</v>
      </c>
      <c r="M36" s="5">
        <v>401</v>
      </c>
      <c r="N36" s="6">
        <f t="shared" si="0"/>
        <v>4622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2"/>
      <c r="AC36" s="82"/>
      <c r="AD36" s="82"/>
      <c r="AE36" s="82"/>
      <c r="AF36" s="82"/>
    </row>
    <row r="37" spans="1:32" s="48" customFormat="1" ht="33.75" customHeight="1" x14ac:dyDescent="0.35">
      <c r="A37" s="49" t="s">
        <v>68</v>
      </c>
      <c r="B37" s="5">
        <v>248</v>
      </c>
      <c r="C37" s="5">
        <v>146</v>
      </c>
      <c r="D37" s="5">
        <v>80</v>
      </c>
      <c r="E37" s="5">
        <v>60</v>
      </c>
      <c r="F37" s="5">
        <v>98</v>
      </c>
      <c r="G37" s="5">
        <v>106</v>
      </c>
      <c r="H37" s="5">
        <v>241</v>
      </c>
      <c r="I37" s="5">
        <v>49</v>
      </c>
      <c r="J37" s="5">
        <v>125</v>
      </c>
      <c r="K37" s="5">
        <v>96</v>
      </c>
      <c r="L37" s="5">
        <v>99</v>
      </c>
      <c r="M37" s="5">
        <v>67</v>
      </c>
      <c r="N37" s="6">
        <f t="shared" si="0"/>
        <v>1415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2"/>
      <c r="AC37" s="82"/>
      <c r="AD37" s="82"/>
      <c r="AE37" s="82"/>
      <c r="AF37" s="82"/>
    </row>
    <row r="38" spans="1:32" s="48" customFormat="1" ht="33.75" customHeight="1" x14ac:dyDescent="0.35">
      <c r="A38" s="49" t="s">
        <v>69</v>
      </c>
      <c r="B38" s="5">
        <v>539</v>
      </c>
      <c r="C38" s="5">
        <v>454</v>
      </c>
      <c r="D38" s="5">
        <v>358</v>
      </c>
      <c r="E38" s="5">
        <v>404</v>
      </c>
      <c r="F38" s="5">
        <v>749</v>
      </c>
      <c r="G38" s="5">
        <v>524</v>
      </c>
      <c r="H38" s="5">
        <v>529</v>
      </c>
      <c r="I38" s="5">
        <v>518</v>
      </c>
      <c r="J38" s="5">
        <v>551</v>
      </c>
      <c r="K38" s="5">
        <v>521</v>
      </c>
      <c r="L38" s="5">
        <v>521</v>
      </c>
      <c r="M38" s="5">
        <v>454</v>
      </c>
      <c r="N38" s="6">
        <f t="shared" si="0"/>
        <v>6122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2"/>
      <c r="AC38" s="82"/>
      <c r="AD38" s="82"/>
      <c r="AE38" s="82"/>
      <c r="AF38" s="82"/>
    </row>
    <row r="39" spans="1:32" s="48" customFormat="1" ht="33.75" customHeight="1" x14ac:dyDescent="0.35">
      <c r="A39" s="49" t="s">
        <v>35</v>
      </c>
      <c r="B39" s="5">
        <v>230</v>
      </c>
      <c r="C39" s="5">
        <v>103</v>
      </c>
      <c r="D39" s="5">
        <v>139</v>
      </c>
      <c r="E39" s="5">
        <v>189</v>
      </c>
      <c r="F39" s="5">
        <v>126</v>
      </c>
      <c r="G39" s="5">
        <v>129</v>
      </c>
      <c r="H39" s="5">
        <v>256</v>
      </c>
      <c r="I39" s="5">
        <v>85</v>
      </c>
      <c r="J39" s="5">
        <v>90</v>
      </c>
      <c r="K39" s="5">
        <v>142</v>
      </c>
      <c r="L39" s="5">
        <v>112</v>
      </c>
      <c r="M39" s="5">
        <v>154</v>
      </c>
      <c r="N39" s="6">
        <f t="shared" si="0"/>
        <v>1755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2"/>
      <c r="AC39" s="82"/>
      <c r="AD39" s="82"/>
      <c r="AE39" s="82"/>
      <c r="AF39" s="82"/>
    </row>
    <row r="40" spans="1:32" s="48" customFormat="1" ht="33.75" customHeight="1" x14ac:dyDescent="0.35">
      <c r="A40" s="49" t="s">
        <v>70</v>
      </c>
      <c r="B40" s="5">
        <v>1175</v>
      </c>
      <c r="C40" s="5">
        <v>1841</v>
      </c>
      <c r="D40" s="5">
        <v>1201</v>
      </c>
      <c r="E40" s="5">
        <v>883</v>
      </c>
      <c r="F40" s="5">
        <v>577</v>
      </c>
      <c r="G40" s="5">
        <v>439</v>
      </c>
      <c r="H40" s="5">
        <v>498</v>
      </c>
      <c r="I40" s="5">
        <v>389</v>
      </c>
      <c r="J40" s="5">
        <v>320</v>
      </c>
      <c r="K40" s="5">
        <v>1201</v>
      </c>
      <c r="L40" s="5">
        <v>1170</v>
      </c>
      <c r="M40" s="5">
        <v>1145</v>
      </c>
      <c r="N40" s="6">
        <f t="shared" si="0"/>
        <v>10839</v>
      </c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2"/>
      <c r="AC40" s="82"/>
      <c r="AD40" s="82"/>
      <c r="AE40" s="82"/>
      <c r="AF40" s="82"/>
    </row>
    <row r="41" spans="1:32" s="48" customFormat="1" ht="33.75" customHeight="1" x14ac:dyDescent="0.35">
      <c r="A41" s="49" t="s">
        <v>37</v>
      </c>
      <c r="B41" s="5">
        <v>354</v>
      </c>
      <c r="C41" s="5">
        <v>232</v>
      </c>
      <c r="D41" s="5">
        <v>325</v>
      </c>
      <c r="E41" s="5">
        <v>245</v>
      </c>
      <c r="F41" s="5">
        <v>242</v>
      </c>
      <c r="G41" s="5">
        <v>215</v>
      </c>
      <c r="H41" s="5">
        <v>120</v>
      </c>
      <c r="I41" s="5">
        <v>139</v>
      </c>
      <c r="J41" s="5">
        <v>158</v>
      </c>
      <c r="K41" s="5">
        <v>175</v>
      </c>
      <c r="L41" s="5">
        <v>237</v>
      </c>
      <c r="M41" s="5">
        <v>183</v>
      </c>
      <c r="N41" s="6">
        <f t="shared" si="0"/>
        <v>2625</v>
      </c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2"/>
      <c r="AC41" s="82"/>
      <c r="AD41" s="82"/>
      <c r="AE41" s="82"/>
      <c r="AF41" s="82"/>
    </row>
    <row r="42" spans="1:32" s="48" customFormat="1" ht="33.75" customHeight="1" x14ac:dyDescent="0.35">
      <c r="A42" s="49" t="s">
        <v>38</v>
      </c>
      <c r="B42" s="5">
        <v>214</v>
      </c>
      <c r="C42" s="5">
        <v>286</v>
      </c>
      <c r="D42" s="5">
        <v>278</v>
      </c>
      <c r="E42" s="5">
        <v>126</v>
      </c>
      <c r="F42" s="5">
        <v>100.99999999999999</v>
      </c>
      <c r="G42" s="5">
        <v>132</v>
      </c>
      <c r="H42" s="5">
        <v>312</v>
      </c>
      <c r="I42" s="5">
        <v>45</v>
      </c>
      <c r="J42" s="5">
        <v>182</v>
      </c>
      <c r="K42" s="5">
        <v>120</v>
      </c>
      <c r="L42" s="5">
        <v>275</v>
      </c>
      <c r="M42" s="5">
        <v>198</v>
      </c>
      <c r="N42" s="6">
        <f t="shared" si="0"/>
        <v>2269</v>
      </c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2"/>
      <c r="AC42" s="82"/>
      <c r="AD42" s="82"/>
      <c r="AE42" s="82"/>
      <c r="AF42" s="82"/>
    </row>
    <row r="43" spans="1:32" s="48" customFormat="1" ht="33.75" customHeight="1" x14ac:dyDescent="0.35">
      <c r="A43" s="49" t="s">
        <v>102</v>
      </c>
      <c r="B43" s="5">
        <v>314</v>
      </c>
      <c r="C43" s="5">
        <v>160</v>
      </c>
      <c r="D43" s="5">
        <v>208</v>
      </c>
      <c r="E43" s="5">
        <v>224</v>
      </c>
      <c r="F43" s="5">
        <v>152</v>
      </c>
      <c r="G43" s="5">
        <v>120</v>
      </c>
      <c r="H43" s="5">
        <v>109</v>
      </c>
      <c r="I43" s="5">
        <v>164</v>
      </c>
      <c r="J43" s="5">
        <v>376</v>
      </c>
      <c r="K43" s="5">
        <v>540</v>
      </c>
      <c r="L43" s="5">
        <v>286</v>
      </c>
      <c r="M43" s="5">
        <v>421.99999999999994</v>
      </c>
      <c r="N43" s="6">
        <f t="shared" si="0"/>
        <v>3075</v>
      </c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2"/>
      <c r="AC43" s="82"/>
      <c r="AD43" s="82"/>
      <c r="AE43" s="82"/>
      <c r="AF43" s="82"/>
    </row>
    <row r="44" spans="1:32" s="48" customFormat="1" ht="33.75" customHeight="1" x14ac:dyDescent="0.35">
      <c r="A44" s="49" t="s">
        <v>103</v>
      </c>
      <c r="B44" s="5">
        <v>0</v>
      </c>
      <c r="C44" s="5">
        <v>0</v>
      </c>
      <c r="D44" s="5">
        <v>0</v>
      </c>
      <c r="E44" s="5">
        <v>8</v>
      </c>
      <c r="F44" s="5">
        <v>10</v>
      </c>
      <c r="G44" s="5">
        <v>0</v>
      </c>
      <c r="H44" s="5">
        <v>0</v>
      </c>
      <c r="I44" s="5">
        <v>4</v>
      </c>
      <c r="J44" s="5">
        <v>0</v>
      </c>
      <c r="K44" s="5">
        <v>12</v>
      </c>
      <c r="L44" s="5">
        <v>25</v>
      </c>
      <c r="M44" s="5">
        <v>0</v>
      </c>
      <c r="N44" s="6">
        <f t="shared" si="0"/>
        <v>59</v>
      </c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2"/>
      <c r="AC44" s="82"/>
      <c r="AD44" s="82"/>
      <c r="AE44" s="82"/>
      <c r="AF44" s="82"/>
    </row>
    <row r="45" spans="1:32" s="48" customFormat="1" ht="33.75" customHeight="1" x14ac:dyDescent="0.35">
      <c r="A45" s="49" t="s">
        <v>104</v>
      </c>
      <c r="B45" s="5">
        <v>146</v>
      </c>
      <c r="C45" s="5">
        <v>160</v>
      </c>
      <c r="D45" s="5">
        <v>40</v>
      </c>
      <c r="E45" s="5">
        <v>185</v>
      </c>
      <c r="F45" s="5">
        <v>87</v>
      </c>
      <c r="G45" s="5">
        <v>36</v>
      </c>
      <c r="H45" s="5">
        <v>54</v>
      </c>
      <c r="I45" s="5">
        <v>40</v>
      </c>
      <c r="J45" s="5">
        <v>175</v>
      </c>
      <c r="K45" s="5">
        <v>118</v>
      </c>
      <c r="L45" s="5">
        <v>125</v>
      </c>
      <c r="M45" s="5">
        <v>175</v>
      </c>
      <c r="N45" s="6">
        <f t="shared" si="0"/>
        <v>1341</v>
      </c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2"/>
      <c r="AC45" s="82"/>
      <c r="AD45" s="82"/>
      <c r="AE45" s="82"/>
      <c r="AF45" s="82"/>
    </row>
    <row r="46" spans="1:32" s="48" customFormat="1" ht="33.75" customHeight="1" x14ac:dyDescent="0.35">
      <c r="A46" s="49" t="s">
        <v>105</v>
      </c>
      <c r="B46" s="5">
        <v>62</v>
      </c>
      <c r="C46" s="5">
        <v>926</v>
      </c>
      <c r="D46" s="5">
        <v>88</v>
      </c>
      <c r="E46" s="5">
        <v>249</v>
      </c>
      <c r="F46" s="5">
        <v>120</v>
      </c>
      <c r="G46" s="5">
        <v>245</v>
      </c>
      <c r="H46" s="5">
        <v>185</v>
      </c>
      <c r="I46" s="5">
        <v>234</v>
      </c>
      <c r="J46" s="5">
        <v>239</v>
      </c>
      <c r="K46" s="5">
        <v>398</v>
      </c>
      <c r="L46" s="5">
        <v>210</v>
      </c>
      <c r="M46" s="5">
        <v>219</v>
      </c>
      <c r="N46" s="6">
        <f t="shared" si="0"/>
        <v>3175</v>
      </c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2"/>
      <c r="AC46" s="82"/>
      <c r="AD46" s="82"/>
      <c r="AE46" s="82"/>
      <c r="AF46" s="82"/>
    </row>
    <row r="47" spans="1:32" s="48" customFormat="1" ht="33.75" customHeight="1" x14ac:dyDescent="0.35">
      <c r="A47" s="49" t="s">
        <v>106</v>
      </c>
      <c r="B47" s="5">
        <v>221</v>
      </c>
      <c r="C47" s="5">
        <v>288</v>
      </c>
      <c r="D47" s="5">
        <v>138</v>
      </c>
      <c r="E47" s="5">
        <v>277</v>
      </c>
      <c r="F47" s="5">
        <v>272</v>
      </c>
      <c r="G47" s="5">
        <v>300</v>
      </c>
      <c r="H47" s="5">
        <v>321</v>
      </c>
      <c r="I47" s="5">
        <v>265</v>
      </c>
      <c r="J47" s="5">
        <v>389</v>
      </c>
      <c r="K47" s="5">
        <v>298</v>
      </c>
      <c r="L47" s="5">
        <v>320</v>
      </c>
      <c r="M47" s="5">
        <v>266</v>
      </c>
      <c r="N47" s="6">
        <f t="shared" si="0"/>
        <v>3355</v>
      </c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2"/>
      <c r="AC47" s="82"/>
      <c r="AD47" s="82"/>
      <c r="AE47" s="82"/>
      <c r="AF47" s="82"/>
    </row>
    <row r="48" spans="1:32" s="48" customFormat="1" ht="33.75" customHeight="1" x14ac:dyDescent="0.35">
      <c r="A48" s="49" t="s">
        <v>107</v>
      </c>
      <c r="B48" s="5">
        <v>50</v>
      </c>
      <c r="C48" s="5">
        <v>0</v>
      </c>
      <c r="D48" s="5">
        <v>30</v>
      </c>
      <c r="E48" s="5">
        <v>0</v>
      </c>
      <c r="F48" s="5">
        <v>0</v>
      </c>
      <c r="G48" s="5">
        <v>0</v>
      </c>
      <c r="H48" s="5">
        <v>100</v>
      </c>
      <c r="I48" s="5">
        <v>200</v>
      </c>
      <c r="J48" s="5">
        <v>0</v>
      </c>
      <c r="K48" s="5">
        <v>129</v>
      </c>
      <c r="L48" s="5">
        <v>49</v>
      </c>
      <c r="M48" s="5">
        <v>59</v>
      </c>
      <c r="N48" s="6">
        <f t="shared" si="0"/>
        <v>617</v>
      </c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2"/>
      <c r="AC48" s="82"/>
      <c r="AD48" s="82"/>
      <c r="AE48" s="82"/>
      <c r="AF48" s="82"/>
    </row>
    <row r="49" spans="1:32" s="48" customFormat="1" ht="33.75" customHeight="1" x14ac:dyDescent="0.35">
      <c r="A49" s="49" t="s">
        <v>36</v>
      </c>
      <c r="B49" s="5">
        <v>16</v>
      </c>
      <c r="C49" s="5">
        <v>202</v>
      </c>
      <c r="D49" s="5">
        <v>116</v>
      </c>
      <c r="E49" s="5">
        <v>259</v>
      </c>
      <c r="F49" s="5">
        <v>174</v>
      </c>
      <c r="G49" s="5">
        <v>279</v>
      </c>
      <c r="H49" s="5">
        <v>210</v>
      </c>
      <c r="I49" s="5">
        <v>119</v>
      </c>
      <c r="J49" s="5">
        <v>355</v>
      </c>
      <c r="K49" s="5">
        <v>161</v>
      </c>
      <c r="L49" s="5">
        <v>200.99999999999997</v>
      </c>
      <c r="M49" s="5">
        <v>10</v>
      </c>
      <c r="N49" s="6">
        <f t="shared" si="0"/>
        <v>2102</v>
      </c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2"/>
      <c r="AC49" s="82"/>
      <c r="AD49" s="82"/>
      <c r="AE49" s="82"/>
      <c r="AF49" s="82"/>
    </row>
    <row r="50" spans="1:32" s="48" customFormat="1" ht="33.75" customHeight="1" x14ac:dyDescent="0.35">
      <c r="A50" s="49" t="s">
        <v>108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6">
        <f t="shared" si="0"/>
        <v>0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2"/>
      <c r="AC50" s="82"/>
      <c r="AD50" s="82"/>
      <c r="AE50" s="82"/>
      <c r="AF50" s="82"/>
    </row>
    <row r="51" spans="1:32" s="48" customFormat="1" ht="33.75" customHeight="1" x14ac:dyDescent="0.35">
      <c r="A51" s="49" t="s">
        <v>39</v>
      </c>
      <c r="B51" s="5">
        <v>874</v>
      </c>
      <c r="C51" s="5">
        <v>1784.9999999999998</v>
      </c>
      <c r="D51" s="5">
        <v>751</v>
      </c>
      <c r="E51" s="5">
        <v>3599</v>
      </c>
      <c r="F51" s="5">
        <v>3174</v>
      </c>
      <c r="G51" s="5">
        <v>15421</v>
      </c>
      <c r="H51" s="5">
        <v>2754.0000000000005</v>
      </c>
      <c r="I51" s="5">
        <v>4012</v>
      </c>
      <c r="J51" s="5">
        <v>1689</v>
      </c>
      <c r="K51" s="5">
        <v>5357</v>
      </c>
      <c r="L51" s="5">
        <v>3012</v>
      </c>
      <c r="M51" s="5">
        <v>458</v>
      </c>
      <c r="N51" s="6">
        <f t="shared" si="0"/>
        <v>42886</v>
      </c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2"/>
      <c r="AC51" s="82"/>
      <c r="AD51" s="82"/>
      <c r="AE51" s="82"/>
      <c r="AF51" s="82"/>
    </row>
    <row r="52" spans="1:32" s="48" customFormat="1" ht="33.75" customHeight="1" x14ac:dyDescent="0.35">
      <c r="A52" s="49" t="s">
        <v>40</v>
      </c>
      <c r="B52" s="5">
        <v>1698</v>
      </c>
      <c r="C52" s="5">
        <v>1302</v>
      </c>
      <c r="D52" s="5">
        <v>4987</v>
      </c>
      <c r="E52" s="5">
        <v>2455</v>
      </c>
      <c r="F52" s="5">
        <v>2405</v>
      </c>
      <c r="G52" s="5">
        <v>1975</v>
      </c>
      <c r="H52" s="5">
        <v>2458</v>
      </c>
      <c r="I52" s="5">
        <v>5241</v>
      </c>
      <c r="J52" s="5">
        <v>2104</v>
      </c>
      <c r="K52" s="5">
        <v>3214</v>
      </c>
      <c r="L52" s="5">
        <v>1409</v>
      </c>
      <c r="M52" s="5">
        <v>1348</v>
      </c>
      <c r="N52" s="6">
        <f t="shared" si="0"/>
        <v>30596</v>
      </c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2"/>
      <c r="AC52" s="82"/>
      <c r="AD52" s="82"/>
      <c r="AE52" s="82"/>
      <c r="AF52" s="82"/>
    </row>
    <row r="53" spans="1:32" s="48" customFormat="1" ht="33.75" customHeight="1" x14ac:dyDescent="0.35">
      <c r="A53" s="49" t="s">
        <v>41</v>
      </c>
      <c r="B53" s="5">
        <v>2019</v>
      </c>
      <c r="C53" s="5">
        <v>1751.9999999999998</v>
      </c>
      <c r="D53" s="5">
        <v>2520</v>
      </c>
      <c r="E53" s="5">
        <v>1310</v>
      </c>
      <c r="F53" s="5">
        <v>5684</v>
      </c>
      <c r="G53" s="5">
        <v>2548</v>
      </c>
      <c r="H53" s="5">
        <v>8201</v>
      </c>
      <c r="I53" s="5">
        <v>2620</v>
      </c>
      <c r="J53" s="5">
        <v>2899</v>
      </c>
      <c r="K53" s="5">
        <v>3012</v>
      </c>
      <c r="L53" s="5">
        <v>2452</v>
      </c>
      <c r="M53" s="5">
        <v>1223</v>
      </c>
      <c r="N53" s="6">
        <f t="shared" si="0"/>
        <v>36240</v>
      </c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2"/>
      <c r="AC53" s="82"/>
      <c r="AD53" s="82"/>
      <c r="AE53" s="82"/>
      <c r="AF53" s="82"/>
    </row>
    <row r="54" spans="1:32" s="48" customFormat="1" ht="33.75" customHeight="1" x14ac:dyDescent="0.35">
      <c r="A54" s="49" t="s">
        <v>72</v>
      </c>
      <c r="B54" s="5">
        <v>1458.9999999999998</v>
      </c>
      <c r="C54" s="5">
        <v>1520</v>
      </c>
      <c r="D54" s="5">
        <v>990</v>
      </c>
      <c r="E54" s="5">
        <v>698</v>
      </c>
      <c r="F54" s="5">
        <v>898.00000000000011</v>
      </c>
      <c r="G54" s="5">
        <v>898</v>
      </c>
      <c r="H54" s="5">
        <v>701</v>
      </c>
      <c r="I54" s="5">
        <v>610</v>
      </c>
      <c r="J54" s="5">
        <v>709.99999999999989</v>
      </c>
      <c r="K54" s="5">
        <v>621</v>
      </c>
      <c r="L54" s="5">
        <v>774</v>
      </c>
      <c r="M54" s="5">
        <v>752</v>
      </c>
      <c r="N54" s="6">
        <f t="shared" si="0"/>
        <v>10631</v>
      </c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2"/>
      <c r="AC54" s="82"/>
      <c r="AD54" s="82"/>
      <c r="AE54" s="82"/>
      <c r="AF54" s="82"/>
    </row>
    <row r="55" spans="1:32" s="48" customFormat="1" ht="33.75" customHeight="1" x14ac:dyDescent="0.35">
      <c r="A55" s="49" t="s">
        <v>42</v>
      </c>
      <c r="B55" s="5">
        <v>58</v>
      </c>
      <c r="C55" s="5">
        <v>59</v>
      </c>
      <c r="D55" s="5">
        <v>105</v>
      </c>
      <c r="E55" s="5">
        <v>169</v>
      </c>
      <c r="F55" s="5">
        <v>85</v>
      </c>
      <c r="G55" s="5">
        <v>25</v>
      </c>
      <c r="H55" s="5">
        <v>35</v>
      </c>
      <c r="I55" s="5">
        <v>27</v>
      </c>
      <c r="J55" s="5">
        <v>35</v>
      </c>
      <c r="K55" s="5">
        <v>98</v>
      </c>
      <c r="L55" s="5">
        <v>8</v>
      </c>
      <c r="M55" s="5">
        <v>37</v>
      </c>
      <c r="N55" s="6">
        <f t="shared" si="0"/>
        <v>741</v>
      </c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2"/>
      <c r="AC55" s="82"/>
      <c r="AD55" s="82"/>
      <c r="AE55" s="82"/>
      <c r="AF55" s="82"/>
    </row>
    <row r="56" spans="1:32" s="48" customFormat="1" ht="33.75" customHeight="1" x14ac:dyDescent="0.35">
      <c r="A56" s="49" t="s">
        <v>43</v>
      </c>
      <c r="B56" s="5">
        <v>4120</v>
      </c>
      <c r="C56" s="5">
        <v>4985.0000000000009</v>
      </c>
      <c r="D56" s="5">
        <v>2800</v>
      </c>
      <c r="E56" s="5">
        <v>2930</v>
      </c>
      <c r="F56" s="5">
        <v>4215</v>
      </c>
      <c r="G56" s="5">
        <v>3420.9999999999991</v>
      </c>
      <c r="H56" s="5">
        <v>2804</v>
      </c>
      <c r="I56" s="5">
        <v>4565</v>
      </c>
      <c r="J56" s="5">
        <v>3989</v>
      </c>
      <c r="K56" s="5">
        <v>4012.0000000000005</v>
      </c>
      <c r="L56" s="5">
        <v>2960</v>
      </c>
      <c r="M56" s="5">
        <v>2436</v>
      </c>
      <c r="N56" s="6">
        <f t="shared" si="0"/>
        <v>43237</v>
      </c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2"/>
      <c r="AC56" s="82"/>
      <c r="AD56" s="82"/>
      <c r="AE56" s="82"/>
      <c r="AF56" s="82"/>
    </row>
    <row r="57" spans="1:32" s="48" customFormat="1" ht="33.75" customHeight="1" x14ac:dyDescent="0.35">
      <c r="A57" s="49" t="s">
        <v>73</v>
      </c>
      <c r="B57" s="5">
        <v>877</v>
      </c>
      <c r="C57" s="5">
        <v>1079</v>
      </c>
      <c r="D57" s="5">
        <v>1652</v>
      </c>
      <c r="E57" s="5">
        <v>1139</v>
      </c>
      <c r="F57" s="5">
        <v>998.00000000000011</v>
      </c>
      <c r="G57" s="5">
        <v>998</v>
      </c>
      <c r="H57" s="5">
        <v>2022</v>
      </c>
      <c r="I57" s="5">
        <v>895</v>
      </c>
      <c r="J57" s="5">
        <v>2985</v>
      </c>
      <c r="K57" s="5">
        <v>1895</v>
      </c>
      <c r="L57" s="5">
        <v>1547</v>
      </c>
      <c r="M57" s="5">
        <v>740</v>
      </c>
      <c r="N57" s="6">
        <f t="shared" si="0"/>
        <v>16827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2"/>
      <c r="AC57" s="82"/>
      <c r="AD57" s="82"/>
      <c r="AE57" s="82"/>
      <c r="AF57" s="82"/>
    </row>
    <row r="58" spans="1:32" s="48" customFormat="1" ht="33.75" customHeight="1" x14ac:dyDescent="0.35">
      <c r="A58" s="49" t="s">
        <v>74</v>
      </c>
      <c r="B58" s="5">
        <v>0</v>
      </c>
      <c r="C58" s="5">
        <v>0</v>
      </c>
      <c r="D58" s="5">
        <v>28</v>
      </c>
      <c r="E58" s="5">
        <v>0</v>
      </c>
      <c r="F58" s="5">
        <v>35</v>
      </c>
      <c r="G58" s="5">
        <v>0</v>
      </c>
      <c r="H58" s="5">
        <v>0</v>
      </c>
      <c r="I58" s="5">
        <v>22</v>
      </c>
      <c r="J58" s="5">
        <v>12</v>
      </c>
      <c r="K58" s="5">
        <v>7</v>
      </c>
      <c r="L58" s="5">
        <v>0</v>
      </c>
      <c r="M58" s="5">
        <v>0</v>
      </c>
      <c r="N58" s="6">
        <f t="shared" si="0"/>
        <v>104</v>
      </c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2"/>
      <c r="AC58" s="82"/>
      <c r="AD58" s="82"/>
      <c r="AE58" s="82"/>
      <c r="AF58" s="82"/>
    </row>
    <row r="59" spans="1:32" s="48" customFormat="1" ht="33.75" customHeight="1" x14ac:dyDescent="0.35">
      <c r="A59" s="49" t="s">
        <v>44</v>
      </c>
      <c r="B59" s="5">
        <v>0</v>
      </c>
      <c r="C59" s="5">
        <v>0</v>
      </c>
      <c r="D59" s="5">
        <v>75</v>
      </c>
      <c r="E59" s="5">
        <v>0</v>
      </c>
      <c r="F59" s="5">
        <v>6</v>
      </c>
      <c r="G59" s="5">
        <v>12</v>
      </c>
      <c r="H59" s="5">
        <v>45</v>
      </c>
      <c r="I59" s="5">
        <v>0</v>
      </c>
      <c r="J59" s="5">
        <v>0</v>
      </c>
      <c r="K59" s="5">
        <v>4</v>
      </c>
      <c r="L59" s="5">
        <v>7</v>
      </c>
      <c r="M59" s="5">
        <v>14</v>
      </c>
      <c r="N59" s="6">
        <f t="shared" si="0"/>
        <v>163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2"/>
      <c r="AC59" s="82"/>
      <c r="AD59" s="82"/>
      <c r="AE59" s="82"/>
      <c r="AF59" s="82"/>
    </row>
    <row r="60" spans="1:32" s="48" customFormat="1" ht="33.75" customHeight="1" x14ac:dyDescent="0.35">
      <c r="A60" s="49" t="s">
        <v>109</v>
      </c>
      <c r="B60" s="5">
        <v>8</v>
      </c>
      <c r="C60" s="5">
        <v>85</v>
      </c>
      <c r="D60" s="5">
        <v>600</v>
      </c>
      <c r="E60" s="5">
        <v>113</v>
      </c>
      <c r="F60" s="5">
        <v>0</v>
      </c>
      <c r="G60" s="5">
        <v>61</v>
      </c>
      <c r="H60" s="5">
        <v>50</v>
      </c>
      <c r="I60" s="5">
        <v>10</v>
      </c>
      <c r="J60" s="5">
        <v>43</v>
      </c>
      <c r="K60" s="5">
        <v>652</v>
      </c>
      <c r="L60" s="5">
        <v>159</v>
      </c>
      <c r="M60" s="5">
        <v>101.99999999999999</v>
      </c>
      <c r="N60" s="6">
        <f t="shared" si="0"/>
        <v>1883</v>
      </c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2"/>
      <c r="AC60" s="82"/>
      <c r="AD60" s="82"/>
      <c r="AE60" s="82"/>
      <c r="AF60" s="82"/>
    </row>
    <row r="61" spans="1:32" s="48" customFormat="1" ht="33.75" customHeight="1" x14ac:dyDescent="0.35">
      <c r="A61" s="49" t="s">
        <v>110</v>
      </c>
      <c r="B61" s="5">
        <v>30</v>
      </c>
      <c r="C61" s="5">
        <v>91</v>
      </c>
      <c r="D61" s="5">
        <v>27</v>
      </c>
      <c r="E61" s="5">
        <v>76</v>
      </c>
      <c r="F61" s="5">
        <v>21</v>
      </c>
      <c r="G61" s="5">
        <v>56</v>
      </c>
      <c r="H61" s="5">
        <v>7</v>
      </c>
      <c r="I61" s="5">
        <v>22</v>
      </c>
      <c r="J61" s="5">
        <v>40</v>
      </c>
      <c r="K61" s="5">
        <v>51</v>
      </c>
      <c r="L61" s="5">
        <v>98</v>
      </c>
      <c r="M61" s="5">
        <v>24</v>
      </c>
      <c r="N61" s="6">
        <f t="shared" si="0"/>
        <v>543</v>
      </c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2"/>
      <c r="AC61" s="82"/>
      <c r="AD61" s="82"/>
      <c r="AE61" s="82"/>
      <c r="AF61" s="82"/>
    </row>
    <row r="62" spans="1:32" s="48" customFormat="1" ht="33.75" customHeight="1" x14ac:dyDescent="0.35">
      <c r="A62" s="49" t="s">
        <v>111</v>
      </c>
      <c r="B62" s="5">
        <v>4</v>
      </c>
      <c r="C62" s="5">
        <v>2</v>
      </c>
      <c r="D62" s="5">
        <v>0</v>
      </c>
      <c r="E62" s="5">
        <v>30</v>
      </c>
      <c r="F62" s="5">
        <v>7</v>
      </c>
      <c r="G62" s="5">
        <v>0</v>
      </c>
      <c r="H62" s="5">
        <v>131</v>
      </c>
      <c r="I62" s="5">
        <v>58</v>
      </c>
      <c r="J62" s="5">
        <v>21</v>
      </c>
      <c r="K62" s="5">
        <v>6</v>
      </c>
      <c r="L62" s="5">
        <v>30</v>
      </c>
      <c r="M62" s="5">
        <v>95</v>
      </c>
      <c r="N62" s="6">
        <f t="shared" si="0"/>
        <v>384</v>
      </c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2"/>
      <c r="AC62" s="82"/>
      <c r="AD62" s="82"/>
      <c r="AE62" s="82"/>
      <c r="AF62" s="82"/>
    </row>
    <row r="63" spans="1:32" s="48" customFormat="1" ht="33.75" customHeight="1" x14ac:dyDescent="0.35">
      <c r="A63" s="49" t="s">
        <v>112</v>
      </c>
      <c r="B63" s="5">
        <v>10</v>
      </c>
      <c r="C63" s="5">
        <v>0</v>
      </c>
      <c r="D63" s="5">
        <v>0</v>
      </c>
      <c r="E63" s="5">
        <v>0</v>
      </c>
      <c r="F63" s="5">
        <v>10</v>
      </c>
      <c r="G63" s="5">
        <v>0</v>
      </c>
      <c r="H63" s="5">
        <v>0</v>
      </c>
      <c r="I63" s="5">
        <v>146</v>
      </c>
      <c r="J63" s="5">
        <v>20</v>
      </c>
      <c r="K63" s="5">
        <v>0</v>
      </c>
      <c r="L63" s="5">
        <v>0</v>
      </c>
      <c r="M63" s="5">
        <v>0</v>
      </c>
      <c r="N63" s="6">
        <f t="shared" si="0"/>
        <v>186</v>
      </c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2"/>
      <c r="AC63" s="82"/>
      <c r="AD63" s="82"/>
      <c r="AE63" s="82"/>
      <c r="AF63" s="82"/>
    </row>
    <row r="64" spans="1:32" s="48" customFormat="1" ht="33.75" customHeight="1" x14ac:dyDescent="0.35">
      <c r="A64" s="49" t="s">
        <v>113</v>
      </c>
      <c r="B64" s="5">
        <v>350</v>
      </c>
      <c r="C64" s="5">
        <v>1141</v>
      </c>
      <c r="D64" s="5">
        <v>1320</v>
      </c>
      <c r="E64" s="5">
        <v>484</v>
      </c>
      <c r="F64" s="5">
        <v>615</v>
      </c>
      <c r="G64" s="5">
        <v>260</v>
      </c>
      <c r="H64" s="5">
        <v>2733</v>
      </c>
      <c r="I64" s="5">
        <v>489</v>
      </c>
      <c r="J64" s="5">
        <v>488</v>
      </c>
      <c r="K64" s="5">
        <v>300</v>
      </c>
      <c r="L64" s="5">
        <v>321</v>
      </c>
      <c r="M64" s="5">
        <v>321</v>
      </c>
      <c r="N64" s="6">
        <f t="shared" si="0"/>
        <v>8822</v>
      </c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2"/>
      <c r="AC64" s="82"/>
      <c r="AD64" s="82"/>
      <c r="AE64" s="82"/>
      <c r="AF64" s="82"/>
    </row>
    <row r="65" spans="1:32" s="48" customFormat="1" ht="33.75" customHeight="1" x14ac:dyDescent="0.35">
      <c r="A65" s="49" t="s">
        <v>114</v>
      </c>
      <c r="B65" s="5">
        <v>1526</v>
      </c>
      <c r="C65" s="5">
        <v>1585</v>
      </c>
      <c r="D65" s="5">
        <v>1083</v>
      </c>
      <c r="E65" s="5">
        <v>1026</v>
      </c>
      <c r="F65" s="5">
        <v>901</v>
      </c>
      <c r="G65" s="5">
        <v>751</v>
      </c>
      <c r="H65" s="5">
        <v>864</v>
      </c>
      <c r="I65" s="5">
        <v>751</v>
      </c>
      <c r="J65" s="5">
        <v>318</v>
      </c>
      <c r="K65" s="5">
        <v>951.99999999999989</v>
      </c>
      <c r="L65" s="5">
        <v>1620</v>
      </c>
      <c r="M65" s="5">
        <v>1651.9999999999995</v>
      </c>
      <c r="N65" s="6">
        <f t="shared" si="0"/>
        <v>13029</v>
      </c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2"/>
      <c r="AC65" s="82"/>
      <c r="AD65" s="82"/>
      <c r="AE65" s="82"/>
      <c r="AF65" s="82"/>
    </row>
    <row r="66" spans="1:32" s="48" customFormat="1" ht="33.75" customHeight="1" x14ac:dyDescent="0.35">
      <c r="A66" s="49" t="s">
        <v>115</v>
      </c>
      <c r="B66" s="5">
        <v>46</v>
      </c>
      <c r="C66" s="5">
        <v>57</v>
      </c>
      <c r="D66" s="5">
        <v>73</v>
      </c>
      <c r="E66" s="5">
        <v>315</v>
      </c>
      <c r="F66" s="5">
        <v>89</v>
      </c>
      <c r="G66" s="5">
        <v>275</v>
      </c>
      <c r="H66" s="5">
        <v>73</v>
      </c>
      <c r="I66" s="5">
        <v>169</v>
      </c>
      <c r="J66" s="5">
        <v>28</v>
      </c>
      <c r="K66" s="5">
        <v>35</v>
      </c>
      <c r="L66" s="5">
        <v>23</v>
      </c>
      <c r="M66" s="5">
        <v>7</v>
      </c>
      <c r="N66" s="6">
        <f t="shared" si="0"/>
        <v>1190</v>
      </c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2"/>
      <c r="AC66" s="82"/>
      <c r="AD66" s="82"/>
      <c r="AE66" s="82"/>
      <c r="AF66" s="82"/>
    </row>
    <row r="67" spans="1:32" s="48" customFormat="1" ht="33.75" customHeight="1" x14ac:dyDescent="0.35">
      <c r="A67" s="49" t="s">
        <v>116</v>
      </c>
      <c r="B67" s="5">
        <v>10</v>
      </c>
      <c r="C67" s="5">
        <v>10</v>
      </c>
      <c r="D67" s="5">
        <v>26</v>
      </c>
      <c r="E67" s="5">
        <v>23</v>
      </c>
      <c r="F67" s="5">
        <v>12</v>
      </c>
      <c r="G67" s="5">
        <v>61</v>
      </c>
      <c r="H67" s="5">
        <v>1</v>
      </c>
      <c r="I67" s="5">
        <v>0</v>
      </c>
      <c r="J67" s="5">
        <v>2</v>
      </c>
      <c r="K67" s="5">
        <v>12</v>
      </c>
      <c r="L67" s="5">
        <v>7</v>
      </c>
      <c r="M67" s="5">
        <v>17</v>
      </c>
      <c r="N67" s="6">
        <f t="shared" si="0"/>
        <v>181</v>
      </c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2"/>
      <c r="AC67" s="82"/>
      <c r="AD67" s="82"/>
      <c r="AE67" s="82"/>
      <c r="AF67" s="82"/>
    </row>
    <row r="68" spans="1:32" s="48" customFormat="1" ht="33.75" customHeight="1" x14ac:dyDescent="0.35">
      <c r="A68" s="49" t="s">
        <v>45</v>
      </c>
      <c r="B68" s="5">
        <v>13214</v>
      </c>
      <c r="C68" s="5">
        <v>17077</v>
      </c>
      <c r="D68" s="5">
        <v>5935</v>
      </c>
      <c r="E68" s="5">
        <v>9446</v>
      </c>
      <c r="F68" s="5">
        <v>6193</v>
      </c>
      <c r="G68" s="5">
        <v>10211</v>
      </c>
      <c r="H68" s="5">
        <v>10214.000000000002</v>
      </c>
      <c r="I68" s="5">
        <v>7204.0000000000009</v>
      </c>
      <c r="J68" s="5">
        <v>10989.000000000002</v>
      </c>
      <c r="K68" s="5">
        <v>18949.000000000004</v>
      </c>
      <c r="L68" s="5">
        <v>5698</v>
      </c>
      <c r="M68" s="5">
        <v>1984.9999999999998</v>
      </c>
      <c r="N68" s="6">
        <f t="shared" si="0"/>
        <v>117115</v>
      </c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2"/>
      <c r="AC68" s="82"/>
      <c r="AD68" s="82"/>
      <c r="AE68" s="82"/>
      <c r="AF68" s="82"/>
    </row>
    <row r="69" spans="1:32" s="48" customFormat="1" ht="33.75" customHeight="1" x14ac:dyDescent="0.35">
      <c r="A69" s="49" t="s">
        <v>75</v>
      </c>
      <c r="B69" s="5">
        <v>21970</v>
      </c>
      <c r="C69" s="5">
        <v>22550</v>
      </c>
      <c r="D69" s="5">
        <v>18546.999999999996</v>
      </c>
      <c r="E69" s="5">
        <v>20880</v>
      </c>
      <c r="F69" s="5">
        <v>21457</v>
      </c>
      <c r="G69" s="5">
        <v>25411</v>
      </c>
      <c r="H69" s="5">
        <v>24520.999999999996</v>
      </c>
      <c r="I69" s="5">
        <v>23154.000000000004</v>
      </c>
      <c r="J69" s="5">
        <v>24989</v>
      </c>
      <c r="K69" s="5">
        <v>25412</v>
      </c>
      <c r="L69" s="5">
        <v>26697</v>
      </c>
      <c r="M69" s="5">
        <v>18542</v>
      </c>
      <c r="N69" s="6">
        <f>SUM(B69:M69)</f>
        <v>274130</v>
      </c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2"/>
      <c r="AC69" s="82"/>
      <c r="AD69" s="82"/>
      <c r="AE69" s="82"/>
      <c r="AF69" s="82"/>
    </row>
    <row r="70" spans="1:32" s="48" customFormat="1" ht="28.5" customHeight="1" thickBot="1" x14ac:dyDescent="0.4">
      <c r="A70" s="136" t="s">
        <v>46</v>
      </c>
      <c r="B70" s="125">
        <f t="shared" ref="B70:N70" si="1">SUM(B8:B69)</f>
        <v>804836.99999999988</v>
      </c>
      <c r="C70" s="125">
        <f t="shared" si="1"/>
        <v>382780</v>
      </c>
      <c r="D70" s="125">
        <f t="shared" si="1"/>
        <v>211507</v>
      </c>
      <c r="E70" s="125">
        <f t="shared" si="1"/>
        <v>424883</v>
      </c>
      <c r="F70" s="125">
        <f t="shared" si="1"/>
        <v>565525</v>
      </c>
      <c r="G70" s="125">
        <f t="shared" si="1"/>
        <v>702384</v>
      </c>
      <c r="H70" s="125">
        <f t="shared" si="1"/>
        <v>701604</v>
      </c>
      <c r="I70" s="125">
        <f t="shared" si="1"/>
        <v>341260</v>
      </c>
      <c r="J70" s="125">
        <f t="shared" si="1"/>
        <v>317381.31168831169</v>
      </c>
      <c r="K70" s="125">
        <f t="shared" si="1"/>
        <v>258671</v>
      </c>
      <c r="L70" s="125">
        <f t="shared" si="1"/>
        <v>365919.4155844156</v>
      </c>
      <c r="M70" s="125">
        <f t="shared" si="1"/>
        <v>801059.27272727271</v>
      </c>
      <c r="N70" s="126">
        <f t="shared" si="1"/>
        <v>5877811</v>
      </c>
      <c r="O70" s="83"/>
      <c r="P70" s="83"/>
      <c r="Q70" s="83"/>
      <c r="R70" s="83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</row>
    <row r="71" spans="1:32" s="84" customFormat="1" ht="21" x14ac:dyDescent="0.35">
      <c r="A71" s="105" t="s">
        <v>134</v>
      </c>
      <c r="B71" s="81"/>
      <c r="C71" s="81"/>
      <c r="D71" s="81"/>
      <c r="E71" s="81"/>
      <c r="F71" s="81"/>
      <c r="G71" s="82"/>
      <c r="H71" s="82"/>
      <c r="I71" s="82"/>
      <c r="J71" s="82"/>
      <c r="K71" s="82"/>
      <c r="L71" s="82"/>
      <c r="M71" s="82"/>
      <c r="N71" s="82"/>
      <c r="O71" s="83"/>
      <c r="P71" s="83"/>
      <c r="Q71" s="83"/>
      <c r="R71" s="83"/>
    </row>
    <row r="72" spans="1:32" s="84" customFormat="1" ht="19.5" customHeight="1" x14ac:dyDescent="0.35">
      <c r="A72" s="105" t="s">
        <v>140</v>
      </c>
      <c r="B72" s="82"/>
      <c r="C72" s="82"/>
      <c r="D72" s="82"/>
      <c r="F72" s="82"/>
      <c r="G72" s="85"/>
      <c r="H72" s="82"/>
      <c r="I72" s="82"/>
      <c r="J72" s="82"/>
      <c r="K72" s="82"/>
      <c r="L72" s="82"/>
      <c r="M72" s="82"/>
      <c r="N72" s="82"/>
      <c r="O72" s="83"/>
      <c r="P72" s="83"/>
      <c r="Q72" s="83"/>
      <c r="R72" s="83"/>
    </row>
    <row r="73" spans="1:32" s="84" customFormat="1" ht="33" customHeight="1" x14ac:dyDescent="0.3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3"/>
      <c r="P73" s="83"/>
      <c r="Q73" s="83"/>
      <c r="R73" s="83"/>
    </row>
    <row r="74" spans="1:32" s="84" customFormat="1" ht="33" customHeight="1" x14ac:dyDescent="0.3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3"/>
      <c r="P74" s="83"/>
      <c r="Q74" s="83"/>
      <c r="R74" s="83"/>
    </row>
    <row r="75" spans="1:32" s="84" customFormat="1" ht="33" customHeight="1" x14ac:dyDescent="0.3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3"/>
      <c r="P75" s="83"/>
      <c r="Q75" s="83"/>
      <c r="R75" s="83"/>
    </row>
    <row r="76" spans="1:32" s="84" customFormat="1" ht="33" customHeight="1" x14ac:dyDescent="0.3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3"/>
      <c r="P76" s="83"/>
      <c r="Q76" s="83"/>
      <c r="R76" s="83"/>
    </row>
    <row r="77" spans="1:32" s="84" customFormat="1" ht="33" customHeight="1" x14ac:dyDescent="0.3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3"/>
      <c r="P77" s="83"/>
      <c r="Q77" s="83"/>
      <c r="R77" s="83"/>
    </row>
    <row r="78" spans="1:32" s="84" customFormat="1" ht="26.25" customHeight="1" x14ac:dyDescent="0.4">
      <c r="A78" s="471" t="s">
        <v>133</v>
      </c>
      <c r="B78" s="471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83"/>
      <c r="P78" s="83"/>
      <c r="Q78" s="83"/>
      <c r="R78" s="83"/>
    </row>
    <row r="79" spans="1:32" s="84" customFormat="1" ht="6.75" customHeight="1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3"/>
      <c r="P79" s="83"/>
      <c r="Q79" s="83"/>
      <c r="R79" s="83"/>
    </row>
    <row r="80" spans="1:32" s="84" customFormat="1" ht="24.75" customHeight="1" x14ac:dyDescent="0.4">
      <c r="A80" s="481" t="s">
        <v>117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481"/>
      <c r="M80" s="481"/>
      <c r="N80" s="481"/>
      <c r="O80" s="83"/>
      <c r="P80" s="83"/>
      <c r="Q80" s="83"/>
      <c r="R80" s="83"/>
    </row>
    <row r="81" spans="1:32" s="84" customFormat="1" ht="25.5" customHeight="1" x14ac:dyDescent="0.4">
      <c r="A81" s="481" t="s">
        <v>99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481"/>
      <c r="M81" s="481"/>
      <c r="N81" s="481"/>
      <c r="O81" s="82"/>
      <c r="P81" s="83"/>
      <c r="Q81" s="83"/>
      <c r="R81" s="83"/>
    </row>
    <row r="82" spans="1:32" s="84" customFormat="1" ht="12.75" customHeight="1" thickBot="1" x14ac:dyDescent="0.4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P82" s="83"/>
      <c r="Q82" s="83"/>
      <c r="R82" s="83"/>
    </row>
    <row r="83" spans="1:32" ht="32.25" customHeight="1" x14ac:dyDescent="0.35">
      <c r="A83" s="133" t="s">
        <v>1</v>
      </c>
      <c r="B83" s="134" t="s">
        <v>2</v>
      </c>
      <c r="C83" s="134" t="s">
        <v>3</v>
      </c>
      <c r="D83" s="134" t="s">
        <v>4</v>
      </c>
      <c r="E83" s="134" t="s">
        <v>5</v>
      </c>
      <c r="F83" s="134" t="s">
        <v>6</v>
      </c>
      <c r="G83" s="134" t="s">
        <v>7</v>
      </c>
      <c r="H83" s="134" t="s">
        <v>8</v>
      </c>
      <c r="I83" s="134" t="s">
        <v>9</v>
      </c>
      <c r="J83" s="134" t="s">
        <v>10</v>
      </c>
      <c r="K83" s="134" t="s">
        <v>11</v>
      </c>
      <c r="L83" s="134" t="s">
        <v>12</v>
      </c>
      <c r="M83" s="134" t="s">
        <v>13</v>
      </c>
      <c r="N83" s="135" t="s">
        <v>14</v>
      </c>
      <c r="P83" s="83"/>
      <c r="Q83" s="83"/>
      <c r="R83" s="83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</row>
    <row r="84" spans="1:32" ht="33.75" customHeight="1" x14ac:dyDescent="0.35">
      <c r="A84" s="49" t="s">
        <v>60</v>
      </c>
      <c r="B84" s="8">
        <v>17458.000000000004</v>
      </c>
      <c r="C84" s="8">
        <v>2851.0000000000005</v>
      </c>
      <c r="D84" s="8">
        <v>102303</v>
      </c>
      <c r="E84" s="8">
        <v>480124.00000000006</v>
      </c>
      <c r="F84" s="8">
        <v>469932</v>
      </c>
      <c r="G84" s="8">
        <v>203753</v>
      </c>
      <c r="H84" s="8">
        <v>130013</v>
      </c>
      <c r="I84" s="8">
        <v>278629</v>
      </c>
      <c r="J84" s="8">
        <v>333920</v>
      </c>
      <c r="K84" s="5">
        <v>471240</v>
      </c>
      <c r="L84" s="5">
        <v>467584</v>
      </c>
      <c r="M84" s="8">
        <v>104598</v>
      </c>
      <c r="N84" s="9">
        <f>SUM(B84:M84)</f>
        <v>3062405</v>
      </c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4"/>
      <c r="AC84" s="84"/>
      <c r="AD84" s="84"/>
      <c r="AE84" s="84"/>
      <c r="AF84" s="84"/>
    </row>
    <row r="85" spans="1:32" ht="33.75" customHeight="1" x14ac:dyDescent="0.35">
      <c r="A85" s="49" t="s">
        <v>61</v>
      </c>
      <c r="B85" s="8">
        <v>29211</v>
      </c>
      <c r="C85" s="8">
        <v>31020.999999999996</v>
      </c>
      <c r="D85" s="8">
        <v>27892</v>
      </c>
      <c r="E85" s="8">
        <v>27541</v>
      </c>
      <c r="F85" s="8">
        <v>20945</v>
      </c>
      <c r="G85" s="8">
        <v>31854</v>
      </c>
      <c r="H85" s="8">
        <v>37120</v>
      </c>
      <c r="I85" s="8">
        <v>39210</v>
      </c>
      <c r="J85" s="8">
        <v>48999</v>
      </c>
      <c r="K85" s="5">
        <v>32154.000000000004</v>
      </c>
      <c r="L85" s="5">
        <v>37542</v>
      </c>
      <c r="M85" s="8">
        <v>52353.999999999985</v>
      </c>
      <c r="N85" s="9">
        <f t="shared" ref="N85:N86" si="2">SUM(B85:M85)</f>
        <v>415843</v>
      </c>
      <c r="O85" s="137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4"/>
      <c r="AC85" s="84"/>
      <c r="AD85" s="84"/>
      <c r="AE85" s="84"/>
      <c r="AF85" s="84"/>
    </row>
    <row r="86" spans="1:32" ht="33.75" customHeight="1" x14ac:dyDescent="0.35">
      <c r="A86" s="49" t="s">
        <v>15</v>
      </c>
      <c r="B86" s="8">
        <v>0</v>
      </c>
      <c r="C86" s="8">
        <v>5210</v>
      </c>
      <c r="D86" s="8">
        <v>1201</v>
      </c>
      <c r="E86" s="8">
        <v>0</v>
      </c>
      <c r="F86" s="8">
        <v>745</v>
      </c>
      <c r="G86" s="8">
        <v>158</v>
      </c>
      <c r="H86" s="8">
        <v>312</v>
      </c>
      <c r="I86" s="8">
        <v>289</v>
      </c>
      <c r="J86" s="8">
        <v>599</v>
      </c>
      <c r="K86" s="5">
        <v>400</v>
      </c>
      <c r="L86" s="5">
        <v>145</v>
      </c>
      <c r="M86" s="8">
        <v>1541</v>
      </c>
      <c r="N86" s="9">
        <f t="shared" si="2"/>
        <v>10600</v>
      </c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4"/>
      <c r="AC86" s="84"/>
      <c r="AD86" s="84"/>
      <c r="AE86" s="84"/>
      <c r="AF86" s="84"/>
    </row>
    <row r="87" spans="1:32" ht="33.75" customHeight="1" x14ac:dyDescent="0.35">
      <c r="A87" s="49" t="s">
        <v>16</v>
      </c>
      <c r="B87" s="8">
        <v>442019.00000000012</v>
      </c>
      <c r="C87" s="8">
        <v>495787.99999999994</v>
      </c>
      <c r="D87" s="8">
        <v>411625.24125609978</v>
      </c>
      <c r="E87" s="8">
        <v>442157.99999999994</v>
      </c>
      <c r="F87" s="8">
        <v>467894.99999999994</v>
      </c>
      <c r="G87" s="8">
        <v>445986</v>
      </c>
      <c r="H87" s="8">
        <v>459895</v>
      </c>
      <c r="I87" s="8">
        <v>449214.00000000006</v>
      </c>
      <c r="J87" s="8">
        <v>469989</v>
      </c>
      <c r="K87" s="5">
        <v>475214</v>
      </c>
      <c r="L87" s="5">
        <v>475214</v>
      </c>
      <c r="M87" s="8">
        <v>471254</v>
      </c>
      <c r="N87" s="12">
        <f>SUM(B87:M87)/6.9</f>
        <v>798007.42626899981</v>
      </c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4"/>
      <c r="AC87" s="84"/>
      <c r="AD87" s="84"/>
      <c r="AE87" s="84"/>
      <c r="AF87" s="84"/>
    </row>
    <row r="88" spans="1:32" ht="33.75" customHeight="1" x14ac:dyDescent="0.35">
      <c r="A88" s="49" t="s">
        <v>62</v>
      </c>
      <c r="B88" s="8">
        <v>3310</v>
      </c>
      <c r="C88" s="8">
        <v>1989</v>
      </c>
      <c r="D88" s="8">
        <v>2201</v>
      </c>
      <c r="E88" s="8">
        <v>2421</v>
      </c>
      <c r="F88" s="8">
        <v>3752</v>
      </c>
      <c r="G88" s="8">
        <v>4652</v>
      </c>
      <c r="H88" s="8">
        <v>3600</v>
      </c>
      <c r="I88" s="8">
        <v>8046</v>
      </c>
      <c r="J88" s="8">
        <v>10214</v>
      </c>
      <c r="K88" s="5">
        <v>5987</v>
      </c>
      <c r="L88" s="5">
        <v>15021.000000000002</v>
      </c>
      <c r="M88" s="8">
        <v>14752</v>
      </c>
      <c r="N88" s="9">
        <f t="shared" ref="N88:N135" si="3">SUM(B88:M88)</f>
        <v>75945</v>
      </c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4"/>
      <c r="AC88" s="84"/>
      <c r="AD88" s="84"/>
      <c r="AE88" s="84"/>
      <c r="AF88" s="84"/>
    </row>
    <row r="89" spans="1:32" ht="33.75" customHeight="1" x14ac:dyDescent="0.35">
      <c r="A89" s="49" t="s">
        <v>63</v>
      </c>
      <c r="B89" s="8">
        <v>15102.000000000002</v>
      </c>
      <c r="C89" s="8">
        <v>147813.99999999997</v>
      </c>
      <c r="D89" s="8">
        <v>27612</v>
      </c>
      <c r="E89" s="8">
        <v>16425</v>
      </c>
      <c r="F89" s="8">
        <v>4520.9999999999991</v>
      </c>
      <c r="G89" s="8">
        <v>5985</v>
      </c>
      <c r="H89" s="8">
        <v>16024</v>
      </c>
      <c r="I89" s="8">
        <v>17999</v>
      </c>
      <c r="J89" s="8">
        <v>4212</v>
      </c>
      <c r="K89" s="5">
        <v>3789</v>
      </c>
      <c r="L89" s="5">
        <v>11854</v>
      </c>
      <c r="M89" s="8">
        <v>21881</v>
      </c>
      <c r="N89" s="9">
        <f t="shared" si="3"/>
        <v>293218</v>
      </c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4"/>
      <c r="AC89" s="84"/>
      <c r="AD89" s="84"/>
      <c r="AE89" s="84"/>
      <c r="AF89" s="84"/>
    </row>
    <row r="90" spans="1:32" ht="33.75" customHeight="1" x14ac:dyDescent="0.35">
      <c r="A90" s="49" t="s">
        <v>17</v>
      </c>
      <c r="B90" s="8">
        <v>21321</v>
      </c>
      <c r="C90" s="8">
        <v>33113</v>
      </c>
      <c r="D90" s="8">
        <v>58452</v>
      </c>
      <c r="E90" s="8">
        <v>33458</v>
      </c>
      <c r="F90" s="8">
        <v>5136</v>
      </c>
      <c r="G90" s="8">
        <v>8124</v>
      </c>
      <c r="H90" s="8">
        <v>38912</v>
      </c>
      <c r="I90" s="8">
        <v>34120</v>
      </c>
      <c r="J90" s="8">
        <v>8524</v>
      </c>
      <c r="K90" s="5">
        <v>2899</v>
      </c>
      <c r="L90" s="5">
        <v>16214</v>
      </c>
      <c r="M90" s="8">
        <v>45621</v>
      </c>
      <c r="N90" s="9">
        <f t="shared" si="3"/>
        <v>305894</v>
      </c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4"/>
      <c r="AC90" s="84"/>
      <c r="AD90" s="84"/>
      <c r="AE90" s="84"/>
      <c r="AF90" s="84"/>
    </row>
    <row r="91" spans="1:32" ht="33.75" customHeight="1" x14ac:dyDescent="0.35">
      <c r="A91" s="49" t="s">
        <v>18</v>
      </c>
      <c r="B91" s="8">
        <v>1490</v>
      </c>
      <c r="C91" s="8">
        <v>851</v>
      </c>
      <c r="D91" s="8">
        <v>1120</v>
      </c>
      <c r="E91" s="8">
        <v>345</v>
      </c>
      <c r="F91" s="8">
        <v>335</v>
      </c>
      <c r="G91" s="8">
        <v>225</v>
      </c>
      <c r="H91" s="8">
        <v>1753.9999999999998</v>
      </c>
      <c r="I91" s="8">
        <v>1120</v>
      </c>
      <c r="J91" s="8">
        <v>321</v>
      </c>
      <c r="K91" s="5">
        <v>169</v>
      </c>
      <c r="L91" s="5">
        <v>999</v>
      </c>
      <c r="M91" s="8">
        <v>1375</v>
      </c>
      <c r="N91" s="9">
        <f t="shared" si="3"/>
        <v>10104</v>
      </c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4"/>
      <c r="AC91" s="84"/>
      <c r="AD91" s="84"/>
      <c r="AE91" s="84"/>
      <c r="AF91" s="84"/>
    </row>
    <row r="92" spans="1:32" ht="33.75" customHeight="1" x14ac:dyDescent="0.35">
      <c r="A92" s="49" t="s">
        <v>64</v>
      </c>
      <c r="B92" s="8">
        <v>68523.999999999985</v>
      </c>
      <c r="C92" s="8">
        <v>59210.000000000007</v>
      </c>
      <c r="D92" s="8">
        <v>35421</v>
      </c>
      <c r="E92" s="8">
        <v>26212</v>
      </c>
      <c r="F92" s="8">
        <v>18352</v>
      </c>
      <c r="G92" s="8">
        <v>16451.999999999996</v>
      </c>
      <c r="H92" s="8">
        <v>13521.000000000002</v>
      </c>
      <c r="I92" s="8">
        <v>16895</v>
      </c>
      <c r="J92" s="8">
        <v>13012</v>
      </c>
      <c r="K92" s="5">
        <v>9456</v>
      </c>
      <c r="L92" s="5">
        <v>18950.999999999996</v>
      </c>
      <c r="M92" s="8">
        <v>67697.999999999985</v>
      </c>
      <c r="N92" s="9">
        <f t="shared" si="3"/>
        <v>363704</v>
      </c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4"/>
      <c r="AC92" s="84"/>
      <c r="AD92" s="84"/>
      <c r="AE92" s="84"/>
      <c r="AF92" s="84"/>
    </row>
    <row r="93" spans="1:32" ht="33.75" customHeight="1" x14ac:dyDescent="0.35">
      <c r="A93" s="49" t="s">
        <v>100</v>
      </c>
      <c r="B93" s="8">
        <v>143</v>
      </c>
      <c r="C93" s="8">
        <v>175</v>
      </c>
      <c r="D93" s="8">
        <v>198</v>
      </c>
      <c r="E93" s="8">
        <v>64</v>
      </c>
      <c r="F93" s="8">
        <v>166</v>
      </c>
      <c r="G93" s="8">
        <v>285</v>
      </c>
      <c r="H93" s="8">
        <v>152</v>
      </c>
      <c r="I93" s="8">
        <v>195</v>
      </c>
      <c r="J93" s="8">
        <v>233</v>
      </c>
      <c r="K93" s="5">
        <v>109</v>
      </c>
      <c r="L93" s="5">
        <v>116</v>
      </c>
      <c r="M93" s="8">
        <v>57</v>
      </c>
      <c r="N93" s="9">
        <f>SUM(B93:M93)</f>
        <v>1893</v>
      </c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4"/>
      <c r="AC93" s="84"/>
      <c r="AD93" s="84"/>
      <c r="AE93" s="84"/>
      <c r="AF93" s="84"/>
    </row>
    <row r="94" spans="1:32" ht="33.75" customHeight="1" x14ac:dyDescent="0.35">
      <c r="A94" s="49" t="s">
        <v>19</v>
      </c>
      <c r="B94" s="8">
        <v>5982</v>
      </c>
      <c r="C94" s="8">
        <v>10321</v>
      </c>
      <c r="D94" s="8">
        <v>9542</v>
      </c>
      <c r="E94" s="8">
        <v>11899</v>
      </c>
      <c r="F94" s="8">
        <v>8958.9999999999982</v>
      </c>
      <c r="G94" s="8">
        <v>8245.0000000000018</v>
      </c>
      <c r="H94" s="8">
        <v>7984.9999999999982</v>
      </c>
      <c r="I94" s="8">
        <v>7281</v>
      </c>
      <c r="J94" s="8">
        <v>7102.0000000000009</v>
      </c>
      <c r="K94" s="5">
        <v>6301</v>
      </c>
      <c r="L94" s="5">
        <v>13402</v>
      </c>
      <c r="M94" s="8">
        <v>8944.9999999999982</v>
      </c>
      <c r="N94" s="9">
        <f t="shared" si="3"/>
        <v>105964</v>
      </c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4"/>
      <c r="AC94" s="84"/>
      <c r="AD94" s="84"/>
      <c r="AE94" s="84"/>
      <c r="AF94" s="84"/>
    </row>
    <row r="95" spans="1:32" ht="33.75" customHeight="1" x14ac:dyDescent="0.35">
      <c r="A95" s="49" t="s">
        <v>20</v>
      </c>
      <c r="B95" s="8">
        <v>9001</v>
      </c>
      <c r="C95" s="8">
        <v>9287</v>
      </c>
      <c r="D95" s="8">
        <v>7784</v>
      </c>
      <c r="E95" s="8">
        <v>9452</v>
      </c>
      <c r="F95" s="8">
        <v>5301</v>
      </c>
      <c r="G95" s="8">
        <v>6541</v>
      </c>
      <c r="H95" s="8">
        <v>4421</v>
      </c>
      <c r="I95" s="8">
        <v>3852.0000000000005</v>
      </c>
      <c r="J95" s="8">
        <v>4658</v>
      </c>
      <c r="K95" s="5">
        <v>3415</v>
      </c>
      <c r="L95" s="5">
        <v>5621</v>
      </c>
      <c r="M95" s="8">
        <v>7004</v>
      </c>
      <c r="N95" s="9">
        <f t="shared" si="3"/>
        <v>76337</v>
      </c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4"/>
      <c r="AC95" s="84"/>
      <c r="AD95" s="84"/>
      <c r="AE95" s="84"/>
      <c r="AF95" s="84"/>
    </row>
    <row r="96" spans="1:32" ht="33.75" customHeight="1" x14ac:dyDescent="0.35">
      <c r="A96" s="49" t="s">
        <v>21</v>
      </c>
      <c r="B96" s="8">
        <v>4865</v>
      </c>
      <c r="C96" s="8">
        <v>5521</v>
      </c>
      <c r="D96" s="8">
        <v>4321.0000000000009</v>
      </c>
      <c r="E96" s="8">
        <v>4102</v>
      </c>
      <c r="F96" s="8">
        <v>5010</v>
      </c>
      <c r="G96" s="8">
        <v>3912</v>
      </c>
      <c r="H96" s="8">
        <v>3310</v>
      </c>
      <c r="I96" s="8">
        <v>3385</v>
      </c>
      <c r="J96" s="8">
        <v>4521.0000000000009</v>
      </c>
      <c r="K96" s="5">
        <v>3758</v>
      </c>
      <c r="L96" s="5">
        <v>5321</v>
      </c>
      <c r="M96" s="8">
        <v>4775</v>
      </c>
      <c r="N96" s="9">
        <f t="shared" si="3"/>
        <v>52801</v>
      </c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4"/>
      <c r="AC96" s="84"/>
      <c r="AD96" s="84"/>
      <c r="AE96" s="84"/>
      <c r="AF96" s="84"/>
    </row>
    <row r="97" spans="1:32" ht="33.75" customHeight="1" x14ac:dyDescent="0.35">
      <c r="A97" s="49" t="s">
        <v>65</v>
      </c>
      <c r="B97" s="8">
        <v>5645</v>
      </c>
      <c r="C97" s="8">
        <v>7850.9999999999991</v>
      </c>
      <c r="D97" s="8">
        <v>6845</v>
      </c>
      <c r="E97" s="8">
        <v>6854</v>
      </c>
      <c r="F97" s="8">
        <v>5898</v>
      </c>
      <c r="G97" s="8">
        <v>6214</v>
      </c>
      <c r="H97" s="8">
        <v>4854.0000000000009</v>
      </c>
      <c r="I97" s="8">
        <v>4692</v>
      </c>
      <c r="J97" s="8">
        <v>4621</v>
      </c>
      <c r="K97" s="5">
        <v>5314.0000000000009</v>
      </c>
      <c r="L97" s="5">
        <v>6566</v>
      </c>
      <c r="M97" s="8">
        <v>8245.0000000000018</v>
      </c>
      <c r="N97" s="9">
        <f t="shared" si="3"/>
        <v>73599</v>
      </c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4"/>
      <c r="AC97" s="84"/>
      <c r="AD97" s="84"/>
      <c r="AE97" s="84"/>
      <c r="AF97" s="84"/>
    </row>
    <row r="98" spans="1:32" ht="33.75" customHeight="1" x14ac:dyDescent="0.35">
      <c r="A98" s="49" t="s">
        <v>22</v>
      </c>
      <c r="B98" s="8">
        <v>25647.000000000004</v>
      </c>
      <c r="C98" s="8">
        <v>35689.000000000007</v>
      </c>
      <c r="D98" s="8">
        <v>27845</v>
      </c>
      <c r="E98" s="8">
        <v>28545</v>
      </c>
      <c r="F98" s="8">
        <v>24154</v>
      </c>
      <c r="G98" s="8">
        <v>26544</v>
      </c>
      <c r="H98" s="8">
        <v>18524</v>
      </c>
      <c r="I98" s="8">
        <v>26754</v>
      </c>
      <c r="J98" s="8">
        <v>25698</v>
      </c>
      <c r="K98" s="5">
        <v>30561.999999999996</v>
      </c>
      <c r="L98" s="5">
        <v>46012</v>
      </c>
      <c r="M98" s="8">
        <v>28599</v>
      </c>
      <c r="N98" s="9">
        <f t="shared" si="3"/>
        <v>344573</v>
      </c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4"/>
      <c r="AC98" s="84"/>
      <c r="AD98" s="84"/>
      <c r="AE98" s="84"/>
      <c r="AF98" s="84"/>
    </row>
    <row r="99" spans="1:32" ht="33.75" customHeight="1" x14ac:dyDescent="0.35">
      <c r="A99" s="49" t="s">
        <v>101</v>
      </c>
      <c r="B99" s="8">
        <v>98</v>
      </c>
      <c r="C99" s="8">
        <v>204</v>
      </c>
      <c r="D99" s="8">
        <v>332</v>
      </c>
      <c r="E99" s="8">
        <v>257</v>
      </c>
      <c r="F99" s="8">
        <v>85</v>
      </c>
      <c r="G99" s="8">
        <v>65</v>
      </c>
      <c r="H99" s="8">
        <v>139</v>
      </c>
      <c r="I99" s="8">
        <v>99</v>
      </c>
      <c r="J99" s="8">
        <v>147</v>
      </c>
      <c r="K99" s="5">
        <v>204</v>
      </c>
      <c r="L99" s="5">
        <v>289</v>
      </c>
      <c r="M99" s="8">
        <v>142</v>
      </c>
      <c r="N99" s="9">
        <f>SUM(B99:M99)</f>
        <v>2061</v>
      </c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4"/>
      <c r="AC99" s="84"/>
      <c r="AD99" s="84"/>
      <c r="AE99" s="84"/>
      <c r="AF99" s="84"/>
    </row>
    <row r="100" spans="1:32" ht="33.75" customHeight="1" x14ac:dyDescent="0.35">
      <c r="A100" s="49" t="s">
        <v>66</v>
      </c>
      <c r="B100" s="8">
        <v>13244.999999999998</v>
      </c>
      <c r="C100" s="8">
        <v>13754</v>
      </c>
      <c r="D100" s="8">
        <v>18200.999999999996</v>
      </c>
      <c r="E100" s="8">
        <v>14011.999999999998</v>
      </c>
      <c r="F100" s="8">
        <v>10245</v>
      </c>
      <c r="G100" s="8">
        <v>16241</v>
      </c>
      <c r="H100" s="8">
        <v>6541</v>
      </c>
      <c r="I100" s="8">
        <v>7704</v>
      </c>
      <c r="J100" s="8">
        <v>7464.9999999999991</v>
      </c>
      <c r="K100" s="5">
        <v>6850</v>
      </c>
      <c r="L100" s="5">
        <v>9721</v>
      </c>
      <c r="M100" s="8">
        <v>11812.000000000002</v>
      </c>
      <c r="N100" s="9">
        <f t="shared" si="3"/>
        <v>135791</v>
      </c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4"/>
      <c r="AC100" s="84"/>
      <c r="AD100" s="84"/>
      <c r="AE100" s="84"/>
      <c r="AF100" s="84"/>
    </row>
    <row r="101" spans="1:32" ht="33.75" customHeight="1" x14ac:dyDescent="0.35">
      <c r="A101" s="49" t="s">
        <v>23</v>
      </c>
      <c r="B101" s="8">
        <v>0</v>
      </c>
      <c r="C101" s="8">
        <v>82</v>
      </c>
      <c r="D101" s="8">
        <v>439</v>
      </c>
      <c r="E101" s="8">
        <v>1425</v>
      </c>
      <c r="F101" s="8">
        <v>2189</v>
      </c>
      <c r="G101" s="8">
        <v>545</v>
      </c>
      <c r="H101" s="8">
        <v>120</v>
      </c>
      <c r="I101" s="8">
        <v>0</v>
      </c>
      <c r="J101" s="8">
        <v>0</v>
      </c>
      <c r="K101" s="5">
        <v>0</v>
      </c>
      <c r="L101" s="5">
        <v>0</v>
      </c>
      <c r="M101" s="8">
        <v>0</v>
      </c>
      <c r="N101" s="9">
        <f t="shared" si="3"/>
        <v>4800</v>
      </c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4"/>
      <c r="AC101" s="84"/>
      <c r="AD101" s="84"/>
      <c r="AE101" s="84"/>
      <c r="AF101" s="84"/>
    </row>
    <row r="102" spans="1:32" ht="33.75" customHeight="1" x14ac:dyDescent="0.35">
      <c r="A102" s="49" t="s">
        <v>24</v>
      </c>
      <c r="B102" s="8">
        <v>12420</v>
      </c>
      <c r="C102" s="8">
        <v>12012.000000000002</v>
      </c>
      <c r="D102" s="8">
        <v>15021</v>
      </c>
      <c r="E102" s="8">
        <v>8541</v>
      </c>
      <c r="F102" s="8">
        <v>9521</v>
      </c>
      <c r="G102" s="8">
        <v>11021.000000000002</v>
      </c>
      <c r="H102" s="8">
        <v>10244.999999999998</v>
      </c>
      <c r="I102" s="8">
        <v>9142</v>
      </c>
      <c r="J102" s="8">
        <v>10354</v>
      </c>
      <c r="K102" s="5">
        <v>9652</v>
      </c>
      <c r="L102" s="5">
        <v>13214</v>
      </c>
      <c r="M102" s="8">
        <v>14201</v>
      </c>
      <c r="N102" s="9">
        <f t="shared" si="3"/>
        <v>135344</v>
      </c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4"/>
      <c r="AC102" s="84"/>
      <c r="AD102" s="84"/>
      <c r="AE102" s="84"/>
      <c r="AF102" s="84"/>
    </row>
    <row r="103" spans="1:32" ht="33.75" customHeight="1" x14ac:dyDescent="0.35">
      <c r="A103" s="49" t="s">
        <v>25</v>
      </c>
      <c r="B103" s="8">
        <v>7011.9999999999991</v>
      </c>
      <c r="C103" s="8">
        <v>5854.0000000000009</v>
      </c>
      <c r="D103" s="8">
        <v>6214</v>
      </c>
      <c r="E103" s="8">
        <v>2104</v>
      </c>
      <c r="F103" s="8">
        <v>4521</v>
      </c>
      <c r="G103" s="8">
        <v>8214</v>
      </c>
      <c r="H103" s="8">
        <v>5312</v>
      </c>
      <c r="I103" s="8">
        <v>4752</v>
      </c>
      <c r="J103" s="8">
        <v>4659.0000000000009</v>
      </c>
      <c r="K103" s="5">
        <v>3320</v>
      </c>
      <c r="L103" s="5">
        <v>6353.9999999999991</v>
      </c>
      <c r="M103" s="8">
        <v>7674</v>
      </c>
      <c r="N103" s="9">
        <f t="shared" si="3"/>
        <v>65990</v>
      </c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4"/>
      <c r="AC103" s="84"/>
      <c r="AD103" s="84"/>
      <c r="AE103" s="84"/>
      <c r="AF103" s="84"/>
    </row>
    <row r="104" spans="1:32" ht="33.75" customHeight="1" x14ac:dyDescent="0.35">
      <c r="A104" s="49" t="s">
        <v>26</v>
      </c>
      <c r="B104" s="8">
        <v>5102</v>
      </c>
      <c r="C104" s="8">
        <v>4685</v>
      </c>
      <c r="D104" s="8">
        <v>5921</v>
      </c>
      <c r="E104" s="8">
        <v>15312</v>
      </c>
      <c r="F104" s="8">
        <v>7455</v>
      </c>
      <c r="G104" s="8">
        <v>5985</v>
      </c>
      <c r="H104" s="8">
        <v>7512.0000000000009</v>
      </c>
      <c r="I104" s="8">
        <v>4894.9999999999991</v>
      </c>
      <c r="J104" s="8">
        <v>5010</v>
      </c>
      <c r="K104" s="5">
        <v>3201</v>
      </c>
      <c r="L104" s="5">
        <v>2101</v>
      </c>
      <c r="M104" s="8">
        <v>2902</v>
      </c>
      <c r="N104" s="9">
        <f t="shared" si="3"/>
        <v>70081</v>
      </c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4"/>
      <c r="AC104" s="84"/>
      <c r="AD104" s="84"/>
      <c r="AE104" s="84"/>
      <c r="AF104" s="84"/>
    </row>
    <row r="105" spans="1:32" ht="33.75" customHeight="1" x14ac:dyDescent="0.35">
      <c r="A105" s="49" t="s">
        <v>27</v>
      </c>
      <c r="B105" s="8">
        <v>1498.0000000000002</v>
      </c>
      <c r="C105" s="8">
        <v>1758</v>
      </c>
      <c r="D105" s="8">
        <v>854.00000000000011</v>
      </c>
      <c r="E105" s="8">
        <v>1452</v>
      </c>
      <c r="F105" s="8">
        <v>949</v>
      </c>
      <c r="G105" s="8">
        <v>1421</v>
      </c>
      <c r="H105" s="8">
        <v>1254.0000000000002</v>
      </c>
      <c r="I105" s="8">
        <v>799.00000000000011</v>
      </c>
      <c r="J105" s="8">
        <v>758.00000000000011</v>
      </c>
      <c r="K105" s="5">
        <v>1256.0000000000002</v>
      </c>
      <c r="L105" s="5">
        <v>1332.0000000000002</v>
      </c>
      <c r="M105" s="8">
        <v>922</v>
      </c>
      <c r="N105" s="9">
        <f t="shared" si="3"/>
        <v>14253</v>
      </c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4"/>
      <c r="AC105" s="84"/>
      <c r="AD105" s="84"/>
      <c r="AE105" s="84"/>
      <c r="AF105" s="84"/>
    </row>
    <row r="106" spans="1:32" ht="33.75" customHeight="1" x14ac:dyDescent="0.35">
      <c r="A106" s="49" t="s">
        <v>28</v>
      </c>
      <c r="B106" s="8">
        <v>4899</v>
      </c>
      <c r="C106" s="8">
        <v>2586.9999999999995</v>
      </c>
      <c r="D106" s="8">
        <v>3215.0000000000005</v>
      </c>
      <c r="E106" s="8">
        <v>1342</v>
      </c>
      <c r="F106" s="8">
        <v>1510</v>
      </c>
      <c r="G106" s="8">
        <v>1324</v>
      </c>
      <c r="H106" s="8">
        <v>2154</v>
      </c>
      <c r="I106" s="8">
        <v>1452</v>
      </c>
      <c r="J106" s="8">
        <v>1380</v>
      </c>
      <c r="K106" s="5">
        <v>1440</v>
      </c>
      <c r="L106" s="5">
        <v>1358</v>
      </c>
      <c r="M106" s="8">
        <v>2021</v>
      </c>
      <c r="N106" s="9">
        <f t="shared" si="3"/>
        <v>24682</v>
      </c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4"/>
      <c r="AC106" s="84"/>
      <c r="AD106" s="84"/>
      <c r="AE106" s="84"/>
      <c r="AF106" s="84"/>
    </row>
    <row r="107" spans="1:32" ht="33.75" customHeight="1" x14ac:dyDescent="0.35">
      <c r="A107" s="49" t="s">
        <v>29</v>
      </c>
      <c r="B107" s="8">
        <v>1320</v>
      </c>
      <c r="C107" s="8">
        <v>1651.9999999999998</v>
      </c>
      <c r="D107" s="8">
        <v>1620.9999999999998</v>
      </c>
      <c r="E107" s="8">
        <v>492</v>
      </c>
      <c r="F107" s="8">
        <v>710</v>
      </c>
      <c r="G107" s="8">
        <v>1201</v>
      </c>
      <c r="H107" s="8">
        <v>1425</v>
      </c>
      <c r="I107" s="8">
        <v>1014.0000000000001</v>
      </c>
      <c r="J107" s="8">
        <v>1231</v>
      </c>
      <c r="K107" s="5">
        <v>810</v>
      </c>
      <c r="L107" s="5">
        <v>925</v>
      </c>
      <c r="M107" s="8">
        <v>928.00000000000011</v>
      </c>
      <c r="N107" s="9">
        <f t="shared" si="3"/>
        <v>13329</v>
      </c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4"/>
      <c r="AC107" s="84"/>
      <c r="AD107" s="84"/>
      <c r="AE107" s="84"/>
      <c r="AF107" s="84"/>
    </row>
    <row r="108" spans="1:32" ht="33.75" customHeight="1" x14ac:dyDescent="0.35">
      <c r="A108" s="49" t="s">
        <v>30</v>
      </c>
      <c r="B108" s="8">
        <v>10213.999999999998</v>
      </c>
      <c r="C108" s="8">
        <v>14002.000000000002</v>
      </c>
      <c r="D108" s="8">
        <v>14400.000000000002</v>
      </c>
      <c r="E108" s="8">
        <v>6569</v>
      </c>
      <c r="F108" s="8">
        <v>5895</v>
      </c>
      <c r="G108" s="8">
        <v>8389</v>
      </c>
      <c r="H108" s="8">
        <v>7853.9999999999991</v>
      </c>
      <c r="I108" s="8">
        <v>8201</v>
      </c>
      <c r="J108" s="8">
        <v>9899</v>
      </c>
      <c r="K108" s="5">
        <v>8659</v>
      </c>
      <c r="L108" s="5">
        <v>8501</v>
      </c>
      <c r="M108" s="8">
        <v>15485</v>
      </c>
      <c r="N108" s="9">
        <f t="shared" si="3"/>
        <v>118068</v>
      </c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4"/>
      <c r="AC108" s="84"/>
      <c r="AD108" s="84"/>
      <c r="AE108" s="84"/>
      <c r="AF108" s="84"/>
    </row>
    <row r="109" spans="1:32" ht="33.75" customHeight="1" x14ac:dyDescent="0.35">
      <c r="A109" s="49" t="s">
        <v>31</v>
      </c>
      <c r="B109" s="8">
        <v>2677.9999999999995</v>
      </c>
      <c r="C109" s="8">
        <v>2895</v>
      </c>
      <c r="D109" s="8">
        <v>3499</v>
      </c>
      <c r="E109" s="8">
        <v>3198</v>
      </c>
      <c r="F109" s="8">
        <v>1459</v>
      </c>
      <c r="G109" s="8">
        <v>2457.9999999999995</v>
      </c>
      <c r="H109" s="8">
        <v>1102</v>
      </c>
      <c r="I109" s="8">
        <v>1652</v>
      </c>
      <c r="J109" s="8">
        <v>1352</v>
      </c>
      <c r="K109" s="5">
        <v>2100</v>
      </c>
      <c r="L109" s="5">
        <v>1452</v>
      </c>
      <c r="M109" s="8">
        <v>2201</v>
      </c>
      <c r="N109" s="9">
        <f t="shared" si="3"/>
        <v>26046</v>
      </c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4"/>
      <c r="AC109" s="84"/>
      <c r="AD109" s="84"/>
      <c r="AE109" s="84"/>
      <c r="AF109" s="84"/>
    </row>
    <row r="110" spans="1:32" ht="33.75" customHeight="1" x14ac:dyDescent="0.35">
      <c r="A110" s="49" t="s">
        <v>32</v>
      </c>
      <c r="B110" s="8">
        <v>14445</v>
      </c>
      <c r="C110" s="8">
        <v>24201</v>
      </c>
      <c r="D110" s="8">
        <v>26200</v>
      </c>
      <c r="E110" s="8">
        <v>12154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5">
        <v>0</v>
      </c>
      <c r="L110" s="5">
        <v>0</v>
      </c>
      <c r="M110" s="8">
        <v>0</v>
      </c>
      <c r="N110" s="9">
        <f t="shared" si="3"/>
        <v>77000</v>
      </c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4"/>
      <c r="AC110" s="84"/>
      <c r="AD110" s="84"/>
      <c r="AE110" s="84"/>
      <c r="AF110" s="84"/>
    </row>
    <row r="111" spans="1:32" ht="33.75" customHeight="1" x14ac:dyDescent="0.35">
      <c r="A111" s="49" t="s">
        <v>33</v>
      </c>
      <c r="B111" s="8">
        <v>2499.0000000000005</v>
      </c>
      <c r="C111" s="8">
        <v>1856</v>
      </c>
      <c r="D111" s="8">
        <v>2610</v>
      </c>
      <c r="E111" s="8">
        <v>1545</v>
      </c>
      <c r="F111" s="8">
        <v>1457.9999999999998</v>
      </c>
      <c r="G111" s="8">
        <v>9565</v>
      </c>
      <c r="H111" s="8">
        <v>1653.9999999999998</v>
      </c>
      <c r="I111" s="8">
        <v>1176.9999999999998</v>
      </c>
      <c r="J111" s="8">
        <v>1601</v>
      </c>
      <c r="K111" s="5">
        <v>2241</v>
      </c>
      <c r="L111" s="5">
        <v>2458</v>
      </c>
      <c r="M111" s="8">
        <v>2340</v>
      </c>
      <c r="N111" s="9">
        <f t="shared" si="3"/>
        <v>31004</v>
      </c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4"/>
      <c r="AC111" s="84"/>
      <c r="AD111" s="84"/>
      <c r="AE111" s="84"/>
      <c r="AF111" s="84"/>
    </row>
    <row r="112" spans="1:32" ht="33.75" customHeight="1" x14ac:dyDescent="0.35">
      <c r="A112" s="49" t="s">
        <v>34</v>
      </c>
      <c r="B112" s="8">
        <v>485.00000000000011</v>
      </c>
      <c r="C112" s="8">
        <v>562</v>
      </c>
      <c r="D112" s="8">
        <v>329</v>
      </c>
      <c r="E112" s="8">
        <v>485</v>
      </c>
      <c r="F112" s="8">
        <v>459</v>
      </c>
      <c r="G112" s="8">
        <v>283</v>
      </c>
      <c r="H112" s="8">
        <v>408</v>
      </c>
      <c r="I112" s="8">
        <v>367.00000000000006</v>
      </c>
      <c r="J112" s="8">
        <v>337</v>
      </c>
      <c r="K112" s="5">
        <v>345</v>
      </c>
      <c r="L112" s="5">
        <v>312</v>
      </c>
      <c r="M112" s="8">
        <v>844</v>
      </c>
      <c r="N112" s="9">
        <f t="shared" si="3"/>
        <v>5216</v>
      </c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4"/>
      <c r="AC112" s="84"/>
      <c r="AD112" s="84"/>
      <c r="AE112" s="84"/>
      <c r="AF112" s="84"/>
    </row>
    <row r="113" spans="1:32" ht="33.75" customHeight="1" x14ac:dyDescent="0.35">
      <c r="A113" s="49" t="s">
        <v>68</v>
      </c>
      <c r="B113" s="8">
        <v>133</v>
      </c>
      <c r="C113" s="8">
        <v>127</v>
      </c>
      <c r="D113" s="8">
        <v>90</v>
      </c>
      <c r="E113" s="8">
        <v>145</v>
      </c>
      <c r="F113" s="8">
        <v>98</v>
      </c>
      <c r="G113" s="8">
        <v>119</v>
      </c>
      <c r="H113" s="8">
        <v>184.99999999999997</v>
      </c>
      <c r="I113" s="8">
        <v>162.00000000000003</v>
      </c>
      <c r="J113" s="8">
        <v>230</v>
      </c>
      <c r="K113" s="5">
        <v>133</v>
      </c>
      <c r="L113" s="5">
        <v>136</v>
      </c>
      <c r="M113" s="8">
        <v>154</v>
      </c>
      <c r="N113" s="9">
        <f t="shared" si="3"/>
        <v>1712</v>
      </c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4"/>
      <c r="AC113" s="84"/>
      <c r="AD113" s="84"/>
      <c r="AE113" s="84"/>
      <c r="AF113" s="84"/>
    </row>
    <row r="114" spans="1:32" ht="33.75" customHeight="1" x14ac:dyDescent="0.35">
      <c r="A114" s="49" t="s">
        <v>69</v>
      </c>
      <c r="B114" s="8">
        <v>586</v>
      </c>
      <c r="C114" s="8">
        <v>665</v>
      </c>
      <c r="D114" s="8">
        <v>451</v>
      </c>
      <c r="E114" s="8">
        <v>468</v>
      </c>
      <c r="F114" s="8">
        <v>565</v>
      </c>
      <c r="G114" s="8">
        <v>658</v>
      </c>
      <c r="H114" s="8">
        <v>871</v>
      </c>
      <c r="I114" s="8">
        <v>487</v>
      </c>
      <c r="J114" s="8">
        <v>669</v>
      </c>
      <c r="K114" s="5">
        <v>502</v>
      </c>
      <c r="L114" s="5">
        <v>519</v>
      </c>
      <c r="M114" s="8">
        <v>846</v>
      </c>
      <c r="N114" s="9">
        <f t="shared" si="3"/>
        <v>7287</v>
      </c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4"/>
      <c r="AC114" s="84"/>
      <c r="AD114" s="84"/>
      <c r="AE114" s="84"/>
      <c r="AF114" s="84"/>
    </row>
    <row r="115" spans="1:32" ht="33.75" customHeight="1" x14ac:dyDescent="0.35">
      <c r="A115" s="49" t="s">
        <v>35</v>
      </c>
      <c r="B115" s="8">
        <v>175</v>
      </c>
      <c r="C115" s="8">
        <v>205</v>
      </c>
      <c r="D115" s="8">
        <v>149</v>
      </c>
      <c r="E115" s="8">
        <v>216</v>
      </c>
      <c r="F115" s="8">
        <v>159</v>
      </c>
      <c r="G115" s="8">
        <v>322</v>
      </c>
      <c r="H115" s="8">
        <v>321</v>
      </c>
      <c r="I115" s="8">
        <v>130</v>
      </c>
      <c r="J115" s="8">
        <v>367</v>
      </c>
      <c r="K115" s="5">
        <v>165</v>
      </c>
      <c r="L115" s="5">
        <v>149</v>
      </c>
      <c r="M115" s="8">
        <v>198</v>
      </c>
      <c r="N115" s="9">
        <f t="shared" si="3"/>
        <v>2556</v>
      </c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4"/>
      <c r="AC115" s="84"/>
      <c r="AD115" s="84"/>
      <c r="AE115" s="84"/>
      <c r="AF115" s="84"/>
    </row>
    <row r="116" spans="1:32" ht="33.75" customHeight="1" x14ac:dyDescent="0.35">
      <c r="A116" s="49" t="s">
        <v>70</v>
      </c>
      <c r="B116" s="8">
        <v>1598</v>
      </c>
      <c r="C116" s="8">
        <v>1545.0000000000002</v>
      </c>
      <c r="D116" s="8">
        <v>1658</v>
      </c>
      <c r="E116" s="8">
        <v>1175</v>
      </c>
      <c r="F116" s="8">
        <v>2516</v>
      </c>
      <c r="G116" s="8">
        <v>2245</v>
      </c>
      <c r="H116" s="8">
        <v>1721</v>
      </c>
      <c r="I116" s="8">
        <v>1301</v>
      </c>
      <c r="J116" s="8">
        <v>1325</v>
      </c>
      <c r="K116" s="5">
        <v>1422.9999999999998</v>
      </c>
      <c r="L116" s="5">
        <v>1274</v>
      </c>
      <c r="M116" s="8">
        <v>1570</v>
      </c>
      <c r="N116" s="9">
        <f t="shared" si="3"/>
        <v>19351</v>
      </c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4"/>
      <c r="AC116" s="84"/>
      <c r="AD116" s="84"/>
      <c r="AE116" s="84"/>
      <c r="AF116" s="84"/>
    </row>
    <row r="117" spans="1:32" ht="33.75" customHeight="1" x14ac:dyDescent="0.35">
      <c r="A117" s="49" t="s">
        <v>37</v>
      </c>
      <c r="B117" s="8">
        <v>877</v>
      </c>
      <c r="C117" s="8">
        <v>910</v>
      </c>
      <c r="D117" s="8">
        <v>1019.9999999999999</v>
      </c>
      <c r="E117" s="8">
        <v>1120</v>
      </c>
      <c r="F117" s="8">
        <v>785</v>
      </c>
      <c r="G117" s="8">
        <v>1720</v>
      </c>
      <c r="H117" s="8">
        <v>1758</v>
      </c>
      <c r="I117" s="8">
        <v>825</v>
      </c>
      <c r="J117" s="8">
        <v>1341.9999999999998</v>
      </c>
      <c r="K117" s="5">
        <v>1102</v>
      </c>
      <c r="L117" s="5">
        <v>1398</v>
      </c>
      <c r="M117" s="8">
        <v>1130</v>
      </c>
      <c r="N117" s="9">
        <f t="shared" si="3"/>
        <v>13987</v>
      </c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4"/>
      <c r="AC117" s="84"/>
      <c r="AD117" s="84"/>
      <c r="AE117" s="84"/>
      <c r="AF117" s="84"/>
    </row>
    <row r="118" spans="1:32" ht="33.75" customHeight="1" x14ac:dyDescent="0.35">
      <c r="A118" s="49" t="s">
        <v>38</v>
      </c>
      <c r="B118" s="8">
        <v>5010.0000000000009</v>
      </c>
      <c r="C118" s="8">
        <v>8421</v>
      </c>
      <c r="D118" s="8">
        <v>2314</v>
      </c>
      <c r="E118" s="8">
        <v>2985</v>
      </c>
      <c r="F118" s="8">
        <v>2337</v>
      </c>
      <c r="G118" s="8">
        <v>5214</v>
      </c>
      <c r="H118" s="8">
        <v>3601</v>
      </c>
      <c r="I118" s="8">
        <v>6119.9999999999991</v>
      </c>
      <c r="J118" s="8">
        <v>3895</v>
      </c>
      <c r="K118" s="5">
        <v>3201</v>
      </c>
      <c r="L118" s="5">
        <v>5001</v>
      </c>
      <c r="M118" s="8">
        <v>3890</v>
      </c>
      <c r="N118" s="9">
        <f t="shared" si="3"/>
        <v>51989</v>
      </c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4"/>
      <c r="AC118" s="84"/>
      <c r="AD118" s="84"/>
      <c r="AE118" s="84"/>
      <c r="AF118" s="84"/>
    </row>
    <row r="119" spans="1:32" ht="33.75" customHeight="1" x14ac:dyDescent="0.35">
      <c r="A119" s="49" t="s">
        <v>102</v>
      </c>
      <c r="B119" s="8">
        <v>869</v>
      </c>
      <c r="C119" s="8">
        <v>674</v>
      </c>
      <c r="D119" s="8">
        <v>584</v>
      </c>
      <c r="E119" s="8">
        <v>578</v>
      </c>
      <c r="F119" s="8">
        <v>596</v>
      </c>
      <c r="G119" s="8">
        <v>579</v>
      </c>
      <c r="H119" s="8">
        <v>563</v>
      </c>
      <c r="I119" s="8">
        <v>578</v>
      </c>
      <c r="J119" s="8">
        <v>602</v>
      </c>
      <c r="K119" s="5">
        <v>811</v>
      </c>
      <c r="L119" s="5">
        <v>734</v>
      </c>
      <c r="M119" s="8">
        <v>741</v>
      </c>
      <c r="N119" s="9">
        <f t="shared" ref="N119:N126" si="4">SUM(B119:M119)</f>
        <v>7909</v>
      </c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4"/>
      <c r="AC119" s="84"/>
      <c r="AD119" s="84"/>
      <c r="AE119" s="84"/>
      <c r="AF119" s="84"/>
    </row>
    <row r="120" spans="1:32" ht="33.75" customHeight="1" x14ac:dyDescent="0.35">
      <c r="A120" s="49" t="s">
        <v>103</v>
      </c>
      <c r="B120" s="8">
        <v>0</v>
      </c>
      <c r="C120" s="8">
        <v>0</v>
      </c>
      <c r="D120" s="8">
        <v>0</v>
      </c>
      <c r="E120" s="8">
        <v>0</v>
      </c>
      <c r="F120" s="8">
        <v>8</v>
      </c>
      <c r="G120" s="8">
        <v>0</v>
      </c>
      <c r="H120" s="8">
        <v>0</v>
      </c>
      <c r="I120" s="8">
        <v>10</v>
      </c>
      <c r="J120" s="8">
        <v>22</v>
      </c>
      <c r="K120" s="5">
        <v>8</v>
      </c>
      <c r="L120" s="5">
        <v>26</v>
      </c>
      <c r="M120" s="8">
        <v>14</v>
      </c>
      <c r="N120" s="9">
        <f t="shared" si="4"/>
        <v>88</v>
      </c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4"/>
      <c r="AC120" s="84"/>
      <c r="AD120" s="84"/>
      <c r="AE120" s="84"/>
      <c r="AF120" s="84"/>
    </row>
    <row r="121" spans="1:32" ht="33.75" customHeight="1" x14ac:dyDescent="0.35">
      <c r="A121" s="49" t="s">
        <v>104</v>
      </c>
      <c r="B121" s="8">
        <v>407</v>
      </c>
      <c r="C121" s="8">
        <v>368</v>
      </c>
      <c r="D121" s="8">
        <v>353</v>
      </c>
      <c r="E121" s="8">
        <v>324</v>
      </c>
      <c r="F121" s="8">
        <v>279</v>
      </c>
      <c r="G121" s="8">
        <v>309</v>
      </c>
      <c r="H121" s="8">
        <v>356</v>
      </c>
      <c r="I121" s="8">
        <v>270</v>
      </c>
      <c r="J121" s="8">
        <v>293</v>
      </c>
      <c r="K121" s="5">
        <v>416</v>
      </c>
      <c r="L121" s="5">
        <v>408</v>
      </c>
      <c r="M121" s="8">
        <v>1024</v>
      </c>
      <c r="N121" s="9">
        <f t="shared" si="4"/>
        <v>4807</v>
      </c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4"/>
      <c r="AC121" s="84"/>
      <c r="AD121" s="84"/>
      <c r="AE121" s="84"/>
      <c r="AF121" s="84"/>
    </row>
    <row r="122" spans="1:32" ht="33.75" customHeight="1" x14ac:dyDescent="0.35">
      <c r="A122" s="49" t="s">
        <v>105</v>
      </c>
      <c r="B122" s="8">
        <v>288</v>
      </c>
      <c r="C122" s="8">
        <v>664</v>
      </c>
      <c r="D122" s="8">
        <v>321</v>
      </c>
      <c r="E122" s="8">
        <v>470</v>
      </c>
      <c r="F122" s="8">
        <v>360</v>
      </c>
      <c r="G122" s="8">
        <v>980</v>
      </c>
      <c r="H122" s="8">
        <v>841</v>
      </c>
      <c r="I122" s="8">
        <v>953</v>
      </c>
      <c r="J122" s="8">
        <v>511</v>
      </c>
      <c r="K122" s="5">
        <v>1024</v>
      </c>
      <c r="L122" s="5">
        <v>845</v>
      </c>
      <c r="M122" s="8">
        <v>789</v>
      </c>
      <c r="N122" s="9">
        <f t="shared" si="4"/>
        <v>8046</v>
      </c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4"/>
      <c r="AC122" s="84"/>
      <c r="AD122" s="84"/>
      <c r="AE122" s="84"/>
      <c r="AF122" s="84"/>
    </row>
    <row r="123" spans="1:32" ht="33.75" customHeight="1" x14ac:dyDescent="0.35">
      <c r="A123" s="49" t="s">
        <v>106</v>
      </c>
      <c r="B123" s="8">
        <v>236</v>
      </c>
      <c r="C123" s="8">
        <v>315</v>
      </c>
      <c r="D123" s="8">
        <v>169</v>
      </c>
      <c r="E123" s="8">
        <v>193</v>
      </c>
      <c r="F123" s="8">
        <v>185</v>
      </c>
      <c r="G123" s="8">
        <v>179</v>
      </c>
      <c r="H123" s="8">
        <v>320</v>
      </c>
      <c r="I123" s="8">
        <v>235</v>
      </c>
      <c r="J123" s="8">
        <v>347</v>
      </c>
      <c r="K123" s="5">
        <v>358</v>
      </c>
      <c r="L123" s="5">
        <v>271</v>
      </c>
      <c r="M123" s="8">
        <v>439</v>
      </c>
      <c r="N123" s="9">
        <f t="shared" si="4"/>
        <v>3247</v>
      </c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4"/>
      <c r="AC123" s="84"/>
      <c r="AD123" s="84"/>
      <c r="AE123" s="84"/>
      <c r="AF123" s="84"/>
    </row>
    <row r="124" spans="1:32" ht="33.75" customHeight="1" x14ac:dyDescent="0.35">
      <c r="A124" s="49" t="s">
        <v>107</v>
      </c>
      <c r="B124" s="8">
        <v>14</v>
      </c>
      <c r="C124" s="8">
        <v>86</v>
      </c>
      <c r="D124" s="8">
        <v>187</v>
      </c>
      <c r="E124" s="8">
        <v>116</v>
      </c>
      <c r="F124" s="8">
        <v>125</v>
      </c>
      <c r="G124" s="8">
        <v>128</v>
      </c>
      <c r="H124" s="8">
        <v>26</v>
      </c>
      <c r="I124" s="8">
        <v>11</v>
      </c>
      <c r="J124" s="8">
        <v>122</v>
      </c>
      <c r="K124" s="5">
        <v>199</v>
      </c>
      <c r="L124" s="5">
        <v>162</v>
      </c>
      <c r="M124" s="8">
        <v>160.00000000000003</v>
      </c>
      <c r="N124" s="9">
        <f t="shared" si="4"/>
        <v>1336</v>
      </c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4"/>
      <c r="AC124" s="84"/>
      <c r="AD124" s="84"/>
      <c r="AE124" s="84"/>
      <c r="AF124" s="84"/>
    </row>
    <row r="125" spans="1:32" ht="33.75" customHeight="1" x14ac:dyDescent="0.35">
      <c r="A125" s="49" t="s">
        <v>36</v>
      </c>
      <c r="B125" s="8">
        <v>2014</v>
      </c>
      <c r="C125" s="8">
        <v>6001</v>
      </c>
      <c r="D125" s="8">
        <v>2388</v>
      </c>
      <c r="E125" s="8">
        <v>3452</v>
      </c>
      <c r="F125" s="8">
        <v>2564</v>
      </c>
      <c r="G125" s="8">
        <v>2514</v>
      </c>
      <c r="H125" s="8">
        <v>2840</v>
      </c>
      <c r="I125" s="8">
        <v>2124</v>
      </c>
      <c r="J125" s="8">
        <v>2698</v>
      </c>
      <c r="K125" s="5">
        <v>2601</v>
      </c>
      <c r="L125" s="5">
        <v>1376.9999999999998</v>
      </c>
      <c r="M125" s="8">
        <v>2433</v>
      </c>
      <c r="N125" s="9">
        <f t="shared" si="4"/>
        <v>33006</v>
      </c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4"/>
      <c r="AC125" s="84"/>
      <c r="AD125" s="84"/>
      <c r="AE125" s="84"/>
      <c r="AF125" s="84"/>
    </row>
    <row r="126" spans="1:32" ht="33.75" customHeight="1" x14ac:dyDescent="0.35">
      <c r="A126" s="49" t="s">
        <v>108</v>
      </c>
      <c r="B126" s="8">
        <v>308</v>
      </c>
      <c r="C126" s="8">
        <v>413</v>
      </c>
      <c r="D126" s="8">
        <v>488</v>
      </c>
      <c r="E126" s="8">
        <v>694</v>
      </c>
      <c r="F126" s="8">
        <v>377</v>
      </c>
      <c r="G126" s="8">
        <v>486</v>
      </c>
      <c r="H126" s="8">
        <v>694</v>
      </c>
      <c r="I126" s="8">
        <v>1403</v>
      </c>
      <c r="J126" s="8">
        <v>1600</v>
      </c>
      <c r="K126" s="5">
        <v>1664</v>
      </c>
      <c r="L126" s="5">
        <v>309</v>
      </c>
      <c r="M126" s="8">
        <v>380</v>
      </c>
      <c r="N126" s="9">
        <f t="shared" si="4"/>
        <v>8816</v>
      </c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4"/>
      <c r="AC126" s="84"/>
      <c r="AD126" s="84"/>
      <c r="AE126" s="84"/>
      <c r="AF126" s="84"/>
    </row>
    <row r="127" spans="1:32" ht="33.75" customHeight="1" x14ac:dyDescent="0.35">
      <c r="A127" s="49" t="s">
        <v>39</v>
      </c>
      <c r="B127" s="8">
        <v>73011.999999999985</v>
      </c>
      <c r="C127" s="8">
        <v>91254</v>
      </c>
      <c r="D127" s="8">
        <v>66540.999999999985</v>
      </c>
      <c r="E127" s="8">
        <v>10214</v>
      </c>
      <c r="F127" s="8">
        <v>11012.000000000002</v>
      </c>
      <c r="G127" s="8">
        <v>43523.999999999993</v>
      </c>
      <c r="H127" s="8">
        <v>32422</v>
      </c>
      <c r="I127" s="8">
        <v>52124.000000000007</v>
      </c>
      <c r="J127" s="8">
        <v>73213.999999999985</v>
      </c>
      <c r="K127" s="5">
        <v>76989</v>
      </c>
      <c r="L127" s="5">
        <v>65389.000000000007</v>
      </c>
      <c r="M127" s="8">
        <v>67845</v>
      </c>
      <c r="N127" s="9">
        <f t="shared" si="3"/>
        <v>663540</v>
      </c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4"/>
      <c r="AC127" s="84"/>
      <c r="AD127" s="84"/>
      <c r="AE127" s="84"/>
      <c r="AF127" s="84"/>
    </row>
    <row r="128" spans="1:32" ht="33.75" customHeight="1" x14ac:dyDescent="0.35">
      <c r="A128" s="49" t="s">
        <v>40</v>
      </c>
      <c r="B128" s="8">
        <v>15201</v>
      </c>
      <c r="C128" s="8">
        <v>22012</v>
      </c>
      <c r="D128" s="8">
        <v>14209.999999999998</v>
      </c>
      <c r="E128" s="8">
        <v>9100</v>
      </c>
      <c r="F128" s="8">
        <v>23412</v>
      </c>
      <c r="G128" s="8">
        <v>16245</v>
      </c>
      <c r="H128" s="8">
        <v>13899</v>
      </c>
      <c r="I128" s="8">
        <v>17254</v>
      </c>
      <c r="J128" s="8">
        <v>21012</v>
      </c>
      <c r="K128" s="5">
        <v>20154</v>
      </c>
      <c r="L128" s="5">
        <v>13999</v>
      </c>
      <c r="M128" s="8">
        <v>23144.999999999996</v>
      </c>
      <c r="N128" s="9">
        <f t="shared" si="3"/>
        <v>209643</v>
      </c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4"/>
      <c r="AC128" s="84"/>
      <c r="AD128" s="84"/>
      <c r="AE128" s="84"/>
      <c r="AF128" s="84"/>
    </row>
    <row r="129" spans="1:32" ht="33.75" customHeight="1" x14ac:dyDescent="0.35">
      <c r="A129" s="49" t="s">
        <v>41</v>
      </c>
      <c r="B129" s="8">
        <v>12021.000000000002</v>
      </c>
      <c r="C129" s="8">
        <v>12299.999999999998</v>
      </c>
      <c r="D129" s="8">
        <v>12020.999999999998</v>
      </c>
      <c r="E129" s="8">
        <v>12674</v>
      </c>
      <c r="F129" s="8">
        <v>12021</v>
      </c>
      <c r="G129" s="8">
        <v>11302</v>
      </c>
      <c r="H129" s="8">
        <v>9524</v>
      </c>
      <c r="I129" s="8">
        <v>12004</v>
      </c>
      <c r="J129" s="8">
        <v>9011.9999999999982</v>
      </c>
      <c r="K129" s="5">
        <v>12120</v>
      </c>
      <c r="L129" s="5">
        <v>31895.000000000004</v>
      </c>
      <c r="M129" s="8">
        <v>17001</v>
      </c>
      <c r="N129" s="9">
        <f t="shared" si="3"/>
        <v>163895</v>
      </c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4"/>
      <c r="AC129" s="84"/>
      <c r="AD129" s="84"/>
      <c r="AE129" s="84"/>
      <c r="AF129" s="84"/>
    </row>
    <row r="130" spans="1:32" ht="33.75" customHeight="1" x14ac:dyDescent="0.35">
      <c r="A130" s="49" t="s">
        <v>72</v>
      </c>
      <c r="B130" s="8">
        <v>950.99999999999989</v>
      </c>
      <c r="C130" s="8">
        <v>2411.0000000000005</v>
      </c>
      <c r="D130" s="8">
        <v>1452</v>
      </c>
      <c r="E130" s="8">
        <v>921</v>
      </c>
      <c r="F130" s="8">
        <v>899</v>
      </c>
      <c r="G130" s="8">
        <v>1562.0000000000002</v>
      </c>
      <c r="H130" s="8">
        <v>1312.0000000000002</v>
      </c>
      <c r="I130" s="8">
        <v>785</v>
      </c>
      <c r="J130" s="8">
        <v>816.00000000000011</v>
      </c>
      <c r="K130" s="5">
        <v>997</v>
      </c>
      <c r="L130" s="5">
        <v>10214</v>
      </c>
      <c r="M130" s="8">
        <v>658</v>
      </c>
      <c r="N130" s="9">
        <f t="shared" si="3"/>
        <v>22978</v>
      </c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4"/>
      <c r="AD130" s="84"/>
      <c r="AE130" s="84"/>
      <c r="AF130" s="84"/>
    </row>
    <row r="131" spans="1:32" ht="33.75" customHeight="1" x14ac:dyDescent="0.35">
      <c r="A131" s="49" t="s">
        <v>42</v>
      </c>
      <c r="B131" s="8">
        <v>70145</v>
      </c>
      <c r="C131" s="8">
        <v>59213.999999999993</v>
      </c>
      <c r="D131" s="8">
        <v>34001</v>
      </c>
      <c r="E131" s="8">
        <v>29122</v>
      </c>
      <c r="F131" s="8">
        <v>27548</v>
      </c>
      <c r="G131" s="8">
        <v>18952</v>
      </c>
      <c r="H131" s="8">
        <v>10245</v>
      </c>
      <c r="I131" s="8">
        <v>6610</v>
      </c>
      <c r="J131" s="8">
        <v>8712</v>
      </c>
      <c r="K131" s="5">
        <v>15981</v>
      </c>
      <c r="L131" s="5">
        <v>42154</v>
      </c>
      <c r="M131" s="8">
        <v>63833</v>
      </c>
      <c r="N131" s="9">
        <f t="shared" si="3"/>
        <v>386517</v>
      </c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4"/>
      <c r="AC131" s="84"/>
      <c r="AD131" s="84"/>
      <c r="AE131" s="84"/>
      <c r="AF131" s="84"/>
    </row>
    <row r="132" spans="1:32" ht="33.75" customHeight="1" x14ac:dyDescent="0.35">
      <c r="A132" s="49" t="s">
        <v>43</v>
      </c>
      <c r="B132" s="8">
        <v>7011.9999999999991</v>
      </c>
      <c r="C132" s="8">
        <v>10954</v>
      </c>
      <c r="D132" s="8">
        <v>9524</v>
      </c>
      <c r="E132" s="8">
        <v>23012</v>
      </c>
      <c r="F132" s="8">
        <v>6985</v>
      </c>
      <c r="G132" s="8">
        <v>13124</v>
      </c>
      <c r="H132" s="8">
        <v>7340</v>
      </c>
      <c r="I132" s="8">
        <v>5669</v>
      </c>
      <c r="J132" s="8">
        <v>8598</v>
      </c>
      <c r="K132" s="5">
        <v>6210</v>
      </c>
      <c r="L132" s="5">
        <v>16201</v>
      </c>
      <c r="M132" s="8">
        <v>13031</v>
      </c>
      <c r="N132" s="9">
        <f t="shared" si="3"/>
        <v>127660</v>
      </c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4"/>
      <c r="AC132" s="84"/>
      <c r="AD132" s="84"/>
      <c r="AE132" s="84"/>
      <c r="AF132" s="84"/>
    </row>
    <row r="133" spans="1:32" ht="33.75" customHeight="1" x14ac:dyDescent="0.35">
      <c r="A133" s="49" t="s">
        <v>73</v>
      </c>
      <c r="B133" s="8">
        <v>38547</v>
      </c>
      <c r="C133" s="8">
        <v>39254</v>
      </c>
      <c r="D133" s="8">
        <v>24510</v>
      </c>
      <c r="E133" s="8">
        <v>23544</v>
      </c>
      <c r="F133" s="8">
        <v>29541</v>
      </c>
      <c r="G133" s="8">
        <v>37895</v>
      </c>
      <c r="H133" s="8">
        <v>44215</v>
      </c>
      <c r="I133" s="8">
        <v>31024</v>
      </c>
      <c r="J133" s="8">
        <v>33004</v>
      </c>
      <c r="K133" s="5">
        <v>33021</v>
      </c>
      <c r="L133" s="5">
        <v>33145.000000000007</v>
      </c>
      <c r="M133" s="8">
        <v>39615</v>
      </c>
      <c r="N133" s="9">
        <f t="shared" si="3"/>
        <v>407315</v>
      </c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4"/>
      <c r="AC133" s="84"/>
      <c r="AD133" s="84"/>
      <c r="AE133" s="84"/>
      <c r="AF133" s="84"/>
    </row>
    <row r="134" spans="1:32" ht="33.75" customHeight="1" x14ac:dyDescent="0.35">
      <c r="A134" s="49" t="s">
        <v>74</v>
      </c>
      <c r="B134" s="8">
        <v>2653.9999999999995</v>
      </c>
      <c r="C134" s="8">
        <v>2321</v>
      </c>
      <c r="D134" s="8">
        <v>1524</v>
      </c>
      <c r="E134" s="8">
        <v>921</v>
      </c>
      <c r="F134" s="8">
        <v>625</v>
      </c>
      <c r="G134" s="8">
        <v>898</v>
      </c>
      <c r="H134" s="8">
        <v>34</v>
      </c>
      <c r="I134" s="8">
        <v>0</v>
      </c>
      <c r="J134" s="8">
        <v>235</v>
      </c>
      <c r="K134" s="5">
        <v>748</v>
      </c>
      <c r="L134" s="5">
        <v>2014</v>
      </c>
      <c r="M134" s="8">
        <v>6510</v>
      </c>
      <c r="N134" s="9">
        <f t="shared" si="3"/>
        <v>18484</v>
      </c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4"/>
      <c r="AC134" s="84"/>
      <c r="AD134" s="84"/>
      <c r="AE134" s="84"/>
      <c r="AF134" s="84"/>
    </row>
    <row r="135" spans="1:32" ht="33.75" customHeight="1" x14ac:dyDescent="0.35">
      <c r="A135" s="49" t="s">
        <v>44</v>
      </c>
      <c r="B135" s="8">
        <v>9542</v>
      </c>
      <c r="C135" s="8">
        <v>6621</v>
      </c>
      <c r="D135" s="8">
        <v>6548</v>
      </c>
      <c r="E135" s="8">
        <v>192</v>
      </c>
      <c r="F135" s="8">
        <v>200</v>
      </c>
      <c r="G135" s="8">
        <v>18</v>
      </c>
      <c r="H135" s="8">
        <v>489</v>
      </c>
      <c r="I135" s="8">
        <v>210</v>
      </c>
      <c r="J135" s="8">
        <v>159</v>
      </c>
      <c r="K135" s="5">
        <v>96</v>
      </c>
      <c r="L135" s="5">
        <v>6642</v>
      </c>
      <c r="M135" s="8">
        <v>7665</v>
      </c>
      <c r="N135" s="9">
        <f t="shared" si="3"/>
        <v>38382</v>
      </c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4"/>
      <c r="AC135" s="84"/>
      <c r="AD135" s="84"/>
      <c r="AE135" s="84"/>
      <c r="AF135" s="84"/>
    </row>
    <row r="136" spans="1:32" ht="33.75" customHeight="1" x14ac:dyDescent="0.35">
      <c r="A136" s="49" t="s">
        <v>109</v>
      </c>
      <c r="B136" s="8">
        <v>2064</v>
      </c>
      <c r="C136" s="8">
        <v>923</v>
      </c>
      <c r="D136" s="8">
        <v>1911</v>
      </c>
      <c r="E136" s="8">
        <v>3109</v>
      </c>
      <c r="F136" s="8">
        <v>2235</v>
      </c>
      <c r="G136" s="8">
        <v>2349</v>
      </c>
      <c r="H136" s="8">
        <v>4375</v>
      </c>
      <c r="I136" s="8">
        <v>2737</v>
      </c>
      <c r="J136" s="8">
        <v>2688</v>
      </c>
      <c r="K136" s="5">
        <v>3076</v>
      </c>
      <c r="L136" s="5">
        <v>3312</v>
      </c>
      <c r="M136" s="8">
        <v>1445.0000000000005</v>
      </c>
      <c r="N136" s="9">
        <f t="shared" ref="N136:N143" si="5">SUM(B136:M136)</f>
        <v>30224</v>
      </c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4"/>
      <c r="AC136" s="84"/>
      <c r="AD136" s="84"/>
      <c r="AE136" s="84"/>
      <c r="AF136" s="84"/>
    </row>
    <row r="137" spans="1:32" ht="33.75" customHeight="1" x14ac:dyDescent="0.35">
      <c r="A137" s="49" t="s">
        <v>110</v>
      </c>
      <c r="B137" s="8">
        <v>170</v>
      </c>
      <c r="C137" s="8">
        <v>213</v>
      </c>
      <c r="D137" s="8">
        <v>231</v>
      </c>
      <c r="E137" s="8">
        <v>268</v>
      </c>
      <c r="F137" s="8">
        <v>175</v>
      </c>
      <c r="G137" s="8">
        <v>239</v>
      </c>
      <c r="H137" s="8">
        <v>232</v>
      </c>
      <c r="I137" s="8">
        <v>277</v>
      </c>
      <c r="J137" s="8">
        <v>732</v>
      </c>
      <c r="K137" s="5">
        <v>201</v>
      </c>
      <c r="L137" s="5">
        <v>242</v>
      </c>
      <c r="M137" s="8">
        <v>150</v>
      </c>
      <c r="N137" s="9">
        <f t="shared" si="5"/>
        <v>3130</v>
      </c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4"/>
      <c r="AC137" s="84"/>
      <c r="AD137" s="84"/>
      <c r="AE137" s="84"/>
      <c r="AF137" s="84"/>
    </row>
    <row r="138" spans="1:32" ht="33.75" customHeight="1" x14ac:dyDescent="0.35">
      <c r="A138" s="49" t="s">
        <v>111</v>
      </c>
      <c r="B138" s="8">
        <v>229</v>
      </c>
      <c r="C138" s="8">
        <v>202</v>
      </c>
      <c r="D138" s="8">
        <v>286</v>
      </c>
      <c r="E138" s="8">
        <v>103</v>
      </c>
      <c r="F138" s="8">
        <v>42</v>
      </c>
      <c r="G138" s="8">
        <v>222</v>
      </c>
      <c r="H138" s="8">
        <v>374</v>
      </c>
      <c r="I138" s="8">
        <v>829</v>
      </c>
      <c r="J138" s="8">
        <v>34</v>
      </c>
      <c r="K138" s="5">
        <v>222</v>
      </c>
      <c r="L138" s="5">
        <v>190</v>
      </c>
      <c r="M138" s="8">
        <v>204</v>
      </c>
      <c r="N138" s="9">
        <f t="shared" si="5"/>
        <v>2937</v>
      </c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4"/>
      <c r="AC138" s="84"/>
      <c r="AD138" s="84"/>
      <c r="AE138" s="84"/>
      <c r="AF138" s="84"/>
    </row>
    <row r="139" spans="1:32" ht="33.75" customHeight="1" x14ac:dyDescent="0.35">
      <c r="A139" s="49" t="s">
        <v>112</v>
      </c>
      <c r="B139" s="8">
        <v>328</v>
      </c>
      <c r="C139" s="8">
        <v>195</v>
      </c>
      <c r="D139" s="8">
        <v>132</v>
      </c>
      <c r="E139" s="8">
        <v>212</v>
      </c>
      <c r="F139" s="8">
        <v>370</v>
      </c>
      <c r="G139" s="8">
        <v>509</v>
      </c>
      <c r="H139" s="8">
        <v>245</v>
      </c>
      <c r="I139" s="8">
        <v>289</v>
      </c>
      <c r="J139" s="8">
        <v>287</v>
      </c>
      <c r="K139" s="5">
        <v>399</v>
      </c>
      <c r="L139" s="5">
        <v>302</v>
      </c>
      <c r="M139" s="8">
        <v>286</v>
      </c>
      <c r="N139" s="9">
        <f t="shared" si="5"/>
        <v>3554</v>
      </c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4"/>
      <c r="AC139" s="84"/>
      <c r="AD139" s="84"/>
      <c r="AE139" s="84"/>
      <c r="AF139" s="84"/>
    </row>
    <row r="140" spans="1:32" ht="33.75" customHeight="1" x14ac:dyDescent="0.35">
      <c r="A140" s="49" t="s">
        <v>113</v>
      </c>
      <c r="B140" s="8">
        <v>0</v>
      </c>
      <c r="C140" s="8">
        <v>10</v>
      </c>
      <c r="D140" s="8">
        <v>1064</v>
      </c>
      <c r="E140" s="8">
        <v>1500</v>
      </c>
      <c r="F140" s="8">
        <v>618</v>
      </c>
      <c r="G140" s="8">
        <v>14120</v>
      </c>
      <c r="H140" s="8">
        <v>16020</v>
      </c>
      <c r="I140" s="8">
        <v>5544</v>
      </c>
      <c r="J140" s="8">
        <v>5440</v>
      </c>
      <c r="K140" s="5">
        <v>3725</v>
      </c>
      <c r="L140" s="5">
        <v>341</v>
      </c>
      <c r="M140" s="8">
        <v>10</v>
      </c>
      <c r="N140" s="9">
        <f t="shared" si="5"/>
        <v>48392</v>
      </c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4"/>
      <c r="AC140" s="84"/>
      <c r="AD140" s="84"/>
      <c r="AE140" s="84"/>
      <c r="AF140" s="84"/>
    </row>
    <row r="141" spans="1:32" ht="33.75" customHeight="1" x14ac:dyDescent="0.35">
      <c r="A141" s="49" t="s">
        <v>114</v>
      </c>
      <c r="B141" s="8">
        <v>935</v>
      </c>
      <c r="C141" s="8">
        <v>2189</v>
      </c>
      <c r="D141" s="8">
        <v>1421</v>
      </c>
      <c r="E141" s="8">
        <v>815</v>
      </c>
      <c r="F141" s="8">
        <v>1193</v>
      </c>
      <c r="G141" s="8">
        <v>912</v>
      </c>
      <c r="H141" s="8">
        <v>1591</v>
      </c>
      <c r="I141" s="8">
        <v>1174</v>
      </c>
      <c r="J141" s="8">
        <v>842</v>
      </c>
      <c r="K141" s="5">
        <v>1110</v>
      </c>
      <c r="L141" s="5">
        <v>842.00000000000011</v>
      </c>
      <c r="M141" s="8">
        <v>1112</v>
      </c>
      <c r="N141" s="9">
        <f t="shared" si="5"/>
        <v>14136</v>
      </c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4"/>
      <c r="AC141" s="84"/>
      <c r="AD141" s="84"/>
      <c r="AE141" s="84"/>
      <c r="AF141" s="84"/>
    </row>
    <row r="142" spans="1:32" ht="33.75" customHeight="1" x14ac:dyDescent="0.35">
      <c r="A142" s="49" t="s">
        <v>115</v>
      </c>
      <c r="B142" s="8">
        <v>12</v>
      </c>
      <c r="C142" s="8">
        <v>6</v>
      </c>
      <c r="D142" s="8">
        <v>0</v>
      </c>
      <c r="E142" s="8">
        <v>0</v>
      </c>
      <c r="F142" s="8">
        <v>1</v>
      </c>
      <c r="G142" s="8">
        <v>43</v>
      </c>
      <c r="H142" s="8">
        <v>74</v>
      </c>
      <c r="I142" s="8">
        <v>81</v>
      </c>
      <c r="J142" s="8">
        <v>73</v>
      </c>
      <c r="K142" s="5">
        <v>121</v>
      </c>
      <c r="L142" s="5">
        <v>33</v>
      </c>
      <c r="M142" s="8">
        <v>8</v>
      </c>
      <c r="N142" s="9">
        <f t="shared" si="5"/>
        <v>452</v>
      </c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4"/>
      <c r="AC142" s="84"/>
      <c r="AD142" s="84"/>
      <c r="AE142" s="84"/>
      <c r="AF142" s="84"/>
    </row>
    <row r="143" spans="1:32" ht="33.75" customHeight="1" x14ac:dyDescent="0.35">
      <c r="A143" s="49" t="s">
        <v>116</v>
      </c>
      <c r="B143" s="8">
        <v>3626</v>
      </c>
      <c r="C143" s="8">
        <v>3533</v>
      </c>
      <c r="D143" s="8">
        <v>6253</v>
      </c>
      <c r="E143" s="8">
        <v>3580</v>
      </c>
      <c r="F143" s="8">
        <v>3576</v>
      </c>
      <c r="G143" s="8">
        <v>4208</v>
      </c>
      <c r="H143" s="8">
        <v>4666</v>
      </c>
      <c r="I143" s="8">
        <v>5597</v>
      </c>
      <c r="J143" s="8">
        <v>4218</v>
      </c>
      <c r="K143" s="5">
        <v>4425</v>
      </c>
      <c r="L143" s="5">
        <v>4412</v>
      </c>
      <c r="M143" s="8">
        <v>4521</v>
      </c>
      <c r="N143" s="9">
        <f t="shared" si="5"/>
        <v>52615</v>
      </c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4"/>
      <c r="AC143" s="84"/>
      <c r="AD143" s="84"/>
      <c r="AE143" s="84"/>
      <c r="AF143" s="84"/>
    </row>
    <row r="144" spans="1:32" ht="33.75" customHeight="1" x14ac:dyDescent="0.35">
      <c r="A144" s="49" t="s">
        <v>45</v>
      </c>
      <c r="B144" s="8">
        <v>401244</v>
      </c>
      <c r="C144" s="8">
        <v>467381</v>
      </c>
      <c r="D144" s="8">
        <v>478551.99999999988</v>
      </c>
      <c r="E144" s="8">
        <v>463425</v>
      </c>
      <c r="F144" s="8">
        <v>485647</v>
      </c>
      <c r="G144" s="8">
        <v>462153.99999999994</v>
      </c>
      <c r="H144" s="8">
        <v>460124.00000000006</v>
      </c>
      <c r="I144" s="8">
        <v>452154</v>
      </c>
      <c r="J144" s="8">
        <v>425177.99999999994</v>
      </c>
      <c r="K144" s="5">
        <v>452149</v>
      </c>
      <c r="L144" s="5">
        <v>400100</v>
      </c>
      <c r="M144" s="8">
        <v>398021</v>
      </c>
      <c r="N144" s="12">
        <f>SUM(B144:M144)/12</f>
        <v>445510.75</v>
      </c>
      <c r="O144" s="138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4"/>
      <c r="AC144" s="84"/>
      <c r="AD144" s="84"/>
      <c r="AE144" s="84"/>
      <c r="AF144" s="84"/>
    </row>
    <row r="145" spans="1:32" ht="33.75" customHeight="1" x14ac:dyDescent="0.35">
      <c r="A145" s="49" t="s">
        <v>75</v>
      </c>
      <c r="B145" s="8">
        <v>694578</v>
      </c>
      <c r="C145" s="8">
        <v>775241</v>
      </c>
      <c r="D145" s="8">
        <v>733458.99999999977</v>
      </c>
      <c r="E145" s="8">
        <v>766985</v>
      </c>
      <c r="F145" s="8">
        <v>785547</v>
      </c>
      <c r="G145" s="8">
        <v>798395</v>
      </c>
      <c r="H145" s="8">
        <v>798546</v>
      </c>
      <c r="I145" s="8">
        <v>792458</v>
      </c>
      <c r="J145" s="8">
        <v>749854.00000000012</v>
      </c>
      <c r="K145" s="5">
        <v>785484</v>
      </c>
      <c r="L145" s="5">
        <v>755421</v>
      </c>
      <c r="M145" s="8">
        <v>789541.00000000023</v>
      </c>
      <c r="N145" s="12">
        <f>SUM(B145:M145)/12</f>
        <v>768792.41666666663</v>
      </c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4"/>
      <c r="AC145" s="84"/>
      <c r="AD145" s="84"/>
      <c r="AE145" s="84"/>
      <c r="AF145" s="84"/>
    </row>
    <row r="146" spans="1:32" ht="28.5" customHeight="1" thickBot="1" x14ac:dyDescent="0.4">
      <c r="A146" s="136" t="s">
        <v>46</v>
      </c>
      <c r="B146" s="125">
        <f t="shared" ref="B146:N146" si="6">SUM(B84:B145)</f>
        <v>2070419</v>
      </c>
      <c r="C146" s="125">
        <f t="shared" si="6"/>
        <v>2449423</v>
      </c>
      <c r="D146" s="125">
        <f t="shared" si="6"/>
        <v>2227030.2412560992</v>
      </c>
      <c r="E146" s="125">
        <f t="shared" si="6"/>
        <v>2520121</v>
      </c>
      <c r="F146" s="125">
        <f t="shared" si="6"/>
        <v>2490158</v>
      </c>
      <c r="G146" s="125">
        <f t="shared" si="6"/>
        <v>2277766</v>
      </c>
      <c r="H146" s="125">
        <f t="shared" si="6"/>
        <v>2205941</v>
      </c>
      <c r="I146" s="125">
        <f t="shared" si="6"/>
        <v>2334364</v>
      </c>
      <c r="J146" s="125">
        <f t="shared" si="6"/>
        <v>2338947</v>
      </c>
      <c r="K146" s="125">
        <f t="shared" si="6"/>
        <v>2521680</v>
      </c>
      <c r="L146" s="125">
        <f t="shared" si="6"/>
        <v>2568036</v>
      </c>
      <c r="M146" s="125">
        <f t="shared" si="6"/>
        <v>2348540</v>
      </c>
      <c r="N146" s="126">
        <f t="shared" si="6"/>
        <v>10286846.592935665</v>
      </c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4"/>
      <c r="AC146" s="84"/>
      <c r="AD146" s="84"/>
      <c r="AE146" s="84"/>
      <c r="AF146" s="84"/>
    </row>
    <row r="147" spans="1:32" s="84" customFormat="1" ht="18.75" customHeight="1" x14ac:dyDescent="0.35">
      <c r="A147" s="86" t="s">
        <v>144</v>
      </c>
      <c r="B147" s="88"/>
      <c r="C147" s="88"/>
      <c r="D147" s="88"/>
      <c r="E147" s="88"/>
      <c r="F147" s="88"/>
      <c r="G147" s="82"/>
      <c r="H147" s="88"/>
      <c r="I147" s="88"/>
      <c r="J147" s="88"/>
      <c r="K147" s="88"/>
      <c r="L147" s="88"/>
      <c r="M147" s="88"/>
      <c r="N147" s="88"/>
      <c r="O147" s="83"/>
      <c r="P147" s="83"/>
      <c r="Q147" s="83"/>
      <c r="R147" s="83"/>
    </row>
    <row r="148" spans="1:32" s="84" customFormat="1" ht="18.75" customHeight="1" x14ac:dyDescent="0.35">
      <c r="A148" s="86" t="s">
        <v>136</v>
      </c>
      <c r="B148" s="82"/>
      <c r="C148" s="82"/>
      <c r="D148" s="82"/>
      <c r="E148" s="82"/>
      <c r="F148" s="82"/>
      <c r="G148" s="85"/>
      <c r="H148" s="89"/>
      <c r="I148" s="89"/>
      <c r="J148" s="89"/>
      <c r="K148" s="89"/>
      <c r="L148" s="89"/>
      <c r="M148" s="89"/>
      <c r="N148" s="89"/>
      <c r="O148" s="83"/>
      <c r="P148" s="83"/>
      <c r="Q148" s="83"/>
      <c r="R148" s="83"/>
    </row>
    <row r="149" spans="1:32" s="84" customFormat="1" ht="18.75" customHeight="1" x14ac:dyDescent="0.35">
      <c r="A149" s="86" t="s">
        <v>139</v>
      </c>
      <c r="B149" s="82"/>
      <c r="C149" s="82"/>
      <c r="D149" s="82"/>
      <c r="E149" s="82"/>
      <c r="F149" s="82"/>
      <c r="G149" s="85"/>
      <c r="H149" s="89"/>
      <c r="I149" s="89"/>
      <c r="J149" s="89"/>
      <c r="K149" s="89"/>
      <c r="L149" s="89"/>
      <c r="M149" s="89"/>
      <c r="N149" s="89"/>
      <c r="O149" s="83"/>
      <c r="P149" s="83"/>
      <c r="Q149" s="83"/>
      <c r="R149" s="83"/>
    </row>
    <row r="150" spans="1:32" s="84" customFormat="1" ht="21" customHeight="1" x14ac:dyDescent="0.35">
      <c r="A150" s="86" t="s">
        <v>145</v>
      </c>
      <c r="B150" s="139"/>
      <c r="C150" s="139"/>
      <c r="D150" s="139"/>
      <c r="E150" s="139"/>
      <c r="F150" s="139"/>
      <c r="G150" s="89"/>
      <c r="H150" s="89"/>
      <c r="I150" s="89"/>
      <c r="J150" s="89"/>
      <c r="K150" s="89"/>
      <c r="L150" s="89"/>
      <c r="M150" s="89"/>
      <c r="N150" s="89"/>
      <c r="O150" s="83"/>
      <c r="P150" s="83"/>
      <c r="Q150" s="83"/>
      <c r="R150" s="83"/>
    </row>
    <row r="151" spans="1:32" s="84" customFormat="1" ht="4.5" customHeight="1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3"/>
      <c r="P151" s="83"/>
      <c r="Q151" s="83"/>
      <c r="R151" s="83"/>
    </row>
    <row r="152" spans="1:32" s="84" customFormat="1" ht="26.25" x14ac:dyDescent="0.4">
      <c r="A152" s="481"/>
      <c r="B152" s="481"/>
      <c r="C152" s="481"/>
      <c r="D152" s="481"/>
      <c r="E152" s="481"/>
      <c r="F152" s="481"/>
      <c r="G152" s="481"/>
      <c r="H152" s="481"/>
      <c r="I152" s="481"/>
      <c r="J152" s="481"/>
      <c r="K152" s="481"/>
      <c r="L152" s="481"/>
      <c r="M152" s="481"/>
      <c r="N152" s="481"/>
      <c r="O152" s="83"/>
      <c r="P152" s="83"/>
      <c r="Q152" s="83"/>
      <c r="R152" s="83"/>
    </row>
    <row r="153" spans="1:32" s="84" customFormat="1" ht="26.25" x14ac:dyDescent="0.4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83"/>
      <c r="P153" s="83"/>
      <c r="Q153" s="83"/>
      <c r="R153" s="83"/>
    </row>
    <row r="154" spans="1:32" s="84" customFormat="1" ht="26.25" x14ac:dyDescent="0.4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83"/>
      <c r="P154" s="83"/>
      <c r="Q154" s="83"/>
      <c r="R154" s="83"/>
    </row>
    <row r="155" spans="1:32" s="84" customFormat="1" ht="26.25" x14ac:dyDescent="0.4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83"/>
      <c r="P155" s="83"/>
      <c r="Q155" s="83"/>
      <c r="R155" s="83"/>
    </row>
    <row r="156" spans="1:32" s="84" customFormat="1" ht="26.25" x14ac:dyDescent="0.4">
      <c r="A156" s="471" t="s">
        <v>133</v>
      </c>
      <c r="B156" s="471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  <c r="N156" s="471"/>
      <c r="O156" s="83"/>
      <c r="P156" s="83"/>
      <c r="Q156" s="83"/>
      <c r="R156" s="83"/>
    </row>
    <row r="157" spans="1:32" s="84" customFormat="1" ht="4.5" customHeight="1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3"/>
      <c r="P157" s="83"/>
      <c r="Q157" s="83"/>
      <c r="R157" s="83"/>
    </row>
    <row r="158" spans="1:32" s="84" customFormat="1" ht="26.25" x14ac:dyDescent="0.4">
      <c r="A158" s="481" t="s">
        <v>118</v>
      </c>
      <c r="B158" s="481"/>
      <c r="C158" s="481"/>
      <c r="D158" s="481"/>
      <c r="E158" s="481"/>
      <c r="F158" s="481"/>
      <c r="G158" s="481"/>
      <c r="H158" s="481"/>
      <c r="I158" s="481"/>
      <c r="J158" s="481"/>
      <c r="K158" s="481"/>
      <c r="L158" s="481"/>
      <c r="M158" s="481"/>
      <c r="N158" s="481"/>
      <c r="O158" s="83"/>
      <c r="P158" s="83"/>
      <c r="Q158" s="83"/>
      <c r="R158" s="83"/>
    </row>
    <row r="159" spans="1:32" s="84" customFormat="1" ht="26.25" x14ac:dyDescent="0.4">
      <c r="A159" s="481" t="s">
        <v>119</v>
      </c>
      <c r="B159" s="481"/>
      <c r="C159" s="481"/>
      <c r="D159" s="481"/>
      <c r="E159" s="481"/>
      <c r="F159" s="481"/>
      <c r="G159" s="481"/>
      <c r="H159" s="481"/>
      <c r="I159" s="481"/>
      <c r="J159" s="481"/>
      <c r="K159" s="481"/>
      <c r="L159" s="481"/>
      <c r="M159" s="481"/>
      <c r="N159" s="481"/>
      <c r="O159" s="83"/>
      <c r="P159" s="83"/>
      <c r="Q159" s="83"/>
      <c r="R159" s="83"/>
    </row>
    <row r="160" spans="1:32" s="84" customFormat="1" ht="10.5" customHeight="1" thickBot="1" x14ac:dyDescent="0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3"/>
      <c r="P160" s="83"/>
      <c r="Q160" s="83"/>
      <c r="R160" s="83"/>
    </row>
    <row r="161" spans="1:32" ht="31.5" customHeight="1" x14ac:dyDescent="0.35">
      <c r="A161" s="133" t="s">
        <v>1</v>
      </c>
      <c r="B161" s="134" t="s">
        <v>2</v>
      </c>
      <c r="C161" s="134" t="s">
        <v>3</v>
      </c>
      <c r="D161" s="134" t="s">
        <v>4</v>
      </c>
      <c r="E161" s="134" t="s">
        <v>5</v>
      </c>
      <c r="F161" s="134" t="s">
        <v>6</v>
      </c>
      <c r="G161" s="134" t="s">
        <v>7</v>
      </c>
      <c r="H161" s="134" t="s">
        <v>8</v>
      </c>
      <c r="I161" s="134" t="s">
        <v>9</v>
      </c>
      <c r="J161" s="134" t="s">
        <v>10</v>
      </c>
      <c r="K161" s="134" t="s">
        <v>11</v>
      </c>
      <c r="L161" s="134" t="s">
        <v>12</v>
      </c>
      <c r="M161" s="134" t="s">
        <v>13</v>
      </c>
      <c r="N161" s="135" t="s">
        <v>14</v>
      </c>
      <c r="O161" s="83"/>
      <c r="P161" s="83"/>
      <c r="Q161" s="83"/>
      <c r="R161" s="83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</row>
    <row r="162" spans="1:32" ht="34.5" customHeight="1" x14ac:dyDescent="0.35">
      <c r="A162" s="49" t="s">
        <v>60</v>
      </c>
      <c r="B162" s="8">
        <v>59483</v>
      </c>
      <c r="C162" s="8">
        <v>8754</v>
      </c>
      <c r="D162" s="8">
        <v>446612</v>
      </c>
      <c r="E162" s="8">
        <v>2498577.9999999995</v>
      </c>
      <c r="F162" s="8">
        <v>2459812.1266949968</v>
      </c>
      <c r="G162" s="8">
        <v>1021625</v>
      </c>
      <c r="H162" s="8">
        <v>467910</v>
      </c>
      <c r="I162" s="8">
        <v>1106730</v>
      </c>
      <c r="J162" s="8">
        <v>1645975</v>
      </c>
      <c r="K162" s="8">
        <v>1910210</v>
      </c>
      <c r="L162" s="8">
        <v>1798595</v>
      </c>
      <c r="M162" s="8">
        <v>407654.00000000006</v>
      </c>
      <c r="N162" s="9">
        <f>SUM(B162:M162)</f>
        <v>13831938.126694996</v>
      </c>
      <c r="O162" s="83"/>
      <c r="P162" s="83"/>
      <c r="Q162" s="83"/>
      <c r="R162" s="83"/>
      <c r="S162" s="325"/>
      <c r="T162" s="325"/>
      <c r="U162" s="325"/>
      <c r="V162" s="325"/>
      <c r="W162" s="325"/>
      <c r="X162" s="325"/>
      <c r="Y162" s="325"/>
      <c r="Z162" s="325"/>
      <c r="AA162" s="325"/>
      <c r="AB162" s="325"/>
      <c r="AC162" s="325"/>
      <c r="AD162" s="325"/>
      <c r="AE162" s="325"/>
      <c r="AF162" s="84"/>
    </row>
    <row r="163" spans="1:32" ht="34.5" customHeight="1" x14ac:dyDescent="0.35">
      <c r="A163" s="49" t="s">
        <v>61</v>
      </c>
      <c r="B163" s="8">
        <v>53966</v>
      </c>
      <c r="C163" s="8">
        <v>75142</v>
      </c>
      <c r="D163" s="8">
        <v>72015</v>
      </c>
      <c r="E163" s="8">
        <v>67215</v>
      </c>
      <c r="F163" s="8">
        <v>74012</v>
      </c>
      <c r="G163" s="8">
        <v>85620.999999999956</v>
      </c>
      <c r="H163" s="8">
        <v>106201</v>
      </c>
      <c r="I163" s="8">
        <v>82198</v>
      </c>
      <c r="J163" s="8">
        <v>122498</v>
      </c>
      <c r="K163" s="8">
        <v>83548</v>
      </c>
      <c r="L163" s="8">
        <v>63015</v>
      </c>
      <c r="M163" s="8">
        <v>99598</v>
      </c>
      <c r="N163" s="9">
        <f t="shared" ref="N163:N223" si="7">SUM(B163:M163)</f>
        <v>985029</v>
      </c>
      <c r="O163" s="83"/>
      <c r="P163" s="83"/>
      <c r="Q163" s="83"/>
      <c r="R163" s="83"/>
      <c r="S163" s="325"/>
      <c r="T163" s="325"/>
      <c r="U163" s="325"/>
      <c r="V163" s="325"/>
      <c r="W163" s="325"/>
      <c r="X163" s="325"/>
      <c r="Y163" s="325"/>
      <c r="Z163" s="325"/>
      <c r="AA163" s="325"/>
      <c r="AB163" s="325"/>
      <c r="AC163" s="325"/>
      <c r="AD163" s="325"/>
      <c r="AE163" s="325"/>
      <c r="AF163" s="84"/>
    </row>
    <row r="164" spans="1:32" ht="34.5" customHeight="1" x14ac:dyDescent="0.35">
      <c r="A164" s="49" t="s">
        <v>15</v>
      </c>
      <c r="B164" s="8">
        <v>0</v>
      </c>
      <c r="C164" s="8">
        <v>8954</v>
      </c>
      <c r="D164" s="8">
        <v>3710</v>
      </c>
      <c r="E164" s="8">
        <v>0</v>
      </c>
      <c r="F164" s="8">
        <v>1652</v>
      </c>
      <c r="G164" s="8">
        <v>512</v>
      </c>
      <c r="H164" s="8">
        <v>652</v>
      </c>
      <c r="I164" s="8">
        <v>389</v>
      </c>
      <c r="J164" s="8">
        <v>1358</v>
      </c>
      <c r="K164" s="8">
        <v>998</v>
      </c>
      <c r="L164" s="8">
        <v>452</v>
      </c>
      <c r="M164" s="8">
        <v>3042</v>
      </c>
      <c r="N164" s="9">
        <f>SUM(B164:M164)</f>
        <v>21719</v>
      </c>
      <c r="O164" s="83"/>
      <c r="P164" s="83"/>
      <c r="Q164" s="83"/>
      <c r="R164" s="83"/>
      <c r="S164" s="325"/>
      <c r="T164" s="325"/>
      <c r="U164" s="325"/>
      <c r="V164" s="325"/>
      <c r="W164" s="325"/>
      <c r="X164" s="325"/>
      <c r="Y164" s="325"/>
      <c r="Z164" s="325"/>
      <c r="AA164" s="325"/>
      <c r="AB164" s="325"/>
      <c r="AC164" s="325"/>
      <c r="AD164" s="325"/>
      <c r="AE164" s="325"/>
      <c r="AF164" s="84"/>
    </row>
    <row r="165" spans="1:32" ht="34.5" customHeight="1" x14ac:dyDescent="0.35">
      <c r="A165" s="49" t="s">
        <v>48</v>
      </c>
      <c r="B165" s="8">
        <v>51200.999999999993</v>
      </c>
      <c r="C165" s="8">
        <v>48954</v>
      </c>
      <c r="D165" s="8">
        <v>47215</v>
      </c>
      <c r="E165" s="8">
        <v>48975</v>
      </c>
      <c r="F165" s="8">
        <v>47210</v>
      </c>
      <c r="G165" s="8">
        <v>47521</v>
      </c>
      <c r="H165" s="8">
        <v>49989</v>
      </c>
      <c r="I165" s="8">
        <v>49021.000000000007</v>
      </c>
      <c r="J165" s="8">
        <v>48985</v>
      </c>
      <c r="K165" s="8">
        <v>52142</v>
      </c>
      <c r="L165" s="8">
        <v>52014</v>
      </c>
      <c r="M165" s="8">
        <v>51253.999999999993</v>
      </c>
      <c r="N165" s="9">
        <f>SUM(B165:M165)</f>
        <v>594481</v>
      </c>
      <c r="O165" s="83"/>
      <c r="P165" s="83"/>
      <c r="Q165" s="83"/>
      <c r="R165" s="83"/>
      <c r="S165" s="325"/>
      <c r="T165" s="325"/>
      <c r="U165" s="325"/>
      <c r="V165" s="325"/>
      <c r="W165" s="325"/>
      <c r="X165" s="325"/>
      <c r="Y165" s="325"/>
      <c r="Z165" s="325"/>
      <c r="AA165" s="325"/>
      <c r="AB165" s="325"/>
      <c r="AC165" s="325"/>
      <c r="AD165" s="325"/>
      <c r="AE165" s="325"/>
      <c r="AF165" s="84"/>
    </row>
    <row r="166" spans="1:32" ht="34.5" customHeight="1" x14ac:dyDescent="0.35">
      <c r="A166" s="49" t="s">
        <v>62</v>
      </c>
      <c r="B166" s="8">
        <v>7813.9999999999991</v>
      </c>
      <c r="C166" s="8">
        <v>3897</v>
      </c>
      <c r="D166" s="8">
        <v>3812</v>
      </c>
      <c r="E166" s="8">
        <v>9301</v>
      </c>
      <c r="F166" s="8">
        <v>7689</v>
      </c>
      <c r="G166" s="8">
        <v>9214</v>
      </c>
      <c r="H166" s="8">
        <v>12451</v>
      </c>
      <c r="I166" s="8">
        <v>14520</v>
      </c>
      <c r="J166" s="8">
        <v>18654</v>
      </c>
      <c r="K166" s="8">
        <v>9584</v>
      </c>
      <c r="L166" s="8">
        <v>24415.000000000004</v>
      </c>
      <c r="M166" s="8">
        <v>20850</v>
      </c>
      <c r="N166" s="9">
        <f t="shared" ref="N166:N221" si="8">SUM(B166:M166)</f>
        <v>142201</v>
      </c>
      <c r="P166" s="83"/>
      <c r="Q166" s="83"/>
      <c r="R166" s="83"/>
      <c r="S166" s="325"/>
      <c r="T166" s="325"/>
      <c r="U166" s="325"/>
      <c r="V166" s="325"/>
      <c r="W166" s="325"/>
      <c r="X166" s="325"/>
      <c r="Y166" s="325"/>
      <c r="Z166" s="325"/>
      <c r="AA166" s="325"/>
      <c r="AB166" s="325"/>
      <c r="AC166" s="325"/>
      <c r="AD166" s="325"/>
      <c r="AE166" s="325"/>
      <c r="AF166" s="84"/>
    </row>
    <row r="167" spans="1:32" ht="34.5" customHeight="1" x14ac:dyDescent="0.35">
      <c r="A167" s="49" t="s">
        <v>63</v>
      </c>
      <c r="B167" s="8">
        <v>17729</v>
      </c>
      <c r="C167" s="8">
        <v>234924</v>
      </c>
      <c r="D167" s="8">
        <v>72894</v>
      </c>
      <c r="E167" s="8">
        <v>23548</v>
      </c>
      <c r="F167" s="8">
        <v>5985</v>
      </c>
      <c r="G167" s="8">
        <v>4899</v>
      </c>
      <c r="H167" s="8">
        <v>17021</v>
      </c>
      <c r="I167" s="8">
        <v>22488</v>
      </c>
      <c r="J167" s="8">
        <v>4581</v>
      </c>
      <c r="K167" s="8">
        <v>2998</v>
      </c>
      <c r="L167" s="8">
        <v>11654</v>
      </c>
      <c r="M167" s="8">
        <v>24212</v>
      </c>
      <c r="N167" s="9">
        <f t="shared" si="8"/>
        <v>442933</v>
      </c>
      <c r="P167" s="83"/>
      <c r="Q167" s="83"/>
      <c r="R167" s="83"/>
      <c r="S167" s="325"/>
      <c r="T167" s="325"/>
      <c r="U167" s="325"/>
      <c r="V167" s="325"/>
      <c r="W167" s="325"/>
      <c r="X167" s="325"/>
      <c r="Y167" s="325"/>
      <c r="Z167" s="325"/>
      <c r="AA167" s="325"/>
      <c r="AB167" s="325"/>
      <c r="AC167" s="325"/>
      <c r="AD167" s="325"/>
      <c r="AE167" s="325"/>
      <c r="AF167" s="84"/>
    </row>
    <row r="168" spans="1:32" ht="34.5" customHeight="1" x14ac:dyDescent="0.35">
      <c r="A168" s="49" t="s">
        <v>17</v>
      </c>
      <c r="B168" s="8">
        <v>22071</v>
      </c>
      <c r="C168" s="8">
        <v>57217</v>
      </c>
      <c r="D168" s="8">
        <v>78124</v>
      </c>
      <c r="E168" s="8">
        <v>45457</v>
      </c>
      <c r="F168" s="8">
        <v>7003</v>
      </c>
      <c r="G168" s="8">
        <v>6542</v>
      </c>
      <c r="H168" s="8">
        <v>41015</v>
      </c>
      <c r="I168" s="8">
        <v>40124</v>
      </c>
      <c r="J168" s="8">
        <v>10511</v>
      </c>
      <c r="K168" s="8">
        <v>2985</v>
      </c>
      <c r="L168" s="8">
        <v>16998</v>
      </c>
      <c r="M168" s="8">
        <v>53314</v>
      </c>
      <c r="N168" s="9">
        <f t="shared" si="8"/>
        <v>381361</v>
      </c>
      <c r="P168" s="83"/>
      <c r="Q168" s="83"/>
      <c r="R168" s="83"/>
      <c r="S168" s="325"/>
      <c r="T168" s="325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84"/>
    </row>
    <row r="169" spans="1:32" ht="34.5" customHeight="1" x14ac:dyDescent="0.35">
      <c r="A169" s="49" t="s">
        <v>18</v>
      </c>
      <c r="B169" s="8">
        <v>2114</v>
      </c>
      <c r="C169" s="8">
        <v>1642</v>
      </c>
      <c r="D169" s="8">
        <v>1985</v>
      </c>
      <c r="E169" s="8">
        <v>712</v>
      </c>
      <c r="F169" s="8">
        <v>328</v>
      </c>
      <c r="G169" s="8">
        <v>351.78260869565219</v>
      </c>
      <c r="H169" s="8">
        <v>1689</v>
      </c>
      <c r="I169" s="8">
        <v>1524</v>
      </c>
      <c r="J169" s="8">
        <v>357</v>
      </c>
      <c r="K169" s="8">
        <v>265</v>
      </c>
      <c r="L169" s="8">
        <v>1654</v>
      </c>
      <c r="M169" s="8">
        <v>1774</v>
      </c>
      <c r="N169" s="9">
        <f t="shared" si="8"/>
        <v>14395.782608695652</v>
      </c>
      <c r="P169" s="83"/>
      <c r="Q169" s="83"/>
      <c r="R169" s="83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84"/>
    </row>
    <row r="170" spans="1:32" ht="34.5" customHeight="1" x14ac:dyDescent="0.35">
      <c r="A170" s="49" t="s">
        <v>64</v>
      </c>
      <c r="B170" s="8">
        <v>102451</v>
      </c>
      <c r="C170" s="8">
        <v>85420.999999999985</v>
      </c>
      <c r="D170" s="8">
        <v>52144</v>
      </c>
      <c r="E170" s="8">
        <v>39521</v>
      </c>
      <c r="F170" s="8">
        <v>31454</v>
      </c>
      <c r="G170" s="8">
        <v>22014</v>
      </c>
      <c r="H170" s="8">
        <v>20650.000000000004</v>
      </c>
      <c r="I170" s="8">
        <v>22598</v>
      </c>
      <c r="J170" s="8">
        <v>17652</v>
      </c>
      <c r="K170" s="8">
        <v>12853.999999999998</v>
      </c>
      <c r="L170" s="8">
        <v>28307</v>
      </c>
      <c r="M170" s="8">
        <v>110620.99999999999</v>
      </c>
      <c r="N170" s="9">
        <f t="shared" si="8"/>
        <v>545687</v>
      </c>
      <c r="P170" s="83"/>
      <c r="Q170" s="83"/>
      <c r="R170" s="83"/>
      <c r="S170" s="325"/>
      <c r="T170" s="325"/>
      <c r="U170" s="325"/>
      <c r="V170" s="325"/>
      <c r="W170" s="325"/>
      <c r="X170" s="325"/>
      <c r="Y170" s="325"/>
      <c r="Z170" s="325"/>
      <c r="AA170" s="325"/>
      <c r="AB170" s="325"/>
      <c r="AC170" s="325"/>
      <c r="AD170" s="325"/>
      <c r="AE170" s="325"/>
      <c r="AF170" s="84"/>
    </row>
    <row r="171" spans="1:32" ht="34.5" customHeight="1" x14ac:dyDescent="0.35">
      <c r="A171" s="49" t="s">
        <v>100</v>
      </c>
      <c r="B171" s="8">
        <v>6933</v>
      </c>
      <c r="C171" s="8">
        <v>11158</v>
      </c>
      <c r="D171" s="8">
        <v>15581</v>
      </c>
      <c r="E171" s="8">
        <v>5083</v>
      </c>
      <c r="F171" s="8">
        <v>1317</v>
      </c>
      <c r="G171" s="8">
        <v>21431</v>
      </c>
      <c r="H171" s="8">
        <v>7084</v>
      </c>
      <c r="I171" s="8">
        <v>1332</v>
      </c>
      <c r="J171" s="8">
        <v>14194</v>
      </c>
      <c r="K171" s="8">
        <v>1818</v>
      </c>
      <c r="L171" s="8">
        <v>7742</v>
      </c>
      <c r="M171" s="8">
        <v>390</v>
      </c>
      <c r="N171" s="9">
        <f t="shared" si="8"/>
        <v>94063</v>
      </c>
      <c r="P171" s="83"/>
      <c r="Q171" s="83"/>
      <c r="R171" s="83"/>
      <c r="S171" s="325"/>
      <c r="T171" s="325"/>
      <c r="U171" s="325"/>
      <c r="V171" s="325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84"/>
    </row>
    <row r="172" spans="1:32" ht="34.5" customHeight="1" x14ac:dyDescent="0.35">
      <c r="A172" s="49" t="s">
        <v>19</v>
      </c>
      <c r="B172" s="8">
        <v>80214</v>
      </c>
      <c r="C172" s="8">
        <v>97706</v>
      </c>
      <c r="D172" s="8">
        <v>112410</v>
      </c>
      <c r="E172" s="8">
        <v>138357</v>
      </c>
      <c r="F172" s="8">
        <v>103432</v>
      </c>
      <c r="G172" s="8">
        <v>95570</v>
      </c>
      <c r="H172" s="8">
        <v>96896.999999999985</v>
      </c>
      <c r="I172" s="8">
        <v>87382</v>
      </c>
      <c r="J172" s="8">
        <v>75214.999999999985</v>
      </c>
      <c r="K172" s="8">
        <v>81021</v>
      </c>
      <c r="L172" s="8">
        <v>100127</v>
      </c>
      <c r="M172" s="8">
        <v>94813.999999999985</v>
      </c>
      <c r="N172" s="9">
        <f t="shared" si="8"/>
        <v>1163145</v>
      </c>
      <c r="P172" s="83"/>
      <c r="Q172" s="83"/>
      <c r="R172" s="83"/>
      <c r="S172" s="325"/>
      <c r="T172" s="325"/>
      <c r="U172" s="325"/>
      <c r="V172" s="325"/>
      <c r="W172" s="325"/>
      <c r="X172" s="325"/>
      <c r="Y172" s="325"/>
      <c r="Z172" s="325"/>
      <c r="AA172" s="325"/>
      <c r="AB172" s="325"/>
      <c r="AC172" s="325"/>
      <c r="AD172" s="325"/>
      <c r="AE172" s="325"/>
      <c r="AF172" s="84"/>
    </row>
    <row r="173" spans="1:32" ht="34.5" customHeight="1" x14ac:dyDescent="0.35">
      <c r="A173" s="49" t="s">
        <v>20</v>
      </c>
      <c r="B173" s="8">
        <v>75214</v>
      </c>
      <c r="C173" s="8">
        <v>82457.999999999985</v>
      </c>
      <c r="D173" s="8">
        <v>80198</v>
      </c>
      <c r="E173" s="8">
        <v>92458</v>
      </c>
      <c r="F173" s="8">
        <v>54214</v>
      </c>
      <c r="G173" s="8">
        <v>47854</v>
      </c>
      <c r="H173" s="8">
        <v>42584.000000000007</v>
      </c>
      <c r="I173" s="8">
        <v>30998</v>
      </c>
      <c r="J173" s="8">
        <v>40989</v>
      </c>
      <c r="K173" s="8">
        <v>35986.999999999993</v>
      </c>
      <c r="L173" s="8">
        <v>49853.999999999993</v>
      </c>
      <c r="M173" s="8">
        <v>59844</v>
      </c>
      <c r="N173" s="9">
        <f t="shared" si="8"/>
        <v>692652</v>
      </c>
      <c r="P173" s="83"/>
      <c r="Q173" s="83"/>
      <c r="R173" s="83"/>
      <c r="S173" s="325"/>
      <c r="T173" s="325"/>
      <c r="U173" s="325"/>
      <c r="V173" s="325"/>
      <c r="W173" s="325"/>
      <c r="X173" s="325"/>
      <c r="Y173" s="325"/>
      <c r="Z173" s="325"/>
      <c r="AA173" s="325"/>
      <c r="AB173" s="325"/>
      <c r="AC173" s="325"/>
      <c r="AD173" s="325"/>
      <c r="AE173" s="325"/>
      <c r="AF173" s="84"/>
    </row>
    <row r="174" spans="1:32" ht="34.5" customHeight="1" x14ac:dyDescent="0.35">
      <c r="A174" s="49" t="s">
        <v>21</v>
      </c>
      <c r="B174" s="8">
        <v>139120</v>
      </c>
      <c r="C174" s="8">
        <v>189524</v>
      </c>
      <c r="D174" s="8">
        <v>186015</v>
      </c>
      <c r="E174" s="8">
        <v>156925</v>
      </c>
      <c r="F174" s="8">
        <v>196675</v>
      </c>
      <c r="G174" s="8">
        <v>150121</v>
      </c>
      <c r="H174" s="8">
        <v>118245</v>
      </c>
      <c r="I174" s="8">
        <v>127985</v>
      </c>
      <c r="J174" s="8">
        <v>189456.99999999997</v>
      </c>
      <c r="K174" s="8">
        <v>149899</v>
      </c>
      <c r="L174" s="8">
        <v>177455</v>
      </c>
      <c r="M174" s="8">
        <v>170898</v>
      </c>
      <c r="N174" s="9">
        <f t="shared" si="8"/>
        <v>1952319</v>
      </c>
      <c r="P174" s="83"/>
      <c r="Q174" s="83"/>
      <c r="R174" s="83"/>
      <c r="S174" s="325"/>
      <c r="T174" s="325"/>
      <c r="U174" s="325"/>
      <c r="V174" s="325"/>
      <c r="W174" s="325"/>
      <c r="X174" s="325"/>
      <c r="Y174" s="325"/>
      <c r="Z174" s="325"/>
      <c r="AA174" s="325"/>
      <c r="AB174" s="325"/>
      <c r="AC174" s="325"/>
      <c r="AD174" s="325"/>
      <c r="AE174" s="325"/>
      <c r="AF174" s="84"/>
    </row>
    <row r="175" spans="1:32" ht="34.5" customHeight="1" x14ac:dyDescent="0.35">
      <c r="A175" s="49" t="s">
        <v>65</v>
      </c>
      <c r="B175" s="8">
        <v>70123.999999999985</v>
      </c>
      <c r="C175" s="8">
        <v>74251</v>
      </c>
      <c r="D175" s="8">
        <v>57891</v>
      </c>
      <c r="E175" s="8">
        <v>66498</v>
      </c>
      <c r="F175" s="8">
        <v>38998</v>
      </c>
      <c r="G175" s="8">
        <v>58254</v>
      </c>
      <c r="H175" s="8">
        <v>45788.000000000007</v>
      </c>
      <c r="I175" s="8">
        <v>48999</v>
      </c>
      <c r="J175" s="8">
        <v>44989</v>
      </c>
      <c r="K175" s="8">
        <v>53214.999999999993</v>
      </c>
      <c r="L175" s="8">
        <v>48744.000000000007</v>
      </c>
      <c r="M175" s="8">
        <v>82457</v>
      </c>
      <c r="N175" s="9">
        <f t="shared" si="8"/>
        <v>690208</v>
      </c>
      <c r="P175" s="83"/>
      <c r="Q175" s="83"/>
      <c r="R175" s="83"/>
      <c r="S175" s="325"/>
      <c r="T175" s="325"/>
      <c r="U175" s="325"/>
      <c r="V175" s="325"/>
      <c r="W175" s="325"/>
      <c r="X175" s="325"/>
      <c r="Y175" s="325"/>
      <c r="Z175" s="325"/>
      <c r="AA175" s="325"/>
      <c r="AB175" s="325"/>
      <c r="AC175" s="325"/>
      <c r="AD175" s="325"/>
      <c r="AE175" s="325"/>
      <c r="AF175" s="84"/>
    </row>
    <row r="176" spans="1:32" ht="34.5" customHeight="1" x14ac:dyDescent="0.35">
      <c r="A176" s="49" t="s">
        <v>22</v>
      </c>
      <c r="B176" s="8">
        <v>272015</v>
      </c>
      <c r="C176" s="8">
        <v>395958</v>
      </c>
      <c r="D176" s="8">
        <v>265478</v>
      </c>
      <c r="E176" s="8">
        <v>273589</v>
      </c>
      <c r="F176" s="8">
        <v>245871</v>
      </c>
      <c r="G176" s="8">
        <v>254587</v>
      </c>
      <c r="H176" s="8">
        <v>183699.00000000003</v>
      </c>
      <c r="I176" s="8">
        <v>284125</v>
      </c>
      <c r="J176" s="8">
        <v>289546.99999999994</v>
      </c>
      <c r="K176" s="8">
        <v>321012</v>
      </c>
      <c r="L176" s="8">
        <v>420124</v>
      </c>
      <c r="M176" s="8">
        <v>333568.99999999988</v>
      </c>
      <c r="N176" s="9">
        <f t="shared" si="8"/>
        <v>3539574</v>
      </c>
      <c r="P176" s="83"/>
      <c r="Q176" s="83"/>
      <c r="R176" s="83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84"/>
    </row>
    <row r="177" spans="1:32" ht="34.5" customHeight="1" x14ac:dyDescent="0.35">
      <c r="A177" s="49" t="s">
        <v>101</v>
      </c>
      <c r="B177" s="8">
        <v>980</v>
      </c>
      <c r="C177" s="8">
        <v>1853</v>
      </c>
      <c r="D177" s="8">
        <v>2650</v>
      </c>
      <c r="E177" s="8">
        <v>2122</v>
      </c>
      <c r="F177" s="8">
        <v>742</v>
      </c>
      <c r="G177" s="8">
        <v>587</v>
      </c>
      <c r="H177" s="8">
        <v>1358</v>
      </c>
      <c r="I177" s="8">
        <v>955</v>
      </c>
      <c r="J177" s="8">
        <v>1212</v>
      </c>
      <c r="K177" s="8">
        <v>1700</v>
      </c>
      <c r="L177" s="8">
        <v>2830</v>
      </c>
      <c r="M177" s="8">
        <v>1460</v>
      </c>
      <c r="N177" s="9">
        <f t="shared" si="8"/>
        <v>18449</v>
      </c>
      <c r="P177" s="83"/>
      <c r="Q177" s="83"/>
      <c r="R177" s="83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  <c r="AF177" s="84"/>
    </row>
    <row r="178" spans="1:32" ht="34.5" customHeight="1" x14ac:dyDescent="0.35">
      <c r="A178" s="49" t="s">
        <v>66</v>
      </c>
      <c r="B178" s="8">
        <v>127245.00000000001</v>
      </c>
      <c r="C178" s="8">
        <v>92548</v>
      </c>
      <c r="D178" s="8">
        <v>106897</v>
      </c>
      <c r="E178" s="8">
        <v>98547</v>
      </c>
      <c r="F178" s="8">
        <v>73557</v>
      </c>
      <c r="G178" s="8">
        <v>88458</v>
      </c>
      <c r="H178" s="8">
        <v>74529</v>
      </c>
      <c r="I178" s="8">
        <v>74598</v>
      </c>
      <c r="J178" s="8">
        <v>69547</v>
      </c>
      <c r="K178" s="8">
        <v>54228</v>
      </c>
      <c r="L178" s="8">
        <v>66451</v>
      </c>
      <c r="M178" s="8">
        <v>90385</v>
      </c>
      <c r="N178" s="9">
        <f t="shared" si="8"/>
        <v>1016990</v>
      </c>
      <c r="P178" s="83"/>
      <c r="Q178" s="83"/>
      <c r="R178" s="83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  <c r="AF178" s="84"/>
    </row>
    <row r="179" spans="1:32" ht="34.5" customHeight="1" x14ac:dyDescent="0.35">
      <c r="A179" s="49" t="s">
        <v>23</v>
      </c>
      <c r="B179" s="8">
        <v>0</v>
      </c>
      <c r="C179" s="8">
        <v>656</v>
      </c>
      <c r="D179" s="8">
        <v>3512</v>
      </c>
      <c r="E179" s="8">
        <v>8012</v>
      </c>
      <c r="F179" s="8">
        <v>16015</v>
      </c>
      <c r="G179" s="8">
        <v>4360</v>
      </c>
      <c r="H179" s="8">
        <v>898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9">
        <f t="shared" si="8"/>
        <v>33453</v>
      </c>
      <c r="P179" s="83"/>
      <c r="Q179" s="83"/>
      <c r="R179" s="83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  <c r="AF179" s="84"/>
    </row>
    <row r="180" spans="1:32" ht="34.5" customHeight="1" x14ac:dyDescent="0.35">
      <c r="A180" s="49" t="s">
        <v>24</v>
      </c>
      <c r="B180" s="8">
        <v>78998.000000000015</v>
      </c>
      <c r="C180" s="8">
        <v>78990</v>
      </c>
      <c r="D180" s="8">
        <v>85475</v>
      </c>
      <c r="E180" s="8">
        <v>63052</v>
      </c>
      <c r="F180" s="8">
        <v>65870</v>
      </c>
      <c r="G180" s="8">
        <v>67549.202668397236</v>
      </c>
      <c r="H180" s="8">
        <v>54213.999999999993</v>
      </c>
      <c r="I180" s="8">
        <v>81021</v>
      </c>
      <c r="J180" s="8">
        <v>64590</v>
      </c>
      <c r="K180" s="8">
        <v>61602</v>
      </c>
      <c r="L180" s="8">
        <v>86602</v>
      </c>
      <c r="M180" s="8">
        <v>98998.000000000015</v>
      </c>
      <c r="N180" s="9">
        <f t="shared" si="8"/>
        <v>886961.20266839722</v>
      </c>
      <c r="P180" s="83"/>
      <c r="Q180" s="83"/>
      <c r="R180" s="83"/>
      <c r="S180" s="325"/>
      <c r="T180" s="325"/>
      <c r="U180" s="325"/>
      <c r="V180" s="325"/>
      <c r="W180" s="325"/>
      <c r="X180" s="325"/>
      <c r="Y180" s="325"/>
      <c r="Z180" s="325"/>
      <c r="AA180" s="325"/>
      <c r="AB180" s="325"/>
      <c r="AC180" s="325"/>
      <c r="AD180" s="325"/>
      <c r="AE180" s="325"/>
      <c r="AF180" s="84"/>
    </row>
    <row r="181" spans="1:32" ht="34.5" customHeight="1" x14ac:dyDescent="0.35">
      <c r="A181" s="49" t="s">
        <v>25</v>
      </c>
      <c r="B181" s="8">
        <v>60124.000000000007</v>
      </c>
      <c r="C181" s="8">
        <v>49899</v>
      </c>
      <c r="D181" s="8">
        <v>58421</v>
      </c>
      <c r="E181" s="8">
        <v>53252</v>
      </c>
      <c r="F181" s="8">
        <v>49852</v>
      </c>
      <c r="G181" s="8">
        <v>57401</v>
      </c>
      <c r="H181" s="8">
        <v>53214</v>
      </c>
      <c r="I181" s="8">
        <v>47685</v>
      </c>
      <c r="J181" s="8">
        <v>43211.000000000007</v>
      </c>
      <c r="K181" s="8">
        <v>35261</v>
      </c>
      <c r="L181" s="8">
        <v>36547</v>
      </c>
      <c r="M181" s="8">
        <v>47087</v>
      </c>
      <c r="N181" s="9">
        <f t="shared" si="8"/>
        <v>591954</v>
      </c>
      <c r="P181" s="83"/>
      <c r="Q181" s="83"/>
      <c r="R181" s="83"/>
      <c r="S181" s="325"/>
      <c r="T181" s="325"/>
      <c r="U181" s="325"/>
      <c r="V181" s="325"/>
      <c r="W181" s="325"/>
      <c r="X181" s="325"/>
      <c r="Y181" s="325"/>
      <c r="Z181" s="325"/>
      <c r="AA181" s="325"/>
      <c r="AB181" s="325"/>
      <c r="AC181" s="325"/>
      <c r="AD181" s="325"/>
      <c r="AE181" s="325"/>
      <c r="AF181" s="84"/>
    </row>
    <row r="182" spans="1:32" ht="34.5" customHeight="1" x14ac:dyDescent="0.35">
      <c r="A182" s="49" t="s">
        <v>26</v>
      </c>
      <c r="B182" s="8">
        <v>74158</v>
      </c>
      <c r="C182" s="8">
        <v>89547</v>
      </c>
      <c r="D182" s="8">
        <v>111802</v>
      </c>
      <c r="E182" s="8">
        <v>264987</v>
      </c>
      <c r="F182" s="8">
        <v>156877</v>
      </c>
      <c r="G182" s="8">
        <v>110214</v>
      </c>
      <c r="H182" s="8">
        <v>106214.00000000001</v>
      </c>
      <c r="I182" s="8">
        <v>115411</v>
      </c>
      <c r="J182" s="8">
        <v>109877</v>
      </c>
      <c r="K182" s="8">
        <v>52145</v>
      </c>
      <c r="L182" s="8">
        <v>53241</v>
      </c>
      <c r="M182" s="8">
        <v>58492</v>
      </c>
      <c r="N182" s="9">
        <f t="shared" si="8"/>
        <v>1302965</v>
      </c>
      <c r="O182" s="83"/>
      <c r="P182" s="83"/>
      <c r="Q182" s="83"/>
      <c r="R182" s="83"/>
      <c r="S182" s="325"/>
      <c r="T182" s="325"/>
      <c r="U182" s="325"/>
      <c r="V182" s="325"/>
      <c r="W182" s="325"/>
      <c r="X182" s="325"/>
      <c r="Y182" s="325"/>
      <c r="Z182" s="325"/>
      <c r="AA182" s="325"/>
      <c r="AB182" s="325"/>
      <c r="AC182" s="325"/>
      <c r="AD182" s="325"/>
      <c r="AE182" s="325"/>
      <c r="AF182" s="84"/>
    </row>
    <row r="183" spans="1:32" ht="34.5" customHeight="1" x14ac:dyDescent="0.35">
      <c r="A183" s="49" t="s">
        <v>27</v>
      </c>
      <c r="B183" s="8">
        <v>51268.999999999993</v>
      </c>
      <c r="C183" s="8">
        <v>25254</v>
      </c>
      <c r="D183" s="8">
        <v>28957</v>
      </c>
      <c r="E183" s="8">
        <v>27548</v>
      </c>
      <c r="F183" s="8">
        <v>28689</v>
      </c>
      <c r="G183" s="8">
        <v>25898</v>
      </c>
      <c r="H183" s="8">
        <v>28753.999999999996</v>
      </c>
      <c r="I183" s="8">
        <v>21602</v>
      </c>
      <c r="J183" s="8">
        <v>23589</v>
      </c>
      <c r="K183" s="8">
        <v>23501</v>
      </c>
      <c r="L183" s="8">
        <v>30298</v>
      </c>
      <c r="M183" s="8">
        <v>42056</v>
      </c>
      <c r="N183" s="9">
        <f t="shared" si="8"/>
        <v>357415</v>
      </c>
      <c r="O183" s="83"/>
      <c r="P183" s="83"/>
      <c r="Q183" s="83"/>
      <c r="R183" s="83"/>
      <c r="S183" s="325"/>
      <c r="T183" s="325"/>
      <c r="U183" s="325"/>
      <c r="V183" s="325"/>
      <c r="W183" s="325"/>
      <c r="X183" s="325"/>
      <c r="Y183" s="325"/>
      <c r="Z183" s="325"/>
      <c r="AA183" s="325"/>
      <c r="AB183" s="325"/>
      <c r="AC183" s="325"/>
      <c r="AD183" s="325"/>
      <c r="AE183" s="325"/>
      <c r="AF183" s="84"/>
    </row>
    <row r="184" spans="1:32" ht="34.5" customHeight="1" x14ac:dyDescent="0.35">
      <c r="A184" s="49" t="s">
        <v>49</v>
      </c>
      <c r="B184" s="8">
        <v>12986.999999999998</v>
      </c>
      <c r="C184" s="8">
        <v>5874</v>
      </c>
      <c r="D184" s="8">
        <v>12302</v>
      </c>
      <c r="E184" s="8">
        <v>3548</v>
      </c>
      <c r="F184" s="8">
        <v>5841</v>
      </c>
      <c r="G184" s="8">
        <v>6587</v>
      </c>
      <c r="H184" s="8">
        <v>5645</v>
      </c>
      <c r="I184" s="8">
        <v>5899</v>
      </c>
      <c r="J184" s="8">
        <v>5820</v>
      </c>
      <c r="K184" s="8">
        <v>6219</v>
      </c>
      <c r="L184" s="8">
        <v>6124</v>
      </c>
      <c r="M184" s="8">
        <v>8330</v>
      </c>
      <c r="N184" s="9">
        <f t="shared" si="8"/>
        <v>85176</v>
      </c>
      <c r="O184" s="83"/>
      <c r="P184" s="83"/>
      <c r="Q184" s="83"/>
      <c r="R184" s="83"/>
      <c r="S184" s="325"/>
      <c r="T184" s="325"/>
      <c r="U184" s="325"/>
      <c r="V184" s="325"/>
      <c r="W184" s="325"/>
      <c r="X184" s="325"/>
      <c r="Y184" s="325"/>
      <c r="Z184" s="325"/>
      <c r="AA184" s="325"/>
      <c r="AB184" s="325"/>
      <c r="AC184" s="325"/>
      <c r="AD184" s="325"/>
      <c r="AE184" s="325"/>
      <c r="AF184" s="84"/>
    </row>
    <row r="185" spans="1:32" ht="34.5" customHeight="1" x14ac:dyDescent="0.35">
      <c r="A185" s="49" t="s">
        <v>50</v>
      </c>
      <c r="B185" s="8">
        <v>2201</v>
      </c>
      <c r="C185" s="8">
        <v>2895</v>
      </c>
      <c r="D185" s="8">
        <v>3215</v>
      </c>
      <c r="E185" s="8">
        <v>798</v>
      </c>
      <c r="F185" s="8">
        <v>1365</v>
      </c>
      <c r="G185" s="8">
        <v>2445</v>
      </c>
      <c r="H185" s="8">
        <v>3214.0000000000005</v>
      </c>
      <c r="I185" s="8">
        <v>2199</v>
      </c>
      <c r="J185" s="8">
        <v>2601</v>
      </c>
      <c r="K185" s="8">
        <v>1619.9999999999995</v>
      </c>
      <c r="L185" s="8">
        <v>1821</v>
      </c>
      <c r="M185" s="8">
        <v>1957</v>
      </c>
      <c r="N185" s="9">
        <f t="shared" si="8"/>
        <v>26331</v>
      </c>
      <c r="O185" s="83"/>
      <c r="P185" s="83"/>
      <c r="Q185" s="83"/>
      <c r="R185" s="83"/>
      <c r="S185" s="325"/>
      <c r="T185" s="325"/>
      <c r="U185" s="325"/>
      <c r="V185" s="325"/>
      <c r="W185" s="325"/>
      <c r="X185" s="325"/>
      <c r="Y185" s="325"/>
      <c r="Z185" s="325"/>
      <c r="AA185" s="325"/>
      <c r="AB185" s="325"/>
      <c r="AC185" s="325"/>
      <c r="AD185" s="325"/>
      <c r="AE185" s="325"/>
      <c r="AF185" s="84"/>
    </row>
    <row r="186" spans="1:32" ht="34.5" customHeight="1" x14ac:dyDescent="0.35">
      <c r="A186" s="49" t="s">
        <v>51</v>
      </c>
      <c r="B186" s="8">
        <v>33145</v>
      </c>
      <c r="C186" s="8">
        <v>29854</v>
      </c>
      <c r="D186" s="8">
        <v>36897</v>
      </c>
      <c r="E186" s="8">
        <v>12549</v>
      </c>
      <c r="F186" s="8">
        <v>35498</v>
      </c>
      <c r="G186" s="8">
        <v>46989</v>
      </c>
      <c r="H186" s="8">
        <v>41244</v>
      </c>
      <c r="I186" s="8">
        <v>19859</v>
      </c>
      <c r="J186" s="8">
        <v>35421.000000000007</v>
      </c>
      <c r="K186" s="8">
        <v>25144</v>
      </c>
      <c r="L186" s="8">
        <v>12102</v>
      </c>
      <c r="M186" s="8">
        <v>33654</v>
      </c>
      <c r="N186" s="9">
        <f t="shared" si="8"/>
        <v>362356</v>
      </c>
      <c r="O186" s="83"/>
      <c r="P186" s="83"/>
      <c r="Q186" s="83"/>
      <c r="R186" s="83"/>
      <c r="S186" s="325"/>
      <c r="T186" s="325"/>
      <c r="U186" s="325"/>
      <c r="V186" s="325"/>
      <c r="W186" s="325"/>
      <c r="X186" s="325"/>
      <c r="Y186" s="325"/>
      <c r="Z186" s="325"/>
      <c r="AA186" s="325"/>
      <c r="AB186" s="325"/>
      <c r="AC186" s="325"/>
      <c r="AD186" s="325"/>
      <c r="AE186" s="325"/>
      <c r="AF186" s="84"/>
    </row>
    <row r="187" spans="1:32" ht="34.5" customHeight="1" x14ac:dyDescent="0.35">
      <c r="A187" s="49" t="s">
        <v>31</v>
      </c>
      <c r="B187" s="8">
        <v>102102.00000000001</v>
      </c>
      <c r="C187" s="8">
        <v>65722</v>
      </c>
      <c r="D187" s="8">
        <v>62154</v>
      </c>
      <c r="E187" s="8">
        <v>60122</v>
      </c>
      <c r="F187" s="8">
        <v>40124</v>
      </c>
      <c r="G187" s="8">
        <v>52898</v>
      </c>
      <c r="H187" s="8">
        <v>45214.999999999993</v>
      </c>
      <c r="I187" s="8">
        <v>55899</v>
      </c>
      <c r="J187" s="8">
        <v>62583.999999999985</v>
      </c>
      <c r="K187" s="8">
        <v>53298.000000000007</v>
      </c>
      <c r="L187" s="8">
        <v>56985</v>
      </c>
      <c r="M187" s="8">
        <v>78645</v>
      </c>
      <c r="N187" s="9">
        <f t="shared" si="8"/>
        <v>735748</v>
      </c>
      <c r="O187" s="83"/>
      <c r="P187" s="83"/>
      <c r="Q187" s="83"/>
      <c r="R187" s="83"/>
      <c r="S187" s="325"/>
      <c r="T187" s="325"/>
      <c r="U187" s="325"/>
      <c r="V187" s="325"/>
      <c r="W187" s="325"/>
      <c r="X187" s="325"/>
      <c r="Y187" s="325"/>
      <c r="Z187" s="325"/>
      <c r="AA187" s="325"/>
      <c r="AB187" s="325"/>
      <c r="AC187" s="325"/>
      <c r="AD187" s="325"/>
      <c r="AE187" s="325"/>
      <c r="AF187" s="84"/>
    </row>
    <row r="188" spans="1:32" ht="34.5" customHeight="1" x14ac:dyDescent="0.35">
      <c r="A188" s="49" t="s">
        <v>32</v>
      </c>
      <c r="B188" s="8">
        <v>831006.63000000012</v>
      </c>
      <c r="C188" s="8">
        <v>1459850.02</v>
      </c>
      <c r="D188" s="8">
        <v>1586479.86</v>
      </c>
      <c r="E188" s="8">
        <v>742663.49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9">
        <f t="shared" si="8"/>
        <v>4620000.0000000009</v>
      </c>
      <c r="O188" s="83"/>
      <c r="P188" s="83"/>
      <c r="Q188" s="83"/>
      <c r="R188" s="83"/>
      <c r="S188" s="325"/>
      <c r="T188" s="325"/>
      <c r="U188" s="325"/>
      <c r="V188" s="325"/>
      <c r="W188" s="325"/>
      <c r="X188" s="325"/>
      <c r="Y188" s="325"/>
      <c r="Z188" s="325"/>
      <c r="AA188" s="325"/>
      <c r="AB188" s="325"/>
      <c r="AC188" s="325"/>
      <c r="AD188" s="325"/>
      <c r="AE188" s="325"/>
      <c r="AF188" s="84"/>
    </row>
    <row r="189" spans="1:32" ht="34.5" customHeight="1" x14ac:dyDescent="0.35">
      <c r="A189" s="49" t="s">
        <v>33</v>
      </c>
      <c r="B189" s="8">
        <v>78142</v>
      </c>
      <c r="C189" s="8">
        <v>72145</v>
      </c>
      <c r="D189" s="8">
        <v>120145</v>
      </c>
      <c r="E189" s="8">
        <v>56210</v>
      </c>
      <c r="F189" s="8">
        <v>68478</v>
      </c>
      <c r="G189" s="8">
        <v>110245</v>
      </c>
      <c r="H189" s="8">
        <v>94588</v>
      </c>
      <c r="I189" s="8">
        <v>63587</v>
      </c>
      <c r="J189" s="8">
        <v>96828</v>
      </c>
      <c r="K189" s="8">
        <v>91024</v>
      </c>
      <c r="L189" s="8">
        <v>81288</v>
      </c>
      <c r="M189" s="8">
        <v>87274</v>
      </c>
      <c r="N189" s="9">
        <f t="shared" si="8"/>
        <v>1019954</v>
      </c>
      <c r="O189" s="83"/>
      <c r="P189" s="83"/>
      <c r="Q189" s="83"/>
      <c r="R189" s="83"/>
      <c r="S189" s="325"/>
      <c r="T189" s="325"/>
      <c r="U189" s="325"/>
      <c r="V189" s="325"/>
      <c r="W189" s="325"/>
      <c r="X189" s="325"/>
      <c r="Y189" s="325"/>
      <c r="Z189" s="325"/>
      <c r="AA189" s="325"/>
      <c r="AB189" s="325"/>
      <c r="AC189" s="325"/>
      <c r="AD189" s="325"/>
      <c r="AE189" s="325"/>
      <c r="AF189" s="84"/>
    </row>
    <row r="190" spans="1:32" ht="34.5" customHeight="1" x14ac:dyDescent="0.35">
      <c r="A190" s="49" t="s">
        <v>34</v>
      </c>
      <c r="B190" s="8">
        <v>26588.999999999996</v>
      </c>
      <c r="C190" s="8">
        <v>23451</v>
      </c>
      <c r="D190" s="8">
        <v>14201</v>
      </c>
      <c r="E190" s="8">
        <v>21455</v>
      </c>
      <c r="F190" s="8">
        <v>17385</v>
      </c>
      <c r="G190" s="8">
        <v>11920</v>
      </c>
      <c r="H190" s="8">
        <v>15621</v>
      </c>
      <c r="I190" s="8">
        <v>12001</v>
      </c>
      <c r="J190" s="8">
        <v>15644</v>
      </c>
      <c r="K190" s="8">
        <v>14360</v>
      </c>
      <c r="L190" s="8">
        <v>16241</v>
      </c>
      <c r="M190" s="8">
        <v>27101</v>
      </c>
      <c r="N190" s="9">
        <f t="shared" si="8"/>
        <v>215969</v>
      </c>
      <c r="O190" s="83"/>
      <c r="P190" s="83"/>
      <c r="Q190" s="83"/>
      <c r="R190" s="83"/>
      <c r="S190" s="325"/>
      <c r="T190" s="325"/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84"/>
    </row>
    <row r="191" spans="1:32" ht="34.5" customHeight="1" x14ac:dyDescent="0.35">
      <c r="A191" s="49" t="s">
        <v>68</v>
      </c>
      <c r="B191" s="8">
        <v>1901</v>
      </c>
      <c r="C191" s="8">
        <v>2564</v>
      </c>
      <c r="D191" s="8">
        <v>1878</v>
      </c>
      <c r="E191" s="8">
        <v>3568</v>
      </c>
      <c r="F191" s="8">
        <v>1511</v>
      </c>
      <c r="G191" s="8">
        <v>2182</v>
      </c>
      <c r="H191" s="8">
        <v>2087</v>
      </c>
      <c r="I191" s="8">
        <v>3342</v>
      </c>
      <c r="J191" s="8">
        <v>4689</v>
      </c>
      <c r="K191" s="8">
        <v>2684</v>
      </c>
      <c r="L191" s="8">
        <v>3310</v>
      </c>
      <c r="M191" s="8">
        <v>2698</v>
      </c>
      <c r="N191" s="9">
        <f t="shared" si="8"/>
        <v>32414</v>
      </c>
      <c r="O191" s="83"/>
      <c r="P191" s="83"/>
      <c r="Q191" s="83"/>
      <c r="R191" s="83"/>
      <c r="S191" s="325"/>
      <c r="T191" s="325"/>
      <c r="U191" s="325"/>
      <c r="V191" s="325"/>
      <c r="W191" s="325"/>
      <c r="X191" s="325"/>
      <c r="Y191" s="325"/>
      <c r="Z191" s="325"/>
      <c r="AA191" s="325"/>
      <c r="AB191" s="325"/>
      <c r="AC191" s="325"/>
      <c r="AD191" s="325"/>
      <c r="AE191" s="325"/>
      <c r="AF191" s="84"/>
    </row>
    <row r="192" spans="1:32" ht="34.5" customHeight="1" x14ac:dyDescent="0.35">
      <c r="A192" s="49" t="s">
        <v>69</v>
      </c>
      <c r="B192" s="8">
        <v>5469</v>
      </c>
      <c r="C192" s="8">
        <v>7584</v>
      </c>
      <c r="D192" s="8">
        <v>4784</v>
      </c>
      <c r="E192" s="8">
        <v>6214</v>
      </c>
      <c r="F192" s="8">
        <v>7104</v>
      </c>
      <c r="G192" s="8">
        <v>9854</v>
      </c>
      <c r="H192" s="8">
        <v>7041</v>
      </c>
      <c r="I192" s="8">
        <v>4956</v>
      </c>
      <c r="J192" s="8">
        <v>7124</v>
      </c>
      <c r="K192" s="8">
        <v>4621</v>
      </c>
      <c r="L192" s="8">
        <v>5621</v>
      </c>
      <c r="M192" s="8">
        <v>7301</v>
      </c>
      <c r="N192" s="9">
        <f t="shared" si="8"/>
        <v>77673</v>
      </c>
      <c r="O192" s="83"/>
      <c r="P192" s="83"/>
      <c r="Q192" s="83"/>
      <c r="R192" s="83"/>
      <c r="S192" s="325"/>
      <c r="T192" s="325"/>
      <c r="U192" s="325"/>
      <c r="V192" s="325"/>
      <c r="W192" s="325"/>
      <c r="X192" s="325"/>
      <c r="Y192" s="325"/>
      <c r="Z192" s="325"/>
      <c r="AA192" s="325"/>
      <c r="AB192" s="325"/>
      <c r="AC192" s="325"/>
      <c r="AD192" s="325"/>
      <c r="AE192" s="325"/>
      <c r="AF192" s="84"/>
    </row>
    <row r="193" spans="1:32" ht="34.5" customHeight="1" x14ac:dyDescent="0.35">
      <c r="A193" s="49" t="s">
        <v>35</v>
      </c>
      <c r="B193" s="8">
        <v>2312</v>
      </c>
      <c r="C193" s="8">
        <v>2875</v>
      </c>
      <c r="D193" s="8">
        <v>1710</v>
      </c>
      <c r="E193" s="8">
        <v>3402</v>
      </c>
      <c r="F193" s="8">
        <v>2291</v>
      </c>
      <c r="G193" s="8">
        <v>4998</v>
      </c>
      <c r="H193" s="8">
        <v>4752</v>
      </c>
      <c r="I193" s="8">
        <v>1542</v>
      </c>
      <c r="J193" s="8">
        <v>4152</v>
      </c>
      <c r="K193" s="8">
        <v>2154</v>
      </c>
      <c r="L193" s="8">
        <v>2354</v>
      </c>
      <c r="M193" s="8">
        <v>2865</v>
      </c>
      <c r="N193" s="9">
        <f t="shared" si="8"/>
        <v>35407</v>
      </c>
      <c r="O193" s="83"/>
      <c r="P193" s="83"/>
      <c r="Q193" s="83"/>
      <c r="R193" s="83"/>
      <c r="S193" s="325"/>
      <c r="T193" s="325"/>
      <c r="U193" s="325"/>
      <c r="V193" s="325"/>
      <c r="W193" s="325"/>
      <c r="X193" s="325"/>
      <c r="Y193" s="325"/>
      <c r="Z193" s="325"/>
      <c r="AA193" s="325"/>
      <c r="AB193" s="325"/>
      <c r="AC193" s="325"/>
      <c r="AD193" s="325"/>
      <c r="AE193" s="325"/>
      <c r="AF193" s="84"/>
    </row>
    <row r="194" spans="1:32" ht="34.5" customHeight="1" x14ac:dyDescent="0.35">
      <c r="A194" s="49" t="s">
        <v>70</v>
      </c>
      <c r="B194" s="8">
        <v>14516</v>
      </c>
      <c r="C194" s="8">
        <v>14718</v>
      </c>
      <c r="D194" s="8">
        <v>14254</v>
      </c>
      <c r="E194" s="8">
        <v>16457</v>
      </c>
      <c r="F194" s="8">
        <v>20797</v>
      </c>
      <c r="G194" s="8">
        <v>17895</v>
      </c>
      <c r="H194" s="8">
        <v>16714</v>
      </c>
      <c r="I194" s="8">
        <v>15456</v>
      </c>
      <c r="J194" s="8">
        <v>10214</v>
      </c>
      <c r="K194" s="8">
        <v>8998</v>
      </c>
      <c r="L194" s="8">
        <v>8652</v>
      </c>
      <c r="M194" s="8">
        <v>14784</v>
      </c>
      <c r="N194" s="9">
        <f t="shared" si="8"/>
        <v>173455</v>
      </c>
      <c r="O194" s="83"/>
      <c r="P194" s="83"/>
      <c r="Q194" s="83"/>
      <c r="R194" s="83"/>
      <c r="S194" s="325"/>
      <c r="T194" s="325"/>
      <c r="U194" s="325"/>
      <c r="V194" s="325"/>
      <c r="W194" s="325"/>
      <c r="X194" s="325"/>
      <c r="Y194" s="325"/>
      <c r="Z194" s="325"/>
      <c r="AA194" s="325"/>
      <c r="AB194" s="325"/>
      <c r="AC194" s="325"/>
      <c r="AD194" s="325"/>
      <c r="AE194" s="325"/>
      <c r="AF194" s="84"/>
    </row>
    <row r="195" spans="1:32" ht="34.5" customHeight="1" x14ac:dyDescent="0.35">
      <c r="A195" s="49" t="s">
        <v>37</v>
      </c>
      <c r="B195" s="8">
        <v>8120</v>
      </c>
      <c r="C195" s="8">
        <v>7215</v>
      </c>
      <c r="D195" s="8">
        <v>7891</v>
      </c>
      <c r="E195" s="8">
        <v>10012</v>
      </c>
      <c r="F195" s="8">
        <v>6621</v>
      </c>
      <c r="G195" s="8">
        <v>15247</v>
      </c>
      <c r="H195" s="8">
        <v>16584</v>
      </c>
      <c r="I195" s="8">
        <v>10024</v>
      </c>
      <c r="J195" s="8">
        <v>17584</v>
      </c>
      <c r="K195" s="8">
        <v>12012</v>
      </c>
      <c r="L195" s="8">
        <v>14895</v>
      </c>
      <c r="M195" s="8">
        <v>10211</v>
      </c>
      <c r="N195" s="9">
        <f t="shared" si="8"/>
        <v>136416</v>
      </c>
      <c r="O195" s="83"/>
      <c r="P195" s="83"/>
      <c r="Q195" s="83"/>
      <c r="R195" s="83"/>
      <c r="S195" s="325"/>
      <c r="T195" s="325"/>
      <c r="U195" s="325"/>
      <c r="V195" s="325"/>
      <c r="W195" s="325"/>
      <c r="X195" s="325"/>
      <c r="Y195" s="325"/>
      <c r="Z195" s="325"/>
      <c r="AA195" s="325"/>
      <c r="AB195" s="325"/>
      <c r="AC195" s="325"/>
      <c r="AD195" s="325"/>
      <c r="AE195" s="325"/>
      <c r="AF195" s="84"/>
    </row>
    <row r="196" spans="1:32" ht="34.5" customHeight="1" x14ac:dyDescent="0.35">
      <c r="A196" s="49" t="s">
        <v>38</v>
      </c>
      <c r="B196" s="8">
        <v>24988</v>
      </c>
      <c r="C196" s="8">
        <v>28599</v>
      </c>
      <c r="D196" s="8">
        <v>14524</v>
      </c>
      <c r="E196" s="8">
        <v>28476</v>
      </c>
      <c r="F196" s="8">
        <v>15021</v>
      </c>
      <c r="G196" s="8">
        <v>38505</v>
      </c>
      <c r="H196" s="8">
        <v>44214.999999999993</v>
      </c>
      <c r="I196" s="8">
        <v>43600</v>
      </c>
      <c r="J196" s="8">
        <v>45698</v>
      </c>
      <c r="K196" s="8">
        <v>39220</v>
      </c>
      <c r="L196" s="8">
        <v>58607</v>
      </c>
      <c r="M196" s="8">
        <v>26581.000000000004</v>
      </c>
      <c r="N196" s="9">
        <f>SUM(B196:M196)</f>
        <v>408034</v>
      </c>
      <c r="O196" s="83"/>
      <c r="P196" s="83"/>
      <c r="Q196" s="83"/>
      <c r="R196" s="83"/>
      <c r="S196" s="325"/>
      <c r="T196" s="325"/>
      <c r="U196" s="325"/>
      <c r="V196" s="325"/>
      <c r="W196" s="325"/>
      <c r="X196" s="325"/>
      <c r="Y196" s="325"/>
      <c r="Z196" s="325"/>
      <c r="AA196" s="325"/>
      <c r="AB196" s="325"/>
      <c r="AC196" s="325"/>
      <c r="AD196" s="325"/>
      <c r="AE196" s="325"/>
      <c r="AF196" s="84"/>
    </row>
    <row r="197" spans="1:32" ht="34.5" customHeight="1" x14ac:dyDescent="0.35">
      <c r="A197" s="49" t="s">
        <v>102</v>
      </c>
      <c r="B197" s="8">
        <v>9697</v>
      </c>
      <c r="C197" s="8">
        <v>6029</v>
      </c>
      <c r="D197" s="8">
        <v>6722</v>
      </c>
      <c r="E197" s="8">
        <v>7191</v>
      </c>
      <c r="F197" s="8">
        <v>5830</v>
      </c>
      <c r="G197" s="8">
        <v>10592</v>
      </c>
      <c r="H197" s="8">
        <v>12111</v>
      </c>
      <c r="I197" s="8">
        <v>4871</v>
      </c>
      <c r="J197" s="8">
        <v>10290</v>
      </c>
      <c r="K197" s="8">
        <v>18954</v>
      </c>
      <c r="L197" s="8">
        <v>55246</v>
      </c>
      <c r="M197" s="8">
        <v>7089</v>
      </c>
      <c r="N197" s="9">
        <f t="shared" ref="N197:N204" si="9">SUM(B197:M197)</f>
        <v>154622</v>
      </c>
      <c r="O197" s="83"/>
      <c r="P197" s="83"/>
      <c r="Q197" s="83"/>
      <c r="R197" s="83"/>
      <c r="S197" s="325"/>
      <c r="T197" s="325"/>
      <c r="U197" s="325"/>
      <c r="V197" s="325"/>
      <c r="W197" s="325"/>
      <c r="X197" s="325"/>
      <c r="Y197" s="325"/>
      <c r="Z197" s="325"/>
      <c r="AA197" s="325"/>
      <c r="AB197" s="325"/>
      <c r="AC197" s="325"/>
      <c r="AD197" s="325"/>
      <c r="AE197" s="325"/>
      <c r="AF197" s="84"/>
    </row>
    <row r="198" spans="1:32" ht="34.5" customHeight="1" x14ac:dyDescent="0.35">
      <c r="A198" s="49" t="s">
        <v>103</v>
      </c>
      <c r="B198" s="8">
        <v>0</v>
      </c>
      <c r="C198" s="8">
        <v>0</v>
      </c>
      <c r="D198" s="8">
        <v>0</v>
      </c>
      <c r="E198" s="8">
        <v>0</v>
      </c>
      <c r="F198" s="8">
        <v>200</v>
      </c>
      <c r="G198" s="8">
        <v>0</v>
      </c>
      <c r="H198" s="8">
        <v>0</v>
      </c>
      <c r="I198" s="8">
        <v>60</v>
      </c>
      <c r="J198" s="8">
        <v>440</v>
      </c>
      <c r="K198" s="8">
        <v>80</v>
      </c>
      <c r="L198" s="8">
        <v>135</v>
      </c>
      <c r="M198" s="8">
        <v>147</v>
      </c>
      <c r="N198" s="9">
        <f t="shared" si="9"/>
        <v>1062</v>
      </c>
      <c r="O198" s="83"/>
      <c r="P198" s="83"/>
      <c r="Q198" s="83"/>
      <c r="R198" s="83"/>
      <c r="S198" s="325"/>
      <c r="T198" s="325"/>
      <c r="U198" s="325"/>
      <c r="V198" s="325"/>
      <c r="W198" s="325"/>
      <c r="X198" s="325"/>
      <c r="Y198" s="325"/>
      <c r="Z198" s="325"/>
      <c r="AA198" s="325"/>
      <c r="AB198" s="325"/>
      <c r="AC198" s="325"/>
      <c r="AD198" s="325"/>
      <c r="AE198" s="325"/>
      <c r="AF198" s="84"/>
    </row>
    <row r="199" spans="1:32" ht="34.5" customHeight="1" x14ac:dyDescent="0.35">
      <c r="A199" s="49" t="s">
        <v>104</v>
      </c>
      <c r="B199" s="8">
        <v>3025</v>
      </c>
      <c r="C199" s="8">
        <v>1708</v>
      </c>
      <c r="D199" s="8">
        <v>1560</v>
      </c>
      <c r="E199" s="8">
        <v>1877</v>
      </c>
      <c r="F199" s="8">
        <v>1782</v>
      </c>
      <c r="G199" s="8">
        <v>2251</v>
      </c>
      <c r="H199" s="8">
        <v>1551</v>
      </c>
      <c r="I199" s="8">
        <v>1796</v>
      </c>
      <c r="J199" s="8">
        <v>2308</v>
      </c>
      <c r="K199" s="8">
        <v>5850</v>
      </c>
      <c r="L199" s="8">
        <v>2698</v>
      </c>
      <c r="M199" s="8">
        <v>6509</v>
      </c>
      <c r="N199" s="9">
        <f t="shared" si="9"/>
        <v>32915</v>
      </c>
      <c r="O199" s="83"/>
      <c r="P199" s="83"/>
      <c r="Q199" s="83"/>
      <c r="R199" s="83"/>
      <c r="S199" s="325"/>
      <c r="T199" s="325"/>
      <c r="U199" s="325"/>
      <c r="V199" s="325"/>
      <c r="W199" s="325"/>
      <c r="X199" s="325"/>
      <c r="Y199" s="325"/>
      <c r="Z199" s="325"/>
      <c r="AA199" s="325"/>
      <c r="AB199" s="325"/>
      <c r="AC199" s="325"/>
      <c r="AD199" s="325"/>
      <c r="AE199" s="325"/>
      <c r="AF199" s="84"/>
    </row>
    <row r="200" spans="1:32" ht="34.5" customHeight="1" x14ac:dyDescent="0.35">
      <c r="A200" s="49" t="s">
        <v>105</v>
      </c>
      <c r="B200" s="8">
        <v>5477</v>
      </c>
      <c r="C200" s="8">
        <v>6115</v>
      </c>
      <c r="D200" s="8">
        <v>3921</v>
      </c>
      <c r="E200" s="8">
        <v>1888</v>
      </c>
      <c r="F200" s="8">
        <v>2855</v>
      </c>
      <c r="G200" s="8">
        <v>5697</v>
      </c>
      <c r="H200" s="8">
        <v>5634</v>
      </c>
      <c r="I200" s="8">
        <v>6472</v>
      </c>
      <c r="J200" s="8">
        <v>8085</v>
      </c>
      <c r="K200" s="8">
        <v>8132</v>
      </c>
      <c r="L200" s="8">
        <v>4521</v>
      </c>
      <c r="M200" s="8">
        <v>5320</v>
      </c>
      <c r="N200" s="9">
        <f t="shared" si="9"/>
        <v>64117</v>
      </c>
      <c r="O200" s="83"/>
      <c r="P200" s="83"/>
      <c r="Q200" s="83"/>
      <c r="R200" s="83"/>
      <c r="S200" s="325"/>
      <c r="T200" s="325"/>
      <c r="U200" s="325"/>
      <c r="V200" s="325"/>
      <c r="W200" s="325"/>
      <c r="X200" s="325"/>
      <c r="Y200" s="325"/>
      <c r="Z200" s="325"/>
      <c r="AA200" s="325"/>
      <c r="AB200" s="325"/>
      <c r="AC200" s="325"/>
      <c r="AD200" s="325"/>
      <c r="AE200" s="325"/>
      <c r="AF200" s="84"/>
    </row>
    <row r="201" spans="1:32" ht="34.5" customHeight="1" x14ac:dyDescent="0.35">
      <c r="A201" s="49" t="s">
        <v>106</v>
      </c>
      <c r="B201" s="8">
        <v>15600</v>
      </c>
      <c r="C201" s="8">
        <v>18615</v>
      </c>
      <c r="D201" s="8">
        <v>9240</v>
      </c>
      <c r="E201" s="8">
        <v>9644</v>
      </c>
      <c r="F201" s="8">
        <v>12460</v>
      </c>
      <c r="G201" s="8">
        <v>10981</v>
      </c>
      <c r="H201" s="8">
        <v>20880</v>
      </c>
      <c r="I201" s="8">
        <v>14045</v>
      </c>
      <c r="J201" s="8">
        <v>23612</v>
      </c>
      <c r="K201" s="8">
        <v>25215</v>
      </c>
      <c r="L201" s="8">
        <v>16460</v>
      </c>
      <c r="M201" s="8">
        <v>28645</v>
      </c>
      <c r="N201" s="9">
        <f t="shared" si="9"/>
        <v>205397</v>
      </c>
      <c r="O201" s="83"/>
      <c r="P201" s="83"/>
      <c r="Q201" s="83"/>
      <c r="R201" s="83"/>
      <c r="S201" s="325"/>
      <c r="T201" s="325"/>
      <c r="U201" s="325"/>
      <c r="V201" s="325"/>
      <c r="W201" s="325"/>
      <c r="X201" s="325"/>
      <c r="Y201" s="325"/>
      <c r="Z201" s="325"/>
      <c r="AA201" s="325"/>
      <c r="AB201" s="325"/>
      <c r="AC201" s="325"/>
      <c r="AD201" s="325"/>
      <c r="AE201" s="325"/>
      <c r="AF201" s="84"/>
    </row>
    <row r="202" spans="1:32" ht="34.5" customHeight="1" x14ac:dyDescent="0.35">
      <c r="A202" s="49" t="s">
        <v>107</v>
      </c>
      <c r="B202" s="8">
        <v>276</v>
      </c>
      <c r="C202" s="8">
        <v>3267</v>
      </c>
      <c r="D202" s="8">
        <v>3796</v>
      </c>
      <c r="E202" s="8">
        <v>3439</v>
      </c>
      <c r="F202" s="8">
        <v>402</v>
      </c>
      <c r="G202" s="8">
        <v>489</v>
      </c>
      <c r="H202" s="8">
        <v>5289</v>
      </c>
      <c r="I202" s="8">
        <v>218</v>
      </c>
      <c r="J202" s="8">
        <v>2568</v>
      </c>
      <c r="K202" s="8">
        <v>7549</v>
      </c>
      <c r="L202" s="8">
        <v>6224</v>
      </c>
      <c r="M202" s="8">
        <v>8202</v>
      </c>
      <c r="N202" s="9">
        <f t="shared" si="9"/>
        <v>41719</v>
      </c>
      <c r="O202" s="83"/>
      <c r="P202" s="83"/>
      <c r="Q202" s="83"/>
      <c r="R202" s="83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84"/>
    </row>
    <row r="203" spans="1:32" ht="34.5" customHeight="1" x14ac:dyDescent="0.35">
      <c r="A203" s="49" t="s">
        <v>36</v>
      </c>
      <c r="B203" s="8">
        <v>4301</v>
      </c>
      <c r="C203" s="8">
        <v>13542</v>
      </c>
      <c r="D203" s="8">
        <v>5421</v>
      </c>
      <c r="E203" s="8">
        <v>7514</v>
      </c>
      <c r="F203" s="8">
        <v>5012</v>
      </c>
      <c r="G203" s="8">
        <v>5202</v>
      </c>
      <c r="H203" s="8">
        <v>4895</v>
      </c>
      <c r="I203" s="8">
        <v>5012</v>
      </c>
      <c r="J203" s="8">
        <v>4214</v>
      </c>
      <c r="K203" s="8">
        <v>7321</v>
      </c>
      <c r="L203" s="8">
        <v>4758</v>
      </c>
      <c r="M203" s="8">
        <v>5116</v>
      </c>
      <c r="N203" s="9">
        <f t="shared" si="9"/>
        <v>72308</v>
      </c>
      <c r="O203" s="83"/>
      <c r="P203" s="83"/>
      <c r="Q203" s="83"/>
      <c r="R203" s="83"/>
      <c r="S203" s="325"/>
      <c r="T203" s="325"/>
      <c r="U203" s="325"/>
      <c r="V203" s="325"/>
      <c r="W203" s="325"/>
      <c r="X203" s="325"/>
      <c r="Y203" s="325"/>
      <c r="Z203" s="325"/>
      <c r="AA203" s="325"/>
      <c r="AB203" s="325"/>
      <c r="AC203" s="325"/>
      <c r="AD203" s="325"/>
      <c r="AE203" s="325"/>
      <c r="AF203" s="84"/>
    </row>
    <row r="204" spans="1:32" ht="34.5" customHeight="1" x14ac:dyDescent="0.35">
      <c r="A204" s="49" t="s">
        <v>108</v>
      </c>
      <c r="B204" s="8">
        <v>308</v>
      </c>
      <c r="C204" s="8">
        <v>414</v>
      </c>
      <c r="D204" s="8">
        <v>498</v>
      </c>
      <c r="E204" s="8">
        <v>694</v>
      </c>
      <c r="F204" s="8">
        <v>577</v>
      </c>
      <c r="G204" s="8">
        <v>486</v>
      </c>
      <c r="H204" s="8">
        <v>774</v>
      </c>
      <c r="I204" s="8">
        <v>1448</v>
      </c>
      <c r="J204" s="8">
        <v>1600</v>
      </c>
      <c r="K204" s="8">
        <v>1689</v>
      </c>
      <c r="L204" s="8">
        <v>1864</v>
      </c>
      <c r="M204" s="8">
        <v>384</v>
      </c>
      <c r="N204" s="9">
        <f t="shared" si="9"/>
        <v>10736</v>
      </c>
      <c r="O204" s="83"/>
      <c r="P204" s="83"/>
      <c r="Q204" s="83"/>
      <c r="R204" s="83"/>
      <c r="S204" s="325"/>
      <c r="T204" s="325"/>
      <c r="U204" s="325"/>
      <c r="V204" s="325"/>
      <c r="W204" s="325"/>
      <c r="X204" s="325"/>
      <c r="Y204" s="325"/>
      <c r="Z204" s="325"/>
      <c r="AA204" s="325"/>
      <c r="AB204" s="325"/>
      <c r="AC204" s="325"/>
      <c r="AD204" s="325"/>
      <c r="AE204" s="325"/>
      <c r="AF204" s="84"/>
    </row>
    <row r="205" spans="1:32" ht="34.5" customHeight="1" x14ac:dyDescent="0.35">
      <c r="A205" s="49" t="s">
        <v>52</v>
      </c>
      <c r="B205" s="8">
        <v>112109</v>
      </c>
      <c r="C205" s="8">
        <v>153254</v>
      </c>
      <c r="D205" s="8">
        <v>88597</v>
      </c>
      <c r="E205" s="8">
        <v>11542</v>
      </c>
      <c r="F205" s="8">
        <v>26512</v>
      </c>
      <c r="G205" s="8">
        <v>99872</v>
      </c>
      <c r="H205" s="8">
        <v>94210.000000000015</v>
      </c>
      <c r="I205" s="8">
        <v>113018</v>
      </c>
      <c r="J205" s="8">
        <v>137589</v>
      </c>
      <c r="K205" s="8">
        <v>150154</v>
      </c>
      <c r="L205" s="8">
        <v>82145</v>
      </c>
      <c r="M205" s="8">
        <v>115241</v>
      </c>
      <c r="N205" s="9">
        <f t="shared" si="8"/>
        <v>1184243</v>
      </c>
      <c r="O205" s="83"/>
      <c r="P205" s="83"/>
      <c r="Q205" s="83"/>
      <c r="R205" s="83"/>
      <c r="S205" s="325"/>
      <c r="T205" s="325"/>
      <c r="U205" s="325"/>
      <c r="V205" s="325"/>
      <c r="W205" s="325"/>
      <c r="X205" s="325"/>
      <c r="Y205" s="325"/>
      <c r="Z205" s="325"/>
      <c r="AA205" s="325"/>
      <c r="AB205" s="325"/>
      <c r="AC205" s="325"/>
      <c r="AD205" s="325"/>
      <c r="AE205" s="325"/>
      <c r="AF205" s="84"/>
    </row>
    <row r="206" spans="1:32" ht="34.5" customHeight="1" x14ac:dyDescent="0.35">
      <c r="A206" s="49" t="s">
        <v>53</v>
      </c>
      <c r="B206" s="8">
        <v>22201</v>
      </c>
      <c r="C206" s="8">
        <v>29854</v>
      </c>
      <c r="D206" s="8">
        <v>13024</v>
      </c>
      <c r="E206" s="8">
        <v>10878</v>
      </c>
      <c r="F206" s="8">
        <v>35124</v>
      </c>
      <c r="G206" s="8">
        <v>22459</v>
      </c>
      <c r="H206" s="8">
        <v>24598</v>
      </c>
      <c r="I206" s="8">
        <v>21897</v>
      </c>
      <c r="J206" s="8">
        <v>31895</v>
      </c>
      <c r="K206" s="8">
        <v>27541</v>
      </c>
      <c r="L206" s="8">
        <v>25414</v>
      </c>
      <c r="M206" s="8">
        <v>35417</v>
      </c>
      <c r="N206" s="9">
        <f t="shared" si="8"/>
        <v>300302</v>
      </c>
      <c r="O206" s="83"/>
      <c r="P206" s="83"/>
      <c r="Q206" s="83"/>
      <c r="R206" s="83"/>
      <c r="S206" s="325"/>
      <c r="T206" s="325"/>
      <c r="U206" s="325"/>
      <c r="V206" s="325"/>
      <c r="W206" s="325"/>
      <c r="X206" s="325"/>
      <c r="Y206" s="325"/>
      <c r="Z206" s="325"/>
      <c r="AA206" s="325"/>
      <c r="AB206" s="325"/>
      <c r="AC206" s="325"/>
      <c r="AD206" s="325"/>
      <c r="AE206" s="325"/>
      <c r="AF206" s="84"/>
    </row>
    <row r="207" spans="1:32" ht="34.5" customHeight="1" x14ac:dyDescent="0.35">
      <c r="A207" s="49" t="s">
        <v>54</v>
      </c>
      <c r="B207" s="8">
        <v>22789.000000000004</v>
      </c>
      <c r="C207" s="8">
        <v>26544</v>
      </c>
      <c r="D207" s="8">
        <v>19457</v>
      </c>
      <c r="E207" s="8">
        <v>29898</v>
      </c>
      <c r="F207" s="8">
        <v>34251</v>
      </c>
      <c r="G207" s="8">
        <v>29879</v>
      </c>
      <c r="H207" s="8">
        <v>28417</v>
      </c>
      <c r="I207" s="8">
        <v>33451</v>
      </c>
      <c r="J207" s="8">
        <v>33487</v>
      </c>
      <c r="K207" s="8">
        <v>31244.000000000004</v>
      </c>
      <c r="L207" s="8">
        <v>50898.999999999993</v>
      </c>
      <c r="M207" s="8">
        <v>36897.999999999993</v>
      </c>
      <c r="N207" s="9">
        <f t="shared" si="8"/>
        <v>377214</v>
      </c>
      <c r="O207" s="83"/>
      <c r="P207" s="83"/>
      <c r="Q207" s="83"/>
      <c r="R207" s="83"/>
      <c r="S207" s="325"/>
      <c r="T207" s="325"/>
      <c r="U207" s="325"/>
      <c r="V207" s="325"/>
      <c r="W207" s="325"/>
      <c r="X207" s="325"/>
      <c r="Y207" s="325"/>
      <c r="Z207" s="325"/>
      <c r="AA207" s="325"/>
      <c r="AB207" s="325"/>
      <c r="AC207" s="325"/>
      <c r="AD207" s="325"/>
      <c r="AE207" s="325"/>
      <c r="AF207" s="84"/>
    </row>
    <row r="208" spans="1:32" ht="34.5" customHeight="1" x14ac:dyDescent="0.35">
      <c r="A208" s="49" t="s">
        <v>79</v>
      </c>
      <c r="B208" s="8">
        <v>1120</v>
      </c>
      <c r="C208" s="8">
        <v>2153</v>
      </c>
      <c r="D208" s="8">
        <v>852</v>
      </c>
      <c r="E208" s="8">
        <v>1120</v>
      </c>
      <c r="F208" s="8">
        <v>1024</v>
      </c>
      <c r="G208" s="8">
        <v>2410</v>
      </c>
      <c r="H208" s="8">
        <v>1423</v>
      </c>
      <c r="I208" s="8">
        <v>1298</v>
      </c>
      <c r="J208" s="8">
        <v>712</v>
      </c>
      <c r="K208" s="8">
        <v>999</v>
      </c>
      <c r="L208" s="8">
        <v>11245</v>
      </c>
      <c r="M208" s="8">
        <v>989</v>
      </c>
      <c r="N208" s="9">
        <f t="shared" si="8"/>
        <v>25345</v>
      </c>
      <c r="O208" s="83"/>
      <c r="P208" s="83"/>
      <c r="Q208" s="83"/>
      <c r="R208" s="83"/>
      <c r="S208" s="325"/>
      <c r="T208" s="325"/>
      <c r="U208" s="325"/>
      <c r="V208" s="325"/>
      <c r="W208" s="325"/>
      <c r="X208" s="325"/>
      <c r="Y208" s="325"/>
      <c r="Z208" s="325"/>
      <c r="AA208" s="325"/>
      <c r="AB208" s="325"/>
      <c r="AC208" s="325"/>
      <c r="AD208" s="325"/>
      <c r="AE208" s="325"/>
      <c r="AF208" s="84"/>
    </row>
    <row r="209" spans="1:32" ht="34.5" customHeight="1" x14ac:dyDescent="0.35">
      <c r="A209" s="49" t="s">
        <v>55</v>
      </c>
      <c r="B209" s="8">
        <v>91204</v>
      </c>
      <c r="C209" s="8">
        <v>92564</v>
      </c>
      <c r="D209" s="8">
        <v>52457</v>
      </c>
      <c r="E209" s="8">
        <v>47541</v>
      </c>
      <c r="F209" s="8">
        <v>45214</v>
      </c>
      <c r="G209" s="8">
        <v>27545</v>
      </c>
      <c r="H209" s="8">
        <v>13899</v>
      </c>
      <c r="I209" s="8">
        <v>9512</v>
      </c>
      <c r="J209" s="8">
        <v>14511.999999999998</v>
      </c>
      <c r="K209" s="8">
        <v>25996</v>
      </c>
      <c r="L209" s="8">
        <v>61674</v>
      </c>
      <c r="M209" s="8">
        <v>117747.99999999999</v>
      </c>
      <c r="N209" s="9">
        <f t="shared" si="8"/>
        <v>599866</v>
      </c>
      <c r="O209" s="83"/>
      <c r="P209" s="83"/>
      <c r="Q209" s="83"/>
      <c r="R209" s="83"/>
      <c r="S209" s="325"/>
      <c r="T209" s="325"/>
      <c r="U209" s="325"/>
      <c r="V209" s="325"/>
      <c r="W209" s="325"/>
      <c r="X209" s="325"/>
      <c r="Y209" s="325"/>
      <c r="Z209" s="325"/>
      <c r="AA209" s="325"/>
      <c r="AB209" s="325"/>
      <c r="AC209" s="325"/>
      <c r="AD209" s="325"/>
      <c r="AE209" s="325"/>
      <c r="AF209" s="84"/>
    </row>
    <row r="210" spans="1:32" ht="34.5" customHeight="1" x14ac:dyDescent="0.35">
      <c r="A210" s="49" t="s">
        <v>56</v>
      </c>
      <c r="B210" s="8">
        <v>8911.9999999999982</v>
      </c>
      <c r="C210" s="8">
        <v>19850</v>
      </c>
      <c r="D210" s="8">
        <v>22014</v>
      </c>
      <c r="E210" s="8">
        <v>13457</v>
      </c>
      <c r="F210" s="8">
        <v>11421</v>
      </c>
      <c r="G210" s="8">
        <v>13268</v>
      </c>
      <c r="H210" s="8">
        <v>14021</v>
      </c>
      <c r="I210" s="8">
        <v>11710</v>
      </c>
      <c r="J210" s="8">
        <v>16245</v>
      </c>
      <c r="K210" s="8">
        <v>15788.999999999998</v>
      </c>
      <c r="L210" s="8">
        <v>12621</v>
      </c>
      <c r="M210" s="8">
        <v>20194</v>
      </c>
      <c r="N210" s="9">
        <f t="shared" si="8"/>
        <v>179502</v>
      </c>
      <c r="O210" s="83"/>
      <c r="P210" s="83"/>
      <c r="Q210" s="83"/>
      <c r="R210" s="83"/>
      <c r="S210" s="325"/>
      <c r="T210" s="325"/>
      <c r="U210" s="325"/>
      <c r="V210" s="325"/>
      <c r="W210" s="325"/>
      <c r="X210" s="325"/>
      <c r="Y210" s="325"/>
      <c r="Z210" s="325"/>
      <c r="AA210" s="325"/>
      <c r="AB210" s="325"/>
      <c r="AC210" s="325"/>
      <c r="AD210" s="325"/>
      <c r="AE210" s="325"/>
      <c r="AF210" s="84"/>
    </row>
    <row r="211" spans="1:32" ht="34.5" customHeight="1" x14ac:dyDescent="0.35">
      <c r="A211" s="49" t="s">
        <v>80</v>
      </c>
      <c r="B211" s="8">
        <v>42987</v>
      </c>
      <c r="C211" s="8">
        <v>43587.000000000007</v>
      </c>
      <c r="D211" s="8">
        <v>28457</v>
      </c>
      <c r="E211" s="8">
        <v>31601</v>
      </c>
      <c r="F211" s="8">
        <v>40769</v>
      </c>
      <c r="G211" s="8">
        <v>42874</v>
      </c>
      <c r="H211" s="8">
        <v>68958</v>
      </c>
      <c r="I211" s="8">
        <v>72154</v>
      </c>
      <c r="J211" s="8">
        <v>55464.999999999993</v>
      </c>
      <c r="K211" s="8">
        <v>58654.000000000007</v>
      </c>
      <c r="L211" s="8">
        <v>46159</v>
      </c>
      <c r="M211" s="8">
        <v>38998</v>
      </c>
      <c r="N211" s="9">
        <f t="shared" si="8"/>
        <v>570663</v>
      </c>
      <c r="O211" s="83"/>
      <c r="P211" s="83"/>
      <c r="Q211" s="83"/>
      <c r="R211" s="83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84"/>
    </row>
    <row r="212" spans="1:32" ht="34.5" customHeight="1" x14ac:dyDescent="0.35">
      <c r="A212" s="49" t="s">
        <v>81</v>
      </c>
      <c r="B212" s="8">
        <v>2783.9999999999995</v>
      </c>
      <c r="C212" s="8">
        <v>2102</v>
      </c>
      <c r="D212" s="8">
        <v>897</v>
      </c>
      <c r="E212" s="8">
        <v>899</v>
      </c>
      <c r="F212" s="8">
        <v>320</v>
      </c>
      <c r="G212" s="8">
        <v>952</v>
      </c>
      <c r="H212" s="8">
        <v>36</v>
      </c>
      <c r="I212" s="8">
        <v>0</v>
      </c>
      <c r="J212" s="8">
        <v>254</v>
      </c>
      <c r="K212" s="8">
        <v>578</v>
      </c>
      <c r="L212" s="8">
        <v>2354</v>
      </c>
      <c r="M212" s="8">
        <v>7754.0000000000009</v>
      </c>
      <c r="N212" s="9">
        <f t="shared" si="8"/>
        <v>18930</v>
      </c>
      <c r="O212" s="83"/>
      <c r="P212" s="83"/>
      <c r="Q212" s="83"/>
      <c r="R212" s="83"/>
      <c r="S212" s="325"/>
      <c r="T212" s="325"/>
      <c r="U212" s="325"/>
      <c r="V212" s="325"/>
      <c r="W212" s="325"/>
      <c r="X212" s="325"/>
      <c r="Y212" s="325"/>
      <c r="Z212" s="325"/>
      <c r="AA212" s="325"/>
      <c r="AB212" s="325"/>
      <c r="AC212" s="325"/>
      <c r="AD212" s="325"/>
      <c r="AE212" s="325"/>
      <c r="AF212" s="84"/>
    </row>
    <row r="213" spans="1:32" ht="34.5" customHeight="1" x14ac:dyDescent="0.35">
      <c r="A213" s="49" t="s">
        <v>57</v>
      </c>
      <c r="B213" s="8">
        <v>25875</v>
      </c>
      <c r="C213" s="8">
        <v>9214</v>
      </c>
      <c r="D213" s="8">
        <v>5989</v>
      </c>
      <c r="E213" s="8">
        <v>125</v>
      </c>
      <c r="F213" s="8">
        <v>800</v>
      </c>
      <c r="G213" s="8">
        <v>63</v>
      </c>
      <c r="H213" s="8">
        <v>300</v>
      </c>
      <c r="I213" s="8">
        <v>111</v>
      </c>
      <c r="J213" s="8">
        <v>301</v>
      </c>
      <c r="K213" s="8">
        <v>207</v>
      </c>
      <c r="L213" s="8">
        <v>15324</v>
      </c>
      <c r="M213" s="8">
        <v>21145</v>
      </c>
      <c r="N213" s="9">
        <f t="shared" si="8"/>
        <v>79454</v>
      </c>
      <c r="O213" s="83"/>
      <c r="P213" s="83"/>
      <c r="Q213" s="83"/>
      <c r="R213" s="83"/>
      <c r="S213" s="325"/>
      <c r="T213" s="325"/>
      <c r="U213" s="325"/>
      <c r="V213" s="325"/>
      <c r="W213" s="325"/>
      <c r="X213" s="325"/>
      <c r="Y213" s="325"/>
      <c r="Z213" s="325"/>
      <c r="AA213" s="325"/>
      <c r="AB213" s="325"/>
      <c r="AC213" s="325"/>
      <c r="AD213" s="325"/>
      <c r="AE213" s="325"/>
      <c r="AF213" s="84"/>
    </row>
    <row r="214" spans="1:32" ht="34.5" customHeight="1" x14ac:dyDescent="0.35">
      <c r="A214" s="49" t="s">
        <v>109</v>
      </c>
      <c r="B214" s="8">
        <v>4628</v>
      </c>
      <c r="C214" s="8">
        <v>2671</v>
      </c>
      <c r="D214" s="8">
        <v>6698</v>
      </c>
      <c r="E214" s="8">
        <v>7330</v>
      </c>
      <c r="F214" s="8">
        <v>4267</v>
      </c>
      <c r="G214" s="8">
        <v>7841</v>
      </c>
      <c r="H214" s="8">
        <v>14581</v>
      </c>
      <c r="I214" s="8">
        <v>6590</v>
      </c>
      <c r="J214" s="8">
        <v>9907</v>
      </c>
      <c r="K214" s="8">
        <v>16170.000000000002</v>
      </c>
      <c r="L214" s="8">
        <v>14937</v>
      </c>
      <c r="M214" s="8">
        <v>5288</v>
      </c>
      <c r="N214" s="9">
        <f t="shared" si="8"/>
        <v>100908</v>
      </c>
      <c r="O214" s="83"/>
      <c r="P214" s="83"/>
      <c r="Q214" s="83"/>
      <c r="R214" s="83"/>
      <c r="S214" s="325"/>
      <c r="T214" s="325"/>
      <c r="U214" s="325"/>
      <c r="V214" s="325"/>
      <c r="W214" s="325"/>
      <c r="X214" s="325"/>
      <c r="Y214" s="325"/>
      <c r="Z214" s="325"/>
      <c r="AA214" s="325"/>
      <c r="AB214" s="325"/>
      <c r="AC214" s="325"/>
      <c r="AD214" s="325"/>
      <c r="AE214" s="325"/>
      <c r="AF214" s="84"/>
    </row>
    <row r="215" spans="1:32" ht="34.5" customHeight="1" x14ac:dyDescent="0.35">
      <c r="A215" s="49" t="s">
        <v>120</v>
      </c>
      <c r="B215" s="8">
        <v>462</v>
      </c>
      <c r="C215" s="8">
        <v>511</v>
      </c>
      <c r="D215" s="8">
        <v>630</v>
      </c>
      <c r="E215" s="8">
        <v>641</v>
      </c>
      <c r="F215" s="8">
        <v>409</v>
      </c>
      <c r="G215" s="8">
        <v>618</v>
      </c>
      <c r="H215" s="8">
        <v>716</v>
      </c>
      <c r="I215" s="8">
        <v>710</v>
      </c>
      <c r="J215" s="8">
        <v>3315</v>
      </c>
      <c r="K215" s="8">
        <v>987</v>
      </c>
      <c r="L215" s="8">
        <v>1094</v>
      </c>
      <c r="M215" s="8">
        <v>264</v>
      </c>
      <c r="N215" s="9">
        <f t="shared" si="8"/>
        <v>10357</v>
      </c>
      <c r="O215" s="83"/>
      <c r="P215" s="83"/>
      <c r="Q215" s="83"/>
      <c r="R215" s="83"/>
      <c r="S215" s="325"/>
      <c r="T215" s="325"/>
      <c r="U215" s="325"/>
      <c r="V215" s="325"/>
      <c r="W215" s="325"/>
      <c r="X215" s="325"/>
      <c r="Y215" s="325"/>
      <c r="Z215" s="325"/>
      <c r="AA215" s="325"/>
      <c r="AB215" s="325"/>
      <c r="AC215" s="325"/>
      <c r="AD215" s="325"/>
      <c r="AE215" s="325"/>
      <c r="AF215" s="84"/>
    </row>
    <row r="216" spans="1:32" ht="34.5" customHeight="1" x14ac:dyDescent="0.35">
      <c r="A216" s="49" t="s">
        <v>121</v>
      </c>
      <c r="B216" s="8">
        <v>633</v>
      </c>
      <c r="C216" s="8">
        <v>154</v>
      </c>
      <c r="D216" s="8">
        <v>671</v>
      </c>
      <c r="E216" s="8">
        <v>63</v>
      </c>
      <c r="F216" s="8">
        <v>56</v>
      </c>
      <c r="G216" s="8">
        <v>638</v>
      </c>
      <c r="H216" s="8">
        <v>1548</v>
      </c>
      <c r="I216" s="8">
        <v>1031</v>
      </c>
      <c r="J216" s="8">
        <v>33</v>
      </c>
      <c r="K216" s="8">
        <v>1130</v>
      </c>
      <c r="L216" s="8">
        <v>1324</v>
      </c>
      <c r="M216" s="8">
        <v>635</v>
      </c>
      <c r="N216" s="9">
        <f t="shared" si="8"/>
        <v>7916</v>
      </c>
      <c r="O216" s="83"/>
      <c r="P216" s="83"/>
      <c r="Q216" s="83"/>
      <c r="R216" s="83"/>
      <c r="S216" s="325"/>
      <c r="T216" s="325"/>
      <c r="U216" s="325"/>
      <c r="V216" s="325"/>
      <c r="W216" s="325"/>
      <c r="X216" s="325"/>
      <c r="Y216" s="325"/>
      <c r="Z216" s="325"/>
      <c r="AA216" s="325"/>
      <c r="AB216" s="325"/>
      <c r="AC216" s="325"/>
      <c r="AD216" s="325"/>
      <c r="AE216" s="325"/>
      <c r="AF216" s="84"/>
    </row>
    <row r="217" spans="1:32" ht="34.5" customHeight="1" x14ac:dyDescent="0.35">
      <c r="A217" s="49" t="s">
        <v>122</v>
      </c>
      <c r="B217" s="8">
        <v>2112</v>
      </c>
      <c r="C217" s="8">
        <v>628</v>
      </c>
      <c r="D217" s="8">
        <v>683</v>
      </c>
      <c r="E217" s="8">
        <v>875</v>
      </c>
      <c r="F217" s="8">
        <v>849</v>
      </c>
      <c r="G217" s="8">
        <v>1606</v>
      </c>
      <c r="H217" s="8">
        <v>836</v>
      </c>
      <c r="I217" s="8">
        <v>1249</v>
      </c>
      <c r="J217" s="8">
        <v>1133</v>
      </c>
      <c r="K217" s="8">
        <v>1339</v>
      </c>
      <c r="L217" s="8">
        <v>884</v>
      </c>
      <c r="M217" s="8">
        <v>2216</v>
      </c>
      <c r="N217" s="9">
        <f t="shared" si="8"/>
        <v>14410</v>
      </c>
      <c r="O217" s="83"/>
      <c r="P217" s="83"/>
      <c r="Q217" s="83"/>
      <c r="R217" s="83"/>
      <c r="S217" s="325"/>
      <c r="T217" s="325"/>
      <c r="U217" s="325"/>
      <c r="V217" s="325"/>
      <c r="W217" s="325"/>
      <c r="X217" s="325"/>
      <c r="Y217" s="325"/>
      <c r="Z217" s="325"/>
      <c r="AA217" s="325"/>
      <c r="AB217" s="325"/>
      <c r="AC217" s="325"/>
      <c r="AD217" s="325"/>
      <c r="AE217" s="325"/>
      <c r="AF217" s="84"/>
    </row>
    <row r="218" spans="1:32" ht="34.5" customHeight="1" x14ac:dyDescent="0.35">
      <c r="A218" s="49" t="s">
        <v>123</v>
      </c>
      <c r="B218" s="8">
        <v>0</v>
      </c>
      <c r="C218" s="8">
        <v>5</v>
      </c>
      <c r="D218" s="8">
        <v>2191</v>
      </c>
      <c r="E218" s="8">
        <v>3000</v>
      </c>
      <c r="F218" s="8">
        <v>656</v>
      </c>
      <c r="G218" s="8">
        <v>30269</v>
      </c>
      <c r="H218" s="8">
        <v>37623</v>
      </c>
      <c r="I218" s="8">
        <v>12025</v>
      </c>
      <c r="J218" s="8">
        <v>10541</v>
      </c>
      <c r="K218" s="8">
        <v>5520</v>
      </c>
      <c r="L218" s="8">
        <v>1053</v>
      </c>
      <c r="M218" s="8">
        <v>35</v>
      </c>
      <c r="N218" s="9">
        <f t="shared" si="8"/>
        <v>102918</v>
      </c>
      <c r="O218" s="83"/>
      <c r="P218" s="83"/>
      <c r="Q218" s="83"/>
      <c r="R218" s="83"/>
      <c r="S218" s="325"/>
      <c r="T218" s="325"/>
      <c r="U218" s="325"/>
      <c r="V218" s="325"/>
      <c r="W218" s="325"/>
      <c r="X218" s="325"/>
      <c r="Y218" s="325"/>
      <c r="Z218" s="325"/>
      <c r="AA218" s="325"/>
      <c r="AB218" s="325"/>
      <c r="AC218" s="325"/>
      <c r="AD218" s="325"/>
      <c r="AE218" s="325"/>
      <c r="AF218" s="84"/>
    </row>
    <row r="219" spans="1:32" ht="34.5" customHeight="1" x14ac:dyDescent="0.35">
      <c r="A219" s="49" t="s">
        <v>124</v>
      </c>
      <c r="B219" s="8">
        <v>4507</v>
      </c>
      <c r="C219" s="8">
        <v>6009</v>
      </c>
      <c r="D219" s="8">
        <v>5079</v>
      </c>
      <c r="E219" s="8">
        <v>3610</v>
      </c>
      <c r="F219" s="8">
        <v>4170</v>
      </c>
      <c r="G219" s="8">
        <v>5298</v>
      </c>
      <c r="H219" s="8">
        <v>3262</v>
      </c>
      <c r="I219" s="8">
        <v>3554</v>
      </c>
      <c r="J219" s="8">
        <v>5227</v>
      </c>
      <c r="K219" s="8">
        <v>6567</v>
      </c>
      <c r="L219" s="8">
        <v>3214</v>
      </c>
      <c r="M219" s="8">
        <v>3792</v>
      </c>
      <c r="N219" s="9">
        <f t="shared" si="8"/>
        <v>54289</v>
      </c>
      <c r="O219" s="83"/>
      <c r="P219" s="83"/>
      <c r="Q219" s="83"/>
      <c r="R219" s="83"/>
      <c r="S219" s="325"/>
      <c r="T219" s="325"/>
      <c r="U219" s="325"/>
      <c r="V219" s="325"/>
      <c r="W219" s="325"/>
      <c r="X219" s="325"/>
      <c r="Y219" s="325"/>
      <c r="Z219" s="325"/>
      <c r="AA219" s="325"/>
      <c r="AB219" s="325"/>
      <c r="AC219" s="325"/>
      <c r="AD219" s="325"/>
      <c r="AE219" s="325"/>
      <c r="AF219" s="84"/>
    </row>
    <row r="220" spans="1:32" ht="34.5" customHeight="1" x14ac:dyDescent="0.35">
      <c r="A220" s="49" t="s">
        <v>115</v>
      </c>
      <c r="B220" s="8">
        <v>17</v>
      </c>
      <c r="C220" s="8">
        <v>12</v>
      </c>
      <c r="D220" s="8">
        <v>0</v>
      </c>
      <c r="E220" s="8">
        <v>0</v>
      </c>
      <c r="F220" s="8">
        <v>2</v>
      </c>
      <c r="G220" s="8">
        <v>40</v>
      </c>
      <c r="H220" s="8">
        <v>167</v>
      </c>
      <c r="I220" s="8">
        <v>289</v>
      </c>
      <c r="J220" s="8">
        <v>439</v>
      </c>
      <c r="K220" s="8">
        <v>345</v>
      </c>
      <c r="L220" s="8">
        <v>98</v>
      </c>
      <c r="M220" s="8">
        <v>10</v>
      </c>
      <c r="N220" s="9">
        <f t="shared" si="8"/>
        <v>1419</v>
      </c>
      <c r="O220" s="83"/>
      <c r="P220" s="83"/>
      <c r="Q220" s="83"/>
      <c r="R220" s="83"/>
      <c r="S220" s="325"/>
      <c r="T220" s="325"/>
      <c r="U220" s="325"/>
      <c r="V220" s="325"/>
      <c r="W220" s="325"/>
      <c r="X220" s="325"/>
      <c r="Y220" s="325"/>
      <c r="Z220" s="325"/>
      <c r="AA220" s="325"/>
      <c r="AB220" s="325"/>
      <c r="AC220" s="325"/>
      <c r="AD220" s="325"/>
      <c r="AE220" s="325"/>
      <c r="AF220" s="84"/>
    </row>
    <row r="221" spans="1:32" ht="34.5" customHeight="1" x14ac:dyDescent="0.35">
      <c r="A221" s="49" t="s">
        <v>125</v>
      </c>
      <c r="B221" s="8">
        <v>4237</v>
      </c>
      <c r="C221" s="8">
        <v>9188</v>
      </c>
      <c r="D221" s="8">
        <v>22124</v>
      </c>
      <c r="E221" s="8">
        <v>6506</v>
      </c>
      <c r="F221" s="8">
        <v>7261</v>
      </c>
      <c r="G221" s="8">
        <v>9109</v>
      </c>
      <c r="H221" s="8">
        <v>9060</v>
      </c>
      <c r="I221" s="8">
        <v>23952</v>
      </c>
      <c r="J221" s="8">
        <v>12173</v>
      </c>
      <c r="K221" s="8">
        <v>9727</v>
      </c>
      <c r="L221" s="8">
        <v>6610</v>
      </c>
      <c r="M221" s="8">
        <v>7685</v>
      </c>
      <c r="N221" s="9">
        <f t="shared" si="8"/>
        <v>127632</v>
      </c>
      <c r="O221" s="83"/>
      <c r="P221" s="83"/>
      <c r="Q221" s="83"/>
      <c r="R221" s="83"/>
      <c r="S221" s="325"/>
      <c r="T221" s="325"/>
      <c r="U221" s="325"/>
      <c r="V221" s="325"/>
      <c r="W221" s="325"/>
      <c r="X221" s="325"/>
      <c r="Y221" s="325"/>
      <c r="Z221" s="325"/>
      <c r="AA221" s="325"/>
      <c r="AB221" s="325"/>
      <c r="AC221" s="325"/>
      <c r="AD221" s="325"/>
      <c r="AE221" s="325"/>
      <c r="AF221" s="84"/>
    </row>
    <row r="222" spans="1:32" ht="34.5" customHeight="1" x14ac:dyDescent="0.35">
      <c r="A222" s="49" t="s">
        <v>58</v>
      </c>
      <c r="B222" s="8">
        <v>3028459</v>
      </c>
      <c r="C222" s="8">
        <v>3489521</v>
      </c>
      <c r="D222" s="8">
        <v>3664211</v>
      </c>
      <c r="E222" s="8">
        <v>3799989</v>
      </c>
      <c r="F222" s="8">
        <v>3723125</v>
      </c>
      <c r="G222" s="8">
        <v>3864215</v>
      </c>
      <c r="H222" s="8">
        <v>4024105</v>
      </c>
      <c r="I222" s="8">
        <v>3989754</v>
      </c>
      <c r="J222" s="8">
        <v>3521641</v>
      </c>
      <c r="K222" s="8">
        <v>3871024</v>
      </c>
      <c r="L222" s="8">
        <v>2754849</v>
      </c>
      <c r="M222" s="8">
        <v>3468608</v>
      </c>
      <c r="N222" s="9">
        <f t="shared" si="7"/>
        <v>43199501</v>
      </c>
      <c r="O222" s="83"/>
      <c r="P222" s="83"/>
      <c r="Q222" s="83"/>
      <c r="R222" s="83"/>
      <c r="S222" s="325"/>
      <c r="T222" s="325"/>
      <c r="U222" s="325"/>
      <c r="V222" s="325"/>
      <c r="W222" s="325"/>
      <c r="X222" s="325"/>
      <c r="Y222" s="325"/>
      <c r="Z222" s="325"/>
      <c r="AA222" s="325"/>
      <c r="AB222" s="325"/>
      <c r="AC222" s="325"/>
      <c r="AD222" s="325"/>
      <c r="AE222" s="325"/>
      <c r="AF222" s="84"/>
    </row>
    <row r="223" spans="1:32" ht="34.5" customHeight="1" x14ac:dyDescent="0.35">
      <c r="A223" s="49" t="s">
        <v>82</v>
      </c>
      <c r="B223" s="8">
        <v>136750</v>
      </c>
      <c r="C223" s="8">
        <v>161420</v>
      </c>
      <c r="D223" s="8">
        <v>180123.99999999997</v>
      </c>
      <c r="E223" s="8">
        <v>351987</v>
      </c>
      <c r="F223" s="8">
        <v>303089</v>
      </c>
      <c r="G223" s="8">
        <v>201710</v>
      </c>
      <c r="H223" s="8">
        <v>232785.00000000003</v>
      </c>
      <c r="I223" s="8">
        <v>265689</v>
      </c>
      <c r="J223" s="8">
        <v>204589</v>
      </c>
      <c r="K223" s="8">
        <v>160214.00000000003</v>
      </c>
      <c r="L223" s="8">
        <v>141021</v>
      </c>
      <c r="M223" s="8">
        <v>154215.98851058193</v>
      </c>
      <c r="N223" s="9">
        <f t="shared" si="7"/>
        <v>2493593.9885105821</v>
      </c>
      <c r="O223" s="83"/>
      <c r="P223" s="83"/>
      <c r="Q223" s="83"/>
      <c r="R223" s="83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84"/>
    </row>
    <row r="224" spans="1:32" ht="33.75" hidden="1" customHeight="1" x14ac:dyDescent="0.35">
      <c r="A224" s="50" t="s">
        <v>46</v>
      </c>
      <c r="B224" s="10">
        <f t="shared" ref="B224:N224" si="10">SUM(B162:B223)</f>
        <v>6047171.6299999999</v>
      </c>
      <c r="C224" s="10">
        <f t="shared" si="10"/>
        <v>7536984.0199999996</v>
      </c>
      <c r="D224" s="10">
        <f t="shared" si="10"/>
        <v>7919545.8600000003</v>
      </c>
      <c r="E224" s="10">
        <f t="shared" si="10"/>
        <v>9302520.4899999984</v>
      </c>
      <c r="F224" s="10">
        <f t="shared" si="10"/>
        <v>8157727.1266949968</v>
      </c>
      <c r="G224" s="10">
        <f t="shared" si="10"/>
        <v>6896712.985277093</v>
      </c>
      <c r="H224" s="10">
        <f t="shared" si="10"/>
        <v>6449655</v>
      </c>
      <c r="I224" s="10">
        <f t="shared" si="10"/>
        <v>7101965</v>
      </c>
      <c r="J224" s="10">
        <f t="shared" si="10"/>
        <v>7257922</v>
      </c>
      <c r="K224" s="10">
        <f t="shared" si="10"/>
        <v>7667302</v>
      </c>
      <c r="L224" s="10">
        <f t="shared" si="10"/>
        <v>6669944</v>
      </c>
      <c r="M224" s="10">
        <f t="shared" si="10"/>
        <v>6252714.9885105817</v>
      </c>
      <c r="N224" s="11">
        <f t="shared" si="10"/>
        <v>87260165.100482672</v>
      </c>
      <c r="O224" s="83"/>
      <c r="P224" s="83"/>
      <c r="Q224" s="83"/>
      <c r="R224" s="83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</row>
    <row r="225" spans="1:32" s="93" customFormat="1" ht="20.25" x14ac:dyDescent="0.3">
      <c r="A225" s="85" t="s">
        <v>83</v>
      </c>
      <c r="B225" s="90"/>
      <c r="C225" s="90"/>
      <c r="D225" s="91"/>
      <c r="E225" s="92"/>
      <c r="F225" s="91"/>
      <c r="G225" s="91"/>
      <c r="H225" s="91"/>
      <c r="I225" s="91"/>
      <c r="J225" s="90"/>
      <c r="K225" s="90"/>
      <c r="L225" s="91"/>
      <c r="M225" s="91"/>
      <c r="N225" s="90"/>
      <c r="Z225" s="80"/>
      <c r="AA225" s="94"/>
      <c r="AB225" s="94"/>
    </row>
    <row r="226" spans="1:32" s="93" customFormat="1" ht="20.25" x14ac:dyDescent="0.3">
      <c r="A226" s="85" t="s">
        <v>84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Z226" s="80"/>
      <c r="AA226" s="94"/>
      <c r="AB226" s="94"/>
    </row>
    <row r="227" spans="1:32" s="93" customFormat="1" ht="20.25" x14ac:dyDescent="0.3">
      <c r="A227" s="85" t="s">
        <v>143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Z227" s="80"/>
      <c r="AA227" s="94"/>
      <c r="AB227" s="94"/>
    </row>
    <row r="228" spans="1:32" s="93" customFormat="1" ht="20.25" x14ac:dyDescent="0.3">
      <c r="A228" s="85" t="s">
        <v>138</v>
      </c>
      <c r="B228" s="91"/>
      <c r="C228" s="91"/>
      <c r="D228" s="85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Z228" s="80"/>
      <c r="AA228" s="94"/>
      <c r="AB228" s="94"/>
    </row>
    <row r="229" spans="1:32" s="93" customFormat="1" ht="20.25" x14ac:dyDescent="0.3">
      <c r="A229" s="85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Z229" s="80"/>
      <c r="AA229" s="94"/>
      <c r="AB229" s="94"/>
    </row>
    <row r="230" spans="1:32" s="84" customFormat="1" ht="21.75" customHeight="1" x14ac:dyDescent="0.3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3"/>
      <c r="P230" s="83"/>
      <c r="Q230" s="83"/>
      <c r="R230" s="83"/>
    </row>
    <row r="231" spans="1:32" s="84" customFormat="1" ht="21.75" customHeight="1" x14ac:dyDescent="0.3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3"/>
      <c r="P231" s="83"/>
      <c r="Q231" s="83"/>
      <c r="R231" s="83"/>
    </row>
    <row r="232" spans="1:32" s="84" customFormat="1" ht="21.75" customHeight="1" x14ac:dyDescent="0.3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3"/>
      <c r="P232" s="83"/>
      <c r="Q232" s="83"/>
      <c r="R232" s="83"/>
    </row>
    <row r="233" spans="1:32" s="84" customFormat="1" ht="21.75" customHeight="1" x14ac:dyDescent="0.3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3"/>
      <c r="P233" s="83"/>
      <c r="Q233" s="83"/>
      <c r="R233" s="83"/>
    </row>
    <row r="234" spans="1:32" s="84" customFormat="1" ht="21.75" customHeight="1" x14ac:dyDescent="0.3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3"/>
      <c r="P234" s="83"/>
      <c r="Q234" s="83"/>
      <c r="R234" s="83"/>
    </row>
    <row r="235" spans="1:32" s="84" customFormat="1" ht="27" customHeight="1" x14ac:dyDescent="0.4">
      <c r="A235" s="471" t="s">
        <v>133</v>
      </c>
      <c r="B235" s="471"/>
      <c r="C235" s="471"/>
      <c r="D235" s="471"/>
      <c r="E235" s="471"/>
      <c r="F235" s="471"/>
      <c r="G235" s="471"/>
      <c r="H235" s="471"/>
      <c r="I235" s="471"/>
      <c r="J235" s="471"/>
      <c r="K235" s="471"/>
      <c r="L235" s="471"/>
      <c r="M235" s="471"/>
      <c r="N235" s="471"/>
      <c r="O235" s="83"/>
      <c r="P235" s="83"/>
      <c r="Q235" s="83"/>
      <c r="R235" s="83"/>
    </row>
    <row r="236" spans="1:32" s="84" customFormat="1" ht="5.25" customHeight="1" x14ac:dyDescent="0.3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3"/>
      <c r="P236" s="83"/>
      <c r="Q236" s="83"/>
      <c r="R236" s="83"/>
    </row>
    <row r="237" spans="1:32" s="84" customFormat="1" ht="26.25" x14ac:dyDescent="0.4">
      <c r="A237" s="481" t="s">
        <v>118</v>
      </c>
      <c r="B237" s="481"/>
      <c r="C237" s="481"/>
      <c r="D237" s="481"/>
      <c r="E237" s="481"/>
      <c r="F237" s="481"/>
      <c r="G237" s="481"/>
      <c r="H237" s="481"/>
      <c r="I237" s="481"/>
      <c r="J237" s="481"/>
      <c r="K237" s="481"/>
      <c r="L237" s="481"/>
      <c r="M237" s="481"/>
      <c r="N237" s="481"/>
      <c r="O237" s="83"/>
      <c r="P237" s="83"/>
      <c r="Q237" s="83"/>
      <c r="R237" s="83"/>
    </row>
    <row r="238" spans="1:32" s="84" customFormat="1" ht="26.25" x14ac:dyDescent="0.4">
      <c r="A238" s="481" t="s">
        <v>126</v>
      </c>
      <c r="B238" s="481"/>
      <c r="C238" s="481"/>
      <c r="D238" s="481"/>
      <c r="E238" s="481"/>
      <c r="F238" s="481"/>
      <c r="G238" s="481"/>
      <c r="H238" s="481"/>
      <c r="I238" s="481"/>
      <c r="J238" s="481"/>
      <c r="K238" s="481"/>
      <c r="L238" s="481"/>
      <c r="M238" s="481"/>
      <c r="N238" s="481"/>
      <c r="O238" s="83"/>
      <c r="P238" s="83"/>
      <c r="Q238" s="83"/>
      <c r="R238" s="83"/>
    </row>
    <row r="239" spans="1:32" s="84" customFormat="1" ht="9.75" customHeight="1" thickBot="1" x14ac:dyDescent="0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3"/>
      <c r="P239" s="83"/>
      <c r="Q239" s="83"/>
      <c r="R239" s="83"/>
    </row>
    <row r="240" spans="1:32" ht="33" customHeight="1" x14ac:dyDescent="0.35">
      <c r="A240" s="133" t="s">
        <v>1</v>
      </c>
      <c r="B240" s="134" t="s">
        <v>2</v>
      </c>
      <c r="C240" s="134" t="s">
        <v>3</v>
      </c>
      <c r="D240" s="134" t="s">
        <v>4</v>
      </c>
      <c r="E240" s="134" t="s">
        <v>5</v>
      </c>
      <c r="F240" s="134" t="s">
        <v>6</v>
      </c>
      <c r="G240" s="134" t="s">
        <v>7</v>
      </c>
      <c r="H240" s="134" t="s">
        <v>8</v>
      </c>
      <c r="I240" s="134" t="s">
        <v>9</v>
      </c>
      <c r="J240" s="134" t="s">
        <v>10</v>
      </c>
      <c r="K240" s="134" t="s">
        <v>11</v>
      </c>
      <c r="L240" s="134" t="s">
        <v>12</v>
      </c>
      <c r="M240" s="134" t="s">
        <v>13</v>
      </c>
      <c r="N240" s="135" t="s">
        <v>14</v>
      </c>
      <c r="O240" s="83"/>
      <c r="P240" s="83"/>
      <c r="Q240" s="83"/>
      <c r="R240" s="83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</row>
    <row r="241" spans="1:32" ht="34.5" customHeight="1" x14ac:dyDescent="0.35">
      <c r="A241" s="49" t="s">
        <v>60</v>
      </c>
      <c r="B241" s="8">
        <f t="shared" ref="B241:K241" si="11">+B162</f>
        <v>59483</v>
      </c>
      <c r="C241" s="8">
        <f t="shared" si="11"/>
        <v>8754</v>
      </c>
      <c r="D241" s="8">
        <f t="shared" si="11"/>
        <v>446612</v>
      </c>
      <c r="E241" s="8">
        <f t="shared" si="11"/>
        <v>2498577.9999999995</v>
      </c>
      <c r="F241" s="8">
        <f t="shared" si="11"/>
        <v>2459812.1266949968</v>
      </c>
      <c r="G241" s="8">
        <f t="shared" si="11"/>
        <v>1021625</v>
      </c>
      <c r="H241" s="8">
        <f t="shared" si="11"/>
        <v>467910</v>
      </c>
      <c r="I241" s="8">
        <f t="shared" si="11"/>
        <v>1106730</v>
      </c>
      <c r="J241" s="8">
        <f t="shared" si="11"/>
        <v>1645975</v>
      </c>
      <c r="K241" s="8">
        <f t="shared" si="11"/>
        <v>1910210</v>
      </c>
      <c r="L241" s="8">
        <v>1798595</v>
      </c>
      <c r="M241" s="8">
        <f>+M162</f>
        <v>407654.00000000006</v>
      </c>
      <c r="N241" s="9">
        <f>SUM(B241:M241)</f>
        <v>13831938.126694996</v>
      </c>
      <c r="O241" s="83"/>
      <c r="P241" s="83"/>
      <c r="Q241" s="83"/>
      <c r="R241" s="83"/>
      <c r="S241" s="325"/>
      <c r="T241" s="325"/>
      <c r="U241" s="325"/>
      <c r="V241" s="325"/>
      <c r="W241" s="325"/>
      <c r="X241" s="325"/>
      <c r="Y241" s="325"/>
      <c r="Z241" s="325"/>
      <c r="AA241" s="325"/>
      <c r="AB241" s="325"/>
      <c r="AC241" s="325"/>
      <c r="AD241" s="325"/>
      <c r="AE241" s="325"/>
      <c r="AF241" s="84"/>
    </row>
    <row r="242" spans="1:32" ht="34.5" customHeight="1" x14ac:dyDescent="0.35">
      <c r="A242" s="49" t="s">
        <v>61</v>
      </c>
      <c r="B242" s="8">
        <f t="shared" ref="B242:K242" si="12">+B163</f>
        <v>53966</v>
      </c>
      <c r="C242" s="8">
        <f t="shared" si="12"/>
        <v>75142</v>
      </c>
      <c r="D242" s="8">
        <f t="shared" si="12"/>
        <v>72015</v>
      </c>
      <c r="E242" s="8">
        <f t="shared" si="12"/>
        <v>67215</v>
      </c>
      <c r="F242" s="8">
        <f t="shared" si="12"/>
        <v>74012</v>
      </c>
      <c r="G242" s="8">
        <f t="shared" si="12"/>
        <v>85620.999999999956</v>
      </c>
      <c r="H242" s="8">
        <f t="shared" si="12"/>
        <v>106201</v>
      </c>
      <c r="I242" s="8">
        <f t="shared" si="12"/>
        <v>82198</v>
      </c>
      <c r="J242" s="8">
        <f t="shared" si="12"/>
        <v>122498</v>
      </c>
      <c r="K242" s="8">
        <f t="shared" si="12"/>
        <v>83548</v>
      </c>
      <c r="L242" s="8">
        <v>63015</v>
      </c>
      <c r="M242" s="8">
        <f>+M163</f>
        <v>99598</v>
      </c>
      <c r="N242" s="9">
        <f t="shared" ref="N242:N302" si="13">SUM(B242:M242)</f>
        <v>985029</v>
      </c>
      <c r="O242" s="83"/>
      <c r="P242" s="83"/>
      <c r="Q242" s="83"/>
      <c r="R242" s="83"/>
      <c r="S242" s="325"/>
      <c r="T242" s="325"/>
      <c r="U242" s="325"/>
      <c r="V242" s="325"/>
      <c r="W242" s="325"/>
      <c r="X242" s="325"/>
      <c r="Y242" s="325"/>
      <c r="Z242" s="325"/>
      <c r="AA242" s="325"/>
      <c r="AB242" s="325"/>
      <c r="AC242" s="325"/>
      <c r="AD242" s="325"/>
      <c r="AE242" s="325"/>
      <c r="AF242" s="84"/>
    </row>
    <row r="243" spans="1:32" ht="34.5" customHeight="1" x14ac:dyDescent="0.35">
      <c r="A243" s="49" t="s">
        <v>15</v>
      </c>
      <c r="B243" s="8">
        <f t="shared" ref="B243:K243" si="14">+B164</f>
        <v>0</v>
      </c>
      <c r="C243" s="8">
        <f t="shared" si="14"/>
        <v>8954</v>
      </c>
      <c r="D243" s="8">
        <f t="shared" si="14"/>
        <v>3710</v>
      </c>
      <c r="E243" s="8">
        <f t="shared" si="14"/>
        <v>0</v>
      </c>
      <c r="F243" s="8">
        <f t="shared" si="14"/>
        <v>1652</v>
      </c>
      <c r="G243" s="8">
        <f t="shared" si="14"/>
        <v>512</v>
      </c>
      <c r="H243" s="8">
        <f t="shared" si="14"/>
        <v>652</v>
      </c>
      <c r="I243" s="8">
        <f t="shared" si="14"/>
        <v>389</v>
      </c>
      <c r="J243" s="8">
        <f t="shared" si="14"/>
        <v>1358</v>
      </c>
      <c r="K243" s="8">
        <f t="shared" si="14"/>
        <v>998</v>
      </c>
      <c r="L243" s="8">
        <v>452</v>
      </c>
      <c r="M243" s="8">
        <f>+M164</f>
        <v>3042</v>
      </c>
      <c r="N243" s="9">
        <f>SUM(B243:M243)</f>
        <v>21719</v>
      </c>
      <c r="O243" s="83"/>
      <c r="P243" s="83"/>
      <c r="Q243" s="83"/>
      <c r="R243" s="83"/>
      <c r="S243" s="325"/>
      <c r="T243" s="325"/>
      <c r="U243" s="325"/>
      <c r="V243" s="325"/>
      <c r="W243" s="325"/>
      <c r="X243" s="325"/>
      <c r="Y243" s="325"/>
      <c r="Z243" s="325"/>
      <c r="AA243" s="325"/>
      <c r="AB243" s="325"/>
      <c r="AC243" s="325"/>
      <c r="AD243" s="325"/>
      <c r="AE243" s="325"/>
      <c r="AF243" s="84"/>
    </row>
    <row r="244" spans="1:32" ht="34.5" customHeight="1" x14ac:dyDescent="0.35">
      <c r="A244" s="49" t="s">
        <v>16</v>
      </c>
      <c r="B244" s="8">
        <f t="shared" ref="B244:K244" si="15">+B165*15</f>
        <v>768014.99999999988</v>
      </c>
      <c r="C244" s="8">
        <f t="shared" si="15"/>
        <v>734310</v>
      </c>
      <c r="D244" s="8">
        <f t="shared" si="15"/>
        <v>708225</v>
      </c>
      <c r="E244" s="8">
        <f t="shared" si="15"/>
        <v>734625</v>
      </c>
      <c r="F244" s="8">
        <f t="shared" si="15"/>
        <v>708150</v>
      </c>
      <c r="G244" s="8">
        <f t="shared" si="15"/>
        <v>712815</v>
      </c>
      <c r="H244" s="8">
        <f t="shared" si="15"/>
        <v>749835</v>
      </c>
      <c r="I244" s="8">
        <f t="shared" si="15"/>
        <v>735315.00000000012</v>
      </c>
      <c r="J244" s="8">
        <f t="shared" si="15"/>
        <v>734775</v>
      </c>
      <c r="K244" s="8">
        <f t="shared" si="15"/>
        <v>782130</v>
      </c>
      <c r="L244" s="8">
        <v>780210</v>
      </c>
      <c r="M244" s="8">
        <f>+M165*15</f>
        <v>768809.99999999988</v>
      </c>
      <c r="N244" s="9">
        <f>SUM(B244:M244)</f>
        <v>8917215</v>
      </c>
      <c r="O244" s="83"/>
      <c r="P244" s="83"/>
      <c r="Q244" s="83"/>
      <c r="R244" s="83"/>
      <c r="S244" s="325"/>
      <c r="T244" s="325"/>
      <c r="U244" s="325"/>
      <c r="V244" s="325"/>
      <c r="W244" s="325"/>
      <c r="X244" s="325"/>
      <c r="Y244" s="325"/>
      <c r="Z244" s="325"/>
      <c r="AA244" s="325"/>
      <c r="AB244" s="325"/>
      <c r="AC244" s="325"/>
      <c r="AD244" s="325"/>
      <c r="AE244" s="325"/>
      <c r="AF244" s="84"/>
    </row>
    <row r="245" spans="1:32" ht="34.5" customHeight="1" x14ac:dyDescent="0.35">
      <c r="A245" s="49" t="s">
        <v>62</v>
      </c>
      <c r="B245" s="8">
        <f t="shared" ref="B245:K245" si="16">+B166</f>
        <v>7813.9999999999991</v>
      </c>
      <c r="C245" s="8">
        <f t="shared" si="16"/>
        <v>3897</v>
      </c>
      <c r="D245" s="8">
        <f t="shared" si="16"/>
        <v>3812</v>
      </c>
      <c r="E245" s="8">
        <f t="shared" si="16"/>
        <v>9301</v>
      </c>
      <c r="F245" s="8">
        <f t="shared" si="16"/>
        <v>7689</v>
      </c>
      <c r="G245" s="8">
        <f t="shared" si="16"/>
        <v>9214</v>
      </c>
      <c r="H245" s="8">
        <f t="shared" si="16"/>
        <v>12451</v>
      </c>
      <c r="I245" s="8">
        <f t="shared" si="16"/>
        <v>14520</v>
      </c>
      <c r="J245" s="8">
        <f t="shared" si="16"/>
        <v>18654</v>
      </c>
      <c r="K245" s="8">
        <f t="shared" si="16"/>
        <v>9584</v>
      </c>
      <c r="L245" s="8">
        <v>24415</v>
      </c>
      <c r="M245" s="8">
        <f t="shared" ref="M245:M262" si="17">+M166</f>
        <v>20850</v>
      </c>
      <c r="N245" s="9">
        <f t="shared" ref="N245:N292" si="18">SUM(B245:M245)</f>
        <v>142201</v>
      </c>
      <c r="P245" s="83"/>
      <c r="Q245" s="83"/>
      <c r="R245" s="83"/>
      <c r="S245" s="325"/>
      <c r="T245" s="325"/>
      <c r="U245" s="325"/>
      <c r="V245" s="325"/>
      <c r="W245" s="325"/>
      <c r="X245" s="325"/>
      <c r="Y245" s="325"/>
      <c r="Z245" s="325"/>
      <c r="AA245" s="325"/>
      <c r="AB245" s="325"/>
      <c r="AC245" s="325"/>
      <c r="AD245" s="325"/>
      <c r="AE245" s="325"/>
      <c r="AF245" s="84"/>
    </row>
    <row r="246" spans="1:32" ht="34.5" customHeight="1" x14ac:dyDescent="0.35">
      <c r="A246" s="49" t="s">
        <v>63</v>
      </c>
      <c r="B246" s="8">
        <f t="shared" ref="B246:K246" si="19">+B167</f>
        <v>17729</v>
      </c>
      <c r="C246" s="8">
        <f t="shared" si="19"/>
        <v>234924</v>
      </c>
      <c r="D246" s="8">
        <f t="shared" si="19"/>
        <v>72894</v>
      </c>
      <c r="E246" s="8">
        <f t="shared" si="19"/>
        <v>23548</v>
      </c>
      <c r="F246" s="8">
        <f t="shared" si="19"/>
        <v>5985</v>
      </c>
      <c r="G246" s="8">
        <f t="shared" si="19"/>
        <v>4899</v>
      </c>
      <c r="H246" s="8">
        <f t="shared" si="19"/>
        <v>17021</v>
      </c>
      <c r="I246" s="8">
        <f t="shared" si="19"/>
        <v>22488</v>
      </c>
      <c r="J246" s="8">
        <f t="shared" si="19"/>
        <v>4581</v>
      </c>
      <c r="K246" s="8">
        <f t="shared" si="19"/>
        <v>2998</v>
      </c>
      <c r="L246" s="8">
        <v>11654</v>
      </c>
      <c r="M246" s="8">
        <f t="shared" si="17"/>
        <v>24212</v>
      </c>
      <c r="N246" s="9">
        <f t="shared" si="18"/>
        <v>442933</v>
      </c>
      <c r="P246" s="83"/>
      <c r="Q246" s="83"/>
      <c r="R246" s="83"/>
      <c r="S246" s="325"/>
      <c r="T246" s="325"/>
      <c r="U246" s="325"/>
      <c r="V246" s="325"/>
      <c r="W246" s="325"/>
      <c r="X246" s="325"/>
      <c r="Y246" s="325"/>
      <c r="Z246" s="325"/>
      <c r="AA246" s="325"/>
      <c r="AB246" s="325"/>
      <c r="AC246" s="325"/>
      <c r="AD246" s="325"/>
      <c r="AE246" s="325"/>
      <c r="AF246" s="84"/>
    </row>
    <row r="247" spans="1:32" ht="34.5" customHeight="1" x14ac:dyDescent="0.35">
      <c r="A247" s="49" t="s">
        <v>17</v>
      </c>
      <c r="B247" s="8">
        <f t="shared" ref="B247:K247" si="20">+B168</f>
        <v>22071</v>
      </c>
      <c r="C247" s="8">
        <f t="shared" si="20"/>
        <v>57217</v>
      </c>
      <c r="D247" s="8">
        <f t="shared" si="20"/>
        <v>78124</v>
      </c>
      <c r="E247" s="8">
        <f t="shared" si="20"/>
        <v>45457</v>
      </c>
      <c r="F247" s="8">
        <f t="shared" si="20"/>
        <v>7003</v>
      </c>
      <c r="G247" s="8">
        <f t="shared" si="20"/>
        <v>6542</v>
      </c>
      <c r="H247" s="8">
        <f t="shared" si="20"/>
        <v>41015</v>
      </c>
      <c r="I247" s="8">
        <f t="shared" si="20"/>
        <v>40124</v>
      </c>
      <c r="J247" s="8">
        <f t="shared" si="20"/>
        <v>10511</v>
      </c>
      <c r="K247" s="8">
        <f t="shared" si="20"/>
        <v>2985</v>
      </c>
      <c r="L247" s="8">
        <v>16998</v>
      </c>
      <c r="M247" s="8">
        <f t="shared" si="17"/>
        <v>53314</v>
      </c>
      <c r="N247" s="9">
        <f t="shared" si="18"/>
        <v>381361</v>
      </c>
      <c r="P247" s="83"/>
      <c r="Q247" s="83"/>
      <c r="R247" s="83"/>
      <c r="S247" s="325"/>
      <c r="T247" s="325"/>
      <c r="U247" s="325"/>
      <c r="V247" s="325"/>
      <c r="W247" s="325"/>
      <c r="X247" s="325"/>
      <c r="Y247" s="325"/>
      <c r="Z247" s="325"/>
      <c r="AA247" s="325"/>
      <c r="AB247" s="325"/>
      <c r="AC247" s="325"/>
      <c r="AD247" s="325"/>
      <c r="AE247" s="325"/>
      <c r="AF247" s="84"/>
    </row>
    <row r="248" spans="1:32" ht="34.5" customHeight="1" x14ac:dyDescent="0.35">
      <c r="A248" s="49" t="s">
        <v>18</v>
      </c>
      <c r="B248" s="8">
        <f t="shared" ref="B248:K248" si="21">+B169</f>
        <v>2114</v>
      </c>
      <c r="C248" s="8">
        <f t="shared" si="21"/>
        <v>1642</v>
      </c>
      <c r="D248" s="8">
        <f t="shared" si="21"/>
        <v>1985</v>
      </c>
      <c r="E248" s="8">
        <f t="shared" si="21"/>
        <v>712</v>
      </c>
      <c r="F248" s="8">
        <f t="shared" si="21"/>
        <v>328</v>
      </c>
      <c r="G248" s="8">
        <f t="shared" si="21"/>
        <v>351.78260869565219</v>
      </c>
      <c r="H248" s="8">
        <f t="shared" si="21"/>
        <v>1689</v>
      </c>
      <c r="I248" s="8">
        <f t="shared" si="21"/>
        <v>1524</v>
      </c>
      <c r="J248" s="8">
        <f t="shared" si="21"/>
        <v>357</v>
      </c>
      <c r="K248" s="8">
        <f t="shared" si="21"/>
        <v>265</v>
      </c>
      <c r="L248" s="8">
        <v>1654</v>
      </c>
      <c r="M248" s="8">
        <f t="shared" si="17"/>
        <v>1774</v>
      </c>
      <c r="N248" s="9">
        <f t="shared" si="18"/>
        <v>14395.782608695652</v>
      </c>
      <c r="P248" s="83"/>
      <c r="Q248" s="83"/>
      <c r="R248" s="83"/>
      <c r="S248" s="325"/>
      <c r="T248" s="325"/>
      <c r="U248" s="325"/>
      <c r="V248" s="325"/>
      <c r="W248" s="325"/>
      <c r="X248" s="325"/>
      <c r="Y248" s="325"/>
      <c r="Z248" s="325"/>
      <c r="AA248" s="325"/>
      <c r="AB248" s="325"/>
      <c r="AC248" s="325"/>
      <c r="AD248" s="325"/>
      <c r="AE248" s="325"/>
      <c r="AF248" s="84"/>
    </row>
    <row r="249" spans="1:32" ht="34.5" customHeight="1" x14ac:dyDescent="0.35">
      <c r="A249" s="49" t="s">
        <v>64</v>
      </c>
      <c r="B249" s="8">
        <f t="shared" ref="B249:K249" si="22">+B170</f>
        <v>102451</v>
      </c>
      <c r="C249" s="8">
        <f t="shared" si="22"/>
        <v>85420.999999999985</v>
      </c>
      <c r="D249" s="8">
        <f t="shared" si="22"/>
        <v>52144</v>
      </c>
      <c r="E249" s="8">
        <f t="shared" si="22"/>
        <v>39521</v>
      </c>
      <c r="F249" s="8">
        <f t="shared" si="22"/>
        <v>31454</v>
      </c>
      <c r="G249" s="8">
        <f t="shared" si="22"/>
        <v>22014</v>
      </c>
      <c r="H249" s="8">
        <f t="shared" si="22"/>
        <v>20650.000000000004</v>
      </c>
      <c r="I249" s="8">
        <f t="shared" si="22"/>
        <v>22598</v>
      </c>
      <c r="J249" s="8">
        <f t="shared" si="22"/>
        <v>17652</v>
      </c>
      <c r="K249" s="8">
        <f t="shared" si="22"/>
        <v>12853.999999999998</v>
      </c>
      <c r="L249" s="8">
        <v>28307</v>
      </c>
      <c r="M249" s="8">
        <f t="shared" si="17"/>
        <v>110620.99999999999</v>
      </c>
      <c r="N249" s="9">
        <f t="shared" si="18"/>
        <v>545687</v>
      </c>
      <c r="P249" s="83"/>
      <c r="Q249" s="83"/>
      <c r="R249" s="83"/>
      <c r="S249" s="325"/>
      <c r="T249" s="325"/>
      <c r="U249" s="325"/>
      <c r="V249" s="325"/>
      <c r="W249" s="325"/>
      <c r="X249" s="325"/>
      <c r="Y249" s="325"/>
      <c r="Z249" s="325"/>
      <c r="AA249" s="325"/>
      <c r="AB249" s="325"/>
      <c r="AC249" s="325"/>
      <c r="AD249" s="325"/>
      <c r="AE249" s="325"/>
      <c r="AF249" s="84"/>
    </row>
    <row r="250" spans="1:32" ht="34.5" customHeight="1" x14ac:dyDescent="0.35">
      <c r="A250" s="49" t="s">
        <v>100</v>
      </c>
      <c r="B250" s="8">
        <f t="shared" ref="B250:K250" si="23">+B171</f>
        <v>6933</v>
      </c>
      <c r="C250" s="8">
        <f t="shared" si="23"/>
        <v>11158</v>
      </c>
      <c r="D250" s="8">
        <f t="shared" si="23"/>
        <v>15581</v>
      </c>
      <c r="E250" s="8">
        <f t="shared" si="23"/>
        <v>5083</v>
      </c>
      <c r="F250" s="8">
        <f t="shared" si="23"/>
        <v>1317</v>
      </c>
      <c r="G250" s="8">
        <f t="shared" si="23"/>
        <v>21431</v>
      </c>
      <c r="H250" s="8">
        <f t="shared" si="23"/>
        <v>7084</v>
      </c>
      <c r="I250" s="8">
        <f t="shared" si="23"/>
        <v>1332</v>
      </c>
      <c r="J250" s="8">
        <f t="shared" si="23"/>
        <v>14194</v>
      </c>
      <c r="K250" s="8">
        <f t="shared" si="23"/>
        <v>1818</v>
      </c>
      <c r="L250" s="8">
        <v>7742</v>
      </c>
      <c r="M250" s="8">
        <f t="shared" si="17"/>
        <v>390</v>
      </c>
      <c r="N250" s="9">
        <f t="shared" si="18"/>
        <v>94063</v>
      </c>
      <c r="P250" s="83"/>
      <c r="Q250" s="83"/>
      <c r="R250" s="83"/>
      <c r="S250" s="325"/>
      <c r="T250" s="325"/>
      <c r="U250" s="325"/>
      <c r="V250" s="325"/>
      <c r="W250" s="325"/>
      <c r="X250" s="325"/>
      <c r="Y250" s="325"/>
      <c r="Z250" s="325"/>
      <c r="AA250" s="325"/>
      <c r="AB250" s="325"/>
      <c r="AC250" s="325"/>
      <c r="AD250" s="325"/>
      <c r="AE250" s="325"/>
      <c r="AF250" s="84"/>
    </row>
    <row r="251" spans="1:32" ht="34.5" customHeight="1" x14ac:dyDescent="0.35">
      <c r="A251" s="49" t="s">
        <v>19</v>
      </c>
      <c r="B251" s="8">
        <f t="shared" ref="B251:K251" si="24">+B172</f>
        <v>80214</v>
      </c>
      <c r="C251" s="8">
        <f t="shared" si="24"/>
        <v>97706</v>
      </c>
      <c r="D251" s="8">
        <f t="shared" si="24"/>
        <v>112410</v>
      </c>
      <c r="E251" s="8">
        <f t="shared" si="24"/>
        <v>138357</v>
      </c>
      <c r="F251" s="8">
        <f t="shared" si="24"/>
        <v>103432</v>
      </c>
      <c r="G251" s="8">
        <f t="shared" si="24"/>
        <v>95570</v>
      </c>
      <c r="H251" s="8">
        <f t="shared" si="24"/>
        <v>96896.999999999985</v>
      </c>
      <c r="I251" s="8">
        <f t="shared" si="24"/>
        <v>87382</v>
      </c>
      <c r="J251" s="8">
        <f t="shared" si="24"/>
        <v>75214.999999999985</v>
      </c>
      <c r="K251" s="8">
        <f t="shared" si="24"/>
        <v>81021</v>
      </c>
      <c r="L251" s="8">
        <v>100127</v>
      </c>
      <c r="M251" s="8">
        <f t="shared" si="17"/>
        <v>94813.999999999985</v>
      </c>
      <c r="N251" s="9">
        <f t="shared" si="18"/>
        <v>1163145</v>
      </c>
      <c r="P251" s="83"/>
      <c r="Q251" s="83"/>
      <c r="R251" s="83"/>
      <c r="S251" s="325"/>
      <c r="T251" s="325"/>
      <c r="U251" s="325"/>
      <c r="V251" s="325"/>
      <c r="W251" s="325"/>
      <c r="X251" s="325"/>
      <c r="Y251" s="325"/>
      <c r="Z251" s="325"/>
      <c r="AA251" s="325"/>
      <c r="AB251" s="325"/>
      <c r="AC251" s="325"/>
      <c r="AD251" s="325"/>
      <c r="AE251" s="325"/>
      <c r="AF251" s="84"/>
    </row>
    <row r="252" spans="1:32" ht="34.5" customHeight="1" x14ac:dyDescent="0.35">
      <c r="A252" s="49" t="s">
        <v>20</v>
      </c>
      <c r="B252" s="8">
        <f t="shared" ref="B252:K252" si="25">+B173</f>
        <v>75214</v>
      </c>
      <c r="C252" s="8">
        <f t="shared" si="25"/>
        <v>82457.999999999985</v>
      </c>
      <c r="D252" s="8">
        <f t="shared" si="25"/>
        <v>80198</v>
      </c>
      <c r="E252" s="8">
        <f t="shared" si="25"/>
        <v>92458</v>
      </c>
      <c r="F252" s="8">
        <f t="shared" si="25"/>
        <v>54214</v>
      </c>
      <c r="G252" s="8">
        <f t="shared" si="25"/>
        <v>47854</v>
      </c>
      <c r="H252" s="8">
        <f t="shared" si="25"/>
        <v>42584.000000000007</v>
      </c>
      <c r="I252" s="8">
        <f t="shared" si="25"/>
        <v>30998</v>
      </c>
      <c r="J252" s="8">
        <f t="shared" si="25"/>
        <v>40989</v>
      </c>
      <c r="K252" s="8">
        <f t="shared" si="25"/>
        <v>35986.999999999993</v>
      </c>
      <c r="L252" s="8">
        <v>49854</v>
      </c>
      <c r="M252" s="8">
        <f t="shared" si="17"/>
        <v>59844</v>
      </c>
      <c r="N252" s="9">
        <f t="shared" si="18"/>
        <v>692652</v>
      </c>
      <c r="P252" s="83"/>
      <c r="Q252" s="83"/>
      <c r="R252" s="83"/>
      <c r="S252" s="325"/>
      <c r="T252" s="325"/>
      <c r="U252" s="325"/>
      <c r="V252" s="325"/>
      <c r="W252" s="325"/>
      <c r="X252" s="325"/>
      <c r="Y252" s="325"/>
      <c r="Z252" s="325"/>
      <c r="AA252" s="325"/>
      <c r="AB252" s="325"/>
      <c r="AC252" s="325"/>
      <c r="AD252" s="325"/>
      <c r="AE252" s="325"/>
      <c r="AF252" s="84"/>
    </row>
    <row r="253" spans="1:32" ht="34.5" customHeight="1" x14ac:dyDescent="0.35">
      <c r="A253" s="49" t="s">
        <v>21</v>
      </c>
      <c r="B253" s="8">
        <f t="shared" ref="B253:K253" si="26">+B174</f>
        <v>139120</v>
      </c>
      <c r="C253" s="8">
        <f t="shared" si="26"/>
        <v>189524</v>
      </c>
      <c r="D253" s="8">
        <f t="shared" si="26"/>
        <v>186015</v>
      </c>
      <c r="E253" s="8">
        <f t="shared" si="26"/>
        <v>156925</v>
      </c>
      <c r="F253" s="8">
        <f t="shared" si="26"/>
        <v>196675</v>
      </c>
      <c r="G253" s="8">
        <f t="shared" si="26"/>
        <v>150121</v>
      </c>
      <c r="H253" s="8">
        <f t="shared" si="26"/>
        <v>118245</v>
      </c>
      <c r="I253" s="8">
        <f t="shared" si="26"/>
        <v>127985</v>
      </c>
      <c r="J253" s="8">
        <f t="shared" si="26"/>
        <v>189456.99999999997</v>
      </c>
      <c r="K253" s="8">
        <f t="shared" si="26"/>
        <v>149899</v>
      </c>
      <c r="L253" s="8">
        <v>177455</v>
      </c>
      <c r="M253" s="8">
        <f t="shared" si="17"/>
        <v>170898</v>
      </c>
      <c r="N253" s="9">
        <f t="shared" si="18"/>
        <v>1952319</v>
      </c>
      <c r="P253" s="83"/>
      <c r="Q253" s="83"/>
      <c r="R253" s="83"/>
      <c r="S253" s="325"/>
      <c r="T253" s="325"/>
      <c r="U253" s="325"/>
      <c r="V253" s="325"/>
      <c r="W253" s="325"/>
      <c r="X253" s="325"/>
      <c r="Y253" s="325"/>
      <c r="Z253" s="325"/>
      <c r="AA253" s="325"/>
      <c r="AB253" s="325"/>
      <c r="AC253" s="325"/>
      <c r="AD253" s="325"/>
      <c r="AE253" s="325"/>
      <c r="AF253" s="84"/>
    </row>
    <row r="254" spans="1:32" ht="34.5" customHeight="1" x14ac:dyDescent="0.35">
      <c r="A254" s="49" t="s">
        <v>65</v>
      </c>
      <c r="B254" s="8">
        <f t="shared" ref="B254:K254" si="27">+B175</f>
        <v>70123.999999999985</v>
      </c>
      <c r="C254" s="8">
        <f t="shared" si="27"/>
        <v>74251</v>
      </c>
      <c r="D254" s="8">
        <f t="shared" si="27"/>
        <v>57891</v>
      </c>
      <c r="E254" s="8">
        <f t="shared" si="27"/>
        <v>66498</v>
      </c>
      <c r="F254" s="8">
        <f t="shared" si="27"/>
        <v>38998</v>
      </c>
      <c r="G254" s="8">
        <f t="shared" si="27"/>
        <v>58254</v>
      </c>
      <c r="H254" s="8">
        <f t="shared" si="27"/>
        <v>45788.000000000007</v>
      </c>
      <c r="I254" s="8">
        <f t="shared" si="27"/>
        <v>48999</v>
      </c>
      <c r="J254" s="8">
        <f t="shared" si="27"/>
        <v>44989</v>
      </c>
      <c r="K254" s="8">
        <f t="shared" si="27"/>
        <v>53214.999999999993</v>
      </c>
      <c r="L254" s="8">
        <v>48744</v>
      </c>
      <c r="M254" s="8">
        <f t="shared" si="17"/>
        <v>82457</v>
      </c>
      <c r="N254" s="9">
        <f t="shared" si="18"/>
        <v>690208</v>
      </c>
      <c r="P254" s="83"/>
      <c r="Q254" s="83"/>
      <c r="R254" s="83"/>
      <c r="S254" s="325"/>
      <c r="T254" s="325"/>
      <c r="U254" s="325"/>
      <c r="V254" s="325"/>
      <c r="W254" s="325"/>
      <c r="X254" s="325"/>
      <c r="Y254" s="325"/>
      <c r="Z254" s="325"/>
      <c r="AA254" s="325"/>
      <c r="AB254" s="325"/>
      <c r="AC254" s="325"/>
      <c r="AD254" s="325"/>
      <c r="AE254" s="325"/>
      <c r="AF254" s="84"/>
    </row>
    <row r="255" spans="1:32" ht="34.5" customHeight="1" x14ac:dyDescent="0.35">
      <c r="A255" s="49" t="s">
        <v>22</v>
      </c>
      <c r="B255" s="8">
        <f t="shared" ref="B255:K255" si="28">+B176</f>
        <v>272015</v>
      </c>
      <c r="C255" s="8">
        <f t="shared" si="28"/>
        <v>395958</v>
      </c>
      <c r="D255" s="8">
        <f t="shared" si="28"/>
        <v>265478</v>
      </c>
      <c r="E255" s="8">
        <f t="shared" si="28"/>
        <v>273589</v>
      </c>
      <c r="F255" s="8">
        <f t="shared" si="28"/>
        <v>245871</v>
      </c>
      <c r="G255" s="8">
        <f t="shared" si="28"/>
        <v>254587</v>
      </c>
      <c r="H255" s="8">
        <f t="shared" si="28"/>
        <v>183699.00000000003</v>
      </c>
      <c r="I255" s="8">
        <f t="shared" si="28"/>
        <v>284125</v>
      </c>
      <c r="J255" s="8">
        <f t="shared" si="28"/>
        <v>289546.99999999994</v>
      </c>
      <c r="K255" s="8">
        <f t="shared" si="28"/>
        <v>321012</v>
      </c>
      <c r="L255" s="8">
        <v>420124</v>
      </c>
      <c r="M255" s="8">
        <f t="shared" si="17"/>
        <v>333568.99999999988</v>
      </c>
      <c r="N255" s="9">
        <f t="shared" si="18"/>
        <v>3539574</v>
      </c>
      <c r="P255" s="83"/>
      <c r="Q255" s="83"/>
      <c r="R255" s="83"/>
      <c r="S255" s="325"/>
      <c r="T255" s="325"/>
      <c r="U255" s="325"/>
      <c r="V255" s="325"/>
      <c r="W255" s="325"/>
      <c r="X255" s="325"/>
      <c r="Y255" s="325"/>
      <c r="Z255" s="325"/>
      <c r="AA255" s="325"/>
      <c r="AB255" s="325"/>
      <c r="AC255" s="325"/>
      <c r="AD255" s="325"/>
      <c r="AE255" s="325"/>
      <c r="AF255" s="84"/>
    </row>
    <row r="256" spans="1:32" ht="34.5" customHeight="1" x14ac:dyDescent="0.35">
      <c r="A256" s="49" t="s">
        <v>101</v>
      </c>
      <c r="B256" s="8">
        <f t="shared" ref="B256:K256" si="29">+B177</f>
        <v>980</v>
      </c>
      <c r="C256" s="8">
        <f t="shared" si="29"/>
        <v>1853</v>
      </c>
      <c r="D256" s="8">
        <f t="shared" si="29"/>
        <v>2650</v>
      </c>
      <c r="E256" s="8">
        <f t="shared" si="29"/>
        <v>2122</v>
      </c>
      <c r="F256" s="8">
        <f t="shared" si="29"/>
        <v>742</v>
      </c>
      <c r="G256" s="8">
        <f t="shared" si="29"/>
        <v>587</v>
      </c>
      <c r="H256" s="8">
        <f t="shared" si="29"/>
        <v>1358</v>
      </c>
      <c r="I256" s="8">
        <f t="shared" si="29"/>
        <v>955</v>
      </c>
      <c r="J256" s="8">
        <f t="shared" si="29"/>
        <v>1212</v>
      </c>
      <c r="K256" s="8">
        <f t="shared" si="29"/>
        <v>1700</v>
      </c>
      <c r="L256" s="8">
        <v>2830</v>
      </c>
      <c r="M256" s="8">
        <f t="shared" si="17"/>
        <v>1460</v>
      </c>
      <c r="N256" s="9">
        <f t="shared" si="18"/>
        <v>18449</v>
      </c>
      <c r="P256" s="83"/>
      <c r="Q256" s="83"/>
      <c r="R256" s="83"/>
      <c r="S256" s="325"/>
      <c r="T256" s="325"/>
      <c r="U256" s="325"/>
      <c r="V256" s="325"/>
      <c r="W256" s="325"/>
      <c r="X256" s="325"/>
      <c r="Y256" s="325"/>
      <c r="Z256" s="325"/>
      <c r="AA256" s="325"/>
      <c r="AB256" s="325"/>
      <c r="AC256" s="325"/>
      <c r="AD256" s="325"/>
      <c r="AE256" s="325"/>
      <c r="AF256" s="84"/>
    </row>
    <row r="257" spans="1:32" ht="34.5" customHeight="1" x14ac:dyDescent="0.35">
      <c r="A257" s="49" t="s">
        <v>66</v>
      </c>
      <c r="B257" s="8">
        <f t="shared" ref="B257:K257" si="30">+B178</f>
        <v>127245.00000000001</v>
      </c>
      <c r="C257" s="8">
        <f t="shared" si="30"/>
        <v>92548</v>
      </c>
      <c r="D257" s="8">
        <f t="shared" si="30"/>
        <v>106897</v>
      </c>
      <c r="E257" s="8">
        <f t="shared" si="30"/>
        <v>98547</v>
      </c>
      <c r="F257" s="8">
        <f t="shared" si="30"/>
        <v>73557</v>
      </c>
      <c r="G257" s="8">
        <f t="shared" si="30"/>
        <v>88458</v>
      </c>
      <c r="H257" s="8">
        <f t="shared" si="30"/>
        <v>74529</v>
      </c>
      <c r="I257" s="8">
        <f t="shared" si="30"/>
        <v>74598</v>
      </c>
      <c r="J257" s="8">
        <f t="shared" si="30"/>
        <v>69547</v>
      </c>
      <c r="K257" s="8">
        <f t="shared" si="30"/>
        <v>54228</v>
      </c>
      <c r="L257" s="8">
        <v>66451</v>
      </c>
      <c r="M257" s="8">
        <f t="shared" si="17"/>
        <v>90385</v>
      </c>
      <c r="N257" s="9">
        <f t="shared" si="18"/>
        <v>1016990</v>
      </c>
      <c r="P257" s="83"/>
      <c r="Q257" s="83"/>
      <c r="R257" s="83"/>
      <c r="S257" s="325"/>
      <c r="T257" s="325"/>
      <c r="U257" s="325"/>
      <c r="V257" s="325"/>
      <c r="W257" s="325"/>
      <c r="X257" s="325"/>
      <c r="Y257" s="325"/>
      <c r="Z257" s="325"/>
      <c r="AA257" s="325"/>
      <c r="AB257" s="325"/>
      <c r="AC257" s="325"/>
      <c r="AD257" s="325"/>
      <c r="AE257" s="325"/>
      <c r="AF257" s="84"/>
    </row>
    <row r="258" spans="1:32" ht="34.5" customHeight="1" x14ac:dyDescent="0.35">
      <c r="A258" s="49" t="s">
        <v>23</v>
      </c>
      <c r="B258" s="8">
        <f t="shared" ref="B258:K258" si="31">+B179</f>
        <v>0</v>
      </c>
      <c r="C258" s="8">
        <f t="shared" si="31"/>
        <v>656</v>
      </c>
      <c r="D258" s="8">
        <f t="shared" si="31"/>
        <v>3512</v>
      </c>
      <c r="E258" s="8">
        <f t="shared" si="31"/>
        <v>8012</v>
      </c>
      <c r="F258" s="8">
        <f t="shared" si="31"/>
        <v>16015</v>
      </c>
      <c r="G258" s="8">
        <f t="shared" si="31"/>
        <v>4360</v>
      </c>
      <c r="H258" s="8">
        <f t="shared" si="31"/>
        <v>898</v>
      </c>
      <c r="I258" s="8">
        <f t="shared" si="31"/>
        <v>0</v>
      </c>
      <c r="J258" s="8">
        <f t="shared" si="31"/>
        <v>0</v>
      </c>
      <c r="K258" s="8">
        <f t="shared" si="31"/>
        <v>0</v>
      </c>
      <c r="L258" s="8">
        <v>0</v>
      </c>
      <c r="M258" s="8">
        <f t="shared" si="17"/>
        <v>0</v>
      </c>
      <c r="N258" s="9">
        <f t="shared" si="18"/>
        <v>33453</v>
      </c>
      <c r="P258" s="83"/>
      <c r="Q258" s="83"/>
      <c r="R258" s="83"/>
      <c r="S258" s="325"/>
      <c r="T258" s="325"/>
      <c r="U258" s="325"/>
      <c r="V258" s="325"/>
      <c r="W258" s="325"/>
      <c r="X258" s="325"/>
      <c r="Y258" s="325"/>
      <c r="Z258" s="325"/>
      <c r="AA258" s="325"/>
      <c r="AB258" s="325"/>
      <c r="AC258" s="325"/>
      <c r="AD258" s="325"/>
      <c r="AE258" s="325"/>
      <c r="AF258" s="84"/>
    </row>
    <row r="259" spans="1:32" ht="34.5" customHeight="1" x14ac:dyDescent="0.35">
      <c r="A259" s="49" t="s">
        <v>24</v>
      </c>
      <c r="B259" s="8">
        <f t="shared" ref="B259:K259" si="32">+B180</f>
        <v>78998.000000000015</v>
      </c>
      <c r="C259" s="8">
        <f t="shared" si="32"/>
        <v>78990</v>
      </c>
      <c r="D259" s="8">
        <f t="shared" si="32"/>
        <v>85475</v>
      </c>
      <c r="E259" s="8">
        <f t="shared" si="32"/>
        <v>63052</v>
      </c>
      <c r="F259" s="8">
        <f t="shared" si="32"/>
        <v>65870</v>
      </c>
      <c r="G259" s="8">
        <f t="shared" si="32"/>
        <v>67549.202668397236</v>
      </c>
      <c r="H259" s="8">
        <f t="shared" si="32"/>
        <v>54213.999999999993</v>
      </c>
      <c r="I259" s="8">
        <f t="shared" si="32"/>
        <v>81021</v>
      </c>
      <c r="J259" s="8">
        <f t="shared" si="32"/>
        <v>64590</v>
      </c>
      <c r="K259" s="8">
        <f t="shared" si="32"/>
        <v>61602</v>
      </c>
      <c r="L259" s="8">
        <v>86602</v>
      </c>
      <c r="M259" s="8">
        <f t="shared" si="17"/>
        <v>98998.000000000015</v>
      </c>
      <c r="N259" s="9">
        <f t="shared" si="18"/>
        <v>886961.20266839722</v>
      </c>
      <c r="P259" s="83"/>
      <c r="Q259" s="83"/>
      <c r="R259" s="83"/>
      <c r="S259" s="325"/>
      <c r="T259" s="325"/>
      <c r="U259" s="325"/>
      <c r="V259" s="325"/>
      <c r="W259" s="325"/>
      <c r="X259" s="325"/>
      <c r="Y259" s="325"/>
      <c r="Z259" s="325"/>
      <c r="AA259" s="325"/>
      <c r="AB259" s="325"/>
      <c r="AC259" s="325"/>
      <c r="AD259" s="325"/>
      <c r="AE259" s="325"/>
      <c r="AF259" s="84"/>
    </row>
    <row r="260" spans="1:32" ht="34.5" customHeight="1" x14ac:dyDescent="0.35">
      <c r="A260" s="49" t="s">
        <v>25</v>
      </c>
      <c r="B260" s="8">
        <f t="shared" ref="B260:K260" si="33">+B181</f>
        <v>60124.000000000007</v>
      </c>
      <c r="C260" s="8">
        <f t="shared" si="33"/>
        <v>49899</v>
      </c>
      <c r="D260" s="8">
        <f t="shared" si="33"/>
        <v>58421</v>
      </c>
      <c r="E260" s="8">
        <f t="shared" si="33"/>
        <v>53252</v>
      </c>
      <c r="F260" s="8">
        <f t="shared" si="33"/>
        <v>49852</v>
      </c>
      <c r="G260" s="8">
        <f t="shared" si="33"/>
        <v>57401</v>
      </c>
      <c r="H260" s="8">
        <f t="shared" si="33"/>
        <v>53214</v>
      </c>
      <c r="I260" s="8">
        <f t="shared" si="33"/>
        <v>47685</v>
      </c>
      <c r="J260" s="8">
        <f t="shared" si="33"/>
        <v>43211.000000000007</v>
      </c>
      <c r="K260" s="8">
        <f t="shared" si="33"/>
        <v>35261</v>
      </c>
      <c r="L260" s="8">
        <v>36547</v>
      </c>
      <c r="M260" s="8">
        <f t="shared" si="17"/>
        <v>47087</v>
      </c>
      <c r="N260" s="9">
        <f t="shared" si="18"/>
        <v>591954</v>
      </c>
      <c r="P260" s="83"/>
      <c r="Q260" s="83"/>
      <c r="R260" s="83"/>
      <c r="S260" s="325"/>
      <c r="T260" s="325"/>
      <c r="U260" s="325"/>
      <c r="V260" s="325"/>
      <c r="W260" s="325"/>
      <c r="X260" s="325"/>
      <c r="Y260" s="325"/>
      <c r="Z260" s="325"/>
      <c r="AA260" s="325"/>
      <c r="AB260" s="325"/>
      <c r="AC260" s="325"/>
      <c r="AD260" s="325"/>
      <c r="AE260" s="325"/>
      <c r="AF260" s="84"/>
    </row>
    <row r="261" spans="1:32" ht="34.5" customHeight="1" x14ac:dyDescent="0.35">
      <c r="A261" s="49" t="s">
        <v>26</v>
      </c>
      <c r="B261" s="8">
        <f t="shared" ref="B261:K261" si="34">+B182</f>
        <v>74158</v>
      </c>
      <c r="C261" s="8">
        <f t="shared" si="34"/>
        <v>89547</v>
      </c>
      <c r="D261" s="8">
        <f t="shared" si="34"/>
        <v>111802</v>
      </c>
      <c r="E261" s="8">
        <f t="shared" si="34"/>
        <v>264987</v>
      </c>
      <c r="F261" s="8">
        <f t="shared" si="34"/>
        <v>156877</v>
      </c>
      <c r="G261" s="8">
        <f t="shared" si="34"/>
        <v>110214</v>
      </c>
      <c r="H261" s="8">
        <f t="shared" si="34"/>
        <v>106214.00000000001</v>
      </c>
      <c r="I261" s="8">
        <f t="shared" si="34"/>
        <v>115411</v>
      </c>
      <c r="J261" s="8">
        <f t="shared" si="34"/>
        <v>109877</v>
      </c>
      <c r="K261" s="8">
        <f t="shared" si="34"/>
        <v>52145</v>
      </c>
      <c r="L261" s="8">
        <v>53241</v>
      </c>
      <c r="M261" s="8">
        <f t="shared" si="17"/>
        <v>58492</v>
      </c>
      <c r="N261" s="9">
        <f t="shared" si="18"/>
        <v>1302965</v>
      </c>
      <c r="O261" s="83"/>
      <c r="P261" s="83"/>
      <c r="Q261" s="83"/>
      <c r="R261" s="83"/>
      <c r="S261" s="325"/>
      <c r="T261" s="325"/>
      <c r="U261" s="325"/>
      <c r="V261" s="325"/>
      <c r="W261" s="325"/>
      <c r="X261" s="325"/>
      <c r="Y261" s="325"/>
      <c r="Z261" s="325"/>
      <c r="AA261" s="325"/>
      <c r="AB261" s="325"/>
      <c r="AC261" s="325"/>
      <c r="AD261" s="325"/>
      <c r="AE261" s="325"/>
      <c r="AF261" s="84"/>
    </row>
    <row r="262" spans="1:32" ht="34.5" customHeight="1" x14ac:dyDescent="0.35">
      <c r="A262" s="49" t="s">
        <v>27</v>
      </c>
      <c r="B262" s="8">
        <f t="shared" ref="B262:K262" si="35">+B183</f>
        <v>51268.999999999993</v>
      </c>
      <c r="C262" s="8">
        <f t="shared" si="35"/>
        <v>25254</v>
      </c>
      <c r="D262" s="8">
        <f t="shared" si="35"/>
        <v>28957</v>
      </c>
      <c r="E262" s="8">
        <f t="shared" si="35"/>
        <v>27548</v>
      </c>
      <c r="F262" s="8">
        <f t="shared" si="35"/>
        <v>28689</v>
      </c>
      <c r="G262" s="8">
        <f t="shared" si="35"/>
        <v>25898</v>
      </c>
      <c r="H262" s="8">
        <f t="shared" si="35"/>
        <v>28753.999999999996</v>
      </c>
      <c r="I262" s="8">
        <f t="shared" si="35"/>
        <v>21602</v>
      </c>
      <c r="J262" s="8">
        <f t="shared" si="35"/>
        <v>23589</v>
      </c>
      <c r="K262" s="8">
        <f t="shared" si="35"/>
        <v>23501</v>
      </c>
      <c r="L262" s="8">
        <v>30298</v>
      </c>
      <c r="M262" s="8">
        <f t="shared" si="17"/>
        <v>42056</v>
      </c>
      <c r="N262" s="9">
        <f t="shared" si="18"/>
        <v>357415</v>
      </c>
      <c r="O262" s="83"/>
      <c r="P262" s="83"/>
      <c r="Q262" s="83"/>
      <c r="R262" s="83"/>
      <c r="S262" s="325"/>
      <c r="T262" s="325"/>
      <c r="U262" s="325"/>
      <c r="V262" s="325"/>
      <c r="W262" s="325"/>
      <c r="X262" s="325"/>
      <c r="Y262" s="325"/>
      <c r="Z262" s="325"/>
      <c r="AA262" s="325"/>
      <c r="AB262" s="325"/>
      <c r="AC262" s="325"/>
      <c r="AD262" s="325"/>
      <c r="AE262" s="325"/>
      <c r="AF262" s="84"/>
    </row>
    <row r="263" spans="1:32" ht="34.5" customHeight="1" x14ac:dyDescent="0.35">
      <c r="A263" s="49" t="s">
        <v>28</v>
      </c>
      <c r="B263" s="8">
        <f t="shared" ref="B263:K263" si="36">+B184*1.6</f>
        <v>20779.199999999997</v>
      </c>
      <c r="C263" s="8">
        <f t="shared" si="36"/>
        <v>9398.4</v>
      </c>
      <c r="D263" s="8">
        <f t="shared" si="36"/>
        <v>19683.2</v>
      </c>
      <c r="E263" s="8">
        <f t="shared" si="36"/>
        <v>5676.8</v>
      </c>
      <c r="F263" s="8">
        <f t="shared" si="36"/>
        <v>9345.6</v>
      </c>
      <c r="G263" s="8">
        <f t="shared" si="36"/>
        <v>10539.2</v>
      </c>
      <c r="H263" s="8">
        <f t="shared" si="36"/>
        <v>9032</v>
      </c>
      <c r="I263" s="8">
        <f t="shared" si="36"/>
        <v>9438.4</v>
      </c>
      <c r="J263" s="8">
        <f t="shared" si="36"/>
        <v>9312</v>
      </c>
      <c r="K263" s="8">
        <f t="shared" si="36"/>
        <v>9950.4000000000015</v>
      </c>
      <c r="L263" s="8">
        <v>9798.4</v>
      </c>
      <c r="M263" s="8">
        <f>+M184*1.6</f>
        <v>13328</v>
      </c>
      <c r="N263" s="9">
        <f t="shared" si="18"/>
        <v>136281.60000000001</v>
      </c>
      <c r="O263" s="83"/>
      <c r="P263" s="83"/>
      <c r="Q263" s="83"/>
      <c r="R263" s="83"/>
      <c r="S263" s="325"/>
      <c r="T263" s="325"/>
      <c r="U263" s="325"/>
      <c r="V263" s="325"/>
      <c r="W263" s="325"/>
      <c r="X263" s="325"/>
      <c r="Y263" s="325"/>
      <c r="Z263" s="325"/>
      <c r="AA263" s="325"/>
      <c r="AB263" s="325"/>
      <c r="AC263" s="325"/>
      <c r="AD263" s="325"/>
      <c r="AE263" s="325"/>
      <c r="AF263" s="84"/>
    </row>
    <row r="264" spans="1:32" ht="34.5" customHeight="1" x14ac:dyDescent="0.35">
      <c r="A264" s="49" t="s">
        <v>29</v>
      </c>
      <c r="B264" s="8">
        <f t="shared" ref="B264:K264" si="37">+B185*35</f>
        <v>77035</v>
      </c>
      <c r="C264" s="8">
        <f t="shared" si="37"/>
        <v>101325</v>
      </c>
      <c r="D264" s="8">
        <f t="shared" si="37"/>
        <v>112525</v>
      </c>
      <c r="E264" s="8">
        <f t="shared" si="37"/>
        <v>27930</v>
      </c>
      <c r="F264" s="8">
        <f t="shared" si="37"/>
        <v>47775</v>
      </c>
      <c r="G264" s="8">
        <f t="shared" si="37"/>
        <v>85575</v>
      </c>
      <c r="H264" s="8">
        <f t="shared" si="37"/>
        <v>112490.00000000001</v>
      </c>
      <c r="I264" s="8">
        <f t="shared" si="37"/>
        <v>76965</v>
      </c>
      <c r="J264" s="8">
        <f t="shared" si="37"/>
        <v>91035</v>
      </c>
      <c r="K264" s="8">
        <f t="shared" si="37"/>
        <v>56699.999999999985</v>
      </c>
      <c r="L264" s="8">
        <v>63735</v>
      </c>
      <c r="M264" s="8">
        <f>+M185*35</f>
        <v>68495</v>
      </c>
      <c r="N264" s="9">
        <f t="shared" si="18"/>
        <v>921585</v>
      </c>
      <c r="O264" s="83"/>
      <c r="P264" s="83"/>
      <c r="Q264" s="83"/>
      <c r="R264" s="83"/>
      <c r="S264" s="325"/>
      <c r="T264" s="325"/>
      <c r="U264" s="325"/>
      <c r="V264" s="325"/>
      <c r="W264" s="325"/>
      <c r="X264" s="325"/>
      <c r="Y264" s="325"/>
      <c r="Z264" s="325"/>
      <c r="AA264" s="325"/>
      <c r="AB264" s="325"/>
      <c r="AC264" s="325"/>
      <c r="AD264" s="325"/>
      <c r="AE264" s="325"/>
      <c r="AF264" s="84"/>
    </row>
    <row r="265" spans="1:32" ht="34.5" customHeight="1" x14ac:dyDescent="0.35">
      <c r="A265" s="49" t="s">
        <v>30</v>
      </c>
      <c r="B265" s="8">
        <f t="shared" ref="B265:K265" si="38">+B186*15</f>
        <v>497175</v>
      </c>
      <c r="C265" s="8">
        <f t="shared" si="38"/>
        <v>447810</v>
      </c>
      <c r="D265" s="8">
        <f t="shared" si="38"/>
        <v>553455</v>
      </c>
      <c r="E265" s="8">
        <f t="shared" si="38"/>
        <v>188235</v>
      </c>
      <c r="F265" s="8">
        <f t="shared" si="38"/>
        <v>532470</v>
      </c>
      <c r="G265" s="8">
        <f t="shared" si="38"/>
        <v>704835</v>
      </c>
      <c r="H265" s="8">
        <f t="shared" si="38"/>
        <v>618660</v>
      </c>
      <c r="I265" s="8">
        <f t="shared" si="38"/>
        <v>297885</v>
      </c>
      <c r="J265" s="8">
        <f t="shared" si="38"/>
        <v>531315.00000000012</v>
      </c>
      <c r="K265" s="8">
        <f t="shared" si="38"/>
        <v>377160</v>
      </c>
      <c r="L265" s="8">
        <v>181530</v>
      </c>
      <c r="M265" s="8">
        <f>+M186*15</f>
        <v>504810</v>
      </c>
      <c r="N265" s="9">
        <f t="shared" si="18"/>
        <v>5435340</v>
      </c>
      <c r="O265" s="83"/>
      <c r="P265" s="83"/>
      <c r="Q265" s="83"/>
      <c r="R265" s="83"/>
      <c r="S265" s="325"/>
      <c r="T265" s="325"/>
      <c r="U265" s="325"/>
      <c r="V265" s="325"/>
      <c r="W265" s="325"/>
      <c r="X265" s="325"/>
      <c r="Y265" s="325"/>
      <c r="Z265" s="325"/>
      <c r="AA265" s="325"/>
      <c r="AB265" s="325"/>
      <c r="AC265" s="325"/>
      <c r="AD265" s="325"/>
      <c r="AE265" s="325"/>
      <c r="AF265" s="84"/>
    </row>
    <row r="266" spans="1:32" ht="34.5" customHeight="1" x14ac:dyDescent="0.35">
      <c r="A266" s="49" t="s">
        <v>31</v>
      </c>
      <c r="B266" s="8">
        <f t="shared" ref="B266:K266" si="39">+B187</f>
        <v>102102.00000000001</v>
      </c>
      <c r="C266" s="8">
        <f t="shared" si="39"/>
        <v>65722</v>
      </c>
      <c r="D266" s="8">
        <f t="shared" si="39"/>
        <v>62154</v>
      </c>
      <c r="E266" s="8">
        <f t="shared" si="39"/>
        <v>60122</v>
      </c>
      <c r="F266" s="8">
        <f t="shared" si="39"/>
        <v>40124</v>
      </c>
      <c r="G266" s="8">
        <f t="shared" si="39"/>
        <v>52898</v>
      </c>
      <c r="H266" s="8">
        <f t="shared" si="39"/>
        <v>45214.999999999993</v>
      </c>
      <c r="I266" s="8">
        <f t="shared" si="39"/>
        <v>55899</v>
      </c>
      <c r="J266" s="8">
        <f t="shared" si="39"/>
        <v>62583.999999999985</v>
      </c>
      <c r="K266" s="8">
        <f t="shared" si="39"/>
        <v>53298.000000000007</v>
      </c>
      <c r="L266" s="8">
        <v>56985</v>
      </c>
      <c r="M266" s="8">
        <f t="shared" ref="M266:M279" si="40">+M187</f>
        <v>78645</v>
      </c>
      <c r="N266" s="9">
        <f t="shared" si="18"/>
        <v>735748</v>
      </c>
      <c r="O266" s="83"/>
      <c r="P266" s="83"/>
      <c r="Q266" s="83"/>
      <c r="R266" s="83"/>
      <c r="S266" s="325"/>
      <c r="T266" s="325"/>
      <c r="U266" s="325"/>
      <c r="V266" s="325"/>
      <c r="W266" s="325"/>
      <c r="X266" s="325"/>
      <c r="Y266" s="325"/>
      <c r="Z266" s="325"/>
      <c r="AA266" s="325"/>
      <c r="AB266" s="325"/>
      <c r="AC266" s="325"/>
      <c r="AD266" s="325"/>
      <c r="AE266" s="325"/>
      <c r="AF266" s="84"/>
    </row>
    <row r="267" spans="1:32" ht="34.5" customHeight="1" x14ac:dyDescent="0.35">
      <c r="A267" s="49" t="s">
        <v>32</v>
      </c>
      <c r="B267" s="8">
        <f t="shared" ref="B267:K267" si="41">+B188</f>
        <v>831006.63000000012</v>
      </c>
      <c r="C267" s="8">
        <f t="shared" si="41"/>
        <v>1459850.02</v>
      </c>
      <c r="D267" s="8">
        <f t="shared" si="41"/>
        <v>1586479.86</v>
      </c>
      <c r="E267" s="8">
        <f t="shared" si="41"/>
        <v>742663.49</v>
      </c>
      <c r="F267" s="8">
        <f t="shared" si="41"/>
        <v>0</v>
      </c>
      <c r="G267" s="8">
        <f t="shared" si="41"/>
        <v>0</v>
      </c>
      <c r="H267" s="8">
        <f t="shared" si="41"/>
        <v>0</v>
      </c>
      <c r="I267" s="8">
        <f t="shared" si="41"/>
        <v>0</v>
      </c>
      <c r="J267" s="8">
        <f t="shared" si="41"/>
        <v>0</v>
      </c>
      <c r="K267" s="8">
        <f t="shared" si="41"/>
        <v>0</v>
      </c>
      <c r="L267" s="8">
        <v>0</v>
      </c>
      <c r="M267" s="8">
        <f t="shared" si="40"/>
        <v>0</v>
      </c>
      <c r="N267" s="9">
        <f t="shared" si="18"/>
        <v>4620000.0000000009</v>
      </c>
      <c r="O267" s="83"/>
      <c r="P267" s="83"/>
      <c r="Q267" s="83"/>
      <c r="R267" s="83"/>
      <c r="S267" s="325"/>
      <c r="T267" s="325"/>
      <c r="U267" s="325"/>
      <c r="V267" s="325"/>
      <c r="W267" s="325"/>
      <c r="X267" s="325"/>
      <c r="Y267" s="325"/>
      <c r="Z267" s="325"/>
      <c r="AA267" s="325"/>
      <c r="AB267" s="325"/>
      <c r="AC267" s="325"/>
      <c r="AD267" s="325"/>
      <c r="AE267" s="325"/>
      <c r="AF267" s="84"/>
    </row>
    <row r="268" spans="1:32" ht="34.5" customHeight="1" x14ac:dyDescent="0.35">
      <c r="A268" s="49" t="s">
        <v>33</v>
      </c>
      <c r="B268" s="8">
        <f t="shared" ref="B268:K268" si="42">+B189</f>
        <v>78142</v>
      </c>
      <c r="C268" s="8">
        <f t="shared" si="42"/>
        <v>72145</v>
      </c>
      <c r="D268" s="8">
        <f t="shared" si="42"/>
        <v>120145</v>
      </c>
      <c r="E268" s="8">
        <f t="shared" si="42"/>
        <v>56210</v>
      </c>
      <c r="F268" s="8">
        <f t="shared" si="42"/>
        <v>68478</v>
      </c>
      <c r="G268" s="8">
        <f t="shared" si="42"/>
        <v>110245</v>
      </c>
      <c r="H268" s="8">
        <f t="shared" si="42"/>
        <v>94588</v>
      </c>
      <c r="I268" s="8">
        <f t="shared" si="42"/>
        <v>63587</v>
      </c>
      <c r="J268" s="8">
        <f t="shared" si="42"/>
        <v>96828</v>
      </c>
      <c r="K268" s="8">
        <f t="shared" si="42"/>
        <v>91024</v>
      </c>
      <c r="L268" s="8">
        <v>81288</v>
      </c>
      <c r="M268" s="8">
        <f t="shared" si="40"/>
        <v>87274</v>
      </c>
      <c r="N268" s="9">
        <f t="shared" si="18"/>
        <v>1019954</v>
      </c>
      <c r="O268" s="83"/>
      <c r="P268" s="83"/>
      <c r="Q268" s="83"/>
      <c r="R268" s="83"/>
      <c r="S268" s="325"/>
      <c r="T268" s="325"/>
      <c r="U268" s="325"/>
      <c r="V268" s="325"/>
      <c r="W268" s="325"/>
      <c r="X268" s="325"/>
      <c r="Y268" s="325"/>
      <c r="Z268" s="325"/>
      <c r="AA268" s="325"/>
      <c r="AB268" s="325"/>
      <c r="AC268" s="325"/>
      <c r="AD268" s="325"/>
      <c r="AE268" s="325"/>
      <c r="AF268" s="84"/>
    </row>
    <row r="269" spans="1:32" ht="34.5" customHeight="1" x14ac:dyDescent="0.35">
      <c r="A269" s="49" t="s">
        <v>34</v>
      </c>
      <c r="B269" s="8">
        <f t="shared" ref="B269:K269" si="43">+B190</f>
        <v>26588.999999999996</v>
      </c>
      <c r="C269" s="8">
        <f t="shared" si="43"/>
        <v>23451</v>
      </c>
      <c r="D269" s="8">
        <f t="shared" si="43"/>
        <v>14201</v>
      </c>
      <c r="E269" s="8">
        <f t="shared" si="43"/>
        <v>21455</v>
      </c>
      <c r="F269" s="8">
        <f t="shared" si="43"/>
        <v>17385</v>
      </c>
      <c r="G269" s="8">
        <f t="shared" si="43"/>
        <v>11920</v>
      </c>
      <c r="H269" s="8">
        <f t="shared" si="43"/>
        <v>15621</v>
      </c>
      <c r="I269" s="8">
        <f t="shared" si="43"/>
        <v>12001</v>
      </c>
      <c r="J269" s="8">
        <f t="shared" si="43"/>
        <v>15644</v>
      </c>
      <c r="K269" s="8">
        <f t="shared" si="43"/>
        <v>14360</v>
      </c>
      <c r="L269" s="8">
        <v>16241</v>
      </c>
      <c r="M269" s="8">
        <f t="shared" si="40"/>
        <v>27101</v>
      </c>
      <c r="N269" s="9">
        <f t="shared" si="18"/>
        <v>215969</v>
      </c>
      <c r="O269" s="83"/>
      <c r="P269" s="83"/>
      <c r="Q269" s="83"/>
      <c r="R269" s="83"/>
      <c r="S269" s="325"/>
      <c r="T269" s="325"/>
      <c r="U269" s="325"/>
      <c r="V269" s="325"/>
      <c r="W269" s="325"/>
      <c r="X269" s="325"/>
      <c r="Y269" s="325"/>
      <c r="Z269" s="325"/>
      <c r="AA269" s="325"/>
      <c r="AB269" s="325"/>
      <c r="AC269" s="325"/>
      <c r="AD269" s="325"/>
      <c r="AE269" s="325"/>
      <c r="AF269" s="84"/>
    </row>
    <row r="270" spans="1:32" ht="34.5" customHeight="1" x14ac:dyDescent="0.35">
      <c r="A270" s="49" t="s">
        <v>68</v>
      </c>
      <c r="B270" s="8">
        <f t="shared" ref="B270:K270" si="44">+B191</f>
        <v>1901</v>
      </c>
      <c r="C270" s="8">
        <f t="shared" si="44"/>
        <v>2564</v>
      </c>
      <c r="D270" s="8">
        <f t="shared" si="44"/>
        <v>1878</v>
      </c>
      <c r="E270" s="8">
        <f t="shared" si="44"/>
        <v>3568</v>
      </c>
      <c r="F270" s="8">
        <f t="shared" si="44"/>
        <v>1511</v>
      </c>
      <c r="G270" s="8">
        <f t="shared" si="44"/>
        <v>2182</v>
      </c>
      <c r="H270" s="8">
        <f t="shared" si="44"/>
        <v>2087</v>
      </c>
      <c r="I270" s="8">
        <f t="shared" si="44"/>
        <v>3342</v>
      </c>
      <c r="J270" s="8">
        <f t="shared" si="44"/>
        <v>4689</v>
      </c>
      <c r="K270" s="8">
        <f t="shared" si="44"/>
        <v>2684</v>
      </c>
      <c r="L270" s="8">
        <v>3310</v>
      </c>
      <c r="M270" s="8">
        <f t="shared" si="40"/>
        <v>2698</v>
      </c>
      <c r="N270" s="9">
        <f t="shared" si="18"/>
        <v>32414</v>
      </c>
      <c r="O270" s="83"/>
      <c r="P270" s="83"/>
      <c r="Q270" s="83"/>
      <c r="R270" s="83"/>
      <c r="S270" s="325"/>
      <c r="T270" s="325"/>
      <c r="U270" s="325"/>
      <c r="V270" s="325"/>
      <c r="W270" s="325"/>
      <c r="X270" s="325"/>
      <c r="Y270" s="325"/>
      <c r="Z270" s="325"/>
      <c r="AA270" s="325"/>
      <c r="AB270" s="325"/>
      <c r="AC270" s="325"/>
      <c r="AD270" s="325"/>
      <c r="AE270" s="325"/>
      <c r="AF270" s="84"/>
    </row>
    <row r="271" spans="1:32" ht="34.5" customHeight="1" x14ac:dyDescent="0.35">
      <c r="A271" s="49" t="s">
        <v>69</v>
      </c>
      <c r="B271" s="8">
        <f t="shared" ref="B271:K271" si="45">+B192</f>
        <v>5469</v>
      </c>
      <c r="C271" s="8">
        <f t="shared" si="45"/>
        <v>7584</v>
      </c>
      <c r="D271" s="8">
        <f t="shared" si="45"/>
        <v>4784</v>
      </c>
      <c r="E271" s="8">
        <f t="shared" si="45"/>
        <v>6214</v>
      </c>
      <c r="F271" s="8">
        <f t="shared" si="45"/>
        <v>7104</v>
      </c>
      <c r="G271" s="8">
        <f t="shared" si="45"/>
        <v>9854</v>
      </c>
      <c r="H271" s="8">
        <f t="shared" si="45"/>
        <v>7041</v>
      </c>
      <c r="I271" s="8">
        <f t="shared" si="45"/>
        <v>4956</v>
      </c>
      <c r="J271" s="8">
        <f t="shared" si="45"/>
        <v>7124</v>
      </c>
      <c r="K271" s="8">
        <f t="shared" si="45"/>
        <v>4621</v>
      </c>
      <c r="L271" s="8">
        <v>5621</v>
      </c>
      <c r="M271" s="8">
        <f t="shared" si="40"/>
        <v>7301</v>
      </c>
      <c r="N271" s="9">
        <f t="shared" si="18"/>
        <v>77673</v>
      </c>
      <c r="O271" s="83"/>
      <c r="P271" s="83"/>
      <c r="Q271" s="83"/>
      <c r="R271" s="83"/>
      <c r="S271" s="325"/>
      <c r="T271" s="325"/>
      <c r="U271" s="325"/>
      <c r="V271" s="325"/>
      <c r="W271" s="325"/>
      <c r="X271" s="325"/>
      <c r="Y271" s="325"/>
      <c r="Z271" s="325"/>
      <c r="AA271" s="325"/>
      <c r="AB271" s="325"/>
      <c r="AC271" s="325"/>
      <c r="AD271" s="325"/>
      <c r="AE271" s="325"/>
      <c r="AF271" s="84"/>
    </row>
    <row r="272" spans="1:32" ht="34.5" customHeight="1" x14ac:dyDescent="0.35">
      <c r="A272" s="49" t="s">
        <v>35</v>
      </c>
      <c r="B272" s="8">
        <f t="shared" ref="B272:K272" si="46">+B193</f>
        <v>2312</v>
      </c>
      <c r="C272" s="8">
        <f t="shared" si="46"/>
        <v>2875</v>
      </c>
      <c r="D272" s="8">
        <f t="shared" si="46"/>
        <v>1710</v>
      </c>
      <c r="E272" s="8">
        <f t="shared" si="46"/>
        <v>3402</v>
      </c>
      <c r="F272" s="8">
        <f t="shared" si="46"/>
        <v>2291</v>
      </c>
      <c r="G272" s="8">
        <f t="shared" si="46"/>
        <v>4998</v>
      </c>
      <c r="H272" s="8">
        <f t="shared" si="46"/>
        <v>4752</v>
      </c>
      <c r="I272" s="8">
        <f t="shared" si="46"/>
        <v>1542</v>
      </c>
      <c r="J272" s="8">
        <f t="shared" si="46"/>
        <v>4152</v>
      </c>
      <c r="K272" s="8">
        <f t="shared" si="46"/>
        <v>2154</v>
      </c>
      <c r="L272" s="8">
        <v>2354</v>
      </c>
      <c r="M272" s="8">
        <f t="shared" si="40"/>
        <v>2865</v>
      </c>
      <c r="N272" s="9">
        <f t="shared" si="18"/>
        <v>35407</v>
      </c>
      <c r="O272" s="83"/>
      <c r="P272" s="83"/>
      <c r="Q272" s="83"/>
      <c r="R272" s="83"/>
      <c r="S272" s="325"/>
      <c r="T272" s="325"/>
      <c r="U272" s="325"/>
      <c r="V272" s="325"/>
      <c r="W272" s="325"/>
      <c r="X272" s="325"/>
      <c r="Y272" s="325"/>
      <c r="Z272" s="325"/>
      <c r="AA272" s="325"/>
      <c r="AB272" s="325"/>
      <c r="AC272" s="325"/>
      <c r="AD272" s="325"/>
      <c r="AE272" s="325"/>
      <c r="AF272" s="84"/>
    </row>
    <row r="273" spans="1:32" ht="34.5" customHeight="1" x14ac:dyDescent="0.35">
      <c r="A273" s="49" t="s">
        <v>70</v>
      </c>
      <c r="B273" s="8">
        <f t="shared" ref="B273:K273" si="47">+B194</f>
        <v>14516</v>
      </c>
      <c r="C273" s="8">
        <f t="shared" si="47"/>
        <v>14718</v>
      </c>
      <c r="D273" s="8">
        <f t="shared" si="47"/>
        <v>14254</v>
      </c>
      <c r="E273" s="8">
        <f t="shared" si="47"/>
        <v>16457</v>
      </c>
      <c r="F273" s="8">
        <f t="shared" si="47"/>
        <v>20797</v>
      </c>
      <c r="G273" s="8">
        <f t="shared" si="47"/>
        <v>17895</v>
      </c>
      <c r="H273" s="8">
        <f t="shared" si="47"/>
        <v>16714</v>
      </c>
      <c r="I273" s="8">
        <f t="shared" si="47"/>
        <v>15456</v>
      </c>
      <c r="J273" s="8">
        <f t="shared" si="47"/>
        <v>10214</v>
      </c>
      <c r="K273" s="8">
        <f t="shared" si="47"/>
        <v>8998</v>
      </c>
      <c r="L273" s="8">
        <v>8652</v>
      </c>
      <c r="M273" s="8">
        <f t="shared" si="40"/>
        <v>14784</v>
      </c>
      <c r="N273" s="9">
        <f t="shared" si="18"/>
        <v>173455</v>
      </c>
      <c r="O273" s="83"/>
      <c r="P273" s="83"/>
      <c r="Q273" s="83"/>
      <c r="R273" s="83"/>
      <c r="S273" s="325"/>
      <c r="T273" s="325"/>
      <c r="U273" s="325"/>
      <c r="V273" s="325"/>
      <c r="W273" s="325"/>
      <c r="X273" s="325"/>
      <c r="Y273" s="325"/>
      <c r="Z273" s="325"/>
      <c r="AA273" s="325"/>
      <c r="AB273" s="325"/>
      <c r="AC273" s="325"/>
      <c r="AD273" s="325"/>
      <c r="AE273" s="325"/>
      <c r="AF273" s="84"/>
    </row>
    <row r="274" spans="1:32" ht="34.5" customHeight="1" x14ac:dyDescent="0.35">
      <c r="A274" s="49" t="s">
        <v>37</v>
      </c>
      <c r="B274" s="8">
        <f t="shared" ref="B274:K274" si="48">+B195</f>
        <v>8120</v>
      </c>
      <c r="C274" s="8">
        <f t="shared" si="48"/>
        <v>7215</v>
      </c>
      <c r="D274" s="8">
        <f t="shared" si="48"/>
        <v>7891</v>
      </c>
      <c r="E274" s="8">
        <f t="shared" si="48"/>
        <v>10012</v>
      </c>
      <c r="F274" s="8">
        <f t="shared" si="48"/>
        <v>6621</v>
      </c>
      <c r="G274" s="8">
        <f t="shared" si="48"/>
        <v>15247</v>
      </c>
      <c r="H274" s="8">
        <f t="shared" si="48"/>
        <v>16584</v>
      </c>
      <c r="I274" s="8">
        <f t="shared" si="48"/>
        <v>10024</v>
      </c>
      <c r="J274" s="8">
        <f t="shared" si="48"/>
        <v>17584</v>
      </c>
      <c r="K274" s="8">
        <f t="shared" si="48"/>
        <v>12012</v>
      </c>
      <c r="L274" s="8">
        <v>14895</v>
      </c>
      <c r="M274" s="8">
        <f t="shared" si="40"/>
        <v>10211</v>
      </c>
      <c r="N274" s="9">
        <f t="shared" si="18"/>
        <v>136416</v>
      </c>
      <c r="O274" s="83"/>
      <c r="P274" s="83"/>
      <c r="Q274" s="83"/>
      <c r="R274" s="83"/>
      <c r="S274" s="325"/>
      <c r="T274" s="325"/>
      <c r="U274" s="325"/>
      <c r="V274" s="325"/>
      <c r="W274" s="325"/>
      <c r="X274" s="325"/>
      <c r="Y274" s="325"/>
      <c r="Z274" s="325"/>
      <c r="AA274" s="325"/>
      <c r="AB274" s="325"/>
      <c r="AC274" s="325"/>
      <c r="AD274" s="325"/>
      <c r="AE274" s="325"/>
      <c r="AF274" s="84"/>
    </row>
    <row r="275" spans="1:32" ht="34.5" customHeight="1" x14ac:dyDescent="0.35">
      <c r="A275" s="49" t="s">
        <v>38</v>
      </c>
      <c r="B275" s="8">
        <f t="shared" ref="B275:K275" si="49">+B196</f>
        <v>24988</v>
      </c>
      <c r="C275" s="8">
        <f t="shared" si="49"/>
        <v>28599</v>
      </c>
      <c r="D275" s="8">
        <f t="shared" si="49"/>
        <v>14524</v>
      </c>
      <c r="E275" s="8">
        <f t="shared" si="49"/>
        <v>28476</v>
      </c>
      <c r="F275" s="8">
        <f t="shared" si="49"/>
        <v>15021</v>
      </c>
      <c r="G275" s="8">
        <f t="shared" si="49"/>
        <v>38505</v>
      </c>
      <c r="H275" s="8">
        <f t="shared" si="49"/>
        <v>44214.999999999993</v>
      </c>
      <c r="I275" s="8">
        <f t="shared" si="49"/>
        <v>43600</v>
      </c>
      <c r="J275" s="8">
        <f t="shared" si="49"/>
        <v>45698</v>
      </c>
      <c r="K275" s="8">
        <f t="shared" si="49"/>
        <v>39220</v>
      </c>
      <c r="L275" s="8">
        <v>58607</v>
      </c>
      <c r="M275" s="8">
        <f t="shared" si="40"/>
        <v>26581.000000000004</v>
      </c>
      <c r="N275" s="9">
        <f>SUM(B275:M275)</f>
        <v>408034</v>
      </c>
      <c r="O275" s="83"/>
      <c r="P275" s="83"/>
      <c r="Q275" s="83"/>
      <c r="R275" s="83"/>
      <c r="S275" s="325"/>
      <c r="T275" s="325"/>
      <c r="U275" s="325"/>
      <c r="V275" s="325"/>
      <c r="W275" s="325"/>
      <c r="X275" s="325"/>
      <c r="Y275" s="325"/>
      <c r="Z275" s="325"/>
      <c r="AA275" s="325"/>
      <c r="AB275" s="325"/>
      <c r="AC275" s="325"/>
      <c r="AD275" s="325"/>
      <c r="AE275" s="325"/>
      <c r="AF275" s="84"/>
    </row>
    <row r="276" spans="1:32" ht="34.5" customHeight="1" x14ac:dyDescent="0.35">
      <c r="A276" s="49" t="s">
        <v>102</v>
      </c>
      <c r="B276" s="8">
        <f t="shared" ref="B276:K276" si="50">+B197</f>
        <v>9697</v>
      </c>
      <c r="C276" s="8">
        <f t="shared" si="50"/>
        <v>6029</v>
      </c>
      <c r="D276" s="8">
        <f t="shared" si="50"/>
        <v>6722</v>
      </c>
      <c r="E276" s="8">
        <f t="shared" si="50"/>
        <v>7191</v>
      </c>
      <c r="F276" s="8">
        <f t="shared" si="50"/>
        <v>5830</v>
      </c>
      <c r="G276" s="8">
        <f t="shared" si="50"/>
        <v>10592</v>
      </c>
      <c r="H276" s="8">
        <f t="shared" si="50"/>
        <v>12111</v>
      </c>
      <c r="I276" s="8">
        <f t="shared" si="50"/>
        <v>4871</v>
      </c>
      <c r="J276" s="8">
        <f t="shared" si="50"/>
        <v>10290</v>
      </c>
      <c r="K276" s="8">
        <f t="shared" si="50"/>
        <v>18954</v>
      </c>
      <c r="L276" s="8">
        <v>55246</v>
      </c>
      <c r="M276" s="8">
        <f t="shared" si="40"/>
        <v>7089</v>
      </c>
      <c r="N276" s="9">
        <f t="shared" ref="N276:N283" si="51">SUM(B276:M276)</f>
        <v>154622</v>
      </c>
      <c r="O276" s="83"/>
      <c r="P276" s="83"/>
      <c r="Q276" s="83"/>
      <c r="R276" s="83"/>
      <c r="S276" s="325"/>
      <c r="T276" s="325"/>
      <c r="U276" s="325"/>
      <c r="V276" s="325"/>
      <c r="W276" s="325"/>
      <c r="X276" s="325"/>
      <c r="Y276" s="325"/>
      <c r="Z276" s="325"/>
      <c r="AA276" s="325"/>
      <c r="AB276" s="325"/>
      <c r="AC276" s="325"/>
      <c r="AD276" s="325"/>
      <c r="AE276" s="325"/>
      <c r="AF276" s="84"/>
    </row>
    <row r="277" spans="1:32" ht="34.5" customHeight="1" x14ac:dyDescent="0.35">
      <c r="A277" s="49" t="s">
        <v>103</v>
      </c>
      <c r="B277" s="8">
        <f t="shared" ref="B277:K277" si="52">+B198</f>
        <v>0</v>
      </c>
      <c r="C277" s="8">
        <f t="shared" si="52"/>
        <v>0</v>
      </c>
      <c r="D277" s="8">
        <f t="shared" si="52"/>
        <v>0</v>
      </c>
      <c r="E277" s="8">
        <f t="shared" si="52"/>
        <v>0</v>
      </c>
      <c r="F277" s="8">
        <f t="shared" si="52"/>
        <v>200</v>
      </c>
      <c r="G277" s="8">
        <f t="shared" si="52"/>
        <v>0</v>
      </c>
      <c r="H277" s="8">
        <f t="shared" si="52"/>
        <v>0</v>
      </c>
      <c r="I277" s="8">
        <f t="shared" si="52"/>
        <v>60</v>
      </c>
      <c r="J277" s="8">
        <f t="shared" si="52"/>
        <v>440</v>
      </c>
      <c r="K277" s="8">
        <f t="shared" si="52"/>
        <v>80</v>
      </c>
      <c r="L277" s="8">
        <v>135</v>
      </c>
      <c r="M277" s="8">
        <f t="shared" si="40"/>
        <v>147</v>
      </c>
      <c r="N277" s="9">
        <f t="shared" si="51"/>
        <v>1062</v>
      </c>
      <c r="O277" s="83"/>
      <c r="P277" s="83"/>
      <c r="Q277" s="83"/>
      <c r="R277" s="83"/>
      <c r="S277" s="325"/>
      <c r="T277" s="325"/>
      <c r="U277" s="325"/>
      <c r="V277" s="325"/>
      <c r="W277" s="325"/>
      <c r="X277" s="325"/>
      <c r="Y277" s="325"/>
      <c r="Z277" s="325"/>
      <c r="AA277" s="325"/>
      <c r="AB277" s="325"/>
      <c r="AC277" s="325"/>
      <c r="AD277" s="325"/>
      <c r="AE277" s="325"/>
      <c r="AF277" s="84"/>
    </row>
    <row r="278" spans="1:32" ht="34.5" customHeight="1" x14ac:dyDescent="0.35">
      <c r="A278" s="49" t="s">
        <v>104</v>
      </c>
      <c r="B278" s="8">
        <f t="shared" ref="B278:K278" si="53">+B199</f>
        <v>3025</v>
      </c>
      <c r="C278" s="8">
        <f t="shared" si="53"/>
        <v>1708</v>
      </c>
      <c r="D278" s="8">
        <f t="shared" si="53"/>
        <v>1560</v>
      </c>
      <c r="E278" s="8">
        <f t="shared" si="53"/>
        <v>1877</v>
      </c>
      <c r="F278" s="8">
        <f t="shared" si="53"/>
        <v>1782</v>
      </c>
      <c r="G278" s="8">
        <f t="shared" si="53"/>
        <v>2251</v>
      </c>
      <c r="H278" s="8">
        <f t="shared" si="53"/>
        <v>1551</v>
      </c>
      <c r="I278" s="8">
        <f t="shared" si="53"/>
        <v>1796</v>
      </c>
      <c r="J278" s="8">
        <f t="shared" si="53"/>
        <v>2308</v>
      </c>
      <c r="K278" s="8">
        <f t="shared" si="53"/>
        <v>5850</v>
      </c>
      <c r="L278" s="8">
        <v>2698</v>
      </c>
      <c r="M278" s="8">
        <f t="shared" si="40"/>
        <v>6509</v>
      </c>
      <c r="N278" s="9">
        <f t="shared" si="51"/>
        <v>32915</v>
      </c>
      <c r="O278" s="83"/>
      <c r="P278" s="83"/>
      <c r="Q278" s="83"/>
      <c r="R278" s="83"/>
      <c r="S278" s="325"/>
      <c r="T278" s="325"/>
      <c r="U278" s="325"/>
      <c r="V278" s="325"/>
      <c r="W278" s="325"/>
      <c r="X278" s="325"/>
      <c r="Y278" s="325"/>
      <c r="Z278" s="325"/>
      <c r="AA278" s="325"/>
      <c r="AB278" s="325"/>
      <c r="AC278" s="325"/>
      <c r="AD278" s="325"/>
      <c r="AE278" s="325"/>
      <c r="AF278" s="84"/>
    </row>
    <row r="279" spans="1:32" ht="34.5" customHeight="1" x14ac:dyDescent="0.35">
      <c r="A279" s="49" t="s">
        <v>105</v>
      </c>
      <c r="B279" s="8">
        <f t="shared" ref="B279:K279" si="54">+B200</f>
        <v>5477</v>
      </c>
      <c r="C279" s="8">
        <f t="shared" si="54"/>
        <v>6115</v>
      </c>
      <c r="D279" s="8">
        <f t="shared" si="54"/>
        <v>3921</v>
      </c>
      <c r="E279" s="8">
        <f t="shared" si="54"/>
        <v>1888</v>
      </c>
      <c r="F279" s="8">
        <f t="shared" si="54"/>
        <v>2855</v>
      </c>
      <c r="G279" s="8">
        <f t="shared" si="54"/>
        <v>5697</v>
      </c>
      <c r="H279" s="8">
        <f t="shared" si="54"/>
        <v>5634</v>
      </c>
      <c r="I279" s="8">
        <f t="shared" si="54"/>
        <v>6472</v>
      </c>
      <c r="J279" s="8">
        <f t="shared" si="54"/>
        <v>8085</v>
      </c>
      <c r="K279" s="8">
        <f t="shared" si="54"/>
        <v>8132</v>
      </c>
      <c r="L279" s="8">
        <v>4521</v>
      </c>
      <c r="M279" s="8">
        <f t="shared" si="40"/>
        <v>5320</v>
      </c>
      <c r="N279" s="9">
        <f t="shared" si="51"/>
        <v>64117</v>
      </c>
      <c r="O279" s="83"/>
      <c r="P279" s="83"/>
      <c r="Q279" s="83"/>
      <c r="R279" s="83"/>
      <c r="S279" s="325"/>
      <c r="T279" s="325"/>
      <c r="U279" s="325"/>
      <c r="V279" s="325"/>
      <c r="W279" s="325"/>
      <c r="X279" s="325"/>
      <c r="Y279" s="325"/>
      <c r="Z279" s="325"/>
      <c r="AA279" s="325"/>
      <c r="AB279" s="325"/>
      <c r="AC279" s="325"/>
      <c r="AD279" s="325"/>
      <c r="AE279" s="325"/>
      <c r="AF279" s="84"/>
    </row>
    <row r="280" spans="1:32" ht="34.5" customHeight="1" x14ac:dyDescent="0.35">
      <c r="A280" s="49" t="s">
        <v>106</v>
      </c>
      <c r="B280" s="8">
        <f t="shared" ref="B280:K280" si="55">+B201*0.03</f>
        <v>468</v>
      </c>
      <c r="C280" s="8">
        <f t="shared" si="55"/>
        <v>558.44999999999993</v>
      </c>
      <c r="D280" s="8">
        <f t="shared" si="55"/>
        <v>277.2</v>
      </c>
      <c r="E280" s="8">
        <f t="shared" si="55"/>
        <v>289.32</v>
      </c>
      <c r="F280" s="8">
        <f t="shared" si="55"/>
        <v>373.8</v>
      </c>
      <c r="G280" s="8">
        <f t="shared" si="55"/>
        <v>329.43</v>
      </c>
      <c r="H280" s="8">
        <f t="shared" si="55"/>
        <v>626.4</v>
      </c>
      <c r="I280" s="8">
        <f t="shared" si="55"/>
        <v>421.34999999999997</v>
      </c>
      <c r="J280" s="8">
        <f t="shared" si="55"/>
        <v>708.36</v>
      </c>
      <c r="K280" s="8">
        <f t="shared" si="55"/>
        <v>756.44999999999993</v>
      </c>
      <c r="L280" s="8">
        <v>493.79999999999995</v>
      </c>
      <c r="M280" s="8">
        <f>+M201*0.03</f>
        <v>859.35</v>
      </c>
      <c r="N280" s="9">
        <f t="shared" si="51"/>
        <v>6161.9100000000008</v>
      </c>
      <c r="O280" s="83"/>
      <c r="P280" s="83"/>
      <c r="Q280" s="83"/>
      <c r="R280" s="83"/>
      <c r="S280" s="325"/>
      <c r="T280" s="325"/>
      <c r="U280" s="325"/>
      <c r="V280" s="325"/>
      <c r="W280" s="325"/>
      <c r="X280" s="325"/>
      <c r="Y280" s="325"/>
      <c r="Z280" s="325"/>
      <c r="AA280" s="325"/>
      <c r="AB280" s="325"/>
      <c r="AC280" s="325"/>
      <c r="AD280" s="325"/>
      <c r="AE280" s="325"/>
      <c r="AF280" s="84"/>
    </row>
    <row r="281" spans="1:32" ht="34.5" customHeight="1" x14ac:dyDescent="0.35">
      <c r="A281" s="49" t="s">
        <v>107</v>
      </c>
      <c r="B281" s="8">
        <f t="shared" ref="B281:K281" si="56">+B202</f>
        <v>276</v>
      </c>
      <c r="C281" s="8">
        <f t="shared" si="56"/>
        <v>3267</v>
      </c>
      <c r="D281" s="8">
        <f t="shared" si="56"/>
        <v>3796</v>
      </c>
      <c r="E281" s="8">
        <f t="shared" si="56"/>
        <v>3439</v>
      </c>
      <c r="F281" s="8">
        <f t="shared" si="56"/>
        <v>402</v>
      </c>
      <c r="G281" s="8">
        <f t="shared" si="56"/>
        <v>489</v>
      </c>
      <c r="H281" s="8">
        <f t="shared" si="56"/>
        <v>5289</v>
      </c>
      <c r="I281" s="8">
        <f t="shared" si="56"/>
        <v>218</v>
      </c>
      <c r="J281" s="8">
        <f t="shared" si="56"/>
        <v>2568</v>
      </c>
      <c r="K281" s="8">
        <f t="shared" si="56"/>
        <v>7549</v>
      </c>
      <c r="L281" s="8">
        <v>6224</v>
      </c>
      <c r="M281" s="8">
        <f>+M202</f>
        <v>8202</v>
      </c>
      <c r="N281" s="9">
        <f t="shared" si="51"/>
        <v>41719</v>
      </c>
      <c r="O281" s="83"/>
      <c r="P281" s="83"/>
      <c r="Q281" s="83"/>
      <c r="R281" s="83"/>
      <c r="S281" s="325"/>
      <c r="T281" s="325"/>
      <c r="U281" s="325"/>
      <c r="V281" s="325"/>
      <c r="W281" s="325"/>
      <c r="X281" s="325"/>
      <c r="Y281" s="325"/>
      <c r="Z281" s="325"/>
      <c r="AA281" s="325"/>
      <c r="AB281" s="325"/>
      <c r="AC281" s="325"/>
      <c r="AD281" s="325"/>
      <c r="AE281" s="325"/>
      <c r="AF281" s="84"/>
    </row>
    <row r="282" spans="1:32" ht="34.5" customHeight="1" x14ac:dyDescent="0.35">
      <c r="A282" s="49" t="s">
        <v>36</v>
      </c>
      <c r="B282" s="8">
        <f t="shared" ref="B282:K282" si="57">+B203</f>
        <v>4301</v>
      </c>
      <c r="C282" s="8">
        <f t="shared" si="57"/>
        <v>13542</v>
      </c>
      <c r="D282" s="8">
        <f t="shared" si="57"/>
        <v>5421</v>
      </c>
      <c r="E282" s="8">
        <f t="shared" si="57"/>
        <v>7514</v>
      </c>
      <c r="F282" s="8">
        <f t="shared" si="57"/>
        <v>5012</v>
      </c>
      <c r="G282" s="8">
        <f t="shared" si="57"/>
        <v>5202</v>
      </c>
      <c r="H282" s="8">
        <f t="shared" si="57"/>
        <v>4895</v>
      </c>
      <c r="I282" s="8">
        <f t="shared" si="57"/>
        <v>5012</v>
      </c>
      <c r="J282" s="8">
        <f t="shared" si="57"/>
        <v>4214</v>
      </c>
      <c r="K282" s="8">
        <f t="shared" si="57"/>
        <v>7321</v>
      </c>
      <c r="L282" s="8">
        <v>4758</v>
      </c>
      <c r="M282" s="8">
        <f>+M203</f>
        <v>5116</v>
      </c>
      <c r="N282" s="9">
        <f t="shared" si="51"/>
        <v>72308</v>
      </c>
      <c r="O282" s="83"/>
      <c r="P282" s="83"/>
      <c r="Q282" s="83"/>
      <c r="R282" s="83"/>
      <c r="S282" s="325"/>
      <c r="T282" s="325"/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84"/>
    </row>
    <row r="283" spans="1:32" ht="34.5" customHeight="1" x14ac:dyDescent="0.35">
      <c r="A283" s="49" t="s">
        <v>108</v>
      </c>
      <c r="B283" s="8">
        <f t="shared" ref="B283:K283" si="58">+B204</f>
        <v>308</v>
      </c>
      <c r="C283" s="8">
        <f t="shared" si="58"/>
        <v>414</v>
      </c>
      <c r="D283" s="8">
        <f t="shared" si="58"/>
        <v>498</v>
      </c>
      <c r="E283" s="8">
        <f t="shared" si="58"/>
        <v>694</v>
      </c>
      <c r="F283" s="8">
        <f t="shared" si="58"/>
        <v>577</v>
      </c>
      <c r="G283" s="8">
        <f t="shared" si="58"/>
        <v>486</v>
      </c>
      <c r="H283" s="8">
        <f t="shared" si="58"/>
        <v>774</v>
      </c>
      <c r="I283" s="8">
        <f t="shared" si="58"/>
        <v>1448</v>
      </c>
      <c r="J283" s="8">
        <f t="shared" si="58"/>
        <v>1600</v>
      </c>
      <c r="K283" s="8">
        <f t="shared" si="58"/>
        <v>1689</v>
      </c>
      <c r="L283" s="8">
        <v>1864</v>
      </c>
      <c r="M283" s="8">
        <f>+M204</f>
        <v>384</v>
      </c>
      <c r="N283" s="9">
        <f t="shared" si="51"/>
        <v>10736</v>
      </c>
      <c r="O283" s="83"/>
      <c r="P283" s="83"/>
      <c r="Q283" s="83"/>
      <c r="R283" s="83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84"/>
    </row>
    <row r="284" spans="1:32" ht="34.5" customHeight="1" x14ac:dyDescent="0.35">
      <c r="A284" s="49" t="s">
        <v>39</v>
      </c>
      <c r="B284" s="8">
        <f t="shared" ref="B284:K284" si="59">+B205*12</f>
        <v>1345308</v>
      </c>
      <c r="C284" s="8">
        <f t="shared" si="59"/>
        <v>1839048</v>
      </c>
      <c r="D284" s="8">
        <f t="shared" si="59"/>
        <v>1063164</v>
      </c>
      <c r="E284" s="8">
        <f t="shared" si="59"/>
        <v>138504</v>
      </c>
      <c r="F284" s="8">
        <f t="shared" si="59"/>
        <v>318144</v>
      </c>
      <c r="G284" s="8">
        <f t="shared" si="59"/>
        <v>1198464</v>
      </c>
      <c r="H284" s="8">
        <f t="shared" si="59"/>
        <v>1130520.0000000002</v>
      </c>
      <c r="I284" s="8">
        <f t="shared" si="59"/>
        <v>1356216</v>
      </c>
      <c r="J284" s="8">
        <f t="shared" si="59"/>
        <v>1651068</v>
      </c>
      <c r="K284" s="8">
        <f t="shared" si="59"/>
        <v>1801848</v>
      </c>
      <c r="L284" s="8">
        <v>985740</v>
      </c>
      <c r="M284" s="8">
        <f>+M205*12</f>
        <v>1382892</v>
      </c>
      <c r="N284" s="9">
        <f t="shared" si="18"/>
        <v>14210916</v>
      </c>
      <c r="O284" s="83"/>
      <c r="P284" s="83"/>
      <c r="Q284" s="83"/>
      <c r="R284" s="83"/>
      <c r="S284" s="325"/>
      <c r="T284" s="325"/>
      <c r="U284" s="325"/>
      <c r="V284" s="325"/>
      <c r="W284" s="325"/>
      <c r="X284" s="325"/>
      <c r="Y284" s="325"/>
      <c r="Z284" s="325"/>
      <c r="AA284" s="325"/>
      <c r="AB284" s="325"/>
      <c r="AC284" s="325"/>
      <c r="AD284" s="325"/>
      <c r="AE284" s="325"/>
      <c r="AF284" s="84"/>
    </row>
    <row r="285" spans="1:32" ht="34.5" customHeight="1" x14ac:dyDescent="0.35">
      <c r="A285" s="49" t="s">
        <v>40</v>
      </c>
      <c r="B285" s="8">
        <f t="shared" ref="B285:K285" si="60">+B206*3</f>
        <v>66603</v>
      </c>
      <c r="C285" s="8">
        <f t="shared" si="60"/>
        <v>89562</v>
      </c>
      <c r="D285" s="8">
        <f t="shared" si="60"/>
        <v>39072</v>
      </c>
      <c r="E285" s="8">
        <f t="shared" si="60"/>
        <v>32634</v>
      </c>
      <c r="F285" s="8">
        <f t="shared" si="60"/>
        <v>105372</v>
      </c>
      <c r="G285" s="8">
        <f t="shared" si="60"/>
        <v>67377</v>
      </c>
      <c r="H285" s="8">
        <f t="shared" si="60"/>
        <v>73794</v>
      </c>
      <c r="I285" s="8">
        <f t="shared" si="60"/>
        <v>65691</v>
      </c>
      <c r="J285" s="8">
        <f t="shared" si="60"/>
        <v>95685</v>
      </c>
      <c r="K285" s="8">
        <f t="shared" si="60"/>
        <v>82623</v>
      </c>
      <c r="L285" s="8">
        <v>76242</v>
      </c>
      <c r="M285" s="8">
        <f>+M206*3</f>
        <v>106251</v>
      </c>
      <c r="N285" s="9">
        <f t="shared" si="18"/>
        <v>900906</v>
      </c>
      <c r="O285" s="83"/>
      <c r="P285" s="83"/>
      <c r="Q285" s="83"/>
      <c r="R285" s="83"/>
      <c r="S285" s="325"/>
      <c r="T285" s="325"/>
      <c r="U285" s="325"/>
      <c r="V285" s="325"/>
      <c r="W285" s="325"/>
      <c r="X285" s="325"/>
      <c r="Y285" s="325"/>
      <c r="Z285" s="325"/>
      <c r="AA285" s="325"/>
      <c r="AB285" s="325"/>
      <c r="AC285" s="325"/>
      <c r="AD285" s="325"/>
      <c r="AE285" s="325"/>
      <c r="AF285" s="84"/>
    </row>
    <row r="286" spans="1:32" ht="34.5" customHeight="1" x14ac:dyDescent="0.35">
      <c r="A286" s="49" t="s">
        <v>41</v>
      </c>
      <c r="B286" s="8">
        <f t="shared" ref="B286:K286" si="61">+B207*60</f>
        <v>1367340.0000000002</v>
      </c>
      <c r="C286" s="8">
        <f t="shared" si="61"/>
        <v>1592640</v>
      </c>
      <c r="D286" s="8">
        <f t="shared" si="61"/>
        <v>1167420</v>
      </c>
      <c r="E286" s="8">
        <f t="shared" si="61"/>
        <v>1793880</v>
      </c>
      <c r="F286" s="8">
        <f t="shared" si="61"/>
        <v>2055060</v>
      </c>
      <c r="G286" s="8">
        <f t="shared" si="61"/>
        <v>1792740</v>
      </c>
      <c r="H286" s="8">
        <f t="shared" si="61"/>
        <v>1705020</v>
      </c>
      <c r="I286" s="8">
        <f t="shared" si="61"/>
        <v>2007060</v>
      </c>
      <c r="J286" s="8">
        <f t="shared" si="61"/>
        <v>2009220</v>
      </c>
      <c r="K286" s="8">
        <f t="shared" si="61"/>
        <v>1874640.0000000002</v>
      </c>
      <c r="L286" s="8">
        <v>3053940</v>
      </c>
      <c r="M286" s="8">
        <f>+M207*60</f>
        <v>2213879.9999999995</v>
      </c>
      <c r="N286" s="9">
        <f t="shared" si="18"/>
        <v>22632840</v>
      </c>
      <c r="O286" s="83"/>
      <c r="P286" s="83"/>
      <c r="Q286" s="83"/>
      <c r="R286" s="83"/>
      <c r="S286" s="325"/>
      <c r="T286" s="325"/>
      <c r="U286" s="325"/>
      <c r="V286" s="325"/>
      <c r="W286" s="325"/>
      <c r="X286" s="325"/>
      <c r="Y286" s="325"/>
      <c r="Z286" s="325"/>
      <c r="AA286" s="325"/>
      <c r="AB286" s="325"/>
      <c r="AC286" s="325"/>
      <c r="AD286" s="325"/>
      <c r="AE286" s="325"/>
      <c r="AF286" s="84"/>
    </row>
    <row r="287" spans="1:32" ht="34.5" customHeight="1" x14ac:dyDescent="0.35">
      <c r="A287" s="49" t="s">
        <v>72</v>
      </c>
      <c r="B287" s="8">
        <f t="shared" ref="B287:K287" si="62">+B208*35</f>
        <v>39200</v>
      </c>
      <c r="C287" s="8">
        <f t="shared" si="62"/>
        <v>75355</v>
      </c>
      <c r="D287" s="8">
        <f t="shared" si="62"/>
        <v>29820</v>
      </c>
      <c r="E287" s="8">
        <f t="shared" si="62"/>
        <v>39200</v>
      </c>
      <c r="F287" s="8">
        <f t="shared" si="62"/>
        <v>35840</v>
      </c>
      <c r="G287" s="8">
        <f t="shared" si="62"/>
        <v>84350</v>
      </c>
      <c r="H287" s="8">
        <f t="shared" si="62"/>
        <v>49805</v>
      </c>
      <c r="I287" s="8">
        <f t="shared" si="62"/>
        <v>45430</v>
      </c>
      <c r="J287" s="8">
        <f t="shared" si="62"/>
        <v>24920</v>
      </c>
      <c r="K287" s="8">
        <f t="shared" si="62"/>
        <v>34965</v>
      </c>
      <c r="L287" s="8">
        <v>393575</v>
      </c>
      <c r="M287" s="8">
        <f>+M208*35</f>
        <v>34615</v>
      </c>
      <c r="N287" s="9">
        <f t="shared" si="18"/>
        <v>887075</v>
      </c>
      <c r="O287" s="83"/>
      <c r="P287" s="83"/>
      <c r="Q287" s="83"/>
      <c r="R287" s="83"/>
      <c r="S287" s="325"/>
      <c r="T287" s="325"/>
      <c r="U287" s="325"/>
      <c r="V287" s="325"/>
      <c r="W287" s="325"/>
      <c r="X287" s="325"/>
      <c r="Y287" s="325"/>
      <c r="Z287" s="325"/>
      <c r="AA287" s="325"/>
      <c r="AB287" s="325"/>
      <c r="AC287" s="325"/>
      <c r="AD287" s="325"/>
      <c r="AE287" s="325"/>
      <c r="AF287" s="84"/>
    </row>
    <row r="288" spans="1:32" ht="34.5" customHeight="1" x14ac:dyDescent="0.35">
      <c r="A288" s="49" t="s">
        <v>42</v>
      </c>
      <c r="B288" s="8">
        <f t="shared" ref="B288:K288" si="63">+B209*5</f>
        <v>456020</v>
      </c>
      <c r="C288" s="8">
        <f t="shared" si="63"/>
        <v>462820</v>
      </c>
      <c r="D288" s="8">
        <f t="shared" si="63"/>
        <v>262285</v>
      </c>
      <c r="E288" s="8">
        <f t="shared" si="63"/>
        <v>237705</v>
      </c>
      <c r="F288" s="8">
        <f t="shared" si="63"/>
        <v>226070</v>
      </c>
      <c r="G288" s="8">
        <f t="shared" si="63"/>
        <v>137725</v>
      </c>
      <c r="H288" s="8">
        <f t="shared" si="63"/>
        <v>69495</v>
      </c>
      <c r="I288" s="8">
        <f t="shared" si="63"/>
        <v>47560</v>
      </c>
      <c r="J288" s="8">
        <f t="shared" si="63"/>
        <v>72559.999999999985</v>
      </c>
      <c r="K288" s="8">
        <f t="shared" si="63"/>
        <v>129980</v>
      </c>
      <c r="L288" s="8">
        <v>308370</v>
      </c>
      <c r="M288" s="8">
        <f>+M209*5</f>
        <v>588739.99999999988</v>
      </c>
      <c r="N288" s="9">
        <f t="shared" si="18"/>
        <v>2999330</v>
      </c>
      <c r="O288" s="83"/>
      <c r="P288" s="83"/>
      <c r="Q288" s="83"/>
      <c r="R288" s="83"/>
      <c r="S288" s="325"/>
      <c r="T288" s="325"/>
      <c r="U288" s="325"/>
      <c r="V288" s="325"/>
      <c r="W288" s="325"/>
      <c r="X288" s="325"/>
      <c r="Y288" s="325"/>
      <c r="Z288" s="325"/>
      <c r="AA288" s="325"/>
      <c r="AB288" s="325"/>
      <c r="AC288" s="325"/>
      <c r="AD288" s="325"/>
      <c r="AE288" s="325"/>
      <c r="AF288" s="84"/>
    </row>
    <row r="289" spans="1:32" ht="34.5" customHeight="1" x14ac:dyDescent="0.35">
      <c r="A289" s="49" t="s">
        <v>43</v>
      </c>
      <c r="B289" s="8">
        <f t="shared" ref="B289:K289" si="64">+B210*50</f>
        <v>445599.99999999988</v>
      </c>
      <c r="C289" s="8">
        <f t="shared" si="64"/>
        <v>992500</v>
      </c>
      <c r="D289" s="8">
        <f t="shared" si="64"/>
        <v>1100700</v>
      </c>
      <c r="E289" s="8">
        <f t="shared" si="64"/>
        <v>672850</v>
      </c>
      <c r="F289" s="8">
        <f t="shared" si="64"/>
        <v>571050</v>
      </c>
      <c r="G289" s="8">
        <f t="shared" si="64"/>
        <v>663400</v>
      </c>
      <c r="H289" s="8">
        <f t="shared" si="64"/>
        <v>701050</v>
      </c>
      <c r="I289" s="8">
        <f t="shared" si="64"/>
        <v>585500</v>
      </c>
      <c r="J289" s="8">
        <f t="shared" si="64"/>
        <v>812250</v>
      </c>
      <c r="K289" s="8">
        <f t="shared" si="64"/>
        <v>789449.99999999988</v>
      </c>
      <c r="L289" s="8">
        <v>631050</v>
      </c>
      <c r="M289" s="8">
        <f>+M210*50</f>
        <v>1009700</v>
      </c>
      <c r="N289" s="9">
        <f t="shared" si="18"/>
        <v>8975100</v>
      </c>
      <c r="O289" s="83"/>
      <c r="P289" s="83"/>
      <c r="Q289" s="83"/>
      <c r="R289" s="83"/>
      <c r="S289" s="325"/>
      <c r="T289" s="325"/>
      <c r="U289" s="325"/>
      <c r="V289" s="325"/>
      <c r="W289" s="325"/>
      <c r="X289" s="325"/>
      <c r="Y289" s="325"/>
      <c r="Z289" s="325"/>
      <c r="AA289" s="325"/>
      <c r="AB289" s="325"/>
      <c r="AC289" s="325"/>
      <c r="AD289" s="325"/>
      <c r="AE289" s="325"/>
      <c r="AF289" s="84"/>
    </row>
    <row r="290" spans="1:32" ht="34.5" customHeight="1" x14ac:dyDescent="0.35">
      <c r="A290" s="49" t="s">
        <v>73</v>
      </c>
      <c r="B290" s="8">
        <f t="shared" ref="B290:K290" si="65">+B211*1.3</f>
        <v>55883.1</v>
      </c>
      <c r="C290" s="8">
        <f t="shared" si="65"/>
        <v>56663.100000000013</v>
      </c>
      <c r="D290" s="8">
        <f t="shared" si="65"/>
        <v>36994.1</v>
      </c>
      <c r="E290" s="8">
        <f t="shared" si="65"/>
        <v>41081.300000000003</v>
      </c>
      <c r="F290" s="8">
        <f t="shared" si="65"/>
        <v>52999.700000000004</v>
      </c>
      <c r="G290" s="8">
        <f t="shared" si="65"/>
        <v>55736.200000000004</v>
      </c>
      <c r="H290" s="8">
        <f t="shared" si="65"/>
        <v>89645.400000000009</v>
      </c>
      <c r="I290" s="8">
        <f t="shared" si="65"/>
        <v>93800.2</v>
      </c>
      <c r="J290" s="8">
        <f t="shared" si="65"/>
        <v>72104.5</v>
      </c>
      <c r="K290" s="8">
        <f t="shared" si="65"/>
        <v>76250.200000000012</v>
      </c>
      <c r="L290" s="8">
        <v>60006.700000000004</v>
      </c>
      <c r="M290" s="8">
        <f>+M211*1.3</f>
        <v>50697.4</v>
      </c>
      <c r="N290" s="9">
        <f t="shared" si="18"/>
        <v>741861.9</v>
      </c>
      <c r="O290" s="83"/>
      <c r="P290" s="83"/>
      <c r="Q290" s="83"/>
      <c r="R290" s="83"/>
      <c r="S290" s="325"/>
      <c r="T290" s="325"/>
      <c r="U290" s="325"/>
      <c r="V290" s="325"/>
      <c r="W290" s="325"/>
      <c r="X290" s="325"/>
      <c r="Y290" s="325"/>
      <c r="Z290" s="325"/>
      <c r="AA290" s="325"/>
      <c r="AB290" s="325"/>
      <c r="AC290" s="325"/>
      <c r="AD290" s="325"/>
      <c r="AE290" s="325"/>
      <c r="AF290" s="84"/>
    </row>
    <row r="291" spans="1:32" ht="34.5" customHeight="1" x14ac:dyDescent="0.35">
      <c r="A291" s="49" t="s">
        <v>74</v>
      </c>
      <c r="B291" s="8">
        <f t="shared" ref="B291:K291" si="66">+B212*8</f>
        <v>22271.999999999996</v>
      </c>
      <c r="C291" s="8">
        <f t="shared" si="66"/>
        <v>16816</v>
      </c>
      <c r="D291" s="8">
        <f t="shared" si="66"/>
        <v>7176</v>
      </c>
      <c r="E291" s="8">
        <f t="shared" si="66"/>
        <v>7192</v>
      </c>
      <c r="F291" s="8">
        <f t="shared" si="66"/>
        <v>2560</v>
      </c>
      <c r="G291" s="8">
        <f t="shared" si="66"/>
        <v>7616</v>
      </c>
      <c r="H291" s="8">
        <f t="shared" si="66"/>
        <v>288</v>
      </c>
      <c r="I291" s="8">
        <f t="shared" si="66"/>
        <v>0</v>
      </c>
      <c r="J291" s="8">
        <f t="shared" si="66"/>
        <v>2032</v>
      </c>
      <c r="K291" s="8">
        <f t="shared" si="66"/>
        <v>4624</v>
      </c>
      <c r="L291" s="8">
        <v>18832</v>
      </c>
      <c r="M291" s="8">
        <f>+M212*8</f>
        <v>62032.000000000007</v>
      </c>
      <c r="N291" s="9">
        <f t="shared" si="18"/>
        <v>151440</v>
      </c>
      <c r="O291" s="83"/>
      <c r="P291" s="83"/>
      <c r="Q291" s="83"/>
      <c r="R291" s="83"/>
      <c r="S291" s="325"/>
      <c r="T291" s="325"/>
      <c r="U291" s="325"/>
      <c r="V291" s="325"/>
      <c r="W291" s="325"/>
      <c r="X291" s="325"/>
      <c r="Y291" s="325"/>
      <c r="Z291" s="325"/>
      <c r="AA291" s="325"/>
      <c r="AB291" s="325"/>
      <c r="AC291" s="325"/>
      <c r="AD291" s="325"/>
      <c r="AE291" s="325"/>
      <c r="AF291" s="84"/>
    </row>
    <row r="292" spans="1:32" ht="34.5" customHeight="1" x14ac:dyDescent="0.35">
      <c r="A292" s="49" t="s">
        <v>44</v>
      </c>
      <c r="B292" s="8">
        <f t="shared" ref="B292:K292" si="67">+B213*4.7</f>
        <v>121612.5</v>
      </c>
      <c r="C292" s="8">
        <f t="shared" si="67"/>
        <v>43305.8</v>
      </c>
      <c r="D292" s="8">
        <f t="shared" si="67"/>
        <v>28148.3</v>
      </c>
      <c r="E292" s="8">
        <f t="shared" si="67"/>
        <v>587.5</v>
      </c>
      <c r="F292" s="8">
        <f t="shared" si="67"/>
        <v>3760</v>
      </c>
      <c r="G292" s="8">
        <f t="shared" si="67"/>
        <v>296.10000000000002</v>
      </c>
      <c r="H292" s="8">
        <f t="shared" si="67"/>
        <v>1410</v>
      </c>
      <c r="I292" s="8">
        <f t="shared" si="67"/>
        <v>521.70000000000005</v>
      </c>
      <c r="J292" s="8">
        <f t="shared" si="67"/>
        <v>1414.7</v>
      </c>
      <c r="K292" s="8">
        <f t="shared" si="67"/>
        <v>972.90000000000009</v>
      </c>
      <c r="L292" s="8">
        <v>72022.8</v>
      </c>
      <c r="M292" s="8">
        <f>+M213*4.7</f>
        <v>99381.5</v>
      </c>
      <c r="N292" s="9">
        <f t="shared" si="18"/>
        <v>373433.8</v>
      </c>
      <c r="O292" s="83"/>
      <c r="P292" s="83"/>
      <c r="Q292" s="83"/>
      <c r="R292" s="83"/>
      <c r="S292" s="325"/>
      <c r="T292" s="325"/>
      <c r="U292" s="325"/>
      <c r="V292" s="325"/>
      <c r="W292" s="325"/>
      <c r="X292" s="325"/>
      <c r="Y292" s="325"/>
      <c r="Z292" s="325"/>
      <c r="AA292" s="325"/>
      <c r="AB292" s="325"/>
      <c r="AC292" s="325"/>
      <c r="AD292" s="325"/>
      <c r="AE292" s="325"/>
      <c r="AF292" s="84"/>
    </row>
    <row r="293" spans="1:32" ht="34.5" customHeight="1" x14ac:dyDescent="0.35">
      <c r="A293" s="49" t="s">
        <v>109</v>
      </c>
      <c r="B293" s="8">
        <f t="shared" ref="B293:K293" si="68">+B214</f>
        <v>4628</v>
      </c>
      <c r="C293" s="8">
        <f t="shared" si="68"/>
        <v>2671</v>
      </c>
      <c r="D293" s="8">
        <f t="shared" si="68"/>
        <v>6698</v>
      </c>
      <c r="E293" s="8">
        <f t="shared" si="68"/>
        <v>7330</v>
      </c>
      <c r="F293" s="8">
        <f t="shared" si="68"/>
        <v>4267</v>
      </c>
      <c r="G293" s="8">
        <f t="shared" si="68"/>
        <v>7841</v>
      </c>
      <c r="H293" s="8">
        <f t="shared" si="68"/>
        <v>14581</v>
      </c>
      <c r="I293" s="8">
        <f t="shared" si="68"/>
        <v>6590</v>
      </c>
      <c r="J293" s="8">
        <f t="shared" si="68"/>
        <v>9907</v>
      </c>
      <c r="K293" s="8">
        <f t="shared" si="68"/>
        <v>16170.000000000002</v>
      </c>
      <c r="L293" s="8">
        <v>14937</v>
      </c>
      <c r="M293" s="8">
        <f>+M214</f>
        <v>5288</v>
      </c>
      <c r="N293" s="9">
        <f t="shared" ref="N293:N300" si="69">SUM(B293:M293)</f>
        <v>100908</v>
      </c>
      <c r="O293" s="83"/>
      <c r="P293" s="83"/>
      <c r="Q293" s="83"/>
      <c r="R293" s="83"/>
      <c r="S293" s="325"/>
      <c r="T293" s="325"/>
      <c r="U293" s="325"/>
      <c r="V293" s="325"/>
      <c r="W293" s="325"/>
      <c r="X293" s="325"/>
      <c r="Y293" s="325"/>
      <c r="Z293" s="325"/>
      <c r="AA293" s="325"/>
      <c r="AB293" s="325"/>
      <c r="AC293" s="325"/>
      <c r="AD293" s="325"/>
      <c r="AE293" s="325"/>
      <c r="AF293" s="84"/>
    </row>
    <row r="294" spans="1:32" ht="34.5" customHeight="1" x14ac:dyDescent="0.35">
      <c r="A294" s="49" t="s">
        <v>110</v>
      </c>
      <c r="B294" s="8">
        <f t="shared" ref="B294:K294" si="70">+B215*35</f>
        <v>16170</v>
      </c>
      <c r="C294" s="8">
        <f t="shared" si="70"/>
        <v>17885</v>
      </c>
      <c r="D294" s="8">
        <f t="shared" si="70"/>
        <v>22050</v>
      </c>
      <c r="E294" s="8">
        <f t="shared" si="70"/>
        <v>22435</v>
      </c>
      <c r="F294" s="8">
        <f t="shared" si="70"/>
        <v>14315</v>
      </c>
      <c r="G294" s="8">
        <f t="shared" si="70"/>
        <v>21630</v>
      </c>
      <c r="H294" s="8">
        <f t="shared" si="70"/>
        <v>25060</v>
      </c>
      <c r="I294" s="8">
        <f t="shared" si="70"/>
        <v>24850</v>
      </c>
      <c r="J294" s="8">
        <f t="shared" si="70"/>
        <v>116025</v>
      </c>
      <c r="K294" s="8">
        <f t="shared" si="70"/>
        <v>34545</v>
      </c>
      <c r="L294" s="8">
        <v>38290</v>
      </c>
      <c r="M294" s="8">
        <f>+M215*35</f>
        <v>9240</v>
      </c>
      <c r="N294" s="9">
        <f t="shared" si="69"/>
        <v>362495</v>
      </c>
      <c r="O294" s="83"/>
      <c r="P294" s="83"/>
      <c r="Q294" s="83"/>
      <c r="R294" s="83"/>
      <c r="S294" s="325"/>
      <c r="T294" s="325"/>
      <c r="U294" s="325"/>
      <c r="V294" s="325"/>
      <c r="W294" s="325"/>
      <c r="X294" s="325"/>
      <c r="Y294" s="325"/>
      <c r="Z294" s="325"/>
      <c r="AA294" s="325"/>
      <c r="AB294" s="325"/>
      <c r="AC294" s="325"/>
      <c r="AD294" s="325"/>
      <c r="AE294" s="325"/>
      <c r="AF294" s="84"/>
    </row>
    <row r="295" spans="1:32" ht="34.5" customHeight="1" x14ac:dyDescent="0.35">
      <c r="A295" s="49" t="s">
        <v>111</v>
      </c>
      <c r="B295" s="8">
        <f t="shared" ref="B295:K295" si="71">+B216*20</f>
        <v>12660</v>
      </c>
      <c r="C295" s="8">
        <f t="shared" si="71"/>
        <v>3080</v>
      </c>
      <c r="D295" s="8">
        <f t="shared" si="71"/>
        <v>13420</v>
      </c>
      <c r="E295" s="8">
        <f t="shared" si="71"/>
        <v>1260</v>
      </c>
      <c r="F295" s="8">
        <f t="shared" si="71"/>
        <v>1120</v>
      </c>
      <c r="G295" s="8">
        <f t="shared" si="71"/>
        <v>12760</v>
      </c>
      <c r="H295" s="8">
        <f t="shared" si="71"/>
        <v>30960</v>
      </c>
      <c r="I295" s="8">
        <f t="shared" si="71"/>
        <v>20620</v>
      </c>
      <c r="J295" s="8">
        <f t="shared" si="71"/>
        <v>660</v>
      </c>
      <c r="K295" s="8">
        <f t="shared" si="71"/>
        <v>22600</v>
      </c>
      <c r="L295" s="8">
        <v>26480</v>
      </c>
      <c r="M295" s="8">
        <f>+M216*20</f>
        <v>12700</v>
      </c>
      <c r="N295" s="9">
        <f t="shared" si="69"/>
        <v>158320</v>
      </c>
      <c r="O295" s="83"/>
      <c r="P295" s="83"/>
      <c r="Q295" s="83"/>
      <c r="R295" s="83"/>
      <c r="S295" s="325"/>
      <c r="T295" s="325"/>
      <c r="U295" s="325"/>
      <c r="V295" s="325"/>
      <c r="W295" s="325"/>
      <c r="X295" s="325"/>
      <c r="Y295" s="325"/>
      <c r="Z295" s="325"/>
      <c r="AA295" s="325"/>
      <c r="AB295" s="325"/>
      <c r="AC295" s="325"/>
      <c r="AD295" s="325"/>
      <c r="AE295" s="325"/>
      <c r="AF295" s="84"/>
    </row>
    <row r="296" spans="1:32" ht="34.5" customHeight="1" x14ac:dyDescent="0.35">
      <c r="A296" s="49" t="s">
        <v>112</v>
      </c>
      <c r="B296" s="8">
        <f t="shared" ref="B296:K296" si="72">+B217*3</f>
        <v>6336</v>
      </c>
      <c r="C296" s="8">
        <f t="shared" si="72"/>
        <v>1884</v>
      </c>
      <c r="D296" s="8">
        <f t="shared" si="72"/>
        <v>2049</v>
      </c>
      <c r="E296" s="8">
        <f t="shared" si="72"/>
        <v>2625</v>
      </c>
      <c r="F296" s="8">
        <f t="shared" si="72"/>
        <v>2547</v>
      </c>
      <c r="G296" s="8">
        <f t="shared" si="72"/>
        <v>4818</v>
      </c>
      <c r="H296" s="8">
        <f t="shared" si="72"/>
        <v>2508</v>
      </c>
      <c r="I296" s="8">
        <f t="shared" si="72"/>
        <v>3747</v>
      </c>
      <c r="J296" s="8">
        <f t="shared" si="72"/>
        <v>3399</v>
      </c>
      <c r="K296" s="8">
        <f t="shared" si="72"/>
        <v>4017</v>
      </c>
      <c r="L296" s="8">
        <v>2652</v>
      </c>
      <c r="M296" s="8">
        <f>+M217*3</f>
        <v>6648</v>
      </c>
      <c r="N296" s="9">
        <f t="shared" si="69"/>
        <v>43230</v>
      </c>
      <c r="O296" s="83"/>
      <c r="P296" s="83"/>
      <c r="Q296" s="83"/>
      <c r="R296" s="83"/>
      <c r="S296" s="325"/>
      <c r="T296" s="325"/>
      <c r="U296" s="325"/>
      <c r="V296" s="325"/>
      <c r="W296" s="325"/>
      <c r="X296" s="325"/>
      <c r="Y296" s="325"/>
      <c r="Z296" s="325"/>
      <c r="AA296" s="325"/>
      <c r="AB296" s="325"/>
      <c r="AC296" s="325"/>
      <c r="AD296" s="325"/>
      <c r="AE296" s="325"/>
      <c r="AF296" s="84"/>
    </row>
    <row r="297" spans="1:32" ht="34.5" customHeight="1" x14ac:dyDescent="0.35">
      <c r="A297" s="49" t="s">
        <v>113</v>
      </c>
      <c r="B297" s="8">
        <f t="shared" ref="B297:K297" si="73">+B218*8</f>
        <v>0</v>
      </c>
      <c r="C297" s="8">
        <f t="shared" si="73"/>
        <v>40</v>
      </c>
      <c r="D297" s="8">
        <f t="shared" si="73"/>
        <v>17528</v>
      </c>
      <c r="E297" s="8">
        <f t="shared" si="73"/>
        <v>24000</v>
      </c>
      <c r="F297" s="8">
        <f t="shared" si="73"/>
        <v>5248</v>
      </c>
      <c r="G297" s="8">
        <f t="shared" si="73"/>
        <v>242152</v>
      </c>
      <c r="H297" s="8">
        <f t="shared" si="73"/>
        <v>300984</v>
      </c>
      <c r="I297" s="8">
        <f t="shared" si="73"/>
        <v>96200</v>
      </c>
      <c r="J297" s="8">
        <f t="shared" si="73"/>
        <v>84328</v>
      </c>
      <c r="K297" s="8">
        <f t="shared" si="73"/>
        <v>44160</v>
      </c>
      <c r="L297" s="8">
        <v>8424</v>
      </c>
      <c r="M297" s="8">
        <f>+M218*8</f>
        <v>280</v>
      </c>
      <c r="N297" s="9">
        <f t="shared" si="69"/>
        <v>823344</v>
      </c>
      <c r="O297" s="83"/>
      <c r="P297" s="83"/>
      <c r="Q297" s="83"/>
      <c r="R297" s="83"/>
      <c r="S297" s="325"/>
      <c r="T297" s="325"/>
      <c r="U297" s="325"/>
      <c r="V297" s="325"/>
      <c r="W297" s="325"/>
      <c r="X297" s="325"/>
      <c r="Y297" s="325"/>
      <c r="Z297" s="325"/>
      <c r="AA297" s="325"/>
      <c r="AB297" s="325"/>
      <c r="AC297" s="325"/>
      <c r="AD297" s="325"/>
      <c r="AE297" s="325"/>
      <c r="AF297" s="84"/>
    </row>
    <row r="298" spans="1:32" ht="34.5" customHeight="1" x14ac:dyDescent="0.35">
      <c r="A298" s="49" t="s">
        <v>114</v>
      </c>
      <c r="B298" s="8">
        <f t="shared" ref="B298:K298" si="74">+B219*150</f>
        <v>676050</v>
      </c>
      <c r="C298" s="8">
        <f t="shared" si="74"/>
        <v>901350</v>
      </c>
      <c r="D298" s="8">
        <f t="shared" si="74"/>
        <v>761850</v>
      </c>
      <c r="E298" s="8">
        <f t="shared" si="74"/>
        <v>541500</v>
      </c>
      <c r="F298" s="8">
        <f t="shared" si="74"/>
        <v>625500</v>
      </c>
      <c r="G298" s="8">
        <f t="shared" si="74"/>
        <v>794700</v>
      </c>
      <c r="H298" s="8">
        <f t="shared" si="74"/>
        <v>489300</v>
      </c>
      <c r="I298" s="8">
        <f t="shared" si="74"/>
        <v>533100</v>
      </c>
      <c r="J298" s="8">
        <f t="shared" si="74"/>
        <v>784050</v>
      </c>
      <c r="K298" s="8">
        <f t="shared" si="74"/>
        <v>985050</v>
      </c>
      <c r="L298" s="8">
        <v>482100</v>
      </c>
      <c r="M298" s="8">
        <f>+M219*150</f>
        <v>568800</v>
      </c>
      <c r="N298" s="9">
        <f t="shared" si="69"/>
        <v>8143350</v>
      </c>
      <c r="O298" s="83"/>
      <c r="P298" s="83"/>
      <c r="Q298" s="83"/>
      <c r="R298" s="83"/>
      <c r="S298" s="325"/>
      <c r="T298" s="325"/>
      <c r="U298" s="325"/>
      <c r="V298" s="325"/>
      <c r="W298" s="325"/>
      <c r="X298" s="325"/>
      <c r="Y298" s="325"/>
      <c r="Z298" s="325"/>
      <c r="AA298" s="325"/>
      <c r="AB298" s="325"/>
      <c r="AC298" s="325"/>
      <c r="AD298" s="325"/>
      <c r="AE298" s="325"/>
      <c r="AF298" s="84"/>
    </row>
    <row r="299" spans="1:32" ht="34.5" customHeight="1" x14ac:dyDescent="0.35">
      <c r="A299" s="49" t="s">
        <v>115</v>
      </c>
      <c r="B299" s="8">
        <f t="shared" ref="B299:K299" si="75">+B220</f>
        <v>17</v>
      </c>
      <c r="C299" s="8">
        <f t="shared" si="75"/>
        <v>12</v>
      </c>
      <c r="D299" s="8">
        <f t="shared" si="75"/>
        <v>0</v>
      </c>
      <c r="E299" s="8">
        <f t="shared" si="75"/>
        <v>0</v>
      </c>
      <c r="F299" s="8">
        <f t="shared" si="75"/>
        <v>2</v>
      </c>
      <c r="G299" s="8">
        <f t="shared" si="75"/>
        <v>40</v>
      </c>
      <c r="H299" s="8">
        <f t="shared" si="75"/>
        <v>167</v>
      </c>
      <c r="I299" s="8">
        <f t="shared" si="75"/>
        <v>289</v>
      </c>
      <c r="J299" s="8">
        <f t="shared" si="75"/>
        <v>439</v>
      </c>
      <c r="K299" s="8">
        <f t="shared" si="75"/>
        <v>345</v>
      </c>
      <c r="L299" s="8">
        <v>98</v>
      </c>
      <c r="M299" s="8">
        <f>+M220</f>
        <v>10</v>
      </c>
      <c r="N299" s="9">
        <f t="shared" si="69"/>
        <v>1419</v>
      </c>
      <c r="O299" s="83"/>
      <c r="P299" s="83"/>
      <c r="Q299" s="83"/>
      <c r="R299" s="83"/>
      <c r="S299" s="325"/>
      <c r="T299" s="325"/>
      <c r="U299" s="325"/>
      <c r="V299" s="325"/>
      <c r="W299" s="325"/>
      <c r="X299" s="325"/>
      <c r="Y299" s="325"/>
      <c r="Z299" s="325"/>
      <c r="AA299" s="325"/>
      <c r="AB299" s="325"/>
      <c r="AC299" s="325"/>
      <c r="AD299" s="325"/>
      <c r="AE299" s="325"/>
      <c r="AF299" s="84"/>
    </row>
    <row r="300" spans="1:32" ht="34.5" customHeight="1" x14ac:dyDescent="0.35">
      <c r="A300" s="49" t="s">
        <v>116</v>
      </c>
      <c r="B300" s="8">
        <f t="shared" ref="B300:K300" si="76">+B221*15</f>
        <v>63555</v>
      </c>
      <c r="C300" s="8">
        <f t="shared" si="76"/>
        <v>137820</v>
      </c>
      <c r="D300" s="8">
        <f t="shared" si="76"/>
        <v>331860</v>
      </c>
      <c r="E300" s="8">
        <f t="shared" si="76"/>
        <v>97590</v>
      </c>
      <c r="F300" s="8">
        <f t="shared" si="76"/>
        <v>108915</v>
      </c>
      <c r="G300" s="8">
        <f t="shared" si="76"/>
        <v>136635</v>
      </c>
      <c r="H300" s="8">
        <f t="shared" si="76"/>
        <v>135900</v>
      </c>
      <c r="I300" s="8">
        <f t="shared" si="76"/>
        <v>359280</v>
      </c>
      <c r="J300" s="8">
        <f t="shared" si="76"/>
        <v>182595</v>
      </c>
      <c r="K300" s="8">
        <f t="shared" si="76"/>
        <v>145905</v>
      </c>
      <c r="L300" s="8">
        <v>99150</v>
      </c>
      <c r="M300" s="8">
        <f>+M221*15</f>
        <v>115275</v>
      </c>
      <c r="N300" s="9">
        <f t="shared" si="69"/>
        <v>1914480</v>
      </c>
      <c r="O300" s="83"/>
      <c r="P300" s="83"/>
      <c r="Q300" s="83"/>
      <c r="R300" s="83"/>
      <c r="S300" s="325"/>
      <c r="T300" s="325"/>
      <c r="U300" s="325"/>
      <c r="V300" s="325"/>
      <c r="W300" s="325"/>
      <c r="X300" s="325"/>
      <c r="Y300" s="325"/>
      <c r="Z300" s="325"/>
      <c r="AA300" s="325"/>
      <c r="AB300" s="325"/>
      <c r="AC300" s="325"/>
      <c r="AD300" s="325"/>
      <c r="AE300" s="325"/>
      <c r="AF300" s="84"/>
    </row>
    <row r="301" spans="1:32" ht="34.5" customHeight="1" x14ac:dyDescent="0.35">
      <c r="A301" s="49" t="s">
        <v>45</v>
      </c>
      <c r="B301" s="8">
        <f t="shared" ref="B301:K301" si="77">+B222*0.6</f>
        <v>1817075.4</v>
      </c>
      <c r="C301" s="8">
        <f t="shared" si="77"/>
        <v>2093712.5999999999</v>
      </c>
      <c r="D301" s="8">
        <f t="shared" si="77"/>
        <v>2198526.6</v>
      </c>
      <c r="E301" s="8">
        <f t="shared" si="77"/>
        <v>2279993.4</v>
      </c>
      <c r="F301" s="8">
        <f t="shared" si="77"/>
        <v>2233875</v>
      </c>
      <c r="G301" s="8">
        <f t="shared" si="77"/>
        <v>2318529</v>
      </c>
      <c r="H301" s="8">
        <f t="shared" si="77"/>
        <v>2414463</v>
      </c>
      <c r="I301" s="8">
        <f t="shared" si="77"/>
        <v>2393852.4</v>
      </c>
      <c r="J301" s="8">
        <f t="shared" si="77"/>
        <v>2112984.6</v>
      </c>
      <c r="K301" s="8">
        <f t="shared" si="77"/>
        <v>2322614.4</v>
      </c>
      <c r="L301" s="8">
        <v>1652909.4</v>
      </c>
      <c r="M301" s="8">
        <f>+M222*0.6</f>
        <v>2081164.7999999998</v>
      </c>
      <c r="N301" s="9">
        <f t="shared" si="13"/>
        <v>25919700.599999998</v>
      </c>
      <c r="O301" s="83"/>
      <c r="P301" s="83"/>
      <c r="Q301" s="83"/>
      <c r="R301" s="83"/>
      <c r="S301" s="325"/>
      <c r="T301" s="325"/>
      <c r="U301" s="325"/>
      <c r="V301" s="325"/>
      <c r="W301" s="325"/>
      <c r="X301" s="325"/>
      <c r="Y301" s="325"/>
      <c r="Z301" s="325"/>
      <c r="AA301" s="325"/>
      <c r="AB301" s="325"/>
      <c r="AC301" s="325"/>
      <c r="AD301" s="325"/>
      <c r="AE301" s="325"/>
      <c r="AF301" s="84"/>
    </row>
    <row r="302" spans="1:32" ht="34.5" customHeight="1" x14ac:dyDescent="0.35">
      <c r="A302" s="49" t="s">
        <v>75</v>
      </c>
      <c r="B302" s="8">
        <f t="shared" ref="B302:K302" si="78">+B223*9</f>
        <v>1230750</v>
      </c>
      <c r="C302" s="8">
        <f t="shared" si="78"/>
        <v>1452780</v>
      </c>
      <c r="D302" s="8">
        <f t="shared" si="78"/>
        <v>1621115.9999999998</v>
      </c>
      <c r="E302" s="8">
        <f t="shared" si="78"/>
        <v>3167883</v>
      </c>
      <c r="F302" s="8">
        <f t="shared" si="78"/>
        <v>2727801</v>
      </c>
      <c r="G302" s="8">
        <f t="shared" si="78"/>
        <v>1815390</v>
      </c>
      <c r="H302" s="8">
        <f t="shared" si="78"/>
        <v>2095065.0000000002</v>
      </c>
      <c r="I302" s="8">
        <f t="shared" si="78"/>
        <v>2391201</v>
      </c>
      <c r="J302" s="8">
        <f t="shared" si="78"/>
        <v>1841301</v>
      </c>
      <c r="K302" s="8">
        <f t="shared" si="78"/>
        <v>1441926.0000000002</v>
      </c>
      <c r="L302" s="8">
        <v>1269189</v>
      </c>
      <c r="M302" s="8">
        <f>+M223*9</f>
        <v>1387943.8965952373</v>
      </c>
      <c r="N302" s="9">
        <f t="shared" si="13"/>
        <v>22442345.896595236</v>
      </c>
      <c r="O302" s="83"/>
      <c r="P302" s="83"/>
      <c r="Q302" s="83"/>
      <c r="R302" s="83"/>
      <c r="S302" s="325"/>
      <c r="T302" s="325"/>
      <c r="U302" s="325"/>
      <c r="V302" s="325"/>
      <c r="W302" s="325"/>
      <c r="X302" s="325"/>
      <c r="Y302" s="325"/>
      <c r="Z302" s="325"/>
      <c r="AA302" s="325"/>
      <c r="AB302" s="325"/>
      <c r="AC302" s="325"/>
      <c r="AD302" s="325"/>
      <c r="AE302" s="325"/>
      <c r="AF302" s="84"/>
    </row>
    <row r="303" spans="1:32" ht="28.5" customHeight="1" thickBot="1" x14ac:dyDescent="0.4">
      <c r="A303" s="136" t="s">
        <v>46</v>
      </c>
      <c r="B303" s="125">
        <f t="shared" ref="B303:M303" si="79">SUM(B241:B302)</f>
        <v>11530803.83</v>
      </c>
      <c r="C303" s="125">
        <f t="shared" si="79"/>
        <v>14454897.370000001</v>
      </c>
      <c r="D303" s="125">
        <f t="shared" si="79"/>
        <v>13800564.260000002</v>
      </c>
      <c r="E303" s="125">
        <f t="shared" si="79"/>
        <v>14970950.810000001</v>
      </c>
      <c r="F303" s="125">
        <f t="shared" si="79"/>
        <v>14208594.226694996</v>
      </c>
      <c r="G303" s="125">
        <f t="shared" si="79"/>
        <v>13297816.915277094</v>
      </c>
      <c r="H303" s="125">
        <f t="shared" si="79"/>
        <v>12578796.800000001</v>
      </c>
      <c r="I303" s="125">
        <f t="shared" si="79"/>
        <v>13594481.050000001</v>
      </c>
      <c r="J303" s="125">
        <f t="shared" si="79"/>
        <v>14326113.159999998</v>
      </c>
      <c r="K303" s="125">
        <f t="shared" si="79"/>
        <v>14212159.35</v>
      </c>
      <c r="L303" s="125">
        <f t="shared" si="79"/>
        <v>13578279.1</v>
      </c>
      <c r="M303" s="125">
        <f t="shared" si="79"/>
        <v>13183582.946595239</v>
      </c>
      <c r="N303" s="126">
        <f>SUM(N241:N302)</f>
        <v>163737039.81856734</v>
      </c>
      <c r="O303" s="83"/>
      <c r="P303" s="83"/>
      <c r="Q303" s="83"/>
      <c r="R303" s="83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1:32" s="93" customFormat="1" ht="23.25" x14ac:dyDescent="0.35">
      <c r="A304" s="437" t="s">
        <v>321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Z304" s="80"/>
      <c r="AA304" s="94"/>
      <c r="AB304" s="94"/>
    </row>
    <row r="305" spans="1:32" s="93" customFormat="1" ht="23.25" x14ac:dyDescent="0.3">
      <c r="A305" s="472" t="s">
        <v>323</v>
      </c>
      <c r="B305" s="472"/>
      <c r="C305" s="472"/>
      <c r="D305" s="472"/>
      <c r="E305" s="472"/>
      <c r="F305" s="472"/>
      <c r="G305" s="472"/>
      <c r="H305" s="472"/>
      <c r="I305" s="472"/>
      <c r="J305" s="472"/>
      <c r="K305" s="472"/>
      <c r="L305" s="472"/>
      <c r="M305" s="472"/>
      <c r="N305" s="472"/>
      <c r="Z305" s="80"/>
      <c r="AA305" s="94"/>
      <c r="AB305" s="94"/>
    </row>
    <row r="306" spans="1:32" s="93" customFormat="1" ht="26.25" x14ac:dyDescent="0.4">
      <c r="A306" s="437" t="s">
        <v>322</v>
      </c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Z306" s="80"/>
      <c r="AA306" s="94"/>
      <c r="AB306" s="94"/>
    </row>
    <row r="307" spans="1:32" s="93" customFormat="1" ht="20.25" x14ac:dyDescent="0.3">
      <c r="A307" s="85"/>
      <c r="Z307" s="80"/>
      <c r="AA307" s="94"/>
      <c r="AB307" s="94"/>
    </row>
    <row r="308" spans="1:32" s="84" customFormat="1" ht="21" x14ac:dyDescent="0.35">
      <c r="O308" s="83"/>
    </row>
    <row r="309" spans="1:32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1:32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1:32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1:32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1:32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4" spans="1:32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</row>
    <row r="315" spans="1:32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</row>
    <row r="316" spans="1:32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</row>
    <row r="317" spans="1:32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</row>
    <row r="318" spans="1:32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</row>
    <row r="319" spans="1:32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</row>
    <row r="320" spans="1:32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</row>
    <row r="321" spans="1:32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</row>
    <row r="322" spans="1:32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</row>
    <row r="323" spans="1:32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</row>
    <row r="324" spans="1:32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</row>
    <row r="325" spans="1:32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</row>
    <row r="326" spans="1:32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</row>
    <row r="327" spans="1:32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</row>
    <row r="328" spans="1:32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</row>
    <row r="329" spans="1:32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</row>
    <row r="330" spans="1:32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</row>
    <row r="331" spans="1:32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</row>
    <row r="332" spans="1:32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</row>
    <row r="333" spans="1:32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</row>
    <row r="334" spans="1:32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</row>
    <row r="335" spans="1:32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</row>
  </sheetData>
  <sheetProtection formatCells="0" formatColumns="0" formatRows="0" insertColumns="0" insertRows="0" insertHyperlinks="0" deleteColumns="0" deleteRows="0" sort="0" autoFilter="0" pivotTables="0"/>
  <mergeCells count="14">
    <mergeCell ref="A305:N305"/>
    <mergeCell ref="A2:N2"/>
    <mergeCell ref="A78:N78"/>
    <mergeCell ref="A159:N159"/>
    <mergeCell ref="A237:N237"/>
    <mergeCell ref="A238:N238"/>
    <mergeCell ref="A4:N4"/>
    <mergeCell ref="A5:N5"/>
    <mergeCell ref="A80:N80"/>
    <mergeCell ref="A81:N81"/>
    <mergeCell ref="A152:N152"/>
    <mergeCell ref="A156:N156"/>
    <mergeCell ref="A158:N158"/>
    <mergeCell ref="A235:N235"/>
  </mergeCells>
  <pageMargins left="0.25" right="0.24" top="0.39370078740157483" bottom="0.24" header="0.19685039370078741" footer="0"/>
  <pageSetup scale="31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7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D0B8F-6118-4F57-BF3C-30E337A02078}">
  <dimension ref="A1:AK1298"/>
  <sheetViews>
    <sheetView zoomScale="50" zoomScaleNormal="50" workbookViewId="0">
      <selection activeCell="G20" sqref="G20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299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7" t="s">
        <v>174</v>
      </c>
      <c r="B13" s="416">
        <v>394187</v>
      </c>
      <c r="C13" s="416">
        <v>456377</v>
      </c>
      <c r="D13" s="416">
        <v>189122</v>
      </c>
      <c r="E13" s="416">
        <v>79284</v>
      </c>
      <c r="F13" s="416">
        <v>108527</v>
      </c>
      <c r="G13" s="416">
        <v>460381</v>
      </c>
      <c r="H13" s="416">
        <v>409808</v>
      </c>
      <c r="I13" s="416">
        <v>112412</v>
      </c>
      <c r="J13" s="416">
        <v>72522</v>
      </c>
      <c r="K13" s="416">
        <v>77707</v>
      </c>
      <c r="L13" s="416">
        <v>16518</v>
      </c>
      <c r="M13" s="416">
        <v>36248</v>
      </c>
      <c r="N13" s="259">
        <f>SUM(B13:M13)</f>
        <v>2413093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8" t="s">
        <v>175</v>
      </c>
      <c r="B14" s="415">
        <v>25653</v>
      </c>
      <c r="C14" s="415">
        <v>21892</v>
      </c>
      <c r="D14" s="415">
        <v>24273</v>
      </c>
      <c r="E14" s="415">
        <v>45850</v>
      </c>
      <c r="F14" s="415">
        <v>86221</v>
      </c>
      <c r="G14" s="415">
        <v>58987</v>
      </c>
      <c r="H14" s="415">
        <v>30141</v>
      </c>
      <c r="I14" s="415">
        <v>23173</v>
      </c>
      <c r="J14" s="415">
        <v>30503</v>
      </c>
      <c r="K14" s="415">
        <v>20109</v>
      </c>
      <c r="L14" s="415">
        <v>30218</v>
      </c>
      <c r="M14" s="415">
        <v>26764</v>
      </c>
      <c r="N14" s="6">
        <f>SUM(B14:M14)</f>
        <v>423784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8" t="s">
        <v>176</v>
      </c>
      <c r="B15" s="415">
        <v>507</v>
      </c>
      <c r="C15" s="415">
        <v>2644</v>
      </c>
      <c r="D15" s="415">
        <v>1135</v>
      </c>
      <c r="E15" s="415">
        <v>4896</v>
      </c>
      <c r="F15" s="415">
        <v>9997</v>
      </c>
      <c r="G15" s="415">
        <v>577</v>
      </c>
      <c r="H15" s="415">
        <v>275</v>
      </c>
      <c r="I15" s="415">
        <v>65</v>
      </c>
      <c r="J15" s="415">
        <v>11768</v>
      </c>
      <c r="K15" s="415">
        <v>11633</v>
      </c>
      <c r="L15" s="415">
        <v>7752</v>
      </c>
      <c r="M15" s="415">
        <v>2630</v>
      </c>
      <c r="N15" s="6">
        <f t="shared" ref="N15:N46" si="0">SUM(B15:M15)</f>
        <v>53879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8" t="s">
        <v>177</v>
      </c>
      <c r="B16" s="415" t="s">
        <v>288</v>
      </c>
      <c r="C16" s="415">
        <v>20</v>
      </c>
      <c r="D16" s="415">
        <v>116</v>
      </c>
      <c r="E16" s="415" t="s">
        <v>288</v>
      </c>
      <c r="F16" s="415">
        <v>57</v>
      </c>
      <c r="G16" s="415">
        <v>39</v>
      </c>
      <c r="H16" s="415">
        <v>100</v>
      </c>
      <c r="I16" s="415">
        <v>15</v>
      </c>
      <c r="J16" s="415">
        <v>130</v>
      </c>
      <c r="K16" s="415">
        <v>7</v>
      </c>
      <c r="L16" s="415">
        <v>435</v>
      </c>
      <c r="M16" s="415">
        <v>50</v>
      </c>
      <c r="N16" s="6">
        <f t="shared" si="0"/>
        <v>969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8" t="s">
        <v>178</v>
      </c>
      <c r="B17" s="415">
        <v>1005</v>
      </c>
      <c r="C17" s="415">
        <v>1360</v>
      </c>
      <c r="D17" s="415">
        <v>1969</v>
      </c>
      <c r="E17" s="415">
        <v>5609</v>
      </c>
      <c r="F17" s="415">
        <v>6920</v>
      </c>
      <c r="G17" s="415">
        <v>2341</v>
      </c>
      <c r="H17" s="415">
        <v>712</v>
      </c>
      <c r="I17" s="415">
        <v>2595</v>
      </c>
      <c r="J17" s="415">
        <v>11002</v>
      </c>
      <c r="K17" s="415">
        <v>4361</v>
      </c>
      <c r="L17" s="415">
        <v>641</v>
      </c>
      <c r="M17" s="415">
        <v>572</v>
      </c>
      <c r="N17" s="6">
        <f t="shared" si="0"/>
        <v>39087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8" t="s">
        <v>179</v>
      </c>
      <c r="B18" s="415">
        <v>40820</v>
      </c>
      <c r="C18" s="415">
        <v>16969</v>
      </c>
      <c r="D18" s="415">
        <v>4960</v>
      </c>
      <c r="E18" s="415">
        <v>41723</v>
      </c>
      <c r="F18" s="415">
        <v>53407</v>
      </c>
      <c r="G18" s="415">
        <v>10634</v>
      </c>
      <c r="H18" s="415">
        <v>3952</v>
      </c>
      <c r="I18" s="415">
        <v>15639</v>
      </c>
      <c r="J18" s="415">
        <v>46615</v>
      </c>
      <c r="K18" s="415">
        <v>32866</v>
      </c>
      <c r="L18" s="415">
        <v>77234</v>
      </c>
      <c r="M18" s="415">
        <v>148361</v>
      </c>
      <c r="N18" s="6">
        <f t="shared" si="0"/>
        <v>493180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8" t="s">
        <v>180</v>
      </c>
      <c r="B19" s="415">
        <v>12625</v>
      </c>
      <c r="C19" s="415">
        <v>2974</v>
      </c>
      <c r="D19" s="415">
        <v>3001</v>
      </c>
      <c r="E19" s="415">
        <v>16927</v>
      </c>
      <c r="F19" s="415">
        <v>20030</v>
      </c>
      <c r="G19" s="415">
        <v>3146</v>
      </c>
      <c r="H19" s="415">
        <v>848</v>
      </c>
      <c r="I19" s="415">
        <v>3531</v>
      </c>
      <c r="J19" s="415">
        <v>12615</v>
      </c>
      <c r="K19" s="415">
        <v>17234</v>
      </c>
      <c r="L19" s="415">
        <v>4825</v>
      </c>
      <c r="M19" s="415">
        <v>19744</v>
      </c>
      <c r="N19" s="6">
        <f t="shared" si="0"/>
        <v>117500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8" t="s">
        <v>181</v>
      </c>
      <c r="B20" s="415">
        <v>703</v>
      </c>
      <c r="C20" s="415">
        <v>56</v>
      </c>
      <c r="D20" s="415">
        <v>23</v>
      </c>
      <c r="E20" s="415">
        <v>972</v>
      </c>
      <c r="F20" s="415">
        <v>3183</v>
      </c>
      <c r="G20" s="415">
        <v>324</v>
      </c>
      <c r="H20" s="415">
        <v>40</v>
      </c>
      <c r="I20" s="415">
        <v>171</v>
      </c>
      <c r="J20" s="415">
        <v>1940</v>
      </c>
      <c r="K20" s="415">
        <v>4702</v>
      </c>
      <c r="L20" s="415">
        <v>1074</v>
      </c>
      <c r="M20" s="415">
        <v>1335</v>
      </c>
      <c r="N20" s="6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8" t="s">
        <v>182</v>
      </c>
      <c r="B21" s="415">
        <v>6703</v>
      </c>
      <c r="C21" s="415">
        <v>5659</v>
      </c>
      <c r="D21" s="415">
        <v>6408</v>
      </c>
      <c r="E21" s="415">
        <v>23734</v>
      </c>
      <c r="F21" s="415">
        <v>86248</v>
      </c>
      <c r="G21" s="415">
        <v>64062</v>
      </c>
      <c r="H21" s="415">
        <v>28935</v>
      </c>
      <c r="I21" s="415">
        <v>14352</v>
      </c>
      <c r="J21" s="415">
        <v>6894</v>
      </c>
      <c r="K21" s="415">
        <v>4282</v>
      </c>
      <c r="L21" s="415">
        <v>3445</v>
      </c>
      <c r="M21" s="415">
        <v>6000</v>
      </c>
      <c r="N21" s="6">
        <f t="shared" si="0"/>
        <v>256722</v>
      </c>
      <c r="O21" s="225">
        <v>5669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8" t="s">
        <v>183</v>
      </c>
      <c r="B22" s="415">
        <v>8856</v>
      </c>
      <c r="C22" s="415">
        <v>6195</v>
      </c>
      <c r="D22" s="415">
        <v>5495</v>
      </c>
      <c r="E22" s="415">
        <v>3833</v>
      </c>
      <c r="F22" s="415">
        <v>6026</v>
      </c>
      <c r="G22" s="415">
        <v>7453</v>
      </c>
      <c r="H22" s="415">
        <v>8416</v>
      </c>
      <c r="I22" s="415">
        <v>5019</v>
      </c>
      <c r="J22" s="415">
        <v>7158</v>
      </c>
      <c r="K22" s="415">
        <v>9049</v>
      </c>
      <c r="L22" s="415">
        <v>11962</v>
      </c>
      <c r="M22" s="415">
        <v>8612</v>
      </c>
      <c r="N22" s="6">
        <f t="shared" si="0"/>
        <v>88074</v>
      </c>
      <c r="O22" s="225">
        <v>246317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8" t="s">
        <v>184</v>
      </c>
      <c r="B23" s="415">
        <v>2160</v>
      </c>
      <c r="C23" s="415">
        <v>2802</v>
      </c>
      <c r="D23" s="415">
        <v>3513</v>
      </c>
      <c r="E23" s="415">
        <v>5943</v>
      </c>
      <c r="F23" s="415">
        <v>9027</v>
      </c>
      <c r="G23" s="415">
        <v>8959</v>
      </c>
      <c r="H23" s="415">
        <v>1948</v>
      </c>
      <c r="I23" s="415">
        <v>6091</v>
      </c>
      <c r="J23" s="415">
        <v>1576</v>
      </c>
      <c r="K23" s="415">
        <v>1084</v>
      </c>
      <c r="L23" s="415">
        <v>2183</v>
      </c>
      <c r="M23" s="415">
        <v>5298</v>
      </c>
      <c r="N23" s="6">
        <f t="shared" si="0"/>
        <v>50584</v>
      </c>
      <c r="O23" s="225">
        <v>69507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8" t="s">
        <v>185</v>
      </c>
      <c r="B24" s="415">
        <v>17303</v>
      </c>
      <c r="C24" s="415">
        <v>4034</v>
      </c>
      <c r="D24" s="415">
        <v>2718</v>
      </c>
      <c r="E24" s="415">
        <v>3098</v>
      </c>
      <c r="F24" s="415">
        <v>4913</v>
      </c>
      <c r="G24" s="415">
        <v>3715</v>
      </c>
      <c r="H24" s="415">
        <v>3747</v>
      </c>
      <c r="I24" s="415">
        <v>2868</v>
      </c>
      <c r="J24" s="415">
        <v>9449</v>
      </c>
      <c r="K24" s="415">
        <v>3318</v>
      </c>
      <c r="L24" s="415">
        <v>5732</v>
      </c>
      <c r="M24" s="415">
        <v>3074</v>
      </c>
      <c r="N24" s="6">
        <f t="shared" si="0"/>
        <v>63969</v>
      </c>
      <c r="O24" s="225">
        <v>51392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8" t="s">
        <v>186</v>
      </c>
      <c r="B25" s="415">
        <v>5577</v>
      </c>
      <c r="C25" s="415">
        <v>6069</v>
      </c>
      <c r="D25" s="415">
        <v>7334</v>
      </c>
      <c r="E25" s="415">
        <v>8630</v>
      </c>
      <c r="F25" s="415">
        <v>8503</v>
      </c>
      <c r="G25" s="415">
        <v>12386</v>
      </c>
      <c r="H25" s="415">
        <v>7215</v>
      </c>
      <c r="I25" s="415">
        <v>9087</v>
      </c>
      <c r="J25" s="415">
        <v>7059</v>
      </c>
      <c r="K25" s="415">
        <v>5778</v>
      </c>
      <c r="L25" s="415">
        <v>8804</v>
      </c>
      <c r="M25" s="415">
        <v>5957</v>
      </c>
      <c r="N25" s="6">
        <f t="shared" si="0"/>
        <v>92399</v>
      </c>
      <c r="O25" s="225">
        <v>33204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8" t="s">
        <v>187</v>
      </c>
      <c r="B26" s="415">
        <v>17526</v>
      </c>
      <c r="C26" s="415">
        <v>25650</v>
      </c>
      <c r="D26" s="415">
        <v>25480</v>
      </c>
      <c r="E26" s="415">
        <v>30268</v>
      </c>
      <c r="F26" s="415">
        <v>38624</v>
      </c>
      <c r="G26" s="415">
        <v>28937</v>
      </c>
      <c r="H26" s="415">
        <v>18250</v>
      </c>
      <c r="I26" s="415">
        <v>22929</v>
      </c>
      <c r="J26" s="415">
        <v>17272</v>
      </c>
      <c r="K26" s="415">
        <v>17534</v>
      </c>
      <c r="L26" s="415">
        <v>22989</v>
      </c>
      <c r="M26" s="415">
        <v>20022</v>
      </c>
      <c r="N26" s="6">
        <f t="shared" si="0"/>
        <v>285481</v>
      </c>
      <c r="O26" s="225">
        <v>68497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8" t="s">
        <v>188</v>
      </c>
      <c r="B27" s="415">
        <v>4490</v>
      </c>
      <c r="C27" s="415">
        <v>3091</v>
      </c>
      <c r="D27" s="415">
        <v>2740</v>
      </c>
      <c r="E27" s="415">
        <v>3279</v>
      </c>
      <c r="F27" s="415">
        <v>2584</v>
      </c>
      <c r="G27" s="415">
        <v>2237</v>
      </c>
      <c r="H27" s="415">
        <v>2107</v>
      </c>
      <c r="I27" s="415">
        <v>1691</v>
      </c>
      <c r="J27" s="415">
        <v>2175</v>
      </c>
      <c r="K27" s="415">
        <v>3622</v>
      </c>
      <c r="L27" s="415">
        <v>5118</v>
      </c>
      <c r="M27" s="415">
        <v>3956</v>
      </c>
      <c r="N27" s="6">
        <f t="shared" si="0"/>
        <v>37090</v>
      </c>
      <c r="O27" s="225">
        <v>323730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8" t="s">
        <v>189</v>
      </c>
      <c r="B28" s="415">
        <v>10</v>
      </c>
      <c r="C28" s="415">
        <v>5</v>
      </c>
      <c r="D28" s="415">
        <v>62</v>
      </c>
      <c r="E28" s="415">
        <v>60</v>
      </c>
      <c r="F28" s="415">
        <v>8</v>
      </c>
      <c r="G28" s="415">
        <v>1</v>
      </c>
      <c r="H28" s="415" t="s">
        <v>288</v>
      </c>
      <c r="I28" s="415">
        <v>10</v>
      </c>
      <c r="J28" s="415" t="s">
        <v>287</v>
      </c>
      <c r="K28" s="415">
        <v>15</v>
      </c>
      <c r="L28" s="415">
        <v>13273</v>
      </c>
      <c r="M28" s="415">
        <v>2596</v>
      </c>
      <c r="N28" s="6">
        <f t="shared" si="0"/>
        <v>16040</v>
      </c>
      <c r="O28" s="225">
        <v>36072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8" t="s">
        <v>190</v>
      </c>
      <c r="B29" s="415">
        <v>4768</v>
      </c>
      <c r="C29" s="415">
        <v>4163</v>
      </c>
      <c r="D29" s="415">
        <v>2310</v>
      </c>
      <c r="E29" s="415">
        <v>4124</v>
      </c>
      <c r="F29" s="415">
        <v>6132</v>
      </c>
      <c r="G29" s="415">
        <v>4971</v>
      </c>
      <c r="H29" s="415">
        <v>3703</v>
      </c>
      <c r="I29" s="415">
        <v>2743</v>
      </c>
      <c r="J29" s="415">
        <v>3368</v>
      </c>
      <c r="K29" s="415">
        <v>3844</v>
      </c>
      <c r="L29" s="415">
        <v>5811</v>
      </c>
      <c r="M29" s="415">
        <v>4100</v>
      </c>
      <c r="N29" s="6">
        <f t="shared" si="0"/>
        <v>50037</v>
      </c>
      <c r="O29" s="225">
        <v>6556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8" t="s">
        <v>191</v>
      </c>
      <c r="B30" s="415">
        <v>1702</v>
      </c>
      <c r="C30" s="415">
        <v>1166</v>
      </c>
      <c r="D30" s="415">
        <v>1026</v>
      </c>
      <c r="E30" s="415">
        <v>1050</v>
      </c>
      <c r="F30" s="415">
        <v>1014</v>
      </c>
      <c r="G30" s="415">
        <v>746</v>
      </c>
      <c r="H30" s="415">
        <v>847</v>
      </c>
      <c r="I30" s="415">
        <v>470</v>
      </c>
      <c r="J30" s="415">
        <v>507</v>
      </c>
      <c r="K30" s="415">
        <v>1044</v>
      </c>
      <c r="L30" s="415">
        <v>2113</v>
      </c>
      <c r="M30" s="415">
        <v>1979</v>
      </c>
      <c r="N30" s="6">
        <f t="shared" si="0"/>
        <v>13664</v>
      </c>
      <c r="O30" s="225">
        <v>94360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8" t="s">
        <v>192</v>
      </c>
      <c r="B31" s="415">
        <v>6629</v>
      </c>
      <c r="C31" s="415">
        <v>3805</v>
      </c>
      <c r="D31" s="415">
        <v>2483</v>
      </c>
      <c r="E31" s="415">
        <v>7467</v>
      </c>
      <c r="F31" s="415">
        <v>3072</v>
      </c>
      <c r="G31" s="415">
        <v>2404</v>
      </c>
      <c r="H31" s="415">
        <v>2435</v>
      </c>
      <c r="I31" s="415">
        <v>4381</v>
      </c>
      <c r="J31" s="415">
        <v>5887</v>
      </c>
      <c r="K31" s="415">
        <v>4206</v>
      </c>
      <c r="L31" s="415">
        <v>3374</v>
      </c>
      <c r="M31" s="415">
        <v>8219</v>
      </c>
      <c r="N31" s="6">
        <f t="shared" si="0"/>
        <v>54362</v>
      </c>
      <c r="O31" s="225">
        <v>19229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8" t="s">
        <v>193</v>
      </c>
      <c r="B32" s="415">
        <v>1473</v>
      </c>
      <c r="C32" s="415">
        <v>2035</v>
      </c>
      <c r="D32" s="415">
        <v>1355</v>
      </c>
      <c r="E32" s="415">
        <v>1279</v>
      </c>
      <c r="F32" s="415">
        <v>1403</v>
      </c>
      <c r="G32" s="415">
        <v>815</v>
      </c>
      <c r="H32" s="415">
        <v>642</v>
      </c>
      <c r="I32" s="415">
        <v>635</v>
      </c>
      <c r="J32" s="415">
        <v>668</v>
      </c>
      <c r="K32" s="415">
        <v>1002</v>
      </c>
      <c r="L32" s="415">
        <v>1695</v>
      </c>
      <c r="M32" s="415">
        <v>1512</v>
      </c>
      <c r="N32" s="6">
        <f t="shared" si="0"/>
        <v>14514</v>
      </c>
      <c r="O32" s="225">
        <v>37526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8" t="s">
        <v>194</v>
      </c>
      <c r="B33" s="415">
        <v>766</v>
      </c>
      <c r="C33" s="415">
        <v>473</v>
      </c>
      <c r="D33" s="415">
        <v>1199</v>
      </c>
      <c r="E33" s="415">
        <v>986</v>
      </c>
      <c r="F33" s="415">
        <v>766</v>
      </c>
      <c r="G33" s="415">
        <v>1220</v>
      </c>
      <c r="H33" s="415">
        <v>674</v>
      </c>
      <c r="I33" s="415">
        <v>620</v>
      </c>
      <c r="J33" s="415">
        <v>1510</v>
      </c>
      <c r="K33" s="415">
        <v>894</v>
      </c>
      <c r="L33" s="415">
        <v>534</v>
      </c>
      <c r="M33" s="415">
        <v>581</v>
      </c>
      <c r="N33" s="6">
        <f t="shared" si="0"/>
        <v>10223</v>
      </c>
      <c r="O33" s="225">
        <v>8164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8" t="s">
        <v>195</v>
      </c>
      <c r="B34" s="415">
        <v>339</v>
      </c>
      <c r="C34" s="415">
        <v>210</v>
      </c>
      <c r="D34" s="415">
        <v>149</v>
      </c>
      <c r="E34" s="415">
        <v>63</v>
      </c>
      <c r="F34" s="415">
        <v>63</v>
      </c>
      <c r="G34" s="415">
        <v>124</v>
      </c>
      <c r="H34" s="415">
        <v>35</v>
      </c>
      <c r="I34" s="415">
        <v>113</v>
      </c>
      <c r="J34" s="415">
        <v>222</v>
      </c>
      <c r="K34" s="415">
        <v>775</v>
      </c>
      <c r="L34" s="415">
        <v>251</v>
      </c>
      <c r="M34" s="415">
        <v>17</v>
      </c>
      <c r="N34" s="6">
        <f t="shared" si="0"/>
        <v>2361</v>
      </c>
      <c r="O34" s="225">
        <v>9185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8" t="s">
        <v>196</v>
      </c>
      <c r="B35" s="415">
        <v>1333</v>
      </c>
      <c r="C35" s="415">
        <v>1169</v>
      </c>
      <c r="D35" s="415">
        <v>863</v>
      </c>
      <c r="E35" s="415">
        <v>748</v>
      </c>
      <c r="F35" s="415">
        <v>557</v>
      </c>
      <c r="G35" s="415">
        <v>1344</v>
      </c>
      <c r="H35" s="415">
        <v>1070</v>
      </c>
      <c r="I35" s="415">
        <v>936</v>
      </c>
      <c r="J35" s="415">
        <v>888</v>
      </c>
      <c r="K35" s="415">
        <v>1011</v>
      </c>
      <c r="L35" s="415">
        <v>876</v>
      </c>
      <c r="M35" s="415">
        <v>837</v>
      </c>
      <c r="N35" s="6">
        <f t="shared" si="0"/>
        <v>11632</v>
      </c>
      <c r="O35" s="225">
        <v>3553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8" t="s">
        <v>197</v>
      </c>
      <c r="B36" s="415" t="s">
        <v>288</v>
      </c>
      <c r="C36" s="415" t="s">
        <v>288</v>
      </c>
      <c r="D36" s="415" t="s">
        <v>288</v>
      </c>
      <c r="E36" s="415" t="s">
        <v>288</v>
      </c>
      <c r="F36" s="415" t="s">
        <v>288</v>
      </c>
      <c r="G36" s="415" t="s">
        <v>288</v>
      </c>
      <c r="H36" s="415" t="s">
        <v>288</v>
      </c>
      <c r="I36" s="415" t="s">
        <v>288</v>
      </c>
      <c r="J36" s="415">
        <v>5000</v>
      </c>
      <c r="K36" s="415">
        <v>28049</v>
      </c>
      <c r="L36" s="415">
        <v>23200</v>
      </c>
      <c r="M36" s="415">
        <v>12400</v>
      </c>
      <c r="N36" s="6">
        <f t="shared" si="0"/>
        <v>68649</v>
      </c>
      <c r="O36" s="225">
        <v>10603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8" t="s">
        <v>198</v>
      </c>
      <c r="B37" s="415">
        <v>1127</v>
      </c>
      <c r="C37" s="415">
        <v>1066</v>
      </c>
      <c r="D37" s="415">
        <v>1482</v>
      </c>
      <c r="E37" s="415">
        <v>1452</v>
      </c>
      <c r="F37" s="415">
        <v>1431</v>
      </c>
      <c r="G37" s="415">
        <v>2066</v>
      </c>
      <c r="H37" s="415">
        <v>1450</v>
      </c>
      <c r="I37" s="415">
        <v>1800</v>
      </c>
      <c r="J37" s="415">
        <v>2370</v>
      </c>
      <c r="K37" s="415">
        <v>1494</v>
      </c>
      <c r="L37" s="415">
        <v>1419</v>
      </c>
      <c r="M37" s="415">
        <v>573</v>
      </c>
      <c r="N37" s="6">
        <f t="shared" si="0"/>
        <v>17730</v>
      </c>
      <c r="O37" s="225">
        <v>0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8" t="s">
        <v>199</v>
      </c>
      <c r="B38" s="415">
        <v>4067</v>
      </c>
      <c r="C38" s="415">
        <v>2684</v>
      </c>
      <c r="D38" s="415">
        <v>606</v>
      </c>
      <c r="E38" s="415">
        <v>994</v>
      </c>
      <c r="F38" s="415">
        <v>2780</v>
      </c>
      <c r="G38" s="415">
        <v>2400</v>
      </c>
      <c r="H38" s="415">
        <v>989</v>
      </c>
      <c r="I38" s="415">
        <v>1990</v>
      </c>
      <c r="J38" s="415">
        <v>1943</v>
      </c>
      <c r="K38" s="415">
        <v>613</v>
      </c>
      <c r="L38" s="415">
        <v>2083</v>
      </c>
      <c r="M38" s="415">
        <v>915</v>
      </c>
      <c r="N38" s="6">
        <f t="shared" si="0"/>
        <v>22064</v>
      </c>
      <c r="O38" s="225">
        <v>10486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8" t="s">
        <v>200</v>
      </c>
      <c r="B39" s="415">
        <v>460</v>
      </c>
      <c r="C39" s="415">
        <v>530</v>
      </c>
      <c r="D39" s="415">
        <v>181</v>
      </c>
      <c r="E39" s="415">
        <v>567</v>
      </c>
      <c r="F39" s="415">
        <v>593</v>
      </c>
      <c r="G39" s="415">
        <v>706</v>
      </c>
      <c r="H39" s="415">
        <v>1114</v>
      </c>
      <c r="I39" s="415">
        <v>463</v>
      </c>
      <c r="J39" s="415">
        <v>568</v>
      </c>
      <c r="K39" s="415">
        <v>257</v>
      </c>
      <c r="L39" s="415">
        <v>384</v>
      </c>
      <c r="M39" s="415">
        <v>309</v>
      </c>
      <c r="N39" s="6">
        <f t="shared" si="0"/>
        <v>6132</v>
      </c>
      <c r="O39" s="225">
        <v>19034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8" t="s">
        <v>201</v>
      </c>
      <c r="B40" s="415">
        <v>1309</v>
      </c>
      <c r="C40" s="415">
        <v>1920</v>
      </c>
      <c r="D40" s="415">
        <v>1563</v>
      </c>
      <c r="E40" s="415">
        <v>1628</v>
      </c>
      <c r="F40" s="415">
        <v>2238</v>
      </c>
      <c r="G40" s="415">
        <v>1547</v>
      </c>
      <c r="H40" s="415">
        <v>1465</v>
      </c>
      <c r="I40" s="415">
        <v>1514</v>
      </c>
      <c r="J40" s="415">
        <v>2098</v>
      </c>
      <c r="K40" s="415">
        <v>2822</v>
      </c>
      <c r="L40" s="415">
        <v>2610</v>
      </c>
      <c r="M40" s="415">
        <v>1859</v>
      </c>
      <c r="N40" s="6">
        <f t="shared" si="0"/>
        <v>22573</v>
      </c>
      <c r="O40" s="225">
        <v>14012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8" t="s">
        <v>202</v>
      </c>
      <c r="B41" s="415">
        <v>1186</v>
      </c>
      <c r="C41" s="415">
        <v>3537</v>
      </c>
      <c r="D41" s="415">
        <v>4713</v>
      </c>
      <c r="E41" s="415">
        <v>2409</v>
      </c>
      <c r="F41" s="415">
        <v>1003</v>
      </c>
      <c r="G41" s="415">
        <v>544</v>
      </c>
      <c r="H41" s="415">
        <v>288</v>
      </c>
      <c r="I41" s="415">
        <v>345</v>
      </c>
      <c r="J41" s="415">
        <v>1393</v>
      </c>
      <c r="K41" s="415">
        <v>4729</v>
      </c>
      <c r="L41" s="415">
        <v>5706</v>
      </c>
      <c r="M41" s="415">
        <v>4254</v>
      </c>
      <c r="N41" s="6">
        <f t="shared" si="0"/>
        <v>30107</v>
      </c>
      <c r="O41" s="225">
        <v>14628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8" t="s">
        <v>203</v>
      </c>
      <c r="B42" s="415">
        <v>1198</v>
      </c>
      <c r="C42" s="415">
        <v>564</v>
      </c>
      <c r="D42" s="415">
        <v>134</v>
      </c>
      <c r="E42" s="415">
        <v>257</v>
      </c>
      <c r="F42" s="415">
        <v>504</v>
      </c>
      <c r="G42" s="415">
        <v>297</v>
      </c>
      <c r="H42" s="415">
        <v>368</v>
      </c>
      <c r="I42" s="415">
        <v>513</v>
      </c>
      <c r="J42" s="415">
        <v>277</v>
      </c>
      <c r="K42" s="415">
        <v>4763</v>
      </c>
      <c r="L42" s="415">
        <v>448</v>
      </c>
      <c r="M42" s="415">
        <v>288</v>
      </c>
      <c r="N42" s="6">
        <f t="shared" si="0"/>
        <v>9611</v>
      </c>
      <c r="O42" s="225">
        <v>12736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8" t="s">
        <v>204</v>
      </c>
      <c r="B43" s="415">
        <v>979</v>
      </c>
      <c r="C43" s="415">
        <v>1255</v>
      </c>
      <c r="D43" s="415">
        <v>998</v>
      </c>
      <c r="E43" s="415">
        <v>1934</v>
      </c>
      <c r="F43" s="415">
        <v>1393</v>
      </c>
      <c r="G43" s="415">
        <v>1018</v>
      </c>
      <c r="H43" s="415">
        <v>1117</v>
      </c>
      <c r="I43" s="415">
        <v>845</v>
      </c>
      <c r="J43" s="415">
        <v>945</v>
      </c>
      <c r="K43" s="415">
        <v>1227</v>
      </c>
      <c r="L43" s="415">
        <v>1485</v>
      </c>
      <c r="M43" s="415">
        <v>384</v>
      </c>
      <c r="N43" s="6">
        <f t="shared" si="0"/>
        <v>13580</v>
      </c>
      <c r="O43" s="225">
        <v>2603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8" t="s">
        <v>205</v>
      </c>
      <c r="B44" s="415" t="s">
        <v>288</v>
      </c>
      <c r="C44" s="415" t="s">
        <v>288</v>
      </c>
      <c r="D44" s="415" t="s">
        <v>288</v>
      </c>
      <c r="E44" s="415" t="s">
        <v>288</v>
      </c>
      <c r="F44" s="415" t="s">
        <v>288</v>
      </c>
      <c r="G44" s="415" t="s">
        <v>288</v>
      </c>
      <c r="H44" s="415" t="s">
        <v>288</v>
      </c>
      <c r="I44" s="415" t="s">
        <v>288</v>
      </c>
      <c r="J44" s="415">
        <v>8</v>
      </c>
      <c r="K44" s="415">
        <v>5</v>
      </c>
      <c r="L44" s="415">
        <v>40</v>
      </c>
      <c r="M44" s="415" t="s">
        <v>288</v>
      </c>
      <c r="N44" s="6">
        <f t="shared" si="0"/>
        <v>53</v>
      </c>
      <c r="O44" s="225">
        <v>19522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8" t="s">
        <v>206</v>
      </c>
      <c r="B45" s="415">
        <v>8725</v>
      </c>
      <c r="C45" s="415">
        <v>3012</v>
      </c>
      <c r="D45" s="415">
        <v>2018</v>
      </c>
      <c r="E45" s="415">
        <v>8448</v>
      </c>
      <c r="F45" s="415">
        <v>2855</v>
      </c>
      <c r="G45" s="415">
        <v>2142</v>
      </c>
      <c r="H45" s="415">
        <v>2147</v>
      </c>
      <c r="I45" s="415">
        <v>1422</v>
      </c>
      <c r="J45" s="415">
        <v>2177</v>
      </c>
      <c r="K45" s="415">
        <v>2563</v>
      </c>
      <c r="L45" s="415">
        <v>4464</v>
      </c>
      <c r="M45" s="415">
        <v>3670</v>
      </c>
      <c r="N45" s="6">
        <f t="shared" si="0"/>
        <v>43643</v>
      </c>
      <c r="O45" s="225">
        <v>371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8" t="s">
        <v>207</v>
      </c>
      <c r="B46" s="415">
        <v>12627</v>
      </c>
      <c r="C46" s="415">
        <v>13936</v>
      </c>
      <c r="D46" s="415">
        <v>10516</v>
      </c>
      <c r="E46" s="415">
        <v>42361</v>
      </c>
      <c r="F46" s="415">
        <v>10996</v>
      </c>
      <c r="G46" s="415">
        <v>9179</v>
      </c>
      <c r="H46" s="415">
        <v>5597</v>
      </c>
      <c r="I46" s="415">
        <v>4934</v>
      </c>
      <c r="J46" s="415">
        <v>6296</v>
      </c>
      <c r="K46" s="415">
        <v>8051</v>
      </c>
      <c r="L46" s="415">
        <v>18946</v>
      </c>
      <c r="M46" s="415">
        <v>12850</v>
      </c>
      <c r="N46" s="6">
        <f t="shared" si="0"/>
        <v>156289</v>
      </c>
      <c r="O46" s="225">
        <v>54288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N47" si="1">SUM(B13:B46)</f>
        <v>586813</v>
      </c>
      <c r="C47" s="253">
        <f t="shared" si="1"/>
        <v>597322</v>
      </c>
      <c r="D47" s="253">
        <f t="shared" si="1"/>
        <v>309945</v>
      </c>
      <c r="E47" s="253">
        <f t="shared" si="1"/>
        <v>349873</v>
      </c>
      <c r="F47" s="253">
        <f t="shared" si="1"/>
        <v>481075</v>
      </c>
      <c r="G47" s="253">
        <f t="shared" si="1"/>
        <v>695702</v>
      </c>
      <c r="H47" s="253">
        <f t="shared" si="1"/>
        <v>540435</v>
      </c>
      <c r="I47" s="253">
        <f t="shared" si="1"/>
        <v>243372</v>
      </c>
      <c r="J47" s="254">
        <f t="shared" si="1"/>
        <v>274803</v>
      </c>
      <c r="K47" s="253">
        <f t="shared" si="1"/>
        <v>280650</v>
      </c>
      <c r="L47" s="253">
        <f t="shared" si="1"/>
        <v>287642</v>
      </c>
      <c r="M47" s="253">
        <f t="shared" si="1"/>
        <v>345966</v>
      </c>
      <c r="N47" s="255">
        <f t="shared" si="1"/>
        <v>4979075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9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300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20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3" t="s">
        <v>174</v>
      </c>
      <c r="B62" s="415">
        <v>58745</v>
      </c>
      <c r="C62" s="415">
        <v>16321</v>
      </c>
      <c r="D62" s="415">
        <v>5760</v>
      </c>
      <c r="E62" s="415">
        <v>25713</v>
      </c>
      <c r="F62" s="415">
        <v>121993</v>
      </c>
      <c r="G62" s="415">
        <v>470883</v>
      </c>
      <c r="H62" s="415">
        <v>374523</v>
      </c>
      <c r="I62" s="415">
        <v>138680</v>
      </c>
      <c r="J62" s="415">
        <v>279516</v>
      </c>
      <c r="K62" s="415">
        <v>377707</v>
      </c>
      <c r="L62" s="415">
        <v>309597</v>
      </c>
      <c r="M62" s="415">
        <v>164699</v>
      </c>
      <c r="N62" s="243">
        <f t="shared" ref="N62:N95" si="2">SUM(B62:M62)</f>
        <v>2344137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4" t="s">
        <v>175</v>
      </c>
      <c r="B63" s="415">
        <v>30716</v>
      </c>
      <c r="C63" s="415">
        <v>29076</v>
      </c>
      <c r="D63" s="415">
        <v>28827</v>
      </c>
      <c r="E63" s="415">
        <v>54214</v>
      </c>
      <c r="F63" s="415">
        <v>22982</v>
      </c>
      <c r="G63" s="415">
        <v>24680</v>
      </c>
      <c r="H63" s="415">
        <v>34223</v>
      </c>
      <c r="I63" s="415">
        <v>51040</v>
      </c>
      <c r="J63" s="415">
        <v>46369</v>
      </c>
      <c r="K63" s="415">
        <v>44100</v>
      </c>
      <c r="L63" s="415">
        <v>25543</v>
      </c>
      <c r="M63" s="415">
        <v>41842</v>
      </c>
      <c r="N63" s="9">
        <f t="shared" si="2"/>
        <v>433612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4" t="s">
        <v>176</v>
      </c>
      <c r="B64" s="415">
        <v>22525</v>
      </c>
      <c r="C64" s="415">
        <v>20893</v>
      </c>
      <c r="D64" s="415">
        <v>3782</v>
      </c>
      <c r="E64" s="415">
        <v>4900</v>
      </c>
      <c r="F64" s="415">
        <v>1021</v>
      </c>
      <c r="G64" s="415">
        <v>4174</v>
      </c>
      <c r="H64" s="415">
        <v>1946</v>
      </c>
      <c r="I64" s="415">
        <v>7441</v>
      </c>
      <c r="J64" s="415">
        <v>1245</v>
      </c>
      <c r="K64" s="415">
        <v>30</v>
      </c>
      <c r="L64" s="415">
        <v>1256</v>
      </c>
      <c r="M64" s="415">
        <v>60</v>
      </c>
      <c r="N64" s="9">
        <f t="shared" si="2"/>
        <v>69273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4" t="s">
        <v>177</v>
      </c>
      <c r="B65" s="415">
        <v>146752</v>
      </c>
      <c r="C65" s="415">
        <v>147283</v>
      </c>
      <c r="D65" s="415">
        <v>147272</v>
      </c>
      <c r="E65" s="415">
        <v>146952</v>
      </c>
      <c r="F65" s="415">
        <v>146877</v>
      </c>
      <c r="G65" s="415">
        <v>147045</v>
      </c>
      <c r="H65" s="415">
        <v>147771</v>
      </c>
      <c r="I65" s="415">
        <v>146795</v>
      </c>
      <c r="J65" s="415">
        <v>147693</v>
      </c>
      <c r="K65" s="415">
        <v>146970</v>
      </c>
      <c r="L65" s="415">
        <v>146941</v>
      </c>
      <c r="M65" s="415">
        <v>146960</v>
      </c>
      <c r="N65" s="9">
        <f t="shared" si="2"/>
        <v>1765311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4" t="s">
        <v>178</v>
      </c>
      <c r="B66" s="415">
        <v>946</v>
      </c>
      <c r="C66" s="415">
        <v>1381</v>
      </c>
      <c r="D66" s="415">
        <v>62</v>
      </c>
      <c r="E66" s="415">
        <v>645</v>
      </c>
      <c r="F66" s="415">
        <v>1512</v>
      </c>
      <c r="G66" s="415">
        <v>2269</v>
      </c>
      <c r="H66" s="415">
        <v>4402</v>
      </c>
      <c r="I66" s="415">
        <v>7627</v>
      </c>
      <c r="J66" s="415">
        <v>2586</v>
      </c>
      <c r="K66" s="415">
        <v>526</v>
      </c>
      <c r="L66" s="415">
        <v>5951</v>
      </c>
      <c r="M66" s="415">
        <v>8778</v>
      </c>
      <c r="N66" s="9">
        <f t="shared" si="2"/>
        <v>36685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4" t="s">
        <v>179</v>
      </c>
      <c r="B67" s="415">
        <v>17283</v>
      </c>
      <c r="C67" s="415">
        <v>188182</v>
      </c>
      <c r="D67" s="415">
        <v>110034</v>
      </c>
      <c r="E67" s="415">
        <v>31791</v>
      </c>
      <c r="F67" s="415">
        <v>12800</v>
      </c>
      <c r="G67" s="415">
        <v>16621</v>
      </c>
      <c r="H67" s="415">
        <v>36322</v>
      </c>
      <c r="I67" s="415">
        <v>32792</v>
      </c>
      <c r="J67" s="415">
        <v>3873</v>
      </c>
      <c r="K67" s="415">
        <v>6803</v>
      </c>
      <c r="L67" s="415">
        <v>17437</v>
      </c>
      <c r="M67" s="415">
        <v>48970</v>
      </c>
      <c r="N67" s="9">
        <f t="shared" si="2"/>
        <v>522908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4" t="s">
        <v>180</v>
      </c>
      <c r="B68" s="415">
        <v>4020</v>
      </c>
      <c r="C68" s="415">
        <v>9664</v>
      </c>
      <c r="D68" s="415">
        <v>23665</v>
      </c>
      <c r="E68" s="415">
        <v>5970</v>
      </c>
      <c r="F68" s="415">
        <v>2522</v>
      </c>
      <c r="G68" s="415">
        <v>4068</v>
      </c>
      <c r="H68" s="415">
        <v>16050</v>
      </c>
      <c r="I68" s="415">
        <v>14145</v>
      </c>
      <c r="J68" s="415">
        <v>839</v>
      </c>
      <c r="K68" s="415">
        <v>1372</v>
      </c>
      <c r="L68" s="415">
        <v>7396</v>
      </c>
      <c r="M68" s="415">
        <v>17347</v>
      </c>
      <c r="N68" s="9">
        <f t="shared" si="2"/>
        <v>107058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4" t="s">
        <v>181</v>
      </c>
      <c r="B69" s="415">
        <v>523</v>
      </c>
      <c r="C69" s="415">
        <v>1179</v>
      </c>
      <c r="D69" s="415">
        <v>1019</v>
      </c>
      <c r="E69" s="415">
        <v>58</v>
      </c>
      <c r="F69" s="415">
        <v>165</v>
      </c>
      <c r="G69" s="415">
        <v>158</v>
      </c>
      <c r="H69" s="415">
        <v>1270</v>
      </c>
      <c r="I69" s="415">
        <v>2192</v>
      </c>
      <c r="J69" s="415">
        <v>40</v>
      </c>
      <c r="K69" s="415">
        <v>6</v>
      </c>
      <c r="L69" s="415">
        <v>135</v>
      </c>
      <c r="M69" s="415">
        <v>4757</v>
      </c>
      <c r="N69" s="9">
        <f t="shared" si="2"/>
        <v>11502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4" t="s">
        <v>182</v>
      </c>
      <c r="B70" s="415">
        <v>86005</v>
      </c>
      <c r="C70" s="415">
        <v>97072</v>
      </c>
      <c r="D70" s="415">
        <v>66071</v>
      </c>
      <c r="E70" s="415">
        <v>26160</v>
      </c>
      <c r="F70" s="415">
        <v>13704</v>
      </c>
      <c r="G70" s="415">
        <v>11356</v>
      </c>
      <c r="H70" s="415">
        <v>9118</v>
      </c>
      <c r="I70" s="415">
        <v>10473</v>
      </c>
      <c r="J70" s="415">
        <v>9131</v>
      </c>
      <c r="K70" s="415">
        <v>9375</v>
      </c>
      <c r="L70" s="415">
        <v>7586</v>
      </c>
      <c r="M70" s="415">
        <v>33400</v>
      </c>
      <c r="N70" s="9">
        <f t="shared" si="2"/>
        <v>379451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4" t="s">
        <v>183</v>
      </c>
      <c r="B71" s="415">
        <v>5227</v>
      </c>
      <c r="C71" s="415">
        <v>8354</v>
      </c>
      <c r="D71" s="415">
        <v>9326</v>
      </c>
      <c r="E71" s="415">
        <v>9745</v>
      </c>
      <c r="F71" s="415">
        <v>10000</v>
      </c>
      <c r="G71" s="415">
        <v>6041</v>
      </c>
      <c r="H71" s="415">
        <v>5658</v>
      </c>
      <c r="I71" s="415">
        <v>7206</v>
      </c>
      <c r="J71" s="415">
        <v>4703</v>
      </c>
      <c r="K71" s="415">
        <v>5903</v>
      </c>
      <c r="L71" s="415">
        <v>6770</v>
      </c>
      <c r="M71" s="415">
        <v>6387</v>
      </c>
      <c r="N71" s="9">
        <f t="shared" si="2"/>
        <v>85320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4" t="s">
        <v>184</v>
      </c>
      <c r="B72" s="415">
        <v>3270</v>
      </c>
      <c r="C72" s="415">
        <v>5299</v>
      </c>
      <c r="D72" s="415">
        <v>4433</v>
      </c>
      <c r="E72" s="415">
        <v>3993</v>
      </c>
      <c r="F72" s="415">
        <v>3149</v>
      </c>
      <c r="G72" s="415">
        <v>2865</v>
      </c>
      <c r="H72" s="415">
        <v>5031</v>
      </c>
      <c r="I72" s="415">
        <v>3883</v>
      </c>
      <c r="J72" s="415">
        <v>1936</v>
      </c>
      <c r="K72" s="415">
        <v>3283</v>
      </c>
      <c r="L72" s="415">
        <v>3949</v>
      </c>
      <c r="M72" s="415">
        <v>4611</v>
      </c>
      <c r="N72" s="9">
        <f t="shared" si="2"/>
        <v>45702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4" t="s">
        <v>185</v>
      </c>
      <c r="B73" s="415">
        <v>2216</v>
      </c>
      <c r="C73" s="415">
        <v>2156</v>
      </c>
      <c r="D73" s="415">
        <v>4906</v>
      </c>
      <c r="E73" s="415">
        <v>9997</v>
      </c>
      <c r="F73" s="415">
        <v>5645</v>
      </c>
      <c r="G73" s="415">
        <v>5385</v>
      </c>
      <c r="H73" s="415">
        <v>5020</v>
      </c>
      <c r="I73" s="415">
        <v>3135</v>
      </c>
      <c r="J73" s="415">
        <v>4838</v>
      </c>
      <c r="K73" s="415">
        <v>5025</v>
      </c>
      <c r="L73" s="415">
        <v>4067</v>
      </c>
      <c r="M73" s="415">
        <v>3582</v>
      </c>
      <c r="N73" s="9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4" t="s">
        <v>186</v>
      </c>
      <c r="B74" s="415">
        <v>8013</v>
      </c>
      <c r="C74" s="415">
        <v>7970</v>
      </c>
      <c r="D74" s="415">
        <v>6831</v>
      </c>
      <c r="E74" s="415">
        <v>7875</v>
      </c>
      <c r="F74" s="415">
        <v>7842</v>
      </c>
      <c r="G74" s="415">
        <v>5985</v>
      </c>
      <c r="H74" s="415">
        <v>4604</v>
      </c>
      <c r="I74" s="415">
        <v>5206</v>
      </c>
      <c r="J74" s="415">
        <v>5664</v>
      </c>
      <c r="K74" s="415">
        <v>6508</v>
      </c>
      <c r="L74" s="415">
        <v>7642</v>
      </c>
      <c r="M74" s="415">
        <v>7810</v>
      </c>
      <c r="N74" s="9">
        <f t="shared" si="2"/>
        <v>81950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4" t="s">
        <v>187</v>
      </c>
      <c r="B75" s="415">
        <v>26496</v>
      </c>
      <c r="C75" s="415">
        <v>32251</v>
      </c>
      <c r="D75" s="415">
        <v>25982</v>
      </c>
      <c r="E75" s="415">
        <v>27183</v>
      </c>
      <c r="F75" s="415">
        <v>23264</v>
      </c>
      <c r="G75" s="415">
        <v>20345</v>
      </c>
      <c r="H75" s="415">
        <v>19186</v>
      </c>
      <c r="I75" s="415">
        <v>21916</v>
      </c>
      <c r="J75" s="415">
        <v>21221</v>
      </c>
      <c r="K75" s="415">
        <v>21030</v>
      </c>
      <c r="L75" s="415">
        <v>22133</v>
      </c>
      <c r="M75" s="415">
        <v>21308</v>
      </c>
      <c r="N75" s="9">
        <f t="shared" si="2"/>
        <v>282315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4" t="s">
        <v>188</v>
      </c>
      <c r="B76" s="415">
        <v>8978</v>
      </c>
      <c r="C76" s="415">
        <v>9921</v>
      </c>
      <c r="D76" s="415">
        <v>8283</v>
      </c>
      <c r="E76" s="415">
        <v>9783</v>
      </c>
      <c r="F76" s="415">
        <v>9202</v>
      </c>
      <c r="G76" s="415">
        <v>7834</v>
      </c>
      <c r="H76" s="415">
        <v>6149</v>
      </c>
      <c r="I76" s="415">
        <v>3666</v>
      </c>
      <c r="J76" s="415">
        <v>4228</v>
      </c>
      <c r="K76" s="415">
        <v>5662</v>
      </c>
      <c r="L76" s="415">
        <v>4355</v>
      </c>
      <c r="M76" s="415">
        <v>5477</v>
      </c>
      <c r="N76" s="9">
        <f t="shared" si="2"/>
        <v>83538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4" t="s">
        <v>189</v>
      </c>
      <c r="B77" s="415" t="s">
        <v>288</v>
      </c>
      <c r="C77" s="415">
        <v>120</v>
      </c>
      <c r="D77" s="415">
        <v>220</v>
      </c>
      <c r="E77" s="415">
        <v>8236</v>
      </c>
      <c r="F77" s="415">
        <v>3570</v>
      </c>
      <c r="G77" s="415">
        <v>110</v>
      </c>
      <c r="H77" s="415">
        <v>21</v>
      </c>
      <c r="I77" s="415" t="s">
        <v>288</v>
      </c>
      <c r="J77" s="415">
        <v>5</v>
      </c>
      <c r="K77" s="415">
        <v>5</v>
      </c>
      <c r="L77" s="415" t="s">
        <v>288</v>
      </c>
      <c r="M77" s="415" t="s">
        <v>288</v>
      </c>
      <c r="N77" s="9">
        <f t="shared" si="2"/>
        <v>12287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4" t="s">
        <v>190</v>
      </c>
      <c r="B78" s="415">
        <v>10283</v>
      </c>
      <c r="C78" s="415">
        <v>16566</v>
      </c>
      <c r="D78" s="415">
        <v>13350</v>
      </c>
      <c r="E78" s="415">
        <v>15144</v>
      </c>
      <c r="F78" s="415">
        <v>15202</v>
      </c>
      <c r="G78" s="415">
        <v>8473</v>
      </c>
      <c r="H78" s="415">
        <v>6183</v>
      </c>
      <c r="I78" s="415">
        <v>6194</v>
      </c>
      <c r="J78" s="415">
        <v>6842</v>
      </c>
      <c r="K78" s="415">
        <v>6893</v>
      </c>
      <c r="L78" s="415">
        <v>8148</v>
      </c>
      <c r="M78" s="415">
        <v>8171</v>
      </c>
      <c r="N78" s="9">
        <f t="shared" si="2"/>
        <v>121449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4" t="s">
        <v>191</v>
      </c>
      <c r="B79" s="415">
        <v>4300</v>
      </c>
      <c r="C79" s="415">
        <v>5031</v>
      </c>
      <c r="D79" s="415">
        <v>5885</v>
      </c>
      <c r="E79" s="415">
        <v>4229</v>
      </c>
      <c r="F79" s="415">
        <v>3828</v>
      </c>
      <c r="G79" s="415">
        <v>3959</v>
      </c>
      <c r="H79" s="415">
        <v>4466</v>
      </c>
      <c r="I79" s="415">
        <v>1836</v>
      </c>
      <c r="J79" s="415">
        <v>1873</v>
      </c>
      <c r="K79" s="415">
        <v>1818</v>
      </c>
      <c r="L79" s="415">
        <v>1619</v>
      </c>
      <c r="M79" s="415">
        <v>1827</v>
      </c>
      <c r="N79" s="9">
        <f t="shared" si="2"/>
        <v>40671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4" t="s">
        <v>192</v>
      </c>
      <c r="B80" s="415">
        <v>3760</v>
      </c>
      <c r="C80" s="415">
        <v>7048</v>
      </c>
      <c r="D80" s="415">
        <v>5013</v>
      </c>
      <c r="E80" s="415">
        <v>3691</v>
      </c>
      <c r="F80" s="415">
        <v>8067</v>
      </c>
      <c r="G80" s="415">
        <v>2291</v>
      </c>
      <c r="H80" s="415">
        <v>8120</v>
      </c>
      <c r="I80" s="415">
        <v>4769</v>
      </c>
      <c r="J80" s="415">
        <v>2046</v>
      </c>
      <c r="K80" s="415">
        <v>2701</v>
      </c>
      <c r="L80" s="415">
        <v>4022</v>
      </c>
      <c r="M80" s="415">
        <v>3717</v>
      </c>
      <c r="N80" s="9">
        <f t="shared" si="2"/>
        <v>55245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4" t="s">
        <v>193</v>
      </c>
      <c r="B81" s="415">
        <v>2731</v>
      </c>
      <c r="C81" s="415">
        <v>1893</v>
      </c>
      <c r="D81" s="415">
        <v>3100</v>
      </c>
      <c r="E81" s="415">
        <v>2279</v>
      </c>
      <c r="F81" s="415">
        <v>1553</v>
      </c>
      <c r="G81" s="415">
        <v>1621</v>
      </c>
      <c r="H81" s="415">
        <v>1422</v>
      </c>
      <c r="I81" s="415">
        <v>1140</v>
      </c>
      <c r="J81" s="415">
        <v>805</v>
      </c>
      <c r="K81" s="415">
        <v>822</v>
      </c>
      <c r="L81" s="415">
        <v>985</v>
      </c>
      <c r="M81" s="415">
        <v>1205</v>
      </c>
      <c r="N81" s="9">
        <f t="shared" si="2"/>
        <v>19556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4" t="s">
        <v>194</v>
      </c>
      <c r="B82" s="415">
        <v>1393</v>
      </c>
      <c r="C82" s="415">
        <v>770</v>
      </c>
      <c r="D82" s="415">
        <v>922</v>
      </c>
      <c r="E82" s="415">
        <v>800</v>
      </c>
      <c r="F82" s="415">
        <v>578</v>
      </c>
      <c r="G82" s="415">
        <v>1027</v>
      </c>
      <c r="H82" s="415">
        <v>947</v>
      </c>
      <c r="I82" s="415">
        <v>1044</v>
      </c>
      <c r="J82" s="415">
        <v>1120</v>
      </c>
      <c r="K82" s="415">
        <v>652</v>
      </c>
      <c r="L82" s="415">
        <v>887</v>
      </c>
      <c r="M82" s="415">
        <v>754</v>
      </c>
      <c r="N82" s="9">
        <f t="shared" si="2"/>
        <v>10894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4" t="s">
        <v>195</v>
      </c>
      <c r="B83" s="415">
        <v>4641</v>
      </c>
      <c r="C83" s="415">
        <v>4268</v>
      </c>
      <c r="D83" s="415">
        <v>4117</v>
      </c>
      <c r="E83" s="415">
        <v>3108</v>
      </c>
      <c r="F83" s="415">
        <v>859</v>
      </c>
      <c r="G83" s="415">
        <v>1279</v>
      </c>
      <c r="H83" s="415">
        <v>1956</v>
      </c>
      <c r="I83" s="415">
        <v>4116</v>
      </c>
      <c r="J83" s="415">
        <v>4409</v>
      </c>
      <c r="K83" s="415">
        <v>4420</v>
      </c>
      <c r="L83" s="415">
        <v>5116</v>
      </c>
      <c r="M83" s="415">
        <v>1927</v>
      </c>
      <c r="N83" s="9">
        <f t="shared" si="2"/>
        <v>40216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5" t="s">
        <v>196</v>
      </c>
      <c r="B84" s="415">
        <v>1941</v>
      </c>
      <c r="C84" s="415">
        <v>1727</v>
      </c>
      <c r="D84" s="415">
        <v>1942</v>
      </c>
      <c r="E84" s="415">
        <v>1494</v>
      </c>
      <c r="F84" s="415">
        <v>1064</v>
      </c>
      <c r="G84" s="415">
        <v>2020</v>
      </c>
      <c r="H84" s="415">
        <v>1311</v>
      </c>
      <c r="I84" s="415">
        <v>1310</v>
      </c>
      <c r="J84" s="415">
        <v>1818</v>
      </c>
      <c r="K84" s="415">
        <v>1805</v>
      </c>
      <c r="L84" s="415">
        <v>2543</v>
      </c>
      <c r="M84" s="415">
        <v>2127</v>
      </c>
      <c r="N84" s="9">
        <f t="shared" si="2"/>
        <v>21102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4" t="s">
        <v>197</v>
      </c>
      <c r="B85" s="415" t="s">
        <v>288</v>
      </c>
      <c r="C85" s="415" t="s">
        <v>288</v>
      </c>
      <c r="D85" s="415" t="s">
        <v>288</v>
      </c>
      <c r="E85" s="415" t="s">
        <v>288</v>
      </c>
      <c r="F85" s="415" t="s">
        <v>288</v>
      </c>
      <c r="G85" s="415" t="s">
        <v>288</v>
      </c>
      <c r="H85" s="415" t="s">
        <v>288</v>
      </c>
      <c r="I85" s="415" t="s">
        <v>288</v>
      </c>
      <c r="J85" s="415" t="s">
        <v>287</v>
      </c>
      <c r="K85" s="415" t="s">
        <v>288</v>
      </c>
      <c r="L85" s="415" t="s">
        <v>288</v>
      </c>
      <c r="M85" s="415" t="s">
        <v>288</v>
      </c>
      <c r="N85" s="9">
        <f t="shared" si="2"/>
        <v>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4" t="s">
        <v>198</v>
      </c>
      <c r="B86" s="415">
        <v>1385</v>
      </c>
      <c r="C86" s="415">
        <v>1202</v>
      </c>
      <c r="D86" s="415">
        <v>2517</v>
      </c>
      <c r="E86" s="415">
        <v>1566</v>
      </c>
      <c r="F86" s="415">
        <v>929</v>
      </c>
      <c r="G86" s="415">
        <v>1530</v>
      </c>
      <c r="H86" s="415">
        <v>1077</v>
      </c>
      <c r="I86" s="415">
        <v>1487</v>
      </c>
      <c r="J86" s="415">
        <v>1954</v>
      </c>
      <c r="K86" s="415">
        <v>1360</v>
      </c>
      <c r="L86" s="415">
        <v>1845</v>
      </c>
      <c r="M86" s="415">
        <v>1808</v>
      </c>
      <c r="N86" s="9">
        <f t="shared" si="2"/>
        <v>18660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4" t="s">
        <v>199</v>
      </c>
      <c r="B87" s="415">
        <v>2388</v>
      </c>
      <c r="C87" s="415">
        <v>4937</v>
      </c>
      <c r="D87" s="415">
        <v>660</v>
      </c>
      <c r="E87" s="415">
        <v>291</v>
      </c>
      <c r="F87" s="415">
        <v>42</v>
      </c>
      <c r="G87" s="415">
        <v>1682</v>
      </c>
      <c r="H87" s="415">
        <v>2161</v>
      </c>
      <c r="I87" s="415">
        <v>21636</v>
      </c>
      <c r="J87" s="415">
        <v>28623</v>
      </c>
      <c r="K87" s="415">
        <v>24847</v>
      </c>
      <c r="L87" s="415">
        <v>20940</v>
      </c>
      <c r="M87" s="415">
        <v>30192</v>
      </c>
      <c r="N87" s="9">
        <f t="shared" si="2"/>
        <v>138399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4" t="s">
        <v>200</v>
      </c>
      <c r="B88" s="415">
        <v>8197</v>
      </c>
      <c r="C88" s="415">
        <v>6364</v>
      </c>
      <c r="D88" s="415">
        <v>4217</v>
      </c>
      <c r="E88" s="415">
        <v>2651</v>
      </c>
      <c r="F88" s="415">
        <v>4441</v>
      </c>
      <c r="G88" s="415">
        <v>9595</v>
      </c>
      <c r="H88" s="415">
        <v>14099</v>
      </c>
      <c r="I88" s="415">
        <v>8291</v>
      </c>
      <c r="J88" s="415">
        <v>8248</v>
      </c>
      <c r="K88" s="415">
        <v>7651</v>
      </c>
      <c r="L88" s="415">
        <v>10036</v>
      </c>
      <c r="M88" s="415">
        <v>7528</v>
      </c>
      <c r="N88" s="9">
        <f t="shared" si="2"/>
        <v>91318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4" t="s">
        <v>286</v>
      </c>
      <c r="B89" s="415">
        <v>5900</v>
      </c>
      <c r="C89" s="415">
        <v>6447</v>
      </c>
      <c r="D89" s="415">
        <v>8768</v>
      </c>
      <c r="E89" s="415">
        <v>5791</v>
      </c>
      <c r="F89" s="415">
        <v>6624</v>
      </c>
      <c r="G89" s="415">
        <v>7007</v>
      </c>
      <c r="H89" s="415">
        <v>8256</v>
      </c>
      <c r="I89" s="415">
        <v>7663</v>
      </c>
      <c r="J89" s="415">
        <v>9095</v>
      </c>
      <c r="K89" s="415">
        <v>9608</v>
      </c>
      <c r="L89" s="415">
        <v>9052</v>
      </c>
      <c r="M89" s="415">
        <v>8662</v>
      </c>
      <c r="N89" s="9">
        <f t="shared" si="2"/>
        <v>92873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4" t="s">
        <v>202</v>
      </c>
      <c r="B90" s="415">
        <v>4799</v>
      </c>
      <c r="C90" s="415">
        <v>2197</v>
      </c>
      <c r="D90" s="415">
        <v>1984</v>
      </c>
      <c r="E90" s="415">
        <v>6167</v>
      </c>
      <c r="F90" s="415">
        <v>4902</v>
      </c>
      <c r="G90" s="415">
        <v>2868</v>
      </c>
      <c r="H90" s="415">
        <v>2538</v>
      </c>
      <c r="I90" s="415">
        <v>954</v>
      </c>
      <c r="J90" s="415">
        <v>218</v>
      </c>
      <c r="K90" s="415">
        <v>985</v>
      </c>
      <c r="L90" s="415">
        <v>1089</v>
      </c>
      <c r="M90" s="415">
        <v>2812</v>
      </c>
      <c r="N90" s="9">
        <f t="shared" si="2"/>
        <v>31513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4" t="s">
        <v>203</v>
      </c>
      <c r="B91" s="415">
        <v>35465</v>
      </c>
      <c r="C91" s="415">
        <v>29564</v>
      </c>
      <c r="D91" s="415">
        <v>25606</v>
      </c>
      <c r="E91" s="415">
        <v>26050</v>
      </c>
      <c r="F91" s="415">
        <v>11429</v>
      </c>
      <c r="G91" s="415">
        <v>8556</v>
      </c>
      <c r="H91" s="415">
        <v>6827</v>
      </c>
      <c r="I91" s="415">
        <v>5609</v>
      </c>
      <c r="J91" s="415">
        <v>7304</v>
      </c>
      <c r="K91" s="415">
        <v>13895</v>
      </c>
      <c r="L91" s="415">
        <v>24557</v>
      </c>
      <c r="M91" s="415">
        <v>37711</v>
      </c>
      <c r="N91" s="9">
        <f t="shared" si="2"/>
        <v>232573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4" t="s">
        <v>204</v>
      </c>
      <c r="B92" s="415">
        <v>11473</v>
      </c>
      <c r="C92" s="415">
        <v>11969</v>
      </c>
      <c r="D92" s="415">
        <v>12175</v>
      </c>
      <c r="E92" s="415">
        <v>15016</v>
      </c>
      <c r="F92" s="415">
        <v>13085</v>
      </c>
      <c r="G92" s="415">
        <v>2964</v>
      </c>
      <c r="H92" s="415">
        <v>10402</v>
      </c>
      <c r="I92" s="415">
        <v>11980</v>
      </c>
      <c r="J92" s="415">
        <v>9415</v>
      </c>
      <c r="K92" s="415">
        <v>10304</v>
      </c>
      <c r="L92" s="415">
        <v>11198</v>
      </c>
      <c r="M92" s="415">
        <v>11643</v>
      </c>
      <c r="N92" s="9">
        <f t="shared" si="2"/>
        <v>131624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4" t="s">
        <v>205</v>
      </c>
      <c r="B93" s="415">
        <v>9780</v>
      </c>
      <c r="C93" s="415">
        <v>6088</v>
      </c>
      <c r="D93" s="415">
        <v>6403</v>
      </c>
      <c r="E93" s="415">
        <v>3529</v>
      </c>
      <c r="F93" s="415">
        <v>4334</v>
      </c>
      <c r="G93" s="415">
        <v>2764</v>
      </c>
      <c r="H93" s="415">
        <v>976</v>
      </c>
      <c r="I93" s="415">
        <v>863</v>
      </c>
      <c r="J93" s="415">
        <v>1330</v>
      </c>
      <c r="K93" s="415">
        <v>2576</v>
      </c>
      <c r="L93" s="415">
        <v>4547</v>
      </c>
      <c r="M93" s="415">
        <v>8019</v>
      </c>
      <c r="N93" s="9">
        <f t="shared" si="2"/>
        <v>51209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4" t="s">
        <v>206</v>
      </c>
      <c r="B94" s="415">
        <v>262060</v>
      </c>
      <c r="C94" s="415">
        <v>236684</v>
      </c>
      <c r="D94" s="415">
        <v>235745</v>
      </c>
      <c r="E94" s="415">
        <v>241834</v>
      </c>
      <c r="F94" s="415">
        <v>215704</v>
      </c>
      <c r="G94" s="415">
        <v>359994</v>
      </c>
      <c r="H94" s="415">
        <v>250269</v>
      </c>
      <c r="I94" s="415">
        <v>240014</v>
      </c>
      <c r="J94" s="415">
        <v>241518</v>
      </c>
      <c r="K94" s="415">
        <v>235103</v>
      </c>
      <c r="L94" s="415">
        <v>250820</v>
      </c>
      <c r="M94" s="415">
        <v>242862</v>
      </c>
      <c r="N94" s="9">
        <f t="shared" si="2"/>
        <v>3012607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34" t="s">
        <v>207</v>
      </c>
      <c r="B95" s="415">
        <v>615721</v>
      </c>
      <c r="C95" s="415">
        <v>643333</v>
      </c>
      <c r="D95" s="415">
        <v>644090</v>
      </c>
      <c r="E95" s="415">
        <v>663727</v>
      </c>
      <c r="F95" s="415">
        <v>679450</v>
      </c>
      <c r="G95" s="415">
        <v>563812</v>
      </c>
      <c r="H95" s="415">
        <v>677147</v>
      </c>
      <c r="I95" s="415">
        <v>671217</v>
      </c>
      <c r="J95" s="415">
        <v>629905</v>
      </c>
      <c r="K95" s="415">
        <v>644442</v>
      </c>
      <c r="L95" s="415">
        <v>657917</v>
      </c>
      <c r="M95" s="415">
        <v>476240</v>
      </c>
      <c r="N95" s="9">
        <f t="shared" si="2"/>
        <v>7567001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N96" si="3">SUM(B62:B95)</f>
        <v>1407932</v>
      </c>
      <c r="C96" s="253">
        <f t="shared" si="3"/>
        <v>1563210</v>
      </c>
      <c r="D96" s="253">
        <f t="shared" si="3"/>
        <v>1422967</v>
      </c>
      <c r="E96" s="253">
        <f t="shared" si="3"/>
        <v>1370582</v>
      </c>
      <c r="F96" s="253">
        <f t="shared" si="3"/>
        <v>1358339</v>
      </c>
      <c r="G96" s="253">
        <f t="shared" si="3"/>
        <v>1711261</v>
      </c>
      <c r="H96" s="253">
        <f t="shared" si="3"/>
        <v>1669451</v>
      </c>
      <c r="I96" s="253">
        <f t="shared" si="3"/>
        <v>1446320</v>
      </c>
      <c r="J96" s="254">
        <f t="shared" si="3"/>
        <v>1490410</v>
      </c>
      <c r="K96" s="253">
        <f t="shared" si="3"/>
        <v>1604187</v>
      </c>
      <c r="L96" s="253">
        <f t="shared" si="3"/>
        <v>1586079</v>
      </c>
      <c r="M96" s="253">
        <f t="shared" si="3"/>
        <v>1363193</v>
      </c>
      <c r="N96" s="255">
        <f t="shared" si="3"/>
        <v>17937959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22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22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301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3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3" t="s">
        <v>174</v>
      </c>
      <c r="B112" s="414">
        <v>175343</v>
      </c>
      <c r="C112" s="415">
        <v>53626</v>
      </c>
      <c r="D112" s="415">
        <v>22549</v>
      </c>
      <c r="E112" s="415">
        <v>120636</v>
      </c>
      <c r="F112" s="415">
        <v>581527</v>
      </c>
      <c r="G112" s="415">
        <v>2424189</v>
      </c>
      <c r="H112" s="415">
        <v>2049275</v>
      </c>
      <c r="I112" s="415">
        <v>657907</v>
      </c>
      <c r="J112" s="416">
        <v>1076858</v>
      </c>
      <c r="K112" s="415">
        <v>1421548</v>
      </c>
      <c r="L112" s="415">
        <v>1183247</v>
      </c>
      <c r="M112" s="415">
        <v>574718</v>
      </c>
      <c r="N112" s="243">
        <f t="shared" ref="N112:N145" si="4">SUM(B112:M112)</f>
        <v>10341423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7" t="s">
        <v>175</v>
      </c>
      <c r="B113" s="414">
        <v>48838</v>
      </c>
      <c r="C113" s="415">
        <v>48309</v>
      </c>
      <c r="D113" s="415">
        <v>48561</v>
      </c>
      <c r="E113" s="415">
        <v>126837</v>
      </c>
      <c r="F113" s="415">
        <v>44654</v>
      </c>
      <c r="G113" s="415">
        <v>77617</v>
      </c>
      <c r="H113" s="415">
        <v>65214</v>
      </c>
      <c r="I113" s="415">
        <v>93556</v>
      </c>
      <c r="J113" s="416">
        <v>74587</v>
      </c>
      <c r="K113" s="415">
        <v>78742</v>
      </c>
      <c r="L113" s="415">
        <v>41579</v>
      </c>
      <c r="M113" s="415">
        <v>56517</v>
      </c>
      <c r="N113" s="9">
        <f t="shared" si="4"/>
        <v>805011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7" t="s">
        <v>176</v>
      </c>
      <c r="B114" s="414">
        <v>97579</v>
      </c>
      <c r="C114" s="415">
        <v>79309</v>
      </c>
      <c r="D114" s="415">
        <v>9543</v>
      </c>
      <c r="E114" s="415">
        <v>18444</v>
      </c>
      <c r="F114" s="415">
        <v>5105</v>
      </c>
      <c r="G114" s="415">
        <v>9950</v>
      </c>
      <c r="H114" s="415">
        <v>9377</v>
      </c>
      <c r="I114" s="415">
        <v>39388</v>
      </c>
      <c r="J114" s="416">
        <v>4980</v>
      </c>
      <c r="K114" s="415">
        <v>120</v>
      </c>
      <c r="L114" s="415">
        <v>4283</v>
      </c>
      <c r="M114" s="415">
        <v>135</v>
      </c>
      <c r="N114" s="9">
        <f t="shared" si="4"/>
        <v>278213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177</v>
      </c>
      <c r="B115" s="414">
        <v>21347</v>
      </c>
      <c r="C115" s="415">
        <v>21094</v>
      </c>
      <c r="D115" s="415">
        <v>21082</v>
      </c>
      <c r="E115" s="415">
        <v>21029</v>
      </c>
      <c r="F115" s="415">
        <v>20944</v>
      </c>
      <c r="G115" s="415">
        <v>20545</v>
      </c>
      <c r="H115" s="415">
        <v>20385</v>
      </c>
      <c r="I115" s="415">
        <v>21228</v>
      </c>
      <c r="J115" s="416">
        <v>20831</v>
      </c>
      <c r="K115" s="415">
        <v>20938</v>
      </c>
      <c r="L115" s="415">
        <v>19533</v>
      </c>
      <c r="M115" s="415">
        <v>19552</v>
      </c>
      <c r="N115" s="9">
        <f t="shared" si="4"/>
        <v>248508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178</v>
      </c>
      <c r="B116" s="414">
        <v>1493</v>
      </c>
      <c r="C116" s="415">
        <v>2670</v>
      </c>
      <c r="D116" s="415">
        <v>132</v>
      </c>
      <c r="E116" s="415">
        <v>1217</v>
      </c>
      <c r="F116" s="415">
        <v>2486</v>
      </c>
      <c r="G116" s="415">
        <v>5314</v>
      </c>
      <c r="H116" s="415">
        <v>7195</v>
      </c>
      <c r="I116" s="415">
        <v>12586</v>
      </c>
      <c r="J116" s="416">
        <v>3801</v>
      </c>
      <c r="K116" s="415">
        <v>1056</v>
      </c>
      <c r="L116" s="415">
        <v>10306</v>
      </c>
      <c r="M116" s="415">
        <v>12902</v>
      </c>
      <c r="N116" s="9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179</v>
      </c>
      <c r="B117" s="414">
        <v>18926</v>
      </c>
      <c r="C117" s="415">
        <v>259594</v>
      </c>
      <c r="D117" s="415">
        <v>116923</v>
      </c>
      <c r="E117" s="415">
        <v>30632</v>
      </c>
      <c r="F117" s="415">
        <v>14444</v>
      </c>
      <c r="G117" s="415">
        <v>17876</v>
      </c>
      <c r="H117" s="415">
        <v>22585</v>
      </c>
      <c r="I117" s="415">
        <v>19397</v>
      </c>
      <c r="J117" s="416">
        <v>4112</v>
      </c>
      <c r="K117" s="415">
        <v>7757</v>
      </c>
      <c r="L117" s="415">
        <v>14219</v>
      </c>
      <c r="M117" s="415">
        <v>36033</v>
      </c>
      <c r="N117" s="9">
        <f t="shared" si="4"/>
        <v>562498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180</v>
      </c>
      <c r="B118" s="414">
        <v>3906</v>
      </c>
      <c r="C118" s="415">
        <v>11666</v>
      </c>
      <c r="D118" s="415">
        <v>22225</v>
      </c>
      <c r="E118" s="415">
        <v>6030</v>
      </c>
      <c r="F118" s="415">
        <v>2599</v>
      </c>
      <c r="G118" s="415">
        <v>3227</v>
      </c>
      <c r="H118" s="415">
        <v>12374</v>
      </c>
      <c r="I118" s="415">
        <v>9744</v>
      </c>
      <c r="J118" s="416">
        <v>1556</v>
      </c>
      <c r="K118" s="415">
        <v>1701</v>
      </c>
      <c r="L118" s="415">
        <v>7128</v>
      </c>
      <c r="M118" s="415">
        <v>13196</v>
      </c>
      <c r="N118" s="9">
        <f t="shared" si="4"/>
        <v>95352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181</v>
      </c>
      <c r="B119" s="414">
        <v>1185</v>
      </c>
      <c r="C119" s="415">
        <v>1417</v>
      </c>
      <c r="D119" s="415">
        <v>794</v>
      </c>
      <c r="E119" s="415">
        <v>49</v>
      </c>
      <c r="F119" s="415">
        <v>222</v>
      </c>
      <c r="G119" s="415">
        <v>224</v>
      </c>
      <c r="H119" s="415">
        <v>708</v>
      </c>
      <c r="I119" s="415">
        <v>1001</v>
      </c>
      <c r="J119" s="416">
        <v>65</v>
      </c>
      <c r="K119" s="415">
        <v>6</v>
      </c>
      <c r="L119" s="415">
        <v>149</v>
      </c>
      <c r="M119" s="415">
        <v>3436</v>
      </c>
      <c r="N119" s="9">
        <f t="shared" si="4"/>
        <v>9256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182</v>
      </c>
      <c r="B120" s="414">
        <v>117386</v>
      </c>
      <c r="C120" s="415">
        <v>101339</v>
      </c>
      <c r="D120" s="415">
        <v>49811</v>
      </c>
      <c r="E120" s="415">
        <v>36557</v>
      </c>
      <c r="F120" s="415">
        <v>18208</v>
      </c>
      <c r="G120" s="415">
        <v>12227</v>
      </c>
      <c r="H120" s="415">
        <v>13930</v>
      </c>
      <c r="I120" s="415">
        <v>16233</v>
      </c>
      <c r="J120" s="416">
        <v>16541</v>
      </c>
      <c r="K120" s="415">
        <v>15612</v>
      </c>
      <c r="L120" s="415">
        <v>11465</v>
      </c>
      <c r="M120" s="415">
        <v>33715</v>
      </c>
      <c r="N120" s="9">
        <f t="shared" si="4"/>
        <v>443024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183</v>
      </c>
      <c r="B121" s="414">
        <v>43395</v>
      </c>
      <c r="C121" s="415">
        <v>67789</v>
      </c>
      <c r="D121" s="415">
        <v>76307</v>
      </c>
      <c r="E121" s="415">
        <v>77871</v>
      </c>
      <c r="F121" s="415">
        <v>86355</v>
      </c>
      <c r="G121" s="415">
        <v>59122</v>
      </c>
      <c r="H121" s="415">
        <v>48819</v>
      </c>
      <c r="I121" s="415">
        <v>63961</v>
      </c>
      <c r="J121" s="416">
        <v>40441</v>
      </c>
      <c r="K121" s="415">
        <v>51211</v>
      </c>
      <c r="L121" s="415">
        <v>47835</v>
      </c>
      <c r="M121" s="415">
        <v>49643</v>
      </c>
      <c r="N121" s="9">
        <f t="shared" si="4"/>
        <v>712749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184</v>
      </c>
      <c r="B122" s="414">
        <v>29165</v>
      </c>
      <c r="C122" s="415">
        <v>48567</v>
      </c>
      <c r="D122" s="415">
        <v>39635</v>
      </c>
      <c r="E122" s="415">
        <v>33781</v>
      </c>
      <c r="F122" s="415">
        <v>28343</v>
      </c>
      <c r="G122" s="415">
        <v>25377</v>
      </c>
      <c r="H122" s="415">
        <v>33899</v>
      </c>
      <c r="I122" s="415">
        <v>33965</v>
      </c>
      <c r="J122" s="416">
        <v>17395</v>
      </c>
      <c r="K122" s="415">
        <v>30808</v>
      </c>
      <c r="L122" s="415">
        <v>36257</v>
      </c>
      <c r="M122" s="415">
        <v>40569</v>
      </c>
      <c r="N122" s="9">
        <f t="shared" si="4"/>
        <v>397761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185</v>
      </c>
      <c r="B123" s="414">
        <v>35568</v>
      </c>
      <c r="C123" s="415">
        <v>49676</v>
      </c>
      <c r="D123" s="415">
        <v>133411</v>
      </c>
      <c r="E123" s="415">
        <v>228159</v>
      </c>
      <c r="F123" s="415">
        <v>147612</v>
      </c>
      <c r="G123" s="415">
        <v>126813</v>
      </c>
      <c r="H123" s="415">
        <v>136075</v>
      </c>
      <c r="I123" s="415">
        <v>86986</v>
      </c>
      <c r="J123" s="416">
        <v>181062</v>
      </c>
      <c r="K123" s="415">
        <v>119208</v>
      </c>
      <c r="L123" s="415">
        <v>110684</v>
      </c>
      <c r="M123" s="415">
        <v>71213</v>
      </c>
      <c r="N123" s="9">
        <f t="shared" si="4"/>
        <v>1426467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186</v>
      </c>
      <c r="B124" s="414">
        <v>86422</v>
      </c>
      <c r="C124" s="415">
        <v>83859</v>
      </c>
      <c r="D124" s="415">
        <v>57763</v>
      </c>
      <c r="E124" s="415">
        <v>68714</v>
      </c>
      <c r="F124" s="415">
        <v>128221</v>
      </c>
      <c r="G124" s="415">
        <v>63275</v>
      </c>
      <c r="H124" s="415">
        <v>47357</v>
      </c>
      <c r="I124" s="415">
        <v>51589</v>
      </c>
      <c r="J124" s="416">
        <v>58868</v>
      </c>
      <c r="K124" s="415">
        <v>62342</v>
      </c>
      <c r="L124" s="415">
        <v>73244</v>
      </c>
      <c r="M124" s="415">
        <v>88976</v>
      </c>
      <c r="N124" s="9">
        <f t="shared" si="4"/>
        <v>870630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187</v>
      </c>
      <c r="B125" s="414">
        <v>254180</v>
      </c>
      <c r="C125" s="415">
        <v>339467</v>
      </c>
      <c r="D125" s="415">
        <v>263920</v>
      </c>
      <c r="E125" s="415">
        <v>264286</v>
      </c>
      <c r="F125" s="415">
        <v>213820</v>
      </c>
      <c r="G125" s="415">
        <v>168744</v>
      </c>
      <c r="H125" s="415">
        <v>195879</v>
      </c>
      <c r="I125" s="415">
        <v>213859</v>
      </c>
      <c r="J125" s="416">
        <v>199555</v>
      </c>
      <c r="K125" s="415">
        <v>203278</v>
      </c>
      <c r="L125" s="415">
        <v>206884</v>
      </c>
      <c r="M125" s="415">
        <v>207001</v>
      </c>
      <c r="N125" s="9">
        <f t="shared" si="4"/>
        <v>2730873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188</v>
      </c>
      <c r="B126" s="414">
        <v>65700</v>
      </c>
      <c r="C126" s="415">
        <v>64654</v>
      </c>
      <c r="D126" s="415">
        <v>52138</v>
      </c>
      <c r="E126" s="415">
        <v>64132</v>
      </c>
      <c r="F126" s="415">
        <v>48452</v>
      </c>
      <c r="G126" s="415">
        <v>47131</v>
      </c>
      <c r="H126" s="415">
        <v>42139</v>
      </c>
      <c r="I126" s="415">
        <v>21848</v>
      </c>
      <c r="J126" s="416">
        <v>27989</v>
      </c>
      <c r="K126" s="415">
        <v>36471</v>
      </c>
      <c r="L126" s="415">
        <v>31817</v>
      </c>
      <c r="M126" s="415">
        <v>44568</v>
      </c>
      <c r="N126" s="9">
        <f t="shared" si="4"/>
        <v>547039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189</v>
      </c>
      <c r="B127" s="414" t="s">
        <v>288</v>
      </c>
      <c r="C127" s="415">
        <v>1200</v>
      </c>
      <c r="D127" s="415">
        <v>1367</v>
      </c>
      <c r="E127" s="415">
        <v>61693</v>
      </c>
      <c r="F127" s="415">
        <v>24976</v>
      </c>
      <c r="G127" s="415">
        <v>452</v>
      </c>
      <c r="H127" s="415">
        <v>87</v>
      </c>
      <c r="I127" s="415" t="s">
        <v>288</v>
      </c>
      <c r="J127" s="416">
        <v>13</v>
      </c>
      <c r="K127" s="415">
        <v>19</v>
      </c>
      <c r="L127" s="415" t="s">
        <v>288</v>
      </c>
      <c r="M127" s="415" t="s">
        <v>288</v>
      </c>
      <c r="N127" s="9">
        <f t="shared" si="4"/>
        <v>89807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190</v>
      </c>
      <c r="B128" s="414">
        <v>62590</v>
      </c>
      <c r="C128" s="415">
        <v>65295</v>
      </c>
      <c r="D128" s="415">
        <v>83310</v>
      </c>
      <c r="E128" s="415">
        <v>91987</v>
      </c>
      <c r="F128" s="415">
        <v>118385</v>
      </c>
      <c r="G128" s="415">
        <v>66677</v>
      </c>
      <c r="H128" s="415">
        <v>34050</v>
      </c>
      <c r="I128" s="415">
        <v>37383</v>
      </c>
      <c r="J128" s="416">
        <v>39574</v>
      </c>
      <c r="K128" s="415">
        <v>37704</v>
      </c>
      <c r="L128" s="415">
        <v>41100</v>
      </c>
      <c r="M128" s="415">
        <v>41452</v>
      </c>
      <c r="N128" s="9">
        <f t="shared" si="4"/>
        <v>719507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191</v>
      </c>
      <c r="B129" s="414">
        <v>44267</v>
      </c>
      <c r="C129" s="415">
        <v>44821</v>
      </c>
      <c r="D129" s="415">
        <v>44432</v>
      </c>
      <c r="E129" s="415">
        <v>38388</v>
      </c>
      <c r="F129" s="415">
        <v>28655</v>
      </c>
      <c r="G129" s="415">
        <v>30587</v>
      </c>
      <c r="H129" s="415">
        <v>39968</v>
      </c>
      <c r="I129" s="415">
        <v>15940</v>
      </c>
      <c r="J129" s="416">
        <v>14057</v>
      </c>
      <c r="K129" s="415">
        <v>14746</v>
      </c>
      <c r="L129" s="415">
        <v>13249</v>
      </c>
      <c r="M129" s="415">
        <v>21138</v>
      </c>
      <c r="N129" s="9">
        <f t="shared" si="4"/>
        <v>350248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192</v>
      </c>
      <c r="B130" s="414">
        <v>47284</v>
      </c>
      <c r="C130" s="415">
        <v>129643</v>
      </c>
      <c r="D130" s="415">
        <v>107061</v>
      </c>
      <c r="E130" s="415">
        <v>75995</v>
      </c>
      <c r="F130" s="415">
        <v>122769</v>
      </c>
      <c r="G130" s="415">
        <v>44845</v>
      </c>
      <c r="H130" s="415">
        <v>73679</v>
      </c>
      <c r="I130" s="415">
        <v>67017</v>
      </c>
      <c r="J130" s="416">
        <v>39329</v>
      </c>
      <c r="K130" s="415">
        <v>73408</v>
      </c>
      <c r="L130" s="415">
        <v>68694</v>
      </c>
      <c r="M130" s="415">
        <v>58218</v>
      </c>
      <c r="N130" s="9">
        <f t="shared" si="4"/>
        <v>907942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193</v>
      </c>
      <c r="B131" s="414">
        <v>36239</v>
      </c>
      <c r="C131" s="415">
        <v>19816</v>
      </c>
      <c r="D131" s="415">
        <v>49320</v>
      </c>
      <c r="E131" s="415">
        <v>20237</v>
      </c>
      <c r="F131" s="415">
        <v>19620</v>
      </c>
      <c r="G131" s="415">
        <v>18512</v>
      </c>
      <c r="H131" s="415">
        <v>15945</v>
      </c>
      <c r="I131" s="415">
        <v>14176</v>
      </c>
      <c r="J131" s="416">
        <v>8822</v>
      </c>
      <c r="K131" s="415">
        <v>9063</v>
      </c>
      <c r="L131" s="415">
        <v>11621</v>
      </c>
      <c r="M131" s="415">
        <v>16091</v>
      </c>
      <c r="N131" s="9">
        <f t="shared" si="4"/>
        <v>239462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213</v>
      </c>
      <c r="B132" s="414">
        <v>2578</v>
      </c>
      <c r="C132" s="415">
        <v>1430</v>
      </c>
      <c r="D132" s="415">
        <v>1655</v>
      </c>
      <c r="E132" s="415">
        <v>1418</v>
      </c>
      <c r="F132" s="415">
        <v>1161</v>
      </c>
      <c r="G132" s="415">
        <v>2104</v>
      </c>
      <c r="H132" s="415">
        <v>1779</v>
      </c>
      <c r="I132" s="415">
        <v>1961</v>
      </c>
      <c r="J132" s="416">
        <v>2137</v>
      </c>
      <c r="K132" s="415">
        <v>1300</v>
      </c>
      <c r="L132" s="415">
        <v>1639</v>
      </c>
      <c r="M132" s="415">
        <v>1487</v>
      </c>
      <c r="N132" s="9">
        <f t="shared" si="4"/>
        <v>20649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214</v>
      </c>
      <c r="B133" s="414">
        <v>5378</v>
      </c>
      <c r="C133" s="415">
        <v>4795</v>
      </c>
      <c r="D133" s="415">
        <v>4926</v>
      </c>
      <c r="E133" s="415">
        <v>2860</v>
      </c>
      <c r="F133" s="415">
        <v>508</v>
      </c>
      <c r="G133" s="415">
        <v>620</v>
      </c>
      <c r="H133" s="415">
        <v>1090</v>
      </c>
      <c r="I133" s="415">
        <v>16436</v>
      </c>
      <c r="J133" s="416">
        <v>7524</v>
      </c>
      <c r="K133" s="415">
        <v>4134</v>
      </c>
      <c r="L133" s="415">
        <v>7994</v>
      </c>
      <c r="M133" s="415">
        <v>4332</v>
      </c>
      <c r="N133" s="9">
        <f t="shared" si="4"/>
        <v>60597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196</v>
      </c>
      <c r="B134" s="414">
        <v>32791</v>
      </c>
      <c r="C134" s="415">
        <v>23211</v>
      </c>
      <c r="D134" s="415">
        <v>29347</v>
      </c>
      <c r="E134" s="415">
        <v>22973</v>
      </c>
      <c r="F134" s="415">
        <v>11740</v>
      </c>
      <c r="G134" s="415">
        <v>23107</v>
      </c>
      <c r="H134" s="415">
        <v>14928</v>
      </c>
      <c r="I134" s="415">
        <v>16999</v>
      </c>
      <c r="J134" s="416">
        <v>25254</v>
      </c>
      <c r="K134" s="415">
        <v>41660</v>
      </c>
      <c r="L134" s="415">
        <v>40062</v>
      </c>
      <c r="M134" s="415">
        <v>43619</v>
      </c>
      <c r="N134" s="9">
        <f t="shared" si="4"/>
        <v>325691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197</v>
      </c>
      <c r="B135" s="414" t="s">
        <v>288</v>
      </c>
      <c r="C135" s="415" t="s">
        <v>288</v>
      </c>
      <c r="D135" s="415" t="s">
        <v>288</v>
      </c>
      <c r="E135" s="415" t="s">
        <v>288</v>
      </c>
      <c r="F135" s="415" t="s">
        <v>288</v>
      </c>
      <c r="G135" s="415" t="s">
        <v>288</v>
      </c>
      <c r="H135" s="415" t="s">
        <v>288</v>
      </c>
      <c r="I135" s="415" t="s">
        <v>288</v>
      </c>
      <c r="J135" s="416" t="s">
        <v>287</v>
      </c>
      <c r="K135" s="415" t="s">
        <v>288</v>
      </c>
      <c r="L135" s="415" t="s">
        <v>288</v>
      </c>
      <c r="M135" s="415" t="s">
        <v>288</v>
      </c>
      <c r="N135" s="9">
        <f t="shared" si="4"/>
        <v>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198</v>
      </c>
      <c r="B136" s="414">
        <v>49460</v>
      </c>
      <c r="C136" s="415">
        <v>37779</v>
      </c>
      <c r="D136" s="415">
        <v>50556</v>
      </c>
      <c r="E136" s="415">
        <v>36368</v>
      </c>
      <c r="F136" s="415">
        <v>26542</v>
      </c>
      <c r="G136" s="415">
        <v>51400</v>
      </c>
      <c r="H136" s="415">
        <v>39328</v>
      </c>
      <c r="I136" s="415">
        <v>62220</v>
      </c>
      <c r="J136" s="416">
        <v>76053</v>
      </c>
      <c r="K136" s="415">
        <v>43044</v>
      </c>
      <c r="L136" s="415">
        <v>73444</v>
      </c>
      <c r="M136" s="415">
        <v>43372</v>
      </c>
      <c r="N136" s="9">
        <f t="shared" si="4"/>
        <v>589566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199</v>
      </c>
      <c r="B137" s="414">
        <v>1189</v>
      </c>
      <c r="C137" s="415">
        <v>13682</v>
      </c>
      <c r="D137" s="415">
        <v>530</v>
      </c>
      <c r="E137" s="415">
        <v>517</v>
      </c>
      <c r="F137" s="415">
        <v>114</v>
      </c>
      <c r="G137" s="415">
        <v>4741</v>
      </c>
      <c r="H137" s="415">
        <v>6496</v>
      </c>
      <c r="I137" s="415">
        <v>37722</v>
      </c>
      <c r="J137" s="416">
        <v>50684</v>
      </c>
      <c r="K137" s="415">
        <v>38878</v>
      </c>
      <c r="L137" s="415">
        <v>37522</v>
      </c>
      <c r="M137" s="415">
        <v>52764</v>
      </c>
      <c r="N137" s="9">
        <f t="shared" si="4"/>
        <v>244839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217</v>
      </c>
      <c r="B138" s="414">
        <v>14179</v>
      </c>
      <c r="C138" s="415">
        <v>10162</v>
      </c>
      <c r="D138" s="415">
        <v>9591</v>
      </c>
      <c r="E138" s="415">
        <v>4300</v>
      </c>
      <c r="F138" s="415">
        <v>9633</v>
      </c>
      <c r="G138" s="415">
        <v>10185</v>
      </c>
      <c r="H138" s="415">
        <v>13435</v>
      </c>
      <c r="I138" s="415">
        <v>5155</v>
      </c>
      <c r="J138" s="416">
        <v>13538</v>
      </c>
      <c r="K138" s="415">
        <v>11107</v>
      </c>
      <c r="L138" s="415">
        <v>14736</v>
      </c>
      <c r="M138" s="415">
        <v>13112</v>
      </c>
      <c r="N138" s="9">
        <f t="shared" si="4"/>
        <v>129133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289</v>
      </c>
      <c r="B139" s="414">
        <v>7401</v>
      </c>
      <c r="C139" s="415">
        <v>5768</v>
      </c>
      <c r="D139" s="415">
        <v>12859</v>
      </c>
      <c r="E139" s="415">
        <v>10797</v>
      </c>
      <c r="F139" s="415">
        <v>10590</v>
      </c>
      <c r="G139" s="415">
        <v>13375</v>
      </c>
      <c r="H139" s="415">
        <v>26805</v>
      </c>
      <c r="I139" s="415">
        <v>12632</v>
      </c>
      <c r="J139" s="416">
        <v>10520</v>
      </c>
      <c r="K139" s="415">
        <v>11025</v>
      </c>
      <c r="L139" s="415">
        <v>9775</v>
      </c>
      <c r="M139" s="415">
        <v>8812</v>
      </c>
      <c r="N139" s="9">
        <f t="shared" si="4"/>
        <v>140359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219</v>
      </c>
      <c r="B140" s="414">
        <v>7022</v>
      </c>
      <c r="C140" s="415">
        <v>1921</v>
      </c>
      <c r="D140" s="415">
        <v>2717</v>
      </c>
      <c r="E140" s="415">
        <v>7000</v>
      </c>
      <c r="F140" s="415">
        <v>18171</v>
      </c>
      <c r="G140" s="415">
        <v>1434</v>
      </c>
      <c r="H140" s="415">
        <v>1873</v>
      </c>
      <c r="I140" s="415">
        <v>694</v>
      </c>
      <c r="J140" s="416">
        <v>344</v>
      </c>
      <c r="K140" s="415">
        <v>471</v>
      </c>
      <c r="L140" s="415">
        <v>991</v>
      </c>
      <c r="M140" s="415">
        <v>1731</v>
      </c>
      <c r="N140" s="9">
        <f t="shared" si="4"/>
        <v>44369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290</v>
      </c>
      <c r="B141" s="414">
        <v>45157</v>
      </c>
      <c r="C141" s="415">
        <v>36185</v>
      </c>
      <c r="D141" s="415">
        <v>32587</v>
      </c>
      <c r="E141" s="415">
        <v>38814</v>
      </c>
      <c r="F141" s="415">
        <v>24889</v>
      </c>
      <c r="G141" s="415">
        <v>9463</v>
      </c>
      <c r="H141" s="415">
        <v>8831</v>
      </c>
      <c r="I141" s="415">
        <v>3982</v>
      </c>
      <c r="J141" s="416">
        <v>4799</v>
      </c>
      <c r="K141" s="415">
        <v>14540</v>
      </c>
      <c r="L141" s="415">
        <v>24759</v>
      </c>
      <c r="M141" s="415">
        <v>50079</v>
      </c>
      <c r="N141" s="9">
        <f t="shared" si="4"/>
        <v>294085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221</v>
      </c>
      <c r="B142" s="414">
        <v>3130</v>
      </c>
      <c r="C142" s="415">
        <v>4013</v>
      </c>
      <c r="D142" s="415">
        <v>5152</v>
      </c>
      <c r="E142" s="415">
        <v>10403</v>
      </c>
      <c r="F142" s="415">
        <v>7417</v>
      </c>
      <c r="G142" s="415">
        <v>3938</v>
      </c>
      <c r="H142" s="415">
        <v>4327</v>
      </c>
      <c r="I142" s="415">
        <v>6042</v>
      </c>
      <c r="J142" s="416">
        <v>3333</v>
      </c>
      <c r="K142" s="415">
        <v>3711</v>
      </c>
      <c r="L142" s="415">
        <v>4175</v>
      </c>
      <c r="M142" s="415">
        <v>4704</v>
      </c>
      <c r="N142" s="9">
        <f t="shared" si="4"/>
        <v>60345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222</v>
      </c>
      <c r="B143" s="414">
        <v>8454</v>
      </c>
      <c r="C143" s="415">
        <v>5946</v>
      </c>
      <c r="D143" s="415">
        <v>5656</v>
      </c>
      <c r="E143" s="415">
        <v>5018</v>
      </c>
      <c r="F143" s="415">
        <v>2751</v>
      </c>
      <c r="G143" s="415">
        <v>1516</v>
      </c>
      <c r="H143" s="415">
        <v>477</v>
      </c>
      <c r="I143" s="415">
        <v>335</v>
      </c>
      <c r="J143" s="416">
        <v>603</v>
      </c>
      <c r="K143" s="415">
        <v>1456</v>
      </c>
      <c r="L143" s="415">
        <v>2957</v>
      </c>
      <c r="M143" s="415">
        <v>3426</v>
      </c>
      <c r="N143" s="9">
        <f t="shared" si="4"/>
        <v>38595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223</v>
      </c>
      <c r="B144" s="414">
        <v>1496409</v>
      </c>
      <c r="C144" s="415">
        <v>1102392</v>
      </c>
      <c r="D144" s="415">
        <v>1261443</v>
      </c>
      <c r="E144" s="415">
        <v>1437043</v>
      </c>
      <c r="F144" s="415">
        <v>1590318</v>
      </c>
      <c r="G144" s="415">
        <v>1679103</v>
      </c>
      <c r="H144" s="415">
        <v>1750629</v>
      </c>
      <c r="I144" s="415">
        <v>1683905</v>
      </c>
      <c r="J144" s="416">
        <v>1491815</v>
      </c>
      <c r="K144" s="415">
        <v>1363225</v>
      </c>
      <c r="L144" s="415">
        <v>1363231</v>
      </c>
      <c r="M144" s="415">
        <v>1825710</v>
      </c>
      <c r="N144" s="9">
        <f t="shared" si="4"/>
        <v>18045223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17" t="s">
        <v>224</v>
      </c>
      <c r="B145" s="414">
        <v>76185</v>
      </c>
      <c r="C145" s="415">
        <v>71598</v>
      </c>
      <c r="D145" s="415">
        <v>83925</v>
      </c>
      <c r="E145" s="415">
        <v>108938</v>
      </c>
      <c r="F145" s="415">
        <v>131583</v>
      </c>
      <c r="G145" s="415">
        <v>128943</v>
      </c>
      <c r="H145" s="415">
        <v>162572</v>
      </c>
      <c r="I145" s="415">
        <v>123416</v>
      </c>
      <c r="J145" s="416">
        <v>106861</v>
      </c>
      <c r="K145" s="415">
        <v>90731</v>
      </c>
      <c r="L145" s="415">
        <v>89153</v>
      </c>
      <c r="M145" s="415">
        <v>82053</v>
      </c>
      <c r="N145" s="9">
        <f t="shared" si="4"/>
        <v>1255958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6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307"/>
  <sheetViews>
    <sheetView topLeftCell="A293" zoomScale="50" zoomScaleNormal="50" zoomScaleSheetLayoutView="50" zoomScalePageLayoutView="40" workbookViewId="0">
      <selection activeCell="A305" sqref="A305:N307"/>
    </sheetView>
  </sheetViews>
  <sheetFormatPr baseColWidth="10" defaultRowHeight="26.25" x14ac:dyDescent="0.4"/>
  <cols>
    <col min="1" max="13" width="22.85546875" style="62" customWidth="1"/>
    <col min="14" max="14" width="24.28515625" style="62" customWidth="1"/>
    <col min="15" max="15" width="21.5703125" style="66" customWidth="1"/>
    <col min="16" max="16" width="21.5703125" style="1" customWidth="1"/>
    <col min="17" max="18" width="11.42578125" style="1"/>
    <col min="19" max="20" width="12.28515625" style="1" bestFit="1" customWidth="1"/>
    <col min="21" max="21" width="16.28515625" style="1" bestFit="1" customWidth="1"/>
    <col min="22" max="24" width="9.140625" style="1" bestFit="1" customWidth="1"/>
    <col min="25" max="26" width="12.28515625" style="1" bestFit="1" customWidth="1"/>
    <col min="27" max="27" width="16.28515625" style="1" bestFit="1" customWidth="1"/>
    <col min="28" max="30" width="9.140625" style="1" bestFit="1" customWidth="1"/>
    <col min="31" max="31" width="21.5703125" style="1" bestFit="1" customWidth="1"/>
    <col min="32" max="16384" width="11.42578125" style="1"/>
  </cols>
  <sheetData>
    <row r="1" spans="1:27" ht="89.25" customHeight="1" x14ac:dyDescent="0.4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27" ht="32.25" customHeight="1" x14ac:dyDescent="0.4">
      <c r="A2" s="471" t="s">
        <v>133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</row>
    <row r="3" spans="1:27" ht="6.75" customHeight="1" x14ac:dyDescent="0.4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3"/>
    </row>
    <row r="4" spans="1:27" x14ac:dyDescent="0.4">
      <c r="A4" s="484" t="s">
        <v>127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66" t="s">
        <v>160</v>
      </c>
    </row>
    <row r="5" spans="1:27" x14ac:dyDescent="0.4">
      <c r="A5" s="485" t="s">
        <v>99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</row>
    <row r="6" spans="1:27" ht="4.5" customHeight="1" thickBot="1" x14ac:dyDescent="0.4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</row>
    <row r="7" spans="1:27" s="3" customFormat="1" ht="35.25" customHeight="1" x14ac:dyDescent="0.35">
      <c r="A7" s="140" t="s">
        <v>1</v>
      </c>
      <c r="B7" s="141" t="s">
        <v>2</v>
      </c>
      <c r="C7" s="141" t="s">
        <v>3</v>
      </c>
      <c r="D7" s="141" t="s">
        <v>4</v>
      </c>
      <c r="E7" s="141" t="s">
        <v>5</v>
      </c>
      <c r="F7" s="141" t="s">
        <v>6</v>
      </c>
      <c r="G7" s="141" t="s">
        <v>7</v>
      </c>
      <c r="H7" s="141" t="s">
        <v>8</v>
      </c>
      <c r="I7" s="141" t="s">
        <v>9</v>
      </c>
      <c r="J7" s="141" t="s">
        <v>10</v>
      </c>
      <c r="K7" s="141" t="s">
        <v>11</v>
      </c>
      <c r="L7" s="141" t="s">
        <v>12</v>
      </c>
      <c r="M7" s="141" t="s">
        <v>13</v>
      </c>
      <c r="N7" s="142" t="s">
        <v>14</v>
      </c>
      <c r="O7" s="16"/>
    </row>
    <row r="8" spans="1:27" s="3" customFormat="1" ht="33.75" customHeight="1" x14ac:dyDescent="0.4">
      <c r="A8" s="55" t="s">
        <v>128</v>
      </c>
      <c r="B8" s="56">
        <v>521410.99999999994</v>
      </c>
      <c r="C8" s="56">
        <v>232629</v>
      </c>
      <c r="D8" s="56">
        <v>39729.000000000007</v>
      </c>
      <c r="E8" s="56">
        <v>176417</v>
      </c>
      <c r="F8" s="56">
        <v>291014</v>
      </c>
      <c r="G8" s="56">
        <v>454223.99999999994</v>
      </c>
      <c r="H8" s="56">
        <v>499584</v>
      </c>
      <c r="I8" s="56">
        <v>177894</v>
      </c>
      <c r="J8" s="56">
        <v>56799</v>
      </c>
      <c r="K8" s="56">
        <v>13141</v>
      </c>
      <c r="L8" s="56">
        <v>58500</v>
      </c>
      <c r="M8" s="56">
        <v>478394.99999999994</v>
      </c>
      <c r="N8" s="57">
        <f t="shared" ref="N8:N39" si="0">SUM(B8:M8)</f>
        <v>2999737</v>
      </c>
      <c r="O8" s="15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s="3" customFormat="1" ht="33.75" customHeight="1" x14ac:dyDescent="0.4">
      <c r="A9" s="55" t="s">
        <v>61</v>
      </c>
      <c r="B9" s="56">
        <v>27410</v>
      </c>
      <c r="C9" s="56">
        <v>22548</v>
      </c>
      <c r="D9" s="56">
        <v>26210</v>
      </c>
      <c r="E9" s="56">
        <v>46989</v>
      </c>
      <c r="F9" s="56">
        <v>59898.000000000007</v>
      </c>
      <c r="G9" s="56">
        <v>47524.000000000007</v>
      </c>
      <c r="H9" s="56">
        <v>38995</v>
      </c>
      <c r="I9" s="56">
        <v>29614</v>
      </c>
      <c r="J9" s="56">
        <v>37104</v>
      </c>
      <c r="K9" s="56">
        <v>32145</v>
      </c>
      <c r="L9" s="56">
        <v>17520</v>
      </c>
      <c r="M9" s="56">
        <v>32140.999999999996</v>
      </c>
      <c r="N9" s="57">
        <f t="shared" si="0"/>
        <v>418098</v>
      </c>
      <c r="O9" s="15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s="3" customFormat="1" ht="33.75" customHeight="1" x14ac:dyDescent="0.4">
      <c r="A10" s="55" t="s">
        <v>15</v>
      </c>
      <c r="B10" s="56">
        <v>325</v>
      </c>
      <c r="C10" s="56">
        <v>310</v>
      </c>
      <c r="D10" s="56">
        <v>0</v>
      </c>
      <c r="E10" s="56">
        <v>299</v>
      </c>
      <c r="F10" s="56">
        <v>214</v>
      </c>
      <c r="G10" s="56">
        <v>16</v>
      </c>
      <c r="H10" s="56">
        <v>35</v>
      </c>
      <c r="I10" s="56">
        <v>215</v>
      </c>
      <c r="J10" s="56">
        <v>398</v>
      </c>
      <c r="K10" s="56">
        <v>2321</v>
      </c>
      <c r="L10" s="56">
        <v>957.99999999999989</v>
      </c>
      <c r="M10" s="56">
        <v>254</v>
      </c>
      <c r="N10" s="57">
        <f t="shared" si="0"/>
        <v>5345</v>
      </c>
      <c r="O10" s="15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s="3" customFormat="1" ht="33.75" customHeight="1" x14ac:dyDescent="0.4">
      <c r="A11" s="55" t="s">
        <v>16</v>
      </c>
      <c r="B11" s="56">
        <v>489</v>
      </c>
      <c r="C11" s="56">
        <v>335</v>
      </c>
      <c r="D11" s="56">
        <v>201.00000000000003</v>
      </c>
      <c r="E11" s="56">
        <v>530</v>
      </c>
      <c r="F11" s="56">
        <v>112</v>
      </c>
      <c r="G11" s="56">
        <v>324</v>
      </c>
      <c r="H11" s="56">
        <v>2010.0000000000002</v>
      </c>
      <c r="I11" s="56">
        <v>2547</v>
      </c>
      <c r="J11" s="56">
        <v>85</v>
      </c>
      <c r="K11" s="56">
        <v>152</v>
      </c>
      <c r="L11" s="56">
        <v>303</v>
      </c>
      <c r="M11" s="56">
        <v>389</v>
      </c>
      <c r="N11" s="57">
        <f t="shared" si="0"/>
        <v>7477</v>
      </c>
      <c r="O11" s="15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s="3" customFormat="1" ht="33.75" customHeight="1" x14ac:dyDescent="0.4">
      <c r="A12" s="55" t="s">
        <v>62</v>
      </c>
      <c r="B12" s="56">
        <v>4664</v>
      </c>
      <c r="C12" s="56">
        <v>2980</v>
      </c>
      <c r="D12" s="56">
        <v>5354</v>
      </c>
      <c r="E12" s="56">
        <v>6201</v>
      </c>
      <c r="F12" s="56">
        <v>11348</v>
      </c>
      <c r="G12" s="56">
        <v>6753.9999999999991</v>
      </c>
      <c r="H12" s="56">
        <v>6521</v>
      </c>
      <c r="I12" s="56">
        <v>9254</v>
      </c>
      <c r="J12" s="56">
        <v>11528</v>
      </c>
      <c r="K12" s="56">
        <v>4214</v>
      </c>
      <c r="L12" s="56">
        <v>1128</v>
      </c>
      <c r="M12" s="56">
        <v>1689</v>
      </c>
      <c r="N12" s="57">
        <f t="shared" si="0"/>
        <v>71635</v>
      </c>
      <c r="O12" s="15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s="3" customFormat="1" ht="33.75" customHeight="1" x14ac:dyDescent="0.4">
      <c r="A13" s="55" t="s">
        <v>63</v>
      </c>
      <c r="B13" s="56">
        <v>15207.000000000002</v>
      </c>
      <c r="C13" s="56">
        <v>4564</v>
      </c>
      <c r="D13" s="56">
        <v>4401</v>
      </c>
      <c r="E13" s="56">
        <v>16459</v>
      </c>
      <c r="F13" s="56">
        <v>23121</v>
      </c>
      <c r="G13" s="56">
        <v>5988</v>
      </c>
      <c r="H13" s="56">
        <v>901</v>
      </c>
      <c r="I13" s="56">
        <v>4585</v>
      </c>
      <c r="J13" s="56">
        <v>23141.999999999996</v>
      </c>
      <c r="K13" s="56">
        <v>11024</v>
      </c>
      <c r="L13" s="56">
        <v>99899</v>
      </c>
      <c r="M13" s="56">
        <v>80177</v>
      </c>
      <c r="N13" s="57">
        <f t="shared" si="0"/>
        <v>289468</v>
      </c>
      <c r="O13" s="15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s="3" customFormat="1" ht="33.75" customHeight="1" x14ac:dyDescent="0.4">
      <c r="A14" s="55" t="s">
        <v>17</v>
      </c>
      <c r="B14" s="56">
        <v>31122</v>
      </c>
      <c r="C14" s="56">
        <v>4854</v>
      </c>
      <c r="D14" s="56">
        <v>2589</v>
      </c>
      <c r="E14" s="56">
        <v>33014</v>
      </c>
      <c r="F14" s="56">
        <v>35412</v>
      </c>
      <c r="G14" s="56">
        <v>11241.000000000002</v>
      </c>
      <c r="H14" s="56">
        <v>1455.9999999999998</v>
      </c>
      <c r="I14" s="56">
        <v>6854</v>
      </c>
      <c r="J14" s="56">
        <v>48955</v>
      </c>
      <c r="K14" s="56">
        <v>23859</v>
      </c>
      <c r="L14" s="56">
        <v>31021</v>
      </c>
      <c r="M14" s="56">
        <v>69467</v>
      </c>
      <c r="N14" s="57">
        <f t="shared" si="0"/>
        <v>299844</v>
      </c>
      <c r="O14" s="15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s="3" customFormat="1" ht="33.75" customHeight="1" x14ac:dyDescent="0.4">
      <c r="A15" s="55" t="s">
        <v>18</v>
      </c>
      <c r="B15" s="56">
        <v>604</v>
      </c>
      <c r="C15" s="56">
        <v>365</v>
      </c>
      <c r="D15" s="56">
        <v>320</v>
      </c>
      <c r="E15" s="56">
        <v>920</v>
      </c>
      <c r="F15" s="56">
        <v>754</v>
      </c>
      <c r="G15" s="56">
        <v>599</v>
      </c>
      <c r="H15" s="56">
        <v>895</v>
      </c>
      <c r="I15" s="56">
        <v>258</v>
      </c>
      <c r="J15" s="56">
        <v>2645</v>
      </c>
      <c r="K15" s="56">
        <v>1126</v>
      </c>
      <c r="L15" s="56">
        <v>545</v>
      </c>
      <c r="M15" s="56">
        <v>549</v>
      </c>
      <c r="N15" s="57">
        <f t="shared" si="0"/>
        <v>9580</v>
      </c>
      <c r="O15" s="15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s="3" customFormat="1" ht="33.75" customHeight="1" x14ac:dyDescent="0.4">
      <c r="A16" s="55" t="s">
        <v>64</v>
      </c>
      <c r="B16" s="56">
        <v>8251</v>
      </c>
      <c r="C16" s="56">
        <v>6974</v>
      </c>
      <c r="D16" s="56">
        <v>9620.9999999999982</v>
      </c>
      <c r="E16" s="56">
        <v>43213.999999999993</v>
      </c>
      <c r="F16" s="56">
        <v>54521</v>
      </c>
      <c r="G16" s="56">
        <v>33012</v>
      </c>
      <c r="H16" s="56">
        <v>16073</v>
      </c>
      <c r="I16" s="56">
        <v>24214</v>
      </c>
      <c r="J16" s="56">
        <v>9584</v>
      </c>
      <c r="K16" s="56">
        <v>5894.9999999999991</v>
      </c>
      <c r="L16" s="56">
        <v>25945</v>
      </c>
      <c r="M16" s="56">
        <v>7214</v>
      </c>
      <c r="N16" s="57">
        <f t="shared" si="0"/>
        <v>244518</v>
      </c>
      <c r="O16" s="15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s="3" customFormat="1" ht="33.75" customHeight="1" x14ac:dyDescent="0.4">
      <c r="A17" s="55" t="s">
        <v>100</v>
      </c>
      <c r="B17" s="56">
        <v>109</v>
      </c>
      <c r="C17" s="56">
        <v>206</v>
      </c>
      <c r="D17" s="56">
        <v>240</v>
      </c>
      <c r="E17" s="56">
        <v>28</v>
      </c>
      <c r="F17" s="56">
        <v>95</v>
      </c>
      <c r="G17" s="56">
        <v>247</v>
      </c>
      <c r="H17" s="56">
        <v>182</v>
      </c>
      <c r="I17" s="56">
        <v>133</v>
      </c>
      <c r="J17" s="56">
        <v>179</v>
      </c>
      <c r="K17" s="56">
        <v>85</v>
      </c>
      <c r="L17" s="56">
        <v>370</v>
      </c>
      <c r="M17" s="56">
        <v>410</v>
      </c>
      <c r="N17" s="57">
        <f t="shared" si="0"/>
        <v>2284</v>
      </c>
      <c r="O17" s="15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s="3" customFormat="1" ht="33.75" customHeight="1" x14ac:dyDescent="0.4">
      <c r="A18" s="55" t="s">
        <v>19</v>
      </c>
      <c r="B18" s="56">
        <v>13201</v>
      </c>
      <c r="C18" s="56">
        <v>6844.0000000000009</v>
      </c>
      <c r="D18" s="56">
        <v>7201.0000000000009</v>
      </c>
      <c r="E18" s="56">
        <v>6921</v>
      </c>
      <c r="F18" s="56">
        <v>6985</v>
      </c>
      <c r="G18" s="56">
        <v>10215</v>
      </c>
      <c r="H18" s="56">
        <v>11681</v>
      </c>
      <c r="I18" s="56">
        <v>7138</v>
      </c>
      <c r="J18" s="56">
        <v>7701</v>
      </c>
      <c r="K18" s="56">
        <v>14791</v>
      </c>
      <c r="L18" s="56">
        <v>12269</v>
      </c>
      <c r="M18" s="56">
        <v>9584</v>
      </c>
      <c r="N18" s="57">
        <f t="shared" si="0"/>
        <v>114531</v>
      </c>
      <c r="O18" s="15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s="3" customFormat="1" ht="33.75" customHeight="1" x14ac:dyDescent="0.4">
      <c r="A19" s="55" t="s">
        <v>20</v>
      </c>
      <c r="B19" s="56">
        <v>6121</v>
      </c>
      <c r="C19" s="56">
        <v>8594</v>
      </c>
      <c r="D19" s="56">
        <v>8120.0000000000009</v>
      </c>
      <c r="E19" s="56">
        <v>4019</v>
      </c>
      <c r="F19" s="56">
        <v>5214</v>
      </c>
      <c r="G19" s="56">
        <v>6214</v>
      </c>
      <c r="H19" s="56">
        <v>3654</v>
      </c>
      <c r="I19" s="56">
        <v>1883</v>
      </c>
      <c r="J19" s="56">
        <v>1654</v>
      </c>
      <c r="K19" s="56">
        <v>2878</v>
      </c>
      <c r="L19" s="56">
        <v>3571</v>
      </c>
      <c r="M19" s="56">
        <v>5854</v>
      </c>
      <c r="N19" s="57">
        <f t="shared" si="0"/>
        <v>57776</v>
      </c>
      <c r="O19" s="15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s="3" customFormat="1" ht="33.75" customHeight="1" x14ac:dyDescent="0.4">
      <c r="A20" s="55" t="s">
        <v>21</v>
      </c>
      <c r="B20" s="56">
        <v>4657</v>
      </c>
      <c r="C20" s="56">
        <v>3793</v>
      </c>
      <c r="D20" s="56">
        <v>5222</v>
      </c>
      <c r="E20" s="56">
        <v>3562</v>
      </c>
      <c r="F20" s="56">
        <v>4201</v>
      </c>
      <c r="G20" s="56">
        <v>6214</v>
      </c>
      <c r="H20" s="56">
        <v>3524</v>
      </c>
      <c r="I20" s="56">
        <v>4213</v>
      </c>
      <c r="J20" s="56">
        <v>1624</v>
      </c>
      <c r="K20" s="56">
        <v>3452</v>
      </c>
      <c r="L20" s="56">
        <v>4019.0000000000005</v>
      </c>
      <c r="M20" s="56">
        <v>4214</v>
      </c>
      <c r="N20" s="57">
        <f t="shared" si="0"/>
        <v>48695</v>
      </c>
      <c r="O20" s="15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s="3" customFormat="1" ht="33.75" customHeight="1" x14ac:dyDescent="0.4">
      <c r="A21" s="55" t="s">
        <v>65</v>
      </c>
      <c r="B21" s="56">
        <v>6879.0000000000009</v>
      </c>
      <c r="C21" s="56">
        <v>4738</v>
      </c>
      <c r="D21" s="56">
        <v>5684</v>
      </c>
      <c r="E21" s="56">
        <v>5977.0000000000009</v>
      </c>
      <c r="F21" s="56">
        <v>5622.0000000000009</v>
      </c>
      <c r="G21" s="56">
        <v>5012</v>
      </c>
      <c r="H21" s="56">
        <v>5201</v>
      </c>
      <c r="I21" s="56">
        <v>5200.9999999999991</v>
      </c>
      <c r="J21" s="56">
        <v>4621.0000000000009</v>
      </c>
      <c r="K21" s="56">
        <v>6021</v>
      </c>
      <c r="L21" s="56">
        <v>4771.9999999999991</v>
      </c>
      <c r="M21" s="56">
        <v>3874</v>
      </c>
      <c r="N21" s="57">
        <f t="shared" si="0"/>
        <v>63602</v>
      </c>
      <c r="O21" s="15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s="3" customFormat="1" ht="33.75" customHeight="1" x14ac:dyDescent="0.4">
      <c r="A22" s="55" t="s">
        <v>22</v>
      </c>
      <c r="B22" s="56">
        <v>17244.999999999996</v>
      </c>
      <c r="C22" s="56">
        <v>23604</v>
      </c>
      <c r="D22" s="56">
        <v>26986.999999999996</v>
      </c>
      <c r="E22" s="56">
        <v>24513.999999999996</v>
      </c>
      <c r="F22" s="56">
        <v>27525</v>
      </c>
      <c r="G22" s="56">
        <v>38039</v>
      </c>
      <c r="H22" s="56">
        <v>30183</v>
      </c>
      <c r="I22" s="56">
        <v>25421</v>
      </c>
      <c r="J22" s="56">
        <v>20143.999999999996</v>
      </c>
      <c r="K22" s="56">
        <v>37237</v>
      </c>
      <c r="L22" s="56">
        <v>30266</v>
      </c>
      <c r="M22" s="56">
        <v>21650.999999999996</v>
      </c>
      <c r="N22" s="57">
        <f t="shared" si="0"/>
        <v>322816</v>
      </c>
      <c r="O22" s="15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s="3" customFormat="1" ht="33.75" customHeight="1" x14ac:dyDescent="0.4">
      <c r="A23" s="55" t="s">
        <v>101</v>
      </c>
      <c r="B23" s="56">
        <v>298</v>
      </c>
      <c r="C23" s="56">
        <v>166</v>
      </c>
      <c r="D23" s="56">
        <v>741</v>
      </c>
      <c r="E23" s="56">
        <v>281</v>
      </c>
      <c r="F23" s="56">
        <v>86</v>
      </c>
      <c r="G23" s="56">
        <v>108</v>
      </c>
      <c r="H23" s="56">
        <v>201</v>
      </c>
      <c r="I23" s="56">
        <v>172</v>
      </c>
      <c r="J23" s="56">
        <v>351</v>
      </c>
      <c r="K23" s="56">
        <v>301</v>
      </c>
      <c r="L23" s="56">
        <v>25</v>
      </c>
      <c r="M23" s="56">
        <v>78</v>
      </c>
      <c r="N23" s="57">
        <f t="shared" si="0"/>
        <v>2808</v>
      </c>
      <c r="O23" s="15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s="3" customFormat="1" ht="33.75" customHeight="1" x14ac:dyDescent="0.4">
      <c r="A24" s="55" t="s">
        <v>66</v>
      </c>
      <c r="B24" s="56">
        <v>6021</v>
      </c>
      <c r="C24" s="56">
        <v>2886</v>
      </c>
      <c r="D24" s="56">
        <v>3254</v>
      </c>
      <c r="E24" s="56">
        <v>2685</v>
      </c>
      <c r="F24" s="56">
        <v>3771.2898943998161</v>
      </c>
      <c r="G24" s="56">
        <v>3988.9999999999995</v>
      </c>
      <c r="H24" s="56">
        <v>3201</v>
      </c>
      <c r="I24" s="56">
        <v>2814</v>
      </c>
      <c r="J24" s="56">
        <v>5021</v>
      </c>
      <c r="K24" s="56">
        <v>3854</v>
      </c>
      <c r="L24" s="56">
        <v>3495.0000000000005</v>
      </c>
      <c r="M24" s="56">
        <v>4812.0000000000009</v>
      </c>
      <c r="N24" s="57">
        <f t="shared" si="0"/>
        <v>45803.289894399815</v>
      </c>
      <c r="O24" s="15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s="3" customFormat="1" ht="33.75" customHeight="1" x14ac:dyDescent="0.4">
      <c r="A25" s="55" t="s">
        <v>23</v>
      </c>
      <c r="B25" s="56">
        <v>1849</v>
      </c>
      <c r="C25" s="56">
        <v>280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250</v>
      </c>
      <c r="M25" s="56">
        <v>2332.2000000000003</v>
      </c>
      <c r="N25" s="57">
        <f t="shared" si="0"/>
        <v>4711.2000000000007</v>
      </c>
      <c r="O25" s="15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 s="3" customFormat="1" ht="33.75" customHeight="1" x14ac:dyDescent="0.4">
      <c r="A26" s="55" t="s">
        <v>24</v>
      </c>
      <c r="B26" s="56">
        <v>6854</v>
      </c>
      <c r="C26" s="56">
        <v>6359</v>
      </c>
      <c r="D26" s="56">
        <v>4598</v>
      </c>
      <c r="E26" s="56">
        <v>3214</v>
      </c>
      <c r="F26" s="56">
        <v>11794.491385767791</v>
      </c>
      <c r="G26" s="56">
        <v>9566</v>
      </c>
      <c r="H26" s="56">
        <v>7214</v>
      </c>
      <c r="I26" s="56">
        <v>5214</v>
      </c>
      <c r="J26" s="56">
        <v>7201</v>
      </c>
      <c r="K26" s="56">
        <v>5698</v>
      </c>
      <c r="L26" s="56">
        <v>6559.9999999999991</v>
      </c>
      <c r="M26" s="56">
        <v>4250.9999999999991</v>
      </c>
      <c r="N26" s="57">
        <f t="shared" si="0"/>
        <v>78523.491385767789</v>
      </c>
      <c r="O26" s="15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 s="3" customFormat="1" ht="33.75" customHeight="1" x14ac:dyDescent="0.4">
      <c r="A27" s="55" t="s">
        <v>25</v>
      </c>
      <c r="B27" s="56">
        <v>3014</v>
      </c>
      <c r="C27" s="56">
        <v>1754</v>
      </c>
      <c r="D27" s="56">
        <v>1594</v>
      </c>
      <c r="E27" s="56">
        <v>1540.9999999999998</v>
      </c>
      <c r="F27" s="56">
        <v>1975</v>
      </c>
      <c r="G27" s="56">
        <v>1402</v>
      </c>
      <c r="H27" s="56">
        <v>1302.0000000000002</v>
      </c>
      <c r="I27" s="56">
        <v>838</v>
      </c>
      <c r="J27" s="56">
        <v>1955</v>
      </c>
      <c r="K27" s="56">
        <v>1720.9999999999998</v>
      </c>
      <c r="L27" s="56">
        <v>1854</v>
      </c>
      <c r="M27" s="56">
        <v>2854</v>
      </c>
      <c r="N27" s="57">
        <f t="shared" si="0"/>
        <v>21804</v>
      </c>
      <c r="O27" s="15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s="3" customFormat="1" ht="33.75" customHeight="1" x14ac:dyDescent="0.4">
      <c r="A28" s="55" t="s">
        <v>26</v>
      </c>
      <c r="B28" s="56">
        <v>7853.9999999999991</v>
      </c>
      <c r="C28" s="56">
        <v>2688</v>
      </c>
      <c r="D28" s="56">
        <v>2320</v>
      </c>
      <c r="E28" s="56">
        <v>5210</v>
      </c>
      <c r="F28" s="56">
        <v>6241</v>
      </c>
      <c r="G28" s="56">
        <v>3116</v>
      </c>
      <c r="H28" s="56">
        <v>4521</v>
      </c>
      <c r="I28" s="56">
        <v>2598</v>
      </c>
      <c r="J28" s="56">
        <v>9520.9999999999982</v>
      </c>
      <c r="K28" s="56">
        <v>2870.0000000000005</v>
      </c>
      <c r="L28" s="56">
        <v>5854</v>
      </c>
      <c r="M28" s="56">
        <v>13454.000000000002</v>
      </c>
      <c r="N28" s="57">
        <f t="shared" si="0"/>
        <v>66247</v>
      </c>
      <c r="O28" s="15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s="3" customFormat="1" ht="33.75" customHeight="1" x14ac:dyDescent="0.4">
      <c r="A29" s="55" t="s">
        <v>27</v>
      </c>
      <c r="B29" s="56">
        <v>710</v>
      </c>
      <c r="C29" s="56">
        <v>682.00000000000011</v>
      </c>
      <c r="D29" s="56">
        <v>1021</v>
      </c>
      <c r="E29" s="56">
        <v>853.99999999999989</v>
      </c>
      <c r="F29" s="56">
        <v>542</v>
      </c>
      <c r="G29" s="56">
        <v>698.99999999999989</v>
      </c>
      <c r="H29" s="56">
        <v>456</v>
      </c>
      <c r="I29" s="56">
        <v>455</v>
      </c>
      <c r="J29" s="56">
        <v>865</v>
      </c>
      <c r="K29" s="56">
        <v>568</v>
      </c>
      <c r="L29" s="56">
        <v>582</v>
      </c>
      <c r="M29" s="56">
        <v>894.99999999999989</v>
      </c>
      <c r="N29" s="57">
        <f t="shared" si="0"/>
        <v>8329</v>
      </c>
      <c r="O29" s="15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s="3" customFormat="1" ht="33.75" customHeight="1" x14ac:dyDescent="0.4">
      <c r="A30" s="55" t="s">
        <v>28</v>
      </c>
      <c r="B30" s="56">
        <v>1542</v>
      </c>
      <c r="C30" s="56">
        <v>1147</v>
      </c>
      <c r="D30" s="56">
        <v>1357.9999999999998</v>
      </c>
      <c r="E30" s="56">
        <v>1288.8</v>
      </c>
      <c r="F30" s="56">
        <v>1452</v>
      </c>
      <c r="G30" s="56">
        <v>1801.9999999999995</v>
      </c>
      <c r="H30" s="56">
        <v>1785</v>
      </c>
      <c r="I30" s="56">
        <v>1561</v>
      </c>
      <c r="J30" s="56">
        <v>1985</v>
      </c>
      <c r="K30" s="56">
        <v>1680</v>
      </c>
      <c r="L30" s="56">
        <v>96</v>
      </c>
      <c r="M30" s="56">
        <v>2584.0000000000005</v>
      </c>
      <c r="N30" s="57">
        <f t="shared" si="0"/>
        <v>18280.8</v>
      </c>
      <c r="O30" s="15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s="3" customFormat="1" ht="33.75" customHeight="1" x14ac:dyDescent="0.4">
      <c r="A31" s="55" t="s">
        <v>29</v>
      </c>
      <c r="B31" s="56">
        <v>801</v>
      </c>
      <c r="C31" s="56">
        <v>819</v>
      </c>
      <c r="D31" s="56">
        <v>735</v>
      </c>
      <c r="E31" s="56">
        <v>754</v>
      </c>
      <c r="F31" s="56">
        <v>1245</v>
      </c>
      <c r="G31" s="56">
        <v>711.99999999999989</v>
      </c>
      <c r="H31" s="56">
        <v>752</v>
      </c>
      <c r="I31" s="56">
        <v>1409</v>
      </c>
      <c r="J31" s="56">
        <v>1321</v>
      </c>
      <c r="K31" s="56">
        <v>1173</v>
      </c>
      <c r="L31" s="56">
        <v>1254</v>
      </c>
      <c r="M31" s="56">
        <v>964</v>
      </c>
      <c r="N31" s="57">
        <f t="shared" si="0"/>
        <v>11939</v>
      </c>
      <c r="O31" s="15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s="3" customFormat="1" ht="33.75" customHeight="1" x14ac:dyDescent="0.4">
      <c r="A32" s="55" t="s">
        <v>30</v>
      </c>
      <c r="B32" s="56">
        <v>54</v>
      </c>
      <c r="C32" s="56">
        <v>75</v>
      </c>
      <c r="D32" s="56">
        <v>274.99999999999994</v>
      </c>
      <c r="E32" s="56">
        <v>78</v>
      </c>
      <c r="F32" s="56">
        <v>26</v>
      </c>
      <c r="G32" s="56">
        <v>132</v>
      </c>
      <c r="H32" s="56">
        <v>130</v>
      </c>
      <c r="I32" s="56">
        <v>173</v>
      </c>
      <c r="J32" s="56">
        <v>621</v>
      </c>
      <c r="K32" s="56">
        <v>3541</v>
      </c>
      <c r="L32" s="56">
        <v>325</v>
      </c>
      <c r="M32" s="56">
        <v>241.00000000000003</v>
      </c>
      <c r="N32" s="57">
        <f t="shared" si="0"/>
        <v>5671</v>
      </c>
      <c r="O32" s="15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 s="3" customFormat="1" ht="33.75" customHeight="1" x14ac:dyDescent="0.4">
      <c r="A33" s="55" t="s">
        <v>31</v>
      </c>
      <c r="B33" s="56">
        <v>1102</v>
      </c>
      <c r="C33" s="56">
        <v>911</v>
      </c>
      <c r="D33" s="56">
        <v>1128</v>
      </c>
      <c r="E33" s="56">
        <v>862</v>
      </c>
      <c r="F33" s="56">
        <v>852</v>
      </c>
      <c r="G33" s="56">
        <v>1036</v>
      </c>
      <c r="H33" s="56">
        <v>1354</v>
      </c>
      <c r="I33" s="56">
        <v>1020</v>
      </c>
      <c r="J33" s="56">
        <v>825.00000000000023</v>
      </c>
      <c r="K33" s="56">
        <v>1625.0000000000002</v>
      </c>
      <c r="L33" s="56">
        <v>3124</v>
      </c>
      <c r="M33" s="56">
        <v>1653.9999999999998</v>
      </c>
      <c r="N33" s="57">
        <f t="shared" si="0"/>
        <v>15493</v>
      </c>
      <c r="O33" s="15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 s="3" customFormat="1" ht="33.75" customHeight="1" x14ac:dyDescent="0.4">
      <c r="A34" s="55" t="s">
        <v>129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14791.89623969583</v>
      </c>
      <c r="K34" s="56">
        <v>25193.969601674336</v>
      </c>
      <c r="L34" s="56">
        <v>28174.773807047561</v>
      </c>
      <c r="M34" s="56">
        <v>12197.360351582282</v>
      </c>
      <c r="N34" s="58">
        <f t="shared" si="0"/>
        <v>80358</v>
      </c>
      <c r="O34" s="15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s="3" customFormat="1" ht="33.75" customHeight="1" x14ac:dyDescent="0.4">
      <c r="A35" s="55" t="s">
        <v>33</v>
      </c>
      <c r="B35" s="56">
        <v>1318</v>
      </c>
      <c r="C35" s="56">
        <v>1177</v>
      </c>
      <c r="D35" s="56">
        <v>1204</v>
      </c>
      <c r="E35" s="56">
        <v>1021</v>
      </c>
      <c r="F35" s="56">
        <v>998</v>
      </c>
      <c r="G35" s="56">
        <v>1420</v>
      </c>
      <c r="H35" s="56">
        <v>1982</v>
      </c>
      <c r="I35" s="56">
        <v>1987</v>
      </c>
      <c r="J35" s="56">
        <v>1699</v>
      </c>
      <c r="K35" s="56">
        <v>985</v>
      </c>
      <c r="L35" s="56">
        <v>691</v>
      </c>
      <c r="M35" s="56">
        <v>1621</v>
      </c>
      <c r="N35" s="57">
        <f t="shared" si="0"/>
        <v>16103</v>
      </c>
      <c r="O35" s="15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s="3" customFormat="1" ht="33.75" customHeight="1" x14ac:dyDescent="0.4">
      <c r="A36" s="55" t="s">
        <v>34</v>
      </c>
      <c r="B36" s="56">
        <v>310</v>
      </c>
      <c r="C36" s="56">
        <v>358</v>
      </c>
      <c r="D36" s="56">
        <v>354</v>
      </c>
      <c r="E36" s="56">
        <v>232.2</v>
      </c>
      <c r="F36" s="56">
        <v>384</v>
      </c>
      <c r="G36" s="56">
        <v>320.00000000000006</v>
      </c>
      <c r="H36" s="56">
        <v>432</v>
      </c>
      <c r="I36" s="56">
        <v>685</v>
      </c>
      <c r="J36" s="56">
        <v>401</v>
      </c>
      <c r="K36" s="56">
        <v>684.99999999999989</v>
      </c>
      <c r="L36" s="56">
        <v>936</v>
      </c>
      <c r="M36" s="56">
        <v>798</v>
      </c>
      <c r="N36" s="57">
        <f t="shared" si="0"/>
        <v>5895.2</v>
      </c>
      <c r="O36" s="15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s="3" customFormat="1" ht="33.75" customHeight="1" x14ac:dyDescent="0.4">
      <c r="A37" s="55" t="s">
        <v>68</v>
      </c>
      <c r="B37" s="56">
        <v>250.99999999999997</v>
      </c>
      <c r="C37" s="56">
        <v>112.99999999999999</v>
      </c>
      <c r="D37" s="56">
        <v>82.000000000000014</v>
      </c>
      <c r="E37" s="56">
        <v>50</v>
      </c>
      <c r="F37" s="56">
        <v>91.999999999999972</v>
      </c>
      <c r="G37" s="56">
        <v>111.99999999999999</v>
      </c>
      <c r="H37" s="56">
        <v>265</v>
      </c>
      <c r="I37" s="56">
        <v>52</v>
      </c>
      <c r="J37" s="56">
        <v>132</v>
      </c>
      <c r="K37" s="56">
        <v>138</v>
      </c>
      <c r="L37" s="56">
        <v>28</v>
      </c>
      <c r="M37" s="56">
        <v>75.000000000000014</v>
      </c>
      <c r="N37" s="57">
        <f t="shared" si="0"/>
        <v>1390</v>
      </c>
      <c r="O37" s="15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s="3" customFormat="1" ht="33.75" customHeight="1" x14ac:dyDescent="0.4">
      <c r="A38" s="55" t="s">
        <v>69</v>
      </c>
      <c r="B38" s="56">
        <v>710</v>
      </c>
      <c r="C38" s="56">
        <v>381</v>
      </c>
      <c r="D38" s="56">
        <v>425</v>
      </c>
      <c r="E38" s="56">
        <v>498</v>
      </c>
      <c r="F38" s="56">
        <v>677</v>
      </c>
      <c r="G38" s="56">
        <v>544</v>
      </c>
      <c r="H38" s="56">
        <v>630</v>
      </c>
      <c r="I38" s="56">
        <v>645</v>
      </c>
      <c r="J38" s="56">
        <v>536</v>
      </c>
      <c r="K38" s="56">
        <v>634</v>
      </c>
      <c r="L38" s="56">
        <v>622</v>
      </c>
      <c r="M38" s="56">
        <v>675</v>
      </c>
      <c r="N38" s="57">
        <f t="shared" si="0"/>
        <v>6977</v>
      </c>
      <c r="O38" s="15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s="3" customFormat="1" ht="33.75" customHeight="1" x14ac:dyDescent="0.4">
      <c r="A39" s="55" t="s">
        <v>35</v>
      </c>
      <c r="B39" s="56">
        <v>232</v>
      </c>
      <c r="C39" s="56">
        <v>87</v>
      </c>
      <c r="D39" s="56">
        <v>142</v>
      </c>
      <c r="E39" s="56">
        <v>194</v>
      </c>
      <c r="F39" s="56">
        <v>145</v>
      </c>
      <c r="G39" s="56">
        <v>132</v>
      </c>
      <c r="H39" s="56">
        <v>265</v>
      </c>
      <c r="I39" s="56">
        <v>96</v>
      </c>
      <c r="J39" s="56">
        <v>95</v>
      </c>
      <c r="K39" s="56">
        <v>154</v>
      </c>
      <c r="L39" s="56">
        <v>179</v>
      </c>
      <c r="M39" s="56">
        <v>178</v>
      </c>
      <c r="N39" s="57">
        <f t="shared" si="0"/>
        <v>1899</v>
      </c>
      <c r="O39" s="15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s="3" customFormat="1" ht="33.75" customHeight="1" x14ac:dyDescent="0.4">
      <c r="A40" s="55" t="s">
        <v>70</v>
      </c>
      <c r="B40" s="56">
        <v>1258</v>
      </c>
      <c r="C40" s="56">
        <v>1326</v>
      </c>
      <c r="D40" s="56">
        <v>1120</v>
      </c>
      <c r="E40" s="56">
        <v>841.99999999999989</v>
      </c>
      <c r="F40" s="56">
        <v>588</v>
      </c>
      <c r="G40" s="56">
        <v>502</v>
      </c>
      <c r="H40" s="56">
        <v>513</v>
      </c>
      <c r="I40" s="56">
        <v>254</v>
      </c>
      <c r="J40" s="56">
        <v>321</v>
      </c>
      <c r="K40" s="56">
        <v>948</v>
      </c>
      <c r="L40" s="56">
        <v>1245.0000000000002</v>
      </c>
      <c r="M40" s="56">
        <v>1523.9999999999998</v>
      </c>
      <c r="N40" s="57">
        <f t="shared" ref="N40:N69" si="1">SUM(B40:M40)</f>
        <v>10441</v>
      </c>
      <c r="O40" s="15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s="3" customFormat="1" ht="33.75" customHeight="1" x14ac:dyDescent="0.4">
      <c r="A41" s="55" t="s">
        <v>37</v>
      </c>
      <c r="B41" s="56">
        <v>420</v>
      </c>
      <c r="C41" s="56">
        <v>224</v>
      </c>
      <c r="D41" s="56">
        <v>340</v>
      </c>
      <c r="E41" s="56">
        <v>257</v>
      </c>
      <c r="F41" s="56">
        <v>225</v>
      </c>
      <c r="G41" s="56">
        <v>258</v>
      </c>
      <c r="H41" s="56">
        <v>123</v>
      </c>
      <c r="I41" s="56">
        <v>110</v>
      </c>
      <c r="J41" s="56">
        <v>162</v>
      </c>
      <c r="K41" s="56">
        <v>141</v>
      </c>
      <c r="L41" s="56">
        <v>246</v>
      </c>
      <c r="M41" s="56">
        <v>195</v>
      </c>
      <c r="N41" s="57">
        <f t="shared" si="1"/>
        <v>2701</v>
      </c>
      <c r="O41" s="15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s="3" customFormat="1" ht="33.75" customHeight="1" x14ac:dyDescent="0.4">
      <c r="A42" s="55" t="s">
        <v>38</v>
      </c>
      <c r="B42" s="56">
        <v>232</v>
      </c>
      <c r="C42" s="56">
        <v>384</v>
      </c>
      <c r="D42" s="56">
        <v>321</v>
      </c>
      <c r="E42" s="56">
        <v>146</v>
      </c>
      <c r="F42" s="56">
        <v>95</v>
      </c>
      <c r="G42" s="56">
        <v>150</v>
      </c>
      <c r="H42" s="56">
        <v>352</v>
      </c>
      <c r="I42" s="56">
        <v>53</v>
      </c>
      <c r="J42" s="56">
        <v>189</v>
      </c>
      <c r="K42" s="56">
        <v>202</v>
      </c>
      <c r="L42" s="56">
        <v>346</v>
      </c>
      <c r="M42" s="56">
        <v>251</v>
      </c>
      <c r="N42" s="57">
        <f t="shared" si="1"/>
        <v>2721</v>
      </c>
      <c r="O42" s="15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s="3" customFormat="1" ht="33.75" customHeight="1" x14ac:dyDescent="0.4">
      <c r="A43" s="55" t="s">
        <v>102</v>
      </c>
      <c r="B43" s="56">
        <v>342</v>
      </c>
      <c r="C43" s="56">
        <v>411</v>
      </c>
      <c r="D43" s="56">
        <v>389</v>
      </c>
      <c r="E43" s="56">
        <v>253.99999999999997</v>
      </c>
      <c r="F43" s="56">
        <v>201</v>
      </c>
      <c r="G43" s="56">
        <v>132</v>
      </c>
      <c r="H43" s="56">
        <v>148</v>
      </c>
      <c r="I43" s="56">
        <v>142</v>
      </c>
      <c r="J43" s="56">
        <v>421</v>
      </c>
      <c r="K43" s="56">
        <v>358</v>
      </c>
      <c r="L43" s="56">
        <v>275</v>
      </c>
      <c r="M43" s="56">
        <v>457.99999999999994</v>
      </c>
      <c r="N43" s="57">
        <f t="shared" si="1"/>
        <v>3531</v>
      </c>
      <c r="O43" s="15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s="3" customFormat="1" ht="33.75" customHeight="1" x14ac:dyDescent="0.4">
      <c r="A44" s="55" t="s">
        <v>103</v>
      </c>
      <c r="B44" s="56">
        <v>0</v>
      </c>
      <c r="C44" s="56">
        <v>0</v>
      </c>
      <c r="D44" s="56">
        <v>0</v>
      </c>
      <c r="E44" s="56">
        <v>9</v>
      </c>
      <c r="F44" s="56">
        <v>12</v>
      </c>
      <c r="G44" s="56">
        <v>0</v>
      </c>
      <c r="H44" s="56">
        <v>0</v>
      </c>
      <c r="I44" s="56">
        <v>6</v>
      </c>
      <c r="J44" s="56">
        <v>0</v>
      </c>
      <c r="K44" s="56">
        <v>14</v>
      </c>
      <c r="L44" s="56">
        <v>24</v>
      </c>
      <c r="M44" s="56">
        <v>0</v>
      </c>
      <c r="N44" s="57">
        <f t="shared" si="1"/>
        <v>65</v>
      </c>
      <c r="O44" s="15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s="3" customFormat="1" ht="33.75" customHeight="1" x14ac:dyDescent="0.4">
      <c r="A45" s="55" t="s">
        <v>104</v>
      </c>
      <c r="B45" s="56">
        <v>152</v>
      </c>
      <c r="C45" s="56">
        <v>111</v>
      </c>
      <c r="D45" s="56">
        <v>69</v>
      </c>
      <c r="E45" s="56">
        <v>227</v>
      </c>
      <c r="F45" s="56">
        <v>95</v>
      </c>
      <c r="G45" s="56">
        <v>59.000000000000007</v>
      </c>
      <c r="H45" s="56">
        <v>62</v>
      </c>
      <c r="I45" s="56">
        <v>49</v>
      </c>
      <c r="J45" s="56">
        <v>214</v>
      </c>
      <c r="K45" s="56">
        <v>169</v>
      </c>
      <c r="L45" s="56">
        <v>128</v>
      </c>
      <c r="M45" s="56">
        <v>303</v>
      </c>
      <c r="N45" s="57">
        <f t="shared" si="1"/>
        <v>1638</v>
      </c>
      <c r="O45" s="15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s="3" customFormat="1" ht="33.75" customHeight="1" x14ac:dyDescent="0.4">
      <c r="A46" s="55" t="s">
        <v>105</v>
      </c>
      <c r="B46" s="56">
        <v>69</v>
      </c>
      <c r="C46" s="56">
        <v>656</v>
      </c>
      <c r="D46" s="56">
        <v>120</v>
      </c>
      <c r="E46" s="56">
        <v>258</v>
      </c>
      <c r="F46" s="56">
        <v>102</v>
      </c>
      <c r="G46" s="56">
        <v>301</v>
      </c>
      <c r="H46" s="56">
        <v>201</v>
      </c>
      <c r="I46" s="56">
        <v>159</v>
      </c>
      <c r="J46" s="56">
        <v>301</v>
      </c>
      <c r="K46" s="56">
        <v>325</v>
      </c>
      <c r="L46" s="56">
        <v>85</v>
      </c>
      <c r="M46" s="56">
        <v>265</v>
      </c>
      <c r="N46" s="57">
        <f t="shared" si="1"/>
        <v>2842</v>
      </c>
      <c r="O46" s="15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s="3" customFormat="1" ht="33.75" customHeight="1" x14ac:dyDescent="0.4">
      <c r="A47" s="55" t="s">
        <v>106</v>
      </c>
      <c r="B47" s="56">
        <v>235</v>
      </c>
      <c r="C47" s="56">
        <v>253</v>
      </c>
      <c r="D47" s="56">
        <v>189</v>
      </c>
      <c r="E47" s="56">
        <v>319</v>
      </c>
      <c r="F47" s="56">
        <v>278</v>
      </c>
      <c r="G47" s="56">
        <v>325</v>
      </c>
      <c r="H47" s="56">
        <v>383</v>
      </c>
      <c r="I47" s="56">
        <v>358</v>
      </c>
      <c r="J47" s="56">
        <v>452</v>
      </c>
      <c r="K47" s="56">
        <v>358</v>
      </c>
      <c r="L47" s="56">
        <v>314</v>
      </c>
      <c r="M47" s="56">
        <v>467</v>
      </c>
      <c r="N47" s="57">
        <f t="shared" si="1"/>
        <v>3931</v>
      </c>
      <c r="O47" s="15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s="3" customFormat="1" ht="33.75" customHeight="1" x14ac:dyDescent="0.4">
      <c r="A48" s="55" t="s">
        <v>107</v>
      </c>
      <c r="B48" s="56">
        <v>65</v>
      </c>
      <c r="C48" s="56">
        <v>50</v>
      </c>
      <c r="D48" s="56">
        <v>28</v>
      </c>
      <c r="E48" s="56">
        <v>0</v>
      </c>
      <c r="F48" s="56">
        <v>0</v>
      </c>
      <c r="G48" s="56">
        <v>25</v>
      </c>
      <c r="H48" s="56">
        <v>125</v>
      </c>
      <c r="I48" s="56">
        <v>201</v>
      </c>
      <c r="J48" s="56">
        <v>79</v>
      </c>
      <c r="K48" s="56">
        <v>132</v>
      </c>
      <c r="L48" s="56">
        <v>60</v>
      </c>
      <c r="M48" s="56">
        <v>62</v>
      </c>
      <c r="N48" s="57">
        <f t="shared" si="1"/>
        <v>827</v>
      </c>
      <c r="O48" s="15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s="3" customFormat="1" ht="33.75" customHeight="1" x14ac:dyDescent="0.4">
      <c r="A49" s="55" t="s">
        <v>36</v>
      </c>
      <c r="B49" s="56">
        <v>23</v>
      </c>
      <c r="C49" s="56">
        <v>312</v>
      </c>
      <c r="D49" s="56">
        <v>135</v>
      </c>
      <c r="E49" s="56">
        <v>284</v>
      </c>
      <c r="F49" s="56">
        <v>185</v>
      </c>
      <c r="G49" s="56">
        <v>282</v>
      </c>
      <c r="H49" s="56">
        <v>254</v>
      </c>
      <c r="I49" s="56">
        <v>201</v>
      </c>
      <c r="J49" s="56">
        <v>401</v>
      </c>
      <c r="K49" s="56">
        <v>159</v>
      </c>
      <c r="L49" s="56">
        <v>64</v>
      </c>
      <c r="M49" s="56">
        <v>81</v>
      </c>
      <c r="N49" s="57">
        <f t="shared" si="1"/>
        <v>2381</v>
      </c>
      <c r="O49" s="15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s="3" customFormat="1" ht="33.75" customHeight="1" x14ac:dyDescent="0.4">
      <c r="A50" s="55" t="s">
        <v>108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7">
        <f t="shared" si="1"/>
        <v>0</v>
      </c>
      <c r="O50" s="15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s="3" customFormat="1" ht="33.75" customHeight="1" x14ac:dyDescent="0.4">
      <c r="A51" s="55" t="s">
        <v>39</v>
      </c>
      <c r="B51" s="56">
        <v>1757</v>
      </c>
      <c r="C51" s="56">
        <v>1493</v>
      </c>
      <c r="D51" s="56">
        <v>1339</v>
      </c>
      <c r="E51" s="56">
        <v>4489</v>
      </c>
      <c r="F51" s="56">
        <v>3421</v>
      </c>
      <c r="G51" s="56">
        <v>16541</v>
      </c>
      <c r="H51" s="56">
        <v>4752</v>
      </c>
      <c r="I51" s="56">
        <v>4210</v>
      </c>
      <c r="J51" s="56">
        <v>3159</v>
      </c>
      <c r="K51" s="56">
        <v>5345</v>
      </c>
      <c r="L51" s="56">
        <v>3302</v>
      </c>
      <c r="M51" s="56">
        <v>1627</v>
      </c>
      <c r="N51" s="57">
        <f t="shared" si="1"/>
        <v>51435</v>
      </c>
      <c r="O51" s="15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s="3" customFormat="1" ht="33.75" customHeight="1" x14ac:dyDescent="0.4">
      <c r="A52" s="55" t="s">
        <v>40</v>
      </c>
      <c r="B52" s="56">
        <v>1348</v>
      </c>
      <c r="C52" s="56">
        <v>1231</v>
      </c>
      <c r="D52" s="56">
        <v>4521</v>
      </c>
      <c r="E52" s="56">
        <v>2345</v>
      </c>
      <c r="F52" s="56">
        <v>1587</v>
      </c>
      <c r="G52" s="56">
        <v>2374</v>
      </c>
      <c r="H52" s="56">
        <v>2654</v>
      </c>
      <c r="I52" s="56">
        <v>2527</v>
      </c>
      <c r="J52" s="56">
        <v>3673</v>
      </c>
      <c r="K52" s="56">
        <v>3541</v>
      </c>
      <c r="L52" s="56">
        <v>1721</v>
      </c>
      <c r="M52" s="56">
        <v>18320</v>
      </c>
      <c r="N52" s="57">
        <f t="shared" si="1"/>
        <v>45842</v>
      </c>
      <c r="O52" s="15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s="3" customFormat="1" ht="33.75" customHeight="1" x14ac:dyDescent="0.4">
      <c r="A53" s="55" t="s">
        <v>41</v>
      </c>
      <c r="B53" s="56">
        <v>2201</v>
      </c>
      <c r="C53" s="56">
        <v>2428</v>
      </c>
      <c r="D53" s="56">
        <v>2680.0000000000005</v>
      </c>
      <c r="E53" s="56">
        <v>1398</v>
      </c>
      <c r="F53" s="56">
        <v>4214</v>
      </c>
      <c r="G53" s="56">
        <v>2601.0000000000005</v>
      </c>
      <c r="H53" s="56">
        <v>9021</v>
      </c>
      <c r="I53" s="56">
        <v>1506</v>
      </c>
      <c r="J53" s="56">
        <v>2014.0000000000002</v>
      </c>
      <c r="K53" s="56">
        <v>2547</v>
      </c>
      <c r="L53" s="56">
        <v>2013.9999999999998</v>
      </c>
      <c r="M53" s="56">
        <v>1453</v>
      </c>
      <c r="N53" s="57">
        <f t="shared" si="1"/>
        <v>34077</v>
      </c>
      <c r="O53" s="15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s="3" customFormat="1" ht="33.75" customHeight="1" x14ac:dyDescent="0.4">
      <c r="A54" s="55" t="s">
        <v>72</v>
      </c>
      <c r="B54" s="56">
        <v>1420</v>
      </c>
      <c r="C54" s="56">
        <v>1101</v>
      </c>
      <c r="D54" s="56">
        <v>1201</v>
      </c>
      <c r="E54" s="56">
        <v>752</v>
      </c>
      <c r="F54" s="56">
        <v>984</v>
      </c>
      <c r="G54" s="56">
        <v>901</v>
      </c>
      <c r="H54" s="56">
        <v>654.00000000000011</v>
      </c>
      <c r="I54" s="56">
        <v>324.99999999999994</v>
      </c>
      <c r="J54" s="56">
        <v>598</v>
      </c>
      <c r="K54" s="56">
        <v>1152</v>
      </c>
      <c r="L54" s="56">
        <v>1420</v>
      </c>
      <c r="M54" s="56">
        <v>965</v>
      </c>
      <c r="N54" s="57">
        <f t="shared" si="1"/>
        <v>11473</v>
      </c>
      <c r="O54" s="15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s="3" customFormat="1" ht="33.75" customHeight="1" x14ac:dyDescent="0.4">
      <c r="A55" s="55" t="s">
        <v>42</v>
      </c>
      <c r="B55" s="56">
        <v>61</v>
      </c>
      <c r="C55" s="56">
        <v>65</v>
      </c>
      <c r="D55" s="56">
        <v>102</v>
      </c>
      <c r="E55" s="56">
        <v>140</v>
      </c>
      <c r="F55" s="56">
        <v>78</v>
      </c>
      <c r="G55" s="56">
        <v>32</v>
      </c>
      <c r="H55" s="56">
        <v>54</v>
      </c>
      <c r="I55" s="56">
        <v>32</v>
      </c>
      <c r="J55" s="56">
        <v>80</v>
      </c>
      <c r="K55" s="56">
        <v>80</v>
      </c>
      <c r="L55" s="56">
        <v>11</v>
      </c>
      <c r="M55" s="56">
        <v>159</v>
      </c>
      <c r="N55" s="57">
        <f t="shared" si="1"/>
        <v>894</v>
      </c>
      <c r="O55" s="15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s="3" customFormat="1" ht="33.75" customHeight="1" x14ac:dyDescent="0.4">
      <c r="A56" s="55" t="s">
        <v>43</v>
      </c>
      <c r="B56" s="56">
        <v>6979</v>
      </c>
      <c r="C56" s="56">
        <v>4291</v>
      </c>
      <c r="D56" s="56">
        <v>3095</v>
      </c>
      <c r="E56" s="56">
        <v>3121.0000000000005</v>
      </c>
      <c r="F56" s="56">
        <v>3541</v>
      </c>
      <c r="G56" s="56">
        <v>3547.0000000000005</v>
      </c>
      <c r="H56" s="56">
        <v>2654</v>
      </c>
      <c r="I56" s="56">
        <v>4685</v>
      </c>
      <c r="J56" s="56">
        <v>3542.0000000000005</v>
      </c>
      <c r="K56" s="56">
        <v>4251</v>
      </c>
      <c r="L56" s="56">
        <v>2922</v>
      </c>
      <c r="M56" s="56">
        <v>3321</v>
      </c>
      <c r="N56" s="57">
        <f t="shared" si="1"/>
        <v>45949</v>
      </c>
      <c r="O56" s="15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s="3" customFormat="1" ht="33.75" customHeight="1" x14ac:dyDescent="0.4">
      <c r="A57" s="55" t="s">
        <v>73</v>
      </c>
      <c r="B57" s="56">
        <v>1105</v>
      </c>
      <c r="C57" s="56">
        <v>1020</v>
      </c>
      <c r="D57" s="56">
        <v>1755</v>
      </c>
      <c r="E57" s="56">
        <v>1234.0000000000005</v>
      </c>
      <c r="F57" s="56">
        <v>1021</v>
      </c>
      <c r="G57" s="56">
        <v>1200.9999999999998</v>
      </c>
      <c r="H57" s="56">
        <v>2710</v>
      </c>
      <c r="I57" s="56">
        <v>962</v>
      </c>
      <c r="J57" s="56">
        <v>3010.9999999999995</v>
      </c>
      <c r="K57" s="56">
        <v>2031</v>
      </c>
      <c r="L57" s="56">
        <v>2990</v>
      </c>
      <c r="M57" s="56">
        <v>1862</v>
      </c>
      <c r="N57" s="57">
        <f t="shared" si="1"/>
        <v>20902</v>
      </c>
      <c r="O57" s="15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s="3" customFormat="1" ht="33.75" customHeight="1" x14ac:dyDescent="0.4">
      <c r="A58" s="55" t="s">
        <v>74</v>
      </c>
      <c r="B58" s="56">
        <v>0</v>
      </c>
      <c r="C58" s="56">
        <v>2</v>
      </c>
      <c r="D58" s="56">
        <v>13</v>
      </c>
      <c r="E58" s="56">
        <v>0</v>
      </c>
      <c r="F58" s="56">
        <v>26</v>
      </c>
      <c r="G58" s="56">
        <v>0</v>
      </c>
      <c r="H58" s="56">
        <v>0</v>
      </c>
      <c r="I58" s="56">
        <v>25</v>
      </c>
      <c r="J58" s="56">
        <v>18</v>
      </c>
      <c r="K58" s="56">
        <v>12</v>
      </c>
      <c r="L58" s="56">
        <v>0</v>
      </c>
      <c r="M58" s="56">
        <v>0</v>
      </c>
      <c r="N58" s="57">
        <f t="shared" si="1"/>
        <v>96</v>
      </c>
      <c r="O58" s="15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s="3" customFormat="1" ht="33.75" customHeight="1" x14ac:dyDescent="0.4">
      <c r="A59" s="55" t="s">
        <v>44</v>
      </c>
      <c r="B59" s="56">
        <v>0</v>
      </c>
      <c r="C59" s="56">
        <v>2</v>
      </c>
      <c r="D59" s="56">
        <v>71</v>
      </c>
      <c r="E59" s="56">
        <v>0</v>
      </c>
      <c r="F59" s="56">
        <v>7</v>
      </c>
      <c r="G59" s="56">
        <v>14</v>
      </c>
      <c r="H59" s="56">
        <v>54</v>
      </c>
      <c r="I59" s="56">
        <v>0</v>
      </c>
      <c r="J59" s="56">
        <v>115</v>
      </c>
      <c r="K59" s="56">
        <v>6</v>
      </c>
      <c r="L59" s="56">
        <v>9</v>
      </c>
      <c r="M59" s="56">
        <v>16</v>
      </c>
      <c r="N59" s="57">
        <f t="shared" si="1"/>
        <v>294</v>
      </c>
      <c r="O59" s="15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s="3" customFormat="1" ht="33.75" customHeight="1" x14ac:dyDescent="0.4">
      <c r="A60" s="55" t="s">
        <v>109</v>
      </c>
      <c r="B60" s="56">
        <v>10</v>
      </c>
      <c r="C60" s="56">
        <v>119</v>
      </c>
      <c r="D60" s="56">
        <v>607</v>
      </c>
      <c r="E60" s="56">
        <v>120</v>
      </c>
      <c r="F60" s="56">
        <v>0</v>
      </c>
      <c r="G60" s="56">
        <v>71</v>
      </c>
      <c r="H60" s="56">
        <v>59</v>
      </c>
      <c r="I60" s="56">
        <v>12</v>
      </c>
      <c r="J60" s="56">
        <v>45</v>
      </c>
      <c r="K60" s="56">
        <v>458</v>
      </c>
      <c r="L60" s="56">
        <v>148.99999999999997</v>
      </c>
      <c r="M60" s="56">
        <v>125</v>
      </c>
      <c r="N60" s="57">
        <f t="shared" si="1"/>
        <v>1775</v>
      </c>
      <c r="O60" s="15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s="3" customFormat="1" ht="33.75" customHeight="1" x14ac:dyDescent="0.4">
      <c r="A61" s="55" t="s">
        <v>110</v>
      </c>
      <c r="B61" s="56">
        <v>38</v>
      </c>
      <c r="C61" s="56">
        <v>81</v>
      </c>
      <c r="D61" s="56">
        <v>35.000000000000007</v>
      </c>
      <c r="E61" s="56">
        <v>70</v>
      </c>
      <c r="F61" s="56">
        <v>26</v>
      </c>
      <c r="G61" s="56">
        <v>59</v>
      </c>
      <c r="H61" s="56">
        <v>9</v>
      </c>
      <c r="I61" s="56">
        <v>27.999999999999996</v>
      </c>
      <c r="J61" s="56">
        <v>35</v>
      </c>
      <c r="K61" s="56">
        <v>59</v>
      </c>
      <c r="L61" s="56">
        <v>59</v>
      </c>
      <c r="M61" s="56">
        <v>32</v>
      </c>
      <c r="N61" s="57">
        <f t="shared" si="1"/>
        <v>531</v>
      </c>
      <c r="O61" s="15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s="3" customFormat="1" ht="33.75" customHeight="1" x14ac:dyDescent="0.4">
      <c r="A62" s="55" t="s">
        <v>111</v>
      </c>
      <c r="B62" s="56">
        <v>6</v>
      </c>
      <c r="C62" s="56">
        <v>5</v>
      </c>
      <c r="D62" s="56">
        <v>0</v>
      </c>
      <c r="E62" s="56">
        <v>40</v>
      </c>
      <c r="F62" s="56">
        <v>8</v>
      </c>
      <c r="G62" s="56">
        <v>25</v>
      </c>
      <c r="H62" s="56">
        <v>135</v>
      </c>
      <c r="I62" s="56">
        <v>65</v>
      </c>
      <c r="J62" s="56">
        <v>39</v>
      </c>
      <c r="K62" s="56">
        <v>8</v>
      </c>
      <c r="L62" s="56">
        <v>22</v>
      </c>
      <c r="M62" s="56">
        <v>79</v>
      </c>
      <c r="N62" s="57">
        <f t="shared" si="1"/>
        <v>432</v>
      </c>
      <c r="O62" s="15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s="3" customFormat="1" ht="33.75" customHeight="1" x14ac:dyDescent="0.4">
      <c r="A63" s="55" t="s">
        <v>112</v>
      </c>
      <c r="B63" s="56">
        <v>14</v>
      </c>
      <c r="C63" s="56">
        <v>100</v>
      </c>
      <c r="D63" s="56">
        <v>0</v>
      </c>
      <c r="E63" s="56">
        <v>0</v>
      </c>
      <c r="F63" s="56">
        <v>13</v>
      </c>
      <c r="G63" s="56">
        <v>0</v>
      </c>
      <c r="H63" s="56">
        <v>19</v>
      </c>
      <c r="I63" s="56">
        <v>142</v>
      </c>
      <c r="J63" s="56">
        <v>26</v>
      </c>
      <c r="K63" s="56">
        <v>0</v>
      </c>
      <c r="L63" s="56">
        <v>0</v>
      </c>
      <c r="M63" s="56">
        <v>0</v>
      </c>
      <c r="N63" s="57">
        <f t="shared" si="1"/>
        <v>314</v>
      </c>
      <c r="O63" s="15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s="3" customFormat="1" ht="33.75" customHeight="1" x14ac:dyDescent="0.4">
      <c r="A64" s="55" t="s">
        <v>113</v>
      </c>
      <c r="B64" s="56">
        <v>3120</v>
      </c>
      <c r="C64" s="56">
        <v>904</v>
      </c>
      <c r="D64" s="56">
        <v>854</v>
      </c>
      <c r="E64" s="56">
        <v>420</v>
      </c>
      <c r="F64" s="56">
        <v>458</v>
      </c>
      <c r="G64" s="56">
        <v>285</v>
      </c>
      <c r="H64" s="56">
        <v>2541</v>
      </c>
      <c r="I64" s="56">
        <v>502</v>
      </c>
      <c r="J64" s="56">
        <v>462</v>
      </c>
      <c r="K64" s="56">
        <v>332.00000000000006</v>
      </c>
      <c r="L64" s="56">
        <v>301</v>
      </c>
      <c r="M64" s="56">
        <v>368</v>
      </c>
      <c r="N64" s="57">
        <f t="shared" si="1"/>
        <v>10547</v>
      </c>
      <c r="O64" s="15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s="3" customFormat="1" ht="33.75" customHeight="1" x14ac:dyDescent="0.4">
      <c r="A65" s="55" t="s">
        <v>114</v>
      </c>
      <c r="B65" s="56">
        <v>1401.9999999999995</v>
      </c>
      <c r="C65" s="56">
        <v>1249</v>
      </c>
      <c r="D65" s="56">
        <v>878</v>
      </c>
      <c r="E65" s="56">
        <v>985.00000000000023</v>
      </c>
      <c r="F65" s="56">
        <v>851</v>
      </c>
      <c r="G65" s="56">
        <v>816</v>
      </c>
      <c r="H65" s="56">
        <v>1169.9999999999998</v>
      </c>
      <c r="I65" s="56">
        <v>914</v>
      </c>
      <c r="J65" s="56">
        <v>455.99999999999994</v>
      </c>
      <c r="K65" s="56">
        <v>964.99999999999989</v>
      </c>
      <c r="L65" s="56">
        <v>1455.9999999999998</v>
      </c>
      <c r="M65" s="56">
        <v>1784.9999999999998</v>
      </c>
      <c r="N65" s="57">
        <f t="shared" si="1"/>
        <v>12927</v>
      </c>
      <c r="O65" s="15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s="3" customFormat="1" ht="33.75" customHeight="1" x14ac:dyDescent="0.4">
      <c r="A66" s="55" t="s">
        <v>115</v>
      </c>
      <c r="B66" s="56">
        <v>54</v>
      </c>
      <c r="C66" s="56">
        <v>64</v>
      </c>
      <c r="D66" s="56">
        <v>93</v>
      </c>
      <c r="E66" s="56">
        <v>451</v>
      </c>
      <c r="F66" s="56">
        <v>93</v>
      </c>
      <c r="G66" s="56">
        <v>302.00000000000006</v>
      </c>
      <c r="H66" s="56">
        <v>74</v>
      </c>
      <c r="I66" s="56">
        <v>152</v>
      </c>
      <c r="J66" s="56">
        <v>32</v>
      </c>
      <c r="K66" s="56">
        <v>52</v>
      </c>
      <c r="L66" s="56">
        <v>62</v>
      </c>
      <c r="M66" s="56">
        <v>230</v>
      </c>
      <c r="N66" s="57">
        <f t="shared" si="1"/>
        <v>1659</v>
      </c>
      <c r="O66" s="15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s="3" customFormat="1" ht="33.75" customHeight="1" x14ac:dyDescent="0.4">
      <c r="A67" s="55" t="s">
        <v>116</v>
      </c>
      <c r="B67" s="56">
        <v>12</v>
      </c>
      <c r="C67" s="56">
        <v>9</v>
      </c>
      <c r="D67" s="56">
        <v>28</v>
      </c>
      <c r="E67" s="56">
        <v>29</v>
      </c>
      <c r="F67" s="56">
        <v>13</v>
      </c>
      <c r="G67" s="56">
        <v>65</v>
      </c>
      <c r="H67" s="56">
        <v>2</v>
      </c>
      <c r="I67" s="56">
        <v>26</v>
      </c>
      <c r="J67" s="56">
        <v>5</v>
      </c>
      <c r="K67" s="56">
        <v>0</v>
      </c>
      <c r="L67" s="56">
        <v>9</v>
      </c>
      <c r="M67" s="56">
        <v>80</v>
      </c>
      <c r="N67" s="57">
        <f t="shared" si="1"/>
        <v>278</v>
      </c>
      <c r="O67" s="15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s="3" customFormat="1" ht="33.75" customHeight="1" x14ac:dyDescent="0.4">
      <c r="A68" s="55" t="s">
        <v>45</v>
      </c>
      <c r="B68" s="56">
        <v>12547</v>
      </c>
      <c r="C68" s="56">
        <v>13114.999999999998</v>
      </c>
      <c r="D68" s="56">
        <v>6101</v>
      </c>
      <c r="E68" s="56">
        <v>8412.0000000000018</v>
      </c>
      <c r="F68" s="56">
        <v>3895</v>
      </c>
      <c r="G68" s="56">
        <v>11021</v>
      </c>
      <c r="H68" s="56">
        <v>10853.999999999996</v>
      </c>
      <c r="I68" s="56">
        <v>2366</v>
      </c>
      <c r="J68" s="56">
        <v>8524</v>
      </c>
      <c r="K68" s="56">
        <v>15525</v>
      </c>
      <c r="L68" s="56">
        <v>4214</v>
      </c>
      <c r="M68" s="56">
        <v>2014</v>
      </c>
      <c r="N68" s="57">
        <f t="shared" si="1"/>
        <v>98588</v>
      </c>
      <c r="O68" s="15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s="3" customFormat="1" ht="33.75" customHeight="1" x14ac:dyDescent="0.4">
      <c r="A69" s="55" t="s">
        <v>75</v>
      </c>
      <c r="B69" s="56">
        <v>24117</v>
      </c>
      <c r="C69" s="56">
        <v>18285</v>
      </c>
      <c r="D69" s="56">
        <v>18552</v>
      </c>
      <c r="E69" s="56">
        <v>21020.999999999993</v>
      </c>
      <c r="F69" s="56">
        <v>21602</v>
      </c>
      <c r="G69" s="56">
        <v>26998</v>
      </c>
      <c r="H69" s="56">
        <v>25412</v>
      </c>
      <c r="I69" s="56">
        <v>23619</v>
      </c>
      <c r="J69" s="56">
        <v>23895</v>
      </c>
      <c r="K69" s="56">
        <v>22339</v>
      </c>
      <c r="L69" s="56">
        <v>29254</v>
      </c>
      <c r="M69" s="56">
        <v>25210</v>
      </c>
      <c r="N69" s="57">
        <f t="shared" si="1"/>
        <v>280304</v>
      </c>
      <c r="O69" s="15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s="3" customFormat="1" ht="35.25" customHeight="1" thickBot="1" x14ac:dyDescent="0.45">
      <c r="A70" s="143" t="s">
        <v>46</v>
      </c>
      <c r="B70" s="144">
        <f t="shared" ref="B70:N70" si="2">SUM(B8:B69)</f>
        <v>749602</v>
      </c>
      <c r="C70" s="144">
        <f t="shared" si="2"/>
        <v>392512</v>
      </c>
      <c r="D70" s="144">
        <f t="shared" si="2"/>
        <v>205746</v>
      </c>
      <c r="E70" s="144">
        <f t="shared" si="2"/>
        <v>435450</v>
      </c>
      <c r="F70" s="144">
        <f t="shared" si="2"/>
        <v>599935.78128016763</v>
      </c>
      <c r="G70" s="144">
        <f t="shared" si="2"/>
        <v>719600</v>
      </c>
      <c r="H70" s="144">
        <f t="shared" si="2"/>
        <v>710374</v>
      </c>
      <c r="I70" s="144">
        <f t="shared" si="2"/>
        <v>362774</v>
      </c>
      <c r="J70" s="144">
        <f t="shared" si="2"/>
        <v>325752.89623969584</v>
      </c>
      <c r="K70" s="144">
        <f t="shared" si="2"/>
        <v>270670.96960167435</v>
      </c>
      <c r="L70" s="144">
        <f t="shared" si="2"/>
        <v>397837.77380704758</v>
      </c>
      <c r="M70" s="144">
        <f t="shared" si="2"/>
        <v>826777.56035158224</v>
      </c>
      <c r="N70" s="145">
        <f t="shared" si="2"/>
        <v>5997032.9812801685</v>
      </c>
      <c r="O70" s="15"/>
      <c r="P70" s="7"/>
      <c r="Q70" s="7"/>
      <c r="R70" s="7"/>
    </row>
    <row r="71" spans="1:27" s="66" customFormat="1" ht="25.5" customHeight="1" x14ac:dyDescent="0.4">
      <c r="A71" s="105" t="s">
        <v>134</v>
      </c>
      <c r="B71" s="70"/>
      <c r="C71" s="70"/>
      <c r="D71" s="70"/>
      <c r="E71" s="70"/>
      <c r="F71" s="70"/>
      <c r="G71" s="70" t="s">
        <v>130</v>
      </c>
      <c r="H71" s="70"/>
      <c r="I71" s="70"/>
      <c r="J71" s="70"/>
      <c r="K71" s="70"/>
      <c r="L71" s="70"/>
      <c r="M71" s="70"/>
      <c r="N71" s="70"/>
      <c r="O71" s="15"/>
      <c r="P71" s="15"/>
      <c r="Q71" s="15"/>
      <c r="R71" s="15"/>
    </row>
    <row r="72" spans="1:27" s="66" customFormat="1" ht="19.5" customHeight="1" x14ac:dyDescent="0.4">
      <c r="A72" s="105" t="s">
        <v>140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15"/>
      <c r="P72" s="15"/>
      <c r="Q72" s="15"/>
      <c r="R72" s="15"/>
    </row>
    <row r="73" spans="1:27" s="66" customFormat="1" ht="51" customHeight="1" x14ac:dyDescent="0.4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15"/>
      <c r="P73" s="15"/>
      <c r="Q73" s="15"/>
      <c r="R73" s="15"/>
    </row>
    <row r="74" spans="1:27" s="66" customFormat="1" ht="51" customHeight="1" x14ac:dyDescent="0.4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15"/>
      <c r="P74" s="15"/>
      <c r="Q74" s="15"/>
      <c r="R74" s="15"/>
    </row>
    <row r="75" spans="1:27" s="66" customFormat="1" ht="51" customHeight="1" x14ac:dyDescent="0.4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15"/>
      <c r="P75" s="15"/>
      <c r="Q75" s="15"/>
      <c r="R75" s="15"/>
    </row>
    <row r="76" spans="1:27" s="66" customFormat="1" ht="51" customHeight="1" x14ac:dyDescent="0.4">
      <c r="A76" s="471" t="s">
        <v>133</v>
      </c>
      <c r="B76" s="471"/>
      <c r="C76" s="471"/>
      <c r="D76" s="471"/>
      <c r="E76" s="471"/>
      <c r="F76" s="471"/>
      <c r="G76" s="471"/>
      <c r="H76" s="471"/>
      <c r="I76" s="471"/>
      <c r="J76" s="471"/>
      <c r="K76" s="471"/>
      <c r="L76" s="471"/>
      <c r="M76" s="471"/>
      <c r="N76" s="471"/>
      <c r="O76" s="15"/>
      <c r="P76" s="15"/>
      <c r="Q76" s="15"/>
      <c r="R76" s="15"/>
    </row>
    <row r="77" spans="1:27" s="66" customFormat="1" ht="6" customHeight="1" x14ac:dyDescent="0.4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15"/>
      <c r="P77" s="15"/>
      <c r="Q77" s="15"/>
      <c r="R77" s="15"/>
    </row>
    <row r="78" spans="1:27" s="66" customFormat="1" x14ac:dyDescent="0.4">
      <c r="A78" s="471" t="s">
        <v>131</v>
      </c>
      <c r="B78" s="471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15"/>
      <c r="P78" s="15"/>
      <c r="Q78" s="15"/>
      <c r="R78" s="15"/>
    </row>
    <row r="79" spans="1:27" s="66" customFormat="1" ht="25.5" customHeight="1" x14ac:dyDescent="0.4">
      <c r="A79" s="471" t="s">
        <v>99</v>
      </c>
      <c r="B79" s="471"/>
      <c r="C79" s="471"/>
      <c r="D79" s="471"/>
      <c r="E79" s="471"/>
      <c r="F79" s="471"/>
      <c r="G79" s="471"/>
      <c r="H79" s="471"/>
      <c r="I79" s="471"/>
      <c r="J79" s="471"/>
      <c r="K79" s="471"/>
      <c r="L79" s="471"/>
      <c r="M79" s="471"/>
      <c r="N79" s="471"/>
      <c r="O79" s="16"/>
      <c r="P79" s="15"/>
      <c r="Q79" s="15"/>
      <c r="R79" s="15"/>
    </row>
    <row r="80" spans="1:27" s="66" customFormat="1" ht="6" customHeight="1" thickBot="1" x14ac:dyDescent="0.4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P80" s="15"/>
      <c r="Q80" s="15"/>
      <c r="R80" s="15"/>
    </row>
    <row r="81" spans="1:27" ht="35.25" customHeight="1" x14ac:dyDescent="0.35">
      <c r="A81" s="140" t="s">
        <v>1</v>
      </c>
      <c r="B81" s="141" t="s">
        <v>2</v>
      </c>
      <c r="C81" s="141" t="s">
        <v>3</v>
      </c>
      <c r="D81" s="141" t="s">
        <v>4</v>
      </c>
      <c r="E81" s="141" t="s">
        <v>5</v>
      </c>
      <c r="F81" s="141" t="s">
        <v>6</v>
      </c>
      <c r="G81" s="141" t="s">
        <v>7</v>
      </c>
      <c r="H81" s="141" t="s">
        <v>8</v>
      </c>
      <c r="I81" s="141" t="s">
        <v>9</v>
      </c>
      <c r="J81" s="141" t="s">
        <v>10</v>
      </c>
      <c r="K81" s="141" t="s">
        <v>11</v>
      </c>
      <c r="L81" s="141" t="s">
        <v>12</v>
      </c>
      <c r="M81" s="141" t="s">
        <v>13</v>
      </c>
      <c r="N81" s="142" t="s">
        <v>14</v>
      </c>
      <c r="P81" s="7"/>
      <c r="Q81" s="7"/>
      <c r="R81" s="7"/>
    </row>
    <row r="82" spans="1:27" ht="33.75" customHeight="1" x14ac:dyDescent="0.4">
      <c r="A82" s="55" t="s">
        <v>128</v>
      </c>
      <c r="B82" s="63">
        <v>21379</v>
      </c>
      <c r="C82" s="63">
        <v>3361</v>
      </c>
      <c r="D82" s="63">
        <v>110572.00000000003</v>
      </c>
      <c r="E82" s="63">
        <v>506059</v>
      </c>
      <c r="F82" s="63">
        <v>485214</v>
      </c>
      <c r="G82" s="63">
        <v>206245.00000000003</v>
      </c>
      <c r="H82" s="63">
        <v>145245</v>
      </c>
      <c r="I82" s="63">
        <v>285791</v>
      </c>
      <c r="J82" s="63">
        <v>337897.99999999994</v>
      </c>
      <c r="K82" s="63">
        <v>322532</v>
      </c>
      <c r="L82" s="63">
        <v>302014</v>
      </c>
      <c r="M82" s="63">
        <v>115457</v>
      </c>
      <c r="N82" s="64">
        <f>SUM(B82:M82)</f>
        <v>2841767</v>
      </c>
      <c r="O82" s="6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33.75" customHeight="1" x14ac:dyDescent="0.4">
      <c r="A83" s="55" t="s">
        <v>61</v>
      </c>
      <c r="B83" s="63">
        <v>54602</v>
      </c>
      <c r="C83" s="63">
        <v>32002.999999999996</v>
      </c>
      <c r="D83" s="63">
        <v>29898.999999999996</v>
      </c>
      <c r="E83" s="63">
        <v>28147.000000000007</v>
      </c>
      <c r="F83" s="63">
        <v>22140</v>
      </c>
      <c r="G83" s="63">
        <v>39879</v>
      </c>
      <c r="H83" s="63">
        <v>38749</v>
      </c>
      <c r="I83" s="63">
        <v>40214</v>
      </c>
      <c r="J83" s="63">
        <v>49954</v>
      </c>
      <c r="K83" s="63">
        <v>33245</v>
      </c>
      <c r="L83" s="63">
        <v>42658</v>
      </c>
      <c r="M83" s="63">
        <v>53854</v>
      </c>
      <c r="N83" s="64">
        <f>SUM(B83:M83)</f>
        <v>465344</v>
      </c>
      <c r="O83" s="6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33.75" customHeight="1" x14ac:dyDescent="0.4">
      <c r="A84" s="55" t="s">
        <v>15</v>
      </c>
      <c r="B84" s="63">
        <v>250</v>
      </c>
      <c r="C84" s="63">
        <v>3550</v>
      </c>
      <c r="D84" s="63">
        <v>989</v>
      </c>
      <c r="E84" s="63">
        <v>0</v>
      </c>
      <c r="F84" s="63">
        <v>501</v>
      </c>
      <c r="G84" s="63">
        <v>130</v>
      </c>
      <c r="H84" s="63">
        <v>245</v>
      </c>
      <c r="I84" s="63">
        <v>260</v>
      </c>
      <c r="J84" s="63">
        <v>287</v>
      </c>
      <c r="K84" s="63">
        <v>260</v>
      </c>
      <c r="L84" s="63">
        <v>105</v>
      </c>
      <c r="M84" s="63">
        <v>1319</v>
      </c>
      <c r="N84" s="64">
        <f>SUM(B84:M84)</f>
        <v>7896</v>
      </c>
      <c r="O84" s="6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33.75" customHeight="1" x14ac:dyDescent="0.4">
      <c r="A85" s="55" t="s">
        <v>16</v>
      </c>
      <c r="B85" s="65">
        <v>452154</v>
      </c>
      <c r="C85" s="65">
        <v>497895</v>
      </c>
      <c r="D85" s="65">
        <v>419451</v>
      </c>
      <c r="E85" s="65">
        <v>444011.99999999994</v>
      </c>
      <c r="F85" s="65">
        <v>498759</v>
      </c>
      <c r="G85" s="65">
        <v>452144</v>
      </c>
      <c r="H85" s="63">
        <v>468952</v>
      </c>
      <c r="I85" s="65">
        <v>456998</v>
      </c>
      <c r="J85" s="65">
        <v>479858.99999999994</v>
      </c>
      <c r="K85" s="65">
        <v>490214</v>
      </c>
      <c r="L85" s="65">
        <v>489898.00000000006</v>
      </c>
      <c r="M85" s="65">
        <v>475288.99999999988</v>
      </c>
      <c r="N85" s="64">
        <f>SUM(B85:M85)/7</f>
        <v>803660.71428571432</v>
      </c>
      <c r="O85" s="6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33.75" customHeight="1" x14ac:dyDescent="0.4">
      <c r="A86" s="55" t="s">
        <v>62</v>
      </c>
      <c r="B86" s="63">
        <v>3714</v>
      </c>
      <c r="C86" s="63">
        <v>2014</v>
      </c>
      <c r="D86" s="63">
        <v>2198</v>
      </c>
      <c r="E86" s="63">
        <v>2654.0000000000005</v>
      </c>
      <c r="F86" s="63">
        <v>5501</v>
      </c>
      <c r="G86" s="63">
        <v>4752</v>
      </c>
      <c r="H86" s="63">
        <v>6510</v>
      </c>
      <c r="I86" s="63">
        <v>8752</v>
      </c>
      <c r="J86" s="63">
        <v>10324</v>
      </c>
      <c r="K86" s="63">
        <v>6012</v>
      </c>
      <c r="L86" s="63">
        <v>16204</v>
      </c>
      <c r="M86" s="63">
        <v>14997.999999999998</v>
      </c>
      <c r="N86" s="64">
        <f t="shared" ref="N86:N117" si="3">SUM(B86:M86)</f>
        <v>83633</v>
      </c>
      <c r="O86" s="6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33.75" customHeight="1" x14ac:dyDescent="0.4">
      <c r="A87" s="55" t="s">
        <v>63</v>
      </c>
      <c r="B87" s="63">
        <v>22083</v>
      </c>
      <c r="C87" s="63">
        <v>148988.99999999997</v>
      </c>
      <c r="D87" s="63">
        <v>32451</v>
      </c>
      <c r="E87" s="63">
        <v>17014</v>
      </c>
      <c r="F87" s="63">
        <v>4512</v>
      </c>
      <c r="G87" s="63">
        <v>5977.9999999999991</v>
      </c>
      <c r="H87" s="63">
        <v>16574</v>
      </c>
      <c r="I87" s="63">
        <v>18541</v>
      </c>
      <c r="J87" s="63">
        <v>4652</v>
      </c>
      <c r="K87" s="63">
        <v>4400</v>
      </c>
      <c r="L87" s="63">
        <v>13211</v>
      </c>
      <c r="M87" s="63">
        <v>21880</v>
      </c>
      <c r="N87" s="64">
        <f t="shared" si="3"/>
        <v>310285</v>
      </c>
      <c r="O87" s="6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33.75" customHeight="1" x14ac:dyDescent="0.4">
      <c r="A88" s="55" t="s">
        <v>17</v>
      </c>
      <c r="B88" s="63">
        <v>31603</v>
      </c>
      <c r="C88" s="63">
        <v>32989</v>
      </c>
      <c r="D88" s="63">
        <v>78549</v>
      </c>
      <c r="E88" s="63">
        <v>34121</v>
      </c>
      <c r="F88" s="63">
        <v>5000</v>
      </c>
      <c r="G88" s="63">
        <v>8200</v>
      </c>
      <c r="H88" s="63">
        <v>42154</v>
      </c>
      <c r="I88" s="63">
        <v>34552</v>
      </c>
      <c r="J88" s="63">
        <v>9321</v>
      </c>
      <c r="K88" s="63">
        <v>3012</v>
      </c>
      <c r="L88" s="63">
        <v>16547</v>
      </c>
      <c r="M88" s="63">
        <v>45820</v>
      </c>
      <c r="N88" s="64">
        <f t="shared" si="3"/>
        <v>341868</v>
      </c>
      <c r="O88" s="6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33.75" customHeight="1" x14ac:dyDescent="0.4">
      <c r="A89" s="55" t="s">
        <v>18</v>
      </c>
      <c r="B89" s="63">
        <v>2301</v>
      </c>
      <c r="C89" s="63">
        <v>969</v>
      </c>
      <c r="D89" s="63">
        <v>1045</v>
      </c>
      <c r="E89" s="63">
        <v>421</v>
      </c>
      <c r="F89" s="63">
        <v>361</v>
      </c>
      <c r="G89" s="63">
        <v>223</v>
      </c>
      <c r="H89" s="63">
        <v>1845</v>
      </c>
      <c r="I89" s="63">
        <v>1252</v>
      </c>
      <c r="J89" s="63">
        <v>454</v>
      </c>
      <c r="K89" s="63">
        <v>254</v>
      </c>
      <c r="L89" s="63">
        <v>1002</v>
      </c>
      <c r="M89" s="63">
        <v>1458</v>
      </c>
      <c r="N89" s="64">
        <f t="shared" si="3"/>
        <v>11585</v>
      </c>
      <c r="O89" s="6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33.75" customHeight="1" x14ac:dyDescent="0.4">
      <c r="A90" s="55" t="s">
        <v>64</v>
      </c>
      <c r="B90" s="63">
        <v>68510</v>
      </c>
      <c r="C90" s="63">
        <v>62693</v>
      </c>
      <c r="D90" s="63">
        <v>37525.000000000007</v>
      </c>
      <c r="E90" s="63">
        <v>25411</v>
      </c>
      <c r="F90" s="63">
        <v>18695.000000000004</v>
      </c>
      <c r="G90" s="63">
        <v>16654</v>
      </c>
      <c r="H90" s="63">
        <v>13247</v>
      </c>
      <c r="I90" s="63">
        <v>17522</v>
      </c>
      <c r="J90" s="63">
        <v>13102</v>
      </c>
      <c r="K90" s="63">
        <v>9685</v>
      </c>
      <c r="L90" s="63">
        <v>19970</v>
      </c>
      <c r="M90" s="63">
        <v>67565</v>
      </c>
      <c r="N90" s="64">
        <f t="shared" si="3"/>
        <v>370579</v>
      </c>
      <c r="O90" s="6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33.75" customHeight="1" x14ac:dyDescent="0.4">
      <c r="A91" s="55" t="s">
        <v>100</v>
      </c>
      <c r="B91" s="63">
        <v>148</v>
      </c>
      <c r="C91" s="63">
        <v>176</v>
      </c>
      <c r="D91" s="63">
        <v>205</v>
      </c>
      <c r="E91" s="63">
        <v>58</v>
      </c>
      <c r="F91" s="63">
        <v>186</v>
      </c>
      <c r="G91" s="63">
        <v>353</v>
      </c>
      <c r="H91" s="63">
        <v>163</v>
      </c>
      <c r="I91" s="63">
        <v>462</v>
      </c>
      <c r="J91" s="63">
        <v>260</v>
      </c>
      <c r="K91" s="63">
        <v>112.00000000000001</v>
      </c>
      <c r="L91" s="63">
        <v>128</v>
      </c>
      <c r="M91" s="63">
        <v>55.999999999999993</v>
      </c>
      <c r="N91" s="64">
        <f t="shared" si="3"/>
        <v>2307</v>
      </c>
      <c r="O91" s="6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33.75" customHeight="1" x14ac:dyDescent="0.4">
      <c r="A92" s="55" t="s">
        <v>19</v>
      </c>
      <c r="B92" s="63">
        <v>6098</v>
      </c>
      <c r="C92" s="63">
        <v>11204.000000000002</v>
      </c>
      <c r="D92" s="63">
        <v>10214</v>
      </c>
      <c r="E92" s="63">
        <v>11983.999999999995</v>
      </c>
      <c r="F92" s="63">
        <v>9540.9999999999982</v>
      </c>
      <c r="G92" s="63">
        <v>8345</v>
      </c>
      <c r="H92" s="63">
        <v>7999</v>
      </c>
      <c r="I92" s="63">
        <v>7214.0000000000009</v>
      </c>
      <c r="J92" s="63">
        <v>7420.9999999999982</v>
      </c>
      <c r="K92" s="63">
        <v>6201</v>
      </c>
      <c r="L92" s="63">
        <v>14766.000000000002</v>
      </c>
      <c r="M92" s="63">
        <v>8951</v>
      </c>
      <c r="N92" s="64">
        <f t="shared" si="3"/>
        <v>109938</v>
      </c>
      <c r="O92" s="6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33.75" customHeight="1" x14ac:dyDescent="0.4">
      <c r="A93" s="55" t="s">
        <v>20</v>
      </c>
      <c r="B93" s="63">
        <v>10214</v>
      </c>
      <c r="C93" s="63">
        <v>10241</v>
      </c>
      <c r="D93" s="63">
        <v>7452.0000000000009</v>
      </c>
      <c r="E93" s="63">
        <v>9248.0000000000091</v>
      </c>
      <c r="F93" s="63">
        <v>5654</v>
      </c>
      <c r="G93" s="63">
        <v>6621</v>
      </c>
      <c r="H93" s="63">
        <v>4320</v>
      </c>
      <c r="I93" s="63">
        <v>3864.9999999999995</v>
      </c>
      <c r="J93" s="63">
        <v>4852</v>
      </c>
      <c r="K93" s="63">
        <v>3214</v>
      </c>
      <c r="L93" s="63">
        <v>5484</v>
      </c>
      <c r="M93" s="63">
        <v>7120.0000000000009</v>
      </c>
      <c r="N93" s="64">
        <f t="shared" si="3"/>
        <v>78285</v>
      </c>
      <c r="O93" s="6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33.75" customHeight="1" x14ac:dyDescent="0.4">
      <c r="A94" s="55" t="s">
        <v>21</v>
      </c>
      <c r="B94" s="63">
        <v>5001</v>
      </c>
      <c r="C94" s="63">
        <v>5512</v>
      </c>
      <c r="D94" s="63">
        <v>4683.4699999999993</v>
      </c>
      <c r="E94" s="63">
        <v>4344.9999999999991</v>
      </c>
      <c r="F94" s="63">
        <v>5235</v>
      </c>
      <c r="G94" s="63">
        <v>4165</v>
      </c>
      <c r="H94" s="63">
        <v>3547.0000000000005</v>
      </c>
      <c r="I94" s="63">
        <v>4215</v>
      </c>
      <c r="J94" s="63">
        <v>4658</v>
      </c>
      <c r="K94" s="63">
        <v>3875.0000000000005</v>
      </c>
      <c r="L94" s="63">
        <v>5501</v>
      </c>
      <c r="M94" s="63">
        <v>4956</v>
      </c>
      <c r="N94" s="64">
        <f t="shared" si="3"/>
        <v>55693.47</v>
      </c>
      <c r="O94" s="6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33.75" customHeight="1" x14ac:dyDescent="0.4">
      <c r="A95" s="55" t="s">
        <v>65</v>
      </c>
      <c r="B95" s="63">
        <v>5421</v>
      </c>
      <c r="C95" s="63">
        <v>7308</v>
      </c>
      <c r="D95" s="63">
        <v>6214.0000000000009</v>
      </c>
      <c r="E95" s="63">
        <v>6587</v>
      </c>
      <c r="F95" s="63">
        <v>5745</v>
      </c>
      <c r="G95" s="63">
        <v>6012</v>
      </c>
      <c r="H95" s="63">
        <v>4698.9999999999991</v>
      </c>
      <c r="I95" s="63">
        <v>4601.0000000000009</v>
      </c>
      <c r="J95" s="63">
        <v>4524</v>
      </c>
      <c r="K95" s="63">
        <v>5420.9999999999991</v>
      </c>
      <c r="L95" s="63">
        <v>6954</v>
      </c>
      <c r="M95" s="63">
        <v>8608.2000000000007</v>
      </c>
      <c r="N95" s="64">
        <f t="shared" si="3"/>
        <v>72094.2</v>
      </c>
      <c r="O95" s="6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33.75" customHeight="1" x14ac:dyDescent="0.4">
      <c r="A96" s="55" t="s">
        <v>22</v>
      </c>
      <c r="B96" s="63">
        <v>25640.999999999996</v>
      </c>
      <c r="C96" s="63">
        <v>35541.999999999993</v>
      </c>
      <c r="D96" s="63">
        <v>28145</v>
      </c>
      <c r="E96" s="63">
        <v>29456.799999999999</v>
      </c>
      <c r="F96" s="63">
        <v>25643.999999999996</v>
      </c>
      <c r="G96" s="63">
        <v>30853.999999999996</v>
      </c>
      <c r="H96" s="63">
        <v>22144</v>
      </c>
      <c r="I96" s="63">
        <v>30124.000000000004</v>
      </c>
      <c r="J96" s="63">
        <v>29245.000000000004</v>
      </c>
      <c r="K96" s="63">
        <v>32689</v>
      </c>
      <c r="L96" s="63">
        <v>48395</v>
      </c>
      <c r="M96" s="63">
        <v>31001.000000000004</v>
      </c>
      <c r="N96" s="64">
        <f t="shared" si="3"/>
        <v>368880.8</v>
      </c>
      <c r="O96" s="6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33.75" customHeight="1" x14ac:dyDescent="0.4">
      <c r="A97" s="55" t="s">
        <v>101</v>
      </c>
      <c r="B97" s="63">
        <v>178</v>
      </c>
      <c r="C97" s="63">
        <v>282</v>
      </c>
      <c r="D97" s="63">
        <v>310</v>
      </c>
      <c r="E97" s="63">
        <v>265</v>
      </c>
      <c r="F97" s="63">
        <v>105</v>
      </c>
      <c r="G97" s="63">
        <v>68</v>
      </c>
      <c r="H97" s="63">
        <v>138</v>
      </c>
      <c r="I97" s="63">
        <v>96</v>
      </c>
      <c r="J97" s="63">
        <v>135</v>
      </c>
      <c r="K97" s="63">
        <v>200</v>
      </c>
      <c r="L97" s="63">
        <v>279</v>
      </c>
      <c r="M97" s="63">
        <v>148</v>
      </c>
      <c r="N97" s="64">
        <f t="shared" si="3"/>
        <v>2204</v>
      </c>
      <c r="O97" s="6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33.75" customHeight="1" x14ac:dyDescent="0.4">
      <c r="A98" s="55" t="s">
        <v>66</v>
      </c>
      <c r="B98" s="63">
        <v>13320.999999999998</v>
      </c>
      <c r="C98" s="63">
        <v>13895</v>
      </c>
      <c r="D98" s="63">
        <v>17420.999999999996</v>
      </c>
      <c r="E98" s="63">
        <v>14421</v>
      </c>
      <c r="F98" s="63">
        <v>11204</v>
      </c>
      <c r="G98" s="63">
        <v>17000.000000000011</v>
      </c>
      <c r="H98" s="63">
        <v>6424.9999999999991</v>
      </c>
      <c r="I98" s="63">
        <v>7821</v>
      </c>
      <c r="J98" s="63">
        <v>7401</v>
      </c>
      <c r="K98" s="63">
        <v>6895.0000000000009</v>
      </c>
      <c r="L98" s="63">
        <v>9878</v>
      </c>
      <c r="M98" s="63">
        <v>12451</v>
      </c>
      <c r="N98" s="64">
        <f t="shared" si="3"/>
        <v>138133</v>
      </c>
      <c r="O98" s="6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33.75" customHeight="1" x14ac:dyDescent="0.4">
      <c r="A99" s="55" t="s">
        <v>23</v>
      </c>
      <c r="B99" s="63">
        <v>0</v>
      </c>
      <c r="C99" s="63">
        <v>125</v>
      </c>
      <c r="D99" s="63">
        <v>399</v>
      </c>
      <c r="E99" s="63">
        <v>1984</v>
      </c>
      <c r="F99" s="63">
        <v>2723</v>
      </c>
      <c r="G99" s="63">
        <v>0</v>
      </c>
      <c r="H99" s="63">
        <v>121</v>
      </c>
      <c r="I99" s="63">
        <v>0</v>
      </c>
      <c r="J99" s="63">
        <v>21</v>
      </c>
      <c r="K99" s="63">
        <v>0</v>
      </c>
      <c r="L99" s="63">
        <v>0</v>
      </c>
      <c r="M99" s="63">
        <v>0</v>
      </c>
      <c r="N99" s="64">
        <f t="shared" si="3"/>
        <v>5373</v>
      </c>
      <c r="O99" s="6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33.75" customHeight="1" x14ac:dyDescent="0.4">
      <c r="A100" s="55" t="s">
        <v>24</v>
      </c>
      <c r="B100" s="63">
        <v>13542</v>
      </c>
      <c r="C100" s="63">
        <v>11454.000000000002</v>
      </c>
      <c r="D100" s="63">
        <v>14201.999999999998</v>
      </c>
      <c r="E100" s="63">
        <v>8251.7999999999902</v>
      </c>
      <c r="F100" s="63">
        <v>9879</v>
      </c>
      <c r="G100" s="63">
        <v>11321.000000000002</v>
      </c>
      <c r="H100" s="63">
        <v>11874</v>
      </c>
      <c r="I100" s="63">
        <v>9654</v>
      </c>
      <c r="J100" s="63">
        <v>10654</v>
      </c>
      <c r="K100" s="63">
        <v>9875</v>
      </c>
      <c r="L100" s="63">
        <v>13488</v>
      </c>
      <c r="M100" s="63">
        <v>14347.000000000002</v>
      </c>
      <c r="N100" s="64">
        <f t="shared" si="3"/>
        <v>138541.79999999999</v>
      </c>
      <c r="O100" s="6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33.75" customHeight="1" x14ac:dyDescent="0.4">
      <c r="A101" s="55" t="s">
        <v>25</v>
      </c>
      <c r="B101" s="63">
        <v>7120</v>
      </c>
      <c r="C101" s="63">
        <v>6925</v>
      </c>
      <c r="D101" s="63">
        <v>5985</v>
      </c>
      <c r="E101" s="63">
        <v>2076.2000000000003</v>
      </c>
      <c r="F101" s="63">
        <v>4820.9999999999991</v>
      </c>
      <c r="G101" s="63">
        <v>8452</v>
      </c>
      <c r="H101" s="63">
        <v>5201.0000000000009</v>
      </c>
      <c r="I101" s="63">
        <v>4874</v>
      </c>
      <c r="J101" s="63">
        <v>4995</v>
      </c>
      <c r="K101" s="63">
        <v>3456</v>
      </c>
      <c r="L101" s="63">
        <v>6541.9999999999991</v>
      </c>
      <c r="M101" s="63">
        <v>7644</v>
      </c>
      <c r="N101" s="64">
        <f t="shared" si="3"/>
        <v>68091.199999999997</v>
      </c>
      <c r="O101" s="6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33.75" customHeight="1" x14ac:dyDescent="0.4">
      <c r="A102" s="55" t="s">
        <v>26</v>
      </c>
      <c r="B102" s="63">
        <v>5894</v>
      </c>
      <c r="C102" s="63">
        <v>6547</v>
      </c>
      <c r="D102" s="63">
        <v>10544.999999999993</v>
      </c>
      <c r="E102" s="63">
        <v>15987</v>
      </c>
      <c r="F102" s="63">
        <v>7321.0000000000018</v>
      </c>
      <c r="G102" s="63">
        <v>5898.9999999999991</v>
      </c>
      <c r="H102" s="63">
        <v>7795</v>
      </c>
      <c r="I102" s="63">
        <v>6454</v>
      </c>
      <c r="J102" s="63">
        <v>6499.9999999999991</v>
      </c>
      <c r="K102" s="63">
        <v>2789</v>
      </c>
      <c r="L102" s="63">
        <v>2014</v>
      </c>
      <c r="M102" s="63">
        <v>2860</v>
      </c>
      <c r="N102" s="64">
        <f t="shared" si="3"/>
        <v>80605</v>
      </c>
      <c r="O102" s="6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33.75" customHeight="1" x14ac:dyDescent="0.4">
      <c r="A103" s="55" t="s">
        <v>27</v>
      </c>
      <c r="B103" s="63">
        <v>1380.0000000000002</v>
      </c>
      <c r="C103" s="63">
        <v>1688.0000000000002</v>
      </c>
      <c r="D103" s="63">
        <v>865</v>
      </c>
      <c r="E103" s="63">
        <v>1500</v>
      </c>
      <c r="F103" s="63">
        <v>941.99999999999989</v>
      </c>
      <c r="G103" s="63">
        <v>1547.0000000000002</v>
      </c>
      <c r="H103" s="63">
        <v>1298.9999999999998</v>
      </c>
      <c r="I103" s="63">
        <v>1001</v>
      </c>
      <c r="J103" s="63">
        <v>787.99999999999989</v>
      </c>
      <c r="K103" s="63">
        <v>1402</v>
      </c>
      <c r="L103" s="63">
        <v>1389</v>
      </c>
      <c r="M103" s="63">
        <v>925.19999999999993</v>
      </c>
      <c r="N103" s="64">
        <f t="shared" si="3"/>
        <v>14726.2</v>
      </c>
      <c r="O103" s="6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33.75" customHeight="1" x14ac:dyDescent="0.4">
      <c r="A104" s="55" t="s">
        <v>28</v>
      </c>
      <c r="B104" s="63">
        <v>4671</v>
      </c>
      <c r="C104" s="63">
        <v>2374</v>
      </c>
      <c r="D104" s="63">
        <v>3285.0000000000005</v>
      </c>
      <c r="E104" s="63">
        <v>1401.8</v>
      </c>
      <c r="F104" s="63">
        <v>1501.0000000000007</v>
      </c>
      <c r="G104" s="63">
        <v>1400.0000000000002</v>
      </c>
      <c r="H104" s="63">
        <v>2154</v>
      </c>
      <c r="I104" s="63">
        <v>1621</v>
      </c>
      <c r="J104" s="63">
        <v>1324</v>
      </c>
      <c r="K104" s="63">
        <v>1462</v>
      </c>
      <c r="L104" s="63">
        <v>1452</v>
      </c>
      <c r="M104" s="63">
        <v>2066.9999999999995</v>
      </c>
      <c r="N104" s="64">
        <f t="shared" si="3"/>
        <v>24712.799999999999</v>
      </c>
      <c r="O104" s="6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33.75" customHeight="1" x14ac:dyDescent="0.4">
      <c r="A105" s="55" t="s">
        <v>29</v>
      </c>
      <c r="B105" s="63">
        <v>1360</v>
      </c>
      <c r="C105" s="63">
        <v>1579</v>
      </c>
      <c r="D105" s="63">
        <v>1654</v>
      </c>
      <c r="E105" s="63">
        <v>549</v>
      </c>
      <c r="F105" s="63">
        <v>745</v>
      </c>
      <c r="G105" s="63">
        <v>1245.0000000000002</v>
      </c>
      <c r="H105" s="63">
        <v>1401</v>
      </c>
      <c r="I105" s="63">
        <v>1036</v>
      </c>
      <c r="J105" s="63">
        <v>1302</v>
      </c>
      <c r="K105" s="63">
        <v>1043</v>
      </c>
      <c r="L105" s="63">
        <v>955.99999999999989</v>
      </c>
      <c r="M105" s="63">
        <v>970.8</v>
      </c>
      <c r="N105" s="64">
        <f t="shared" si="3"/>
        <v>13840.8</v>
      </c>
      <c r="O105" s="6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33.75" customHeight="1" x14ac:dyDescent="0.4">
      <c r="A106" s="55" t="s">
        <v>30</v>
      </c>
      <c r="B106" s="63">
        <v>9854</v>
      </c>
      <c r="C106" s="63">
        <v>14902</v>
      </c>
      <c r="D106" s="63">
        <v>12452</v>
      </c>
      <c r="E106" s="63">
        <v>6443.9999999999964</v>
      </c>
      <c r="F106" s="63">
        <v>5621</v>
      </c>
      <c r="G106" s="63">
        <v>7989</v>
      </c>
      <c r="H106" s="63">
        <v>7785</v>
      </c>
      <c r="I106" s="63">
        <v>9251</v>
      </c>
      <c r="J106" s="63">
        <v>9652</v>
      </c>
      <c r="K106" s="63">
        <v>7985.0000000000009</v>
      </c>
      <c r="L106" s="63">
        <v>8330</v>
      </c>
      <c r="M106" s="63">
        <v>15201</v>
      </c>
      <c r="N106" s="64">
        <f t="shared" si="3"/>
        <v>115466</v>
      </c>
      <c r="O106" s="6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33.75" customHeight="1" x14ac:dyDescent="0.4">
      <c r="A107" s="55" t="s">
        <v>31</v>
      </c>
      <c r="B107" s="63">
        <v>2654</v>
      </c>
      <c r="C107" s="63">
        <v>2753.9999999999995</v>
      </c>
      <c r="D107" s="63">
        <v>3410</v>
      </c>
      <c r="E107" s="63">
        <v>3254</v>
      </c>
      <c r="F107" s="63">
        <v>1465</v>
      </c>
      <c r="G107" s="63">
        <v>2489</v>
      </c>
      <c r="H107" s="63">
        <v>1100</v>
      </c>
      <c r="I107" s="63">
        <v>1642</v>
      </c>
      <c r="J107" s="63">
        <v>1435</v>
      </c>
      <c r="K107" s="63">
        <v>2014</v>
      </c>
      <c r="L107" s="63">
        <v>1400</v>
      </c>
      <c r="M107" s="63">
        <v>2285.0000000000005</v>
      </c>
      <c r="N107" s="64">
        <f t="shared" si="3"/>
        <v>25902</v>
      </c>
      <c r="O107" s="6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33.75" customHeight="1" x14ac:dyDescent="0.4">
      <c r="A108" s="55" t="s">
        <v>129</v>
      </c>
      <c r="B108" s="63">
        <v>15799.999999999998</v>
      </c>
      <c r="C108" s="63">
        <v>26910.999999999996</v>
      </c>
      <c r="D108" s="63">
        <v>28572.000000000004</v>
      </c>
      <c r="E108" s="63">
        <v>12302</v>
      </c>
      <c r="F108" s="63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4">
        <f t="shared" si="3"/>
        <v>83585</v>
      </c>
      <c r="O108" s="6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33.75" customHeight="1" x14ac:dyDescent="0.4">
      <c r="A109" s="55" t="s">
        <v>33</v>
      </c>
      <c r="B109" s="63">
        <v>2401</v>
      </c>
      <c r="C109" s="63">
        <v>1860</v>
      </c>
      <c r="D109" s="63">
        <v>2599.9999999999995</v>
      </c>
      <c r="E109" s="63">
        <v>1700.0000000000002</v>
      </c>
      <c r="F109" s="63">
        <v>1499</v>
      </c>
      <c r="G109" s="63">
        <v>10001</v>
      </c>
      <c r="H109" s="63">
        <v>1754</v>
      </c>
      <c r="I109" s="63">
        <v>1788</v>
      </c>
      <c r="J109" s="63">
        <v>1642</v>
      </c>
      <c r="K109" s="63">
        <v>2300.9999999999995</v>
      </c>
      <c r="L109" s="63">
        <v>2547.9999999999995</v>
      </c>
      <c r="M109" s="63">
        <v>2374.0000000000005</v>
      </c>
      <c r="N109" s="64">
        <f t="shared" si="3"/>
        <v>32468</v>
      </c>
      <c r="O109" s="6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33.75" customHeight="1" x14ac:dyDescent="0.4">
      <c r="A110" s="55" t="s">
        <v>34</v>
      </c>
      <c r="B110" s="63">
        <v>466</v>
      </c>
      <c r="C110" s="63">
        <v>578</v>
      </c>
      <c r="D110" s="63">
        <v>289</v>
      </c>
      <c r="E110" s="63">
        <v>460.00000000000006</v>
      </c>
      <c r="F110" s="63">
        <v>456</v>
      </c>
      <c r="G110" s="63">
        <v>359</v>
      </c>
      <c r="H110" s="63">
        <v>425</v>
      </c>
      <c r="I110" s="63">
        <v>435</v>
      </c>
      <c r="J110" s="63">
        <v>345</v>
      </c>
      <c r="K110" s="63">
        <v>362</v>
      </c>
      <c r="L110" s="63">
        <v>365.00000000000006</v>
      </c>
      <c r="M110" s="63">
        <v>898.00000000000011</v>
      </c>
      <c r="N110" s="64">
        <f t="shared" si="3"/>
        <v>5438</v>
      </c>
      <c r="O110" s="6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33.75" customHeight="1" x14ac:dyDescent="0.4">
      <c r="A111" s="55" t="s">
        <v>68</v>
      </c>
      <c r="B111" s="63">
        <v>127</v>
      </c>
      <c r="C111" s="63">
        <v>126</v>
      </c>
      <c r="D111" s="63">
        <v>82</v>
      </c>
      <c r="E111" s="63">
        <v>142</v>
      </c>
      <c r="F111" s="63">
        <v>103</v>
      </c>
      <c r="G111" s="63">
        <v>139.99999999999997</v>
      </c>
      <c r="H111" s="63">
        <v>201.00000000000003</v>
      </c>
      <c r="I111" s="63">
        <v>165.99999999999997</v>
      </c>
      <c r="J111" s="63">
        <v>280</v>
      </c>
      <c r="K111" s="63">
        <v>233</v>
      </c>
      <c r="L111" s="63">
        <v>164.99999999999997</v>
      </c>
      <c r="M111" s="63">
        <v>178</v>
      </c>
      <c r="N111" s="64">
        <f t="shared" si="3"/>
        <v>1943</v>
      </c>
      <c r="O111" s="6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33.75" customHeight="1" x14ac:dyDescent="0.4">
      <c r="A112" s="55" t="s">
        <v>69</v>
      </c>
      <c r="B112" s="63">
        <v>578</v>
      </c>
      <c r="C112" s="63">
        <v>687</v>
      </c>
      <c r="D112" s="63">
        <v>425</v>
      </c>
      <c r="E112" s="63">
        <v>504</v>
      </c>
      <c r="F112" s="63">
        <v>592</v>
      </c>
      <c r="G112" s="63">
        <v>685</v>
      </c>
      <c r="H112" s="63">
        <v>924</v>
      </c>
      <c r="I112" s="63">
        <v>532</v>
      </c>
      <c r="J112" s="63">
        <v>857</v>
      </c>
      <c r="K112" s="63">
        <v>612</v>
      </c>
      <c r="L112" s="63">
        <v>550</v>
      </c>
      <c r="M112" s="63">
        <v>998</v>
      </c>
      <c r="N112" s="64">
        <f t="shared" si="3"/>
        <v>7944</v>
      </c>
      <c r="O112" s="6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33.75" customHeight="1" x14ac:dyDescent="0.4">
      <c r="A113" s="55" t="s">
        <v>35</v>
      </c>
      <c r="B113" s="63">
        <v>176</v>
      </c>
      <c r="C113" s="63">
        <v>212</v>
      </c>
      <c r="D113" s="63">
        <v>142</v>
      </c>
      <c r="E113" s="63">
        <v>260</v>
      </c>
      <c r="F113" s="63">
        <v>172</v>
      </c>
      <c r="G113" s="63">
        <v>323</v>
      </c>
      <c r="H113" s="63">
        <v>340</v>
      </c>
      <c r="I113" s="63">
        <v>129</v>
      </c>
      <c r="J113" s="63">
        <v>400</v>
      </c>
      <c r="K113" s="63">
        <v>180</v>
      </c>
      <c r="L113" s="63">
        <v>163</v>
      </c>
      <c r="M113" s="63">
        <v>219</v>
      </c>
      <c r="N113" s="64">
        <f t="shared" si="3"/>
        <v>2716</v>
      </c>
      <c r="O113" s="6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33.75" customHeight="1" x14ac:dyDescent="0.4">
      <c r="A114" s="55" t="s">
        <v>70</v>
      </c>
      <c r="B114" s="63">
        <v>1653.9999999999998</v>
      </c>
      <c r="C114" s="63">
        <v>1834</v>
      </c>
      <c r="D114" s="63">
        <v>1653.9999999999993</v>
      </c>
      <c r="E114" s="63">
        <v>1354</v>
      </c>
      <c r="F114" s="63">
        <v>2623</v>
      </c>
      <c r="G114" s="63">
        <v>2400</v>
      </c>
      <c r="H114" s="63">
        <v>1754</v>
      </c>
      <c r="I114" s="63">
        <v>1385</v>
      </c>
      <c r="J114" s="63">
        <v>1562</v>
      </c>
      <c r="K114" s="63">
        <v>1500</v>
      </c>
      <c r="L114" s="63">
        <v>1468.9999999999998</v>
      </c>
      <c r="M114" s="63">
        <v>1632</v>
      </c>
      <c r="N114" s="64">
        <f t="shared" si="3"/>
        <v>20821</v>
      </c>
      <c r="O114" s="6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33.75" customHeight="1" x14ac:dyDescent="0.4">
      <c r="A115" s="55" t="s">
        <v>37</v>
      </c>
      <c r="B115" s="63">
        <v>845</v>
      </c>
      <c r="C115" s="63">
        <v>1120</v>
      </c>
      <c r="D115" s="63">
        <v>1009.9999999999998</v>
      </c>
      <c r="E115" s="63">
        <v>1118.0000000000002</v>
      </c>
      <c r="F115" s="63">
        <v>845</v>
      </c>
      <c r="G115" s="63">
        <v>1802</v>
      </c>
      <c r="H115" s="63">
        <v>1825</v>
      </c>
      <c r="I115" s="63">
        <v>899</v>
      </c>
      <c r="J115" s="63">
        <v>1410</v>
      </c>
      <c r="K115" s="63">
        <v>1200</v>
      </c>
      <c r="L115" s="63">
        <v>1552</v>
      </c>
      <c r="M115" s="63">
        <v>1285</v>
      </c>
      <c r="N115" s="64">
        <f t="shared" si="3"/>
        <v>14911</v>
      </c>
      <c r="O115" s="6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33.75" customHeight="1" x14ac:dyDescent="0.4">
      <c r="A116" s="55" t="s">
        <v>38</v>
      </c>
      <c r="B116" s="63">
        <v>5621</v>
      </c>
      <c r="C116" s="63">
        <v>10457</v>
      </c>
      <c r="D116" s="63">
        <v>3001</v>
      </c>
      <c r="E116" s="63">
        <v>3244.9999999999982</v>
      </c>
      <c r="F116" s="63">
        <v>2874</v>
      </c>
      <c r="G116" s="63">
        <v>5689</v>
      </c>
      <c r="H116" s="63">
        <v>3685</v>
      </c>
      <c r="I116" s="63">
        <v>6654</v>
      </c>
      <c r="J116" s="63">
        <v>4211</v>
      </c>
      <c r="K116" s="63">
        <v>3452</v>
      </c>
      <c r="L116" s="63">
        <v>5421</v>
      </c>
      <c r="M116" s="63">
        <v>3940</v>
      </c>
      <c r="N116" s="64">
        <f t="shared" si="3"/>
        <v>58250</v>
      </c>
      <c r="O116" s="6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33.75" customHeight="1" x14ac:dyDescent="0.4">
      <c r="A117" s="55" t="s">
        <v>102</v>
      </c>
      <c r="B117" s="63">
        <v>889</v>
      </c>
      <c r="C117" s="63">
        <v>914</v>
      </c>
      <c r="D117" s="63">
        <v>797.99999999999966</v>
      </c>
      <c r="E117" s="63">
        <v>794.99999999999955</v>
      </c>
      <c r="F117" s="63">
        <v>870.00000000000023</v>
      </c>
      <c r="G117" s="63">
        <v>650</v>
      </c>
      <c r="H117" s="63">
        <v>845</v>
      </c>
      <c r="I117" s="63">
        <v>904</v>
      </c>
      <c r="J117" s="63">
        <v>1802</v>
      </c>
      <c r="K117" s="63">
        <v>855</v>
      </c>
      <c r="L117" s="63">
        <v>795</v>
      </c>
      <c r="M117" s="63">
        <v>748</v>
      </c>
      <c r="N117" s="64">
        <f t="shared" si="3"/>
        <v>10865</v>
      </c>
      <c r="O117" s="6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33.75" customHeight="1" x14ac:dyDescent="0.4">
      <c r="A118" s="55" t="s">
        <v>103</v>
      </c>
      <c r="B118" s="63">
        <v>0</v>
      </c>
      <c r="C118" s="63">
        <v>0</v>
      </c>
      <c r="D118" s="63">
        <v>0</v>
      </c>
      <c r="E118" s="63">
        <v>0</v>
      </c>
      <c r="F118" s="63">
        <v>7</v>
      </c>
      <c r="G118" s="63">
        <v>0</v>
      </c>
      <c r="H118" s="63">
        <v>0</v>
      </c>
      <c r="I118" s="63">
        <v>12</v>
      </c>
      <c r="J118" s="63">
        <v>25</v>
      </c>
      <c r="K118" s="63">
        <v>10</v>
      </c>
      <c r="L118" s="63">
        <v>27</v>
      </c>
      <c r="M118" s="63">
        <v>13</v>
      </c>
      <c r="N118" s="64">
        <f t="shared" ref="N118:N141" si="4">SUM(B118:M118)</f>
        <v>94</v>
      </c>
      <c r="O118" s="6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33.75" customHeight="1" x14ac:dyDescent="0.4">
      <c r="A119" s="55" t="s">
        <v>104</v>
      </c>
      <c r="B119" s="63">
        <v>510</v>
      </c>
      <c r="C119" s="63">
        <v>494</v>
      </c>
      <c r="D119" s="63">
        <v>340</v>
      </c>
      <c r="E119" s="63">
        <v>408</v>
      </c>
      <c r="F119" s="63">
        <v>302</v>
      </c>
      <c r="G119" s="63">
        <v>410</v>
      </c>
      <c r="H119" s="63">
        <v>574</v>
      </c>
      <c r="I119" s="63">
        <v>688.00000000000011</v>
      </c>
      <c r="J119" s="63">
        <v>540</v>
      </c>
      <c r="K119" s="63">
        <v>534</v>
      </c>
      <c r="L119" s="63">
        <v>518</v>
      </c>
      <c r="M119" s="63">
        <v>1050.0000000000002</v>
      </c>
      <c r="N119" s="64">
        <f t="shared" si="4"/>
        <v>6368</v>
      </c>
      <c r="O119" s="6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33.75" customHeight="1" x14ac:dyDescent="0.4">
      <c r="A120" s="55" t="s">
        <v>105</v>
      </c>
      <c r="B120" s="63">
        <v>284</v>
      </c>
      <c r="C120" s="63">
        <v>824</v>
      </c>
      <c r="D120" s="63">
        <v>410</v>
      </c>
      <c r="E120" s="63">
        <v>689</v>
      </c>
      <c r="F120" s="63">
        <v>412</v>
      </c>
      <c r="G120" s="63">
        <v>1200</v>
      </c>
      <c r="H120" s="63">
        <v>862</v>
      </c>
      <c r="I120" s="63">
        <v>1135</v>
      </c>
      <c r="J120" s="63">
        <v>566</v>
      </c>
      <c r="K120" s="63">
        <v>1198</v>
      </c>
      <c r="L120" s="63">
        <v>869</v>
      </c>
      <c r="M120" s="63">
        <v>798</v>
      </c>
      <c r="N120" s="64">
        <f t="shared" si="4"/>
        <v>9247</v>
      </c>
      <c r="O120" s="6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33.75" customHeight="1" x14ac:dyDescent="0.4">
      <c r="A121" s="55" t="s">
        <v>106</v>
      </c>
      <c r="B121" s="63">
        <v>231</v>
      </c>
      <c r="C121" s="63">
        <v>280</v>
      </c>
      <c r="D121" s="63">
        <v>187</v>
      </c>
      <c r="E121" s="63">
        <v>213.00000000000003</v>
      </c>
      <c r="F121" s="63">
        <v>192</v>
      </c>
      <c r="G121" s="63">
        <v>203</v>
      </c>
      <c r="H121" s="63">
        <v>335</v>
      </c>
      <c r="I121" s="63">
        <v>284</v>
      </c>
      <c r="J121" s="63">
        <v>395</v>
      </c>
      <c r="K121" s="63">
        <v>383</v>
      </c>
      <c r="L121" s="63">
        <v>284</v>
      </c>
      <c r="M121" s="63">
        <v>462</v>
      </c>
      <c r="N121" s="64">
        <f t="shared" si="4"/>
        <v>3449</v>
      </c>
      <c r="O121" s="6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33.75" customHeight="1" x14ac:dyDescent="0.4">
      <c r="A122" s="55" t="s">
        <v>107</v>
      </c>
      <c r="B122" s="63">
        <v>16</v>
      </c>
      <c r="C122" s="63">
        <v>105</v>
      </c>
      <c r="D122" s="63">
        <v>189.99999999999997</v>
      </c>
      <c r="E122" s="63">
        <v>119</v>
      </c>
      <c r="F122" s="63">
        <v>146</v>
      </c>
      <c r="G122" s="63">
        <v>157</v>
      </c>
      <c r="H122" s="63">
        <v>81</v>
      </c>
      <c r="I122" s="63">
        <v>27</v>
      </c>
      <c r="J122" s="63">
        <v>135</v>
      </c>
      <c r="K122" s="63">
        <v>232</v>
      </c>
      <c r="L122" s="63">
        <v>173</v>
      </c>
      <c r="M122" s="63">
        <v>182</v>
      </c>
      <c r="N122" s="64">
        <f t="shared" si="4"/>
        <v>1563</v>
      </c>
      <c r="O122" s="6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33.75" customHeight="1" x14ac:dyDescent="0.4">
      <c r="A123" s="55" t="s">
        <v>36</v>
      </c>
      <c r="B123" s="63">
        <v>2641</v>
      </c>
      <c r="C123" s="63">
        <v>5866.9999999999991</v>
      </c>
      <c r="D123" s="63">
        <v>2641</v>
      </c>
      <c r="E123" s="63">
        <v>3852.2</v>
      </c>
      <c r="F123" s="63">
        <v>2741</v>
      </c>
      <c r="G123" s="63">
        <v>2601</v>
      </c>
      <c r="H123" s="63">
        <v>3541</v>
      </c>
      <c r="I123" s="63">
        <v>2685</v>
      </c>
      <c r="J123" s="63">
        <v>3241</v>
      </c>
      <c r="K123" s="63">
        <v>2789</v>
      </c>
      <c r="L123" s="63">
        <v>1345</v>
      </c>
      <c r="M123" s="63">
        <v>2471</v>
      </c>
      <c r="N123" s="64">
        <f t="shared" si="4"/>
        <v>36415.199999999997</v>
      </c>
      <c r="O123" s="6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33.75" customHeight="1" x14ac:dyDescent="0.4">
      <c r="A124" s="55" t="s">
        <v>108</v>
      </c>
      <c r="B124" s="63">
        <v>342</v>
      </c>
      <c r="C124" s="63">
        <v>324</v>
      </c>
      <c r="D124" s="63">
        <v>510</v>
      </c>
      <c r="E124" s="63">
        <v>738.8</v>
      </c>
      <c r="F124" s="63">
        <v>421</v>
      </c>
      <c r="G124" s="63">
        <v>501</v>
      </c>
      <c r="H124" s="63">
        <v>932</v>
      </c>
      <c r="I124" s="63">
        <v>1462</v>
      </c>
      <c r="J124" s="63">
        <v>1658</v>
      </c>
      <c r="K124" s="63">
        <v>1825</v>
      </c>
      <c r="L124" s="63">
        <v>385</v>
      </c>
      <c r="M124" s="63">
        <v>376</v>
      </c>
      <c r="N124" s="64">
        <f t="shared" si="4"/>
        <v>9474.7999999999993</v>
      </c>
      <c r="O124" s="6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33.75" customHeight="1" x14ac:dyDescent="0.4">
      <c r="A125" s="55" t="s">
        <v>39</v>
      </c>
      <c r="B125" s="63">
        <v>68878</v>
      </c>
      <c r="C125" s="63">
        <v>92301</v>
      </c>
      <c r="D125" s="63">
        <v>73328.182000000001</v>
      </c>
      <c r="E125" s="63">
        <v>12245</v>
      </c>
      <c r="F125" s="63">
        <v>11452</v>
      </c>
      <c r="G125" s="63">
        <v>44899</v>
      </c>
      <c r="H125" s="63">
        <v>33021</v>
      </c>
      <c r="I125" s="63">
        <v>54212</v>
      </c>
      <c r="J125" s="63">
        <v>76521.000000000015</v>
      </c>
      <c r="K125" s="63">
        <v>77567.999999999985</v>
      </c>
      <c r="L125" s="63">
        <v>65214</v>
      </c>
      <c r="M125" s="63">
        <v>67246</v>
      </c>
      <c r="N125" s="64">
        <f t="shared" si="4"/>
        <v>676885.18200000003</v>
      </c>
      <c r="O125" s="6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33.75" customHeight="1" x14ac:dyDescent="0.4">
      <c r="A126" s="55" t="s">
        <v>40</v>
      </c>
      <c r="B126" s="63">
        <v>14251</v>
      </c>
      <c r="C126" s="63">
        <v>22413</v>
      </c>
      <c r="D126" s="63">
        <v>14998.000000000005</v>
      </c>
      <c r="E126" s="63">
        <v>11014.000000000004</v>
      </c>
      <c r="F126" s="63">
        <v>25745</v>
      </c>
      <c r="G126" s="63">
        <v>17321</v>
      </c>
      <c r="H126" s="63">
        <v>14568</v>
      </c>
      <c r="I126" s="63">
        <v>17542</v>
      </c>
      <c r="J126" s="63">
        <v>21452</v>
      </c>
      <c r="K126" s="63">
        <v>21688.999999999993</v>
      </c>
      <c r="L126" s="63">
        <v>16338</v>
      </c>
      <c r="M126" s="63">
        <v>23660</v>
      </c>
      <c r="N126" s="64">
        <f t="shared" si="4"/>
        <v>220991</v>
      </c>
      <c r="O126" s="6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33.75" customHeight="1" x14ac:dyDescent="0.4">
      <c r="A127" s="55" t="s">
        <v>41</v>
      </c>
      <c r="B127" s="63">
        <v>14820.999999999998</v>
      </c>
      <c r="C127" s="63">
        <v>14945</v>
      </c>
      <c r="D127" s="63">
        <v>14021.000000000002</v>
      </c>
      <c r="E127" s="63">
        <v>14784.999999999998</v>
      </c>
      <c r="F127" s="63">
        <v>13201.000000000002</v>
      </c>
      <c r="G127" s="63">
        <v>12653.999999999998</v>
      </c>
      <c r="H127" s="63">
        <v>10854</v>
      </c>
      <c r="I127" s="63">
        <v>13213.999999999998</v>
      </c>
      <c r="J127" s="63">
        <v>9584.0000000000018</v>
      </c>
      <c r="K127" s="63">
        <v>12541</v>
      </c>
      <c r="L127" s="63">
        <v>33520.999999999993</v>
      </c>
      <c r="M127" s="63">
        <v>20013.999999999996</v>
      </c>
      <c r="N127" s="64">
        <f t="shared" si="4"/>
        <v>184155</v>
      </c>
      <c r="O127" s="6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33.75" customHeight="1" x14ac:dyDescent="0.4">
      <c r="A128" s="55" t="s">
        <v>72</v>
      </c>
      <c r="B128" s="63">
        <v>952</v>
      </c>
      <c r="C128" s="63">
        <v>2245</v>
      </c>
      <c r="D128" s="63">
        <v>1520</v>
      </c>
      <c r="E128" s="63">
        <v>1030</v>
      </c>
      <c r="F128" s="63">
        <v>1040</v>
      </c>
      <c r="G128" s="63">
        <v>1678</v>
      </c>
      <c r="H128" s="63">
        <v>1389</v>
      </c>
      <c r="I128" s="63">
        <v>825</v>
      </c>
      <c r="J128" s="63">
        <v>825</v>
      </c>
      <c r="K128" s="63">
        <v>899</v>
      </c>
      <c r="L128" s="63">
        <v>11255</v>
      </c>
      <c r="M128" s="63">
        <v>669</v>
      </c>
      <c r="N128" s="64">
        <f t="shared" si="4"/>
        <v>24327</v>
      </c>
      <c r="O128" s="6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33.75" customHeight="1" x14ac:dyDescent="0.4">
      <c r="A129" s="55" t="s">
        <v>42</v>
      </c>
      <c r="B129" s="63">
        <v>62154</v>
      </c>
      <c r="C129" s="63">
        <v>58644</v>
      </c>
      <c r="D129" s="63">
        <v>32214</v>
      </c>
      <c r="E129" s="63">
        <v>28620</v>
      </c>
      <c r="F129" s="63">
        <v>26854</v>
      </c>
      <c r="G129" s="63">
        <v>21015</v>
      </c>
      <c r="H129" s="63">
        <v>13241</v>
      </c>
      <c r="I129" s="63">
        <v>7420</v>
      </c>
      <c r="J129" s="63">
        <v>8954</v>
      </c>
      <c r="K129" s="63">
        <v>13584</v>
      </c>
      <c r="L129" s="63">
        <v>43554</v>
      </c>
      <c r="M129" s="63">
        <v>63898</v>
      </c>
      <c r="N129" s="64">
        <f t="shared" si="4"/>
        <v>380152</v>
      </c>
      <c r="O129" s="6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33.75" customHeight="1" x14ac:dyDescent="0.4">
      <c r="A130" s="55" t="s">
        <v>43</v>
      </c>
      <c r="B130" s="63">
        <v>7120</v>
      </c>
      <c r="C130" s="63">
        <v>11245</v>
      </c>
      <c r="D130" s="63">
        <v>9785</v>
      </c>
      <c r="E130" s="63">
        <v>23618.799999999999</v>
      </c>
      <c r="F130" s="63">
        <v>7562</v>
      </c>
      <c r="G130" s="63">
        <v>15241.000000000002</v>
      </c>
      <c r="H130" s="63">
        <v>11098</v>
      </c>
      <c r="I130" s="63">
        <v>6241</v>
      </c>
      <c r="J130" s="63">
        <v>9012</v>
      </c>
      <c r="K130" s="63">
        <v>6500</v>
      </c>
      <c r="L130" s="63">
        <v>17521</v>
      </c>
      <c r="M130" s="63">
        <v>14201</v>
      </c>
      <c r="N130" s="64">
        <f t="shared" si="4"/>
        <v>139144.79999999999</v>
      </c>
      <c r="O130" s="6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33.75" customHeight="1" x14ac:dyDescent="0.4">
      <c r="A131" s="55" t="s">
        <v>73</v>
      </c>
      <c r="B131" s="63">
        <v>38954.000000000015</v>
      </c>
      <c r="C131" s="63">
        <v>40121</v>
      </c>
      <c r="D131" s="63">
        <v>27120.000000000004</v>
      </c>
      <c r="E131" s="63">
        <v>25641.000000000004</v>
      </c>
      <c r="F131" s="63">
        <v>30123.999999999996</v>
      </c>
      <c r="G131" s="63">
        <v>44521</v>
      </c>
      <c r="H131" s="63">
        <v>51021</v>
      </c>
      <c r="I131" s="63">
        <v>33214</v>
      </c>
      <c r="J131" s="63">
        <v>36854</v>
      </c>
      <c r="K131" s="63">
        <v>34698</v>
      </c>
      <c r="L131" s="63">
        <v>35583.999999999993</v>
      </c>
      <c r="M131" s="63">
        <v>42985</v>
      </c>
      <c r="N131" s="64">
        <f t="shared" si="4"/>
        <v>440837</v>
      </c>
      <c r="O131" s="6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33.75" customHeight="1" x14ac:dyDescent="0.4">
      <c r="A132" s="55" t="s">
        <v>74</v>
      </c>
      <c r="B132" s="63">
        <v>2430</v>
      </c>
      <c r="C132" s="63">
        <v>2610</v>
      </c>
      <c r="D132" s="63">
        <v>857</v>
      </c>
      <c r="E132" s="63">
        <v>854</v>
      </c>
      <c r="F132" s="63">
        <v>612</v>
      </c>
      <c r="G132" s="63">
        <v>712</v>
      </c>
      <c r="H132" s="63">
        <v>46</v>
      </c>
      <c r="I132" s="63">
        <v>0</v>
      </c>
      <c r="J132" s="63">
        <v>250</v>
      </c>
      <c r="K132" s="63">
        <v>758</v>
      </c>
      <c r="L132" s="63">
        <v>1895</v>
      </c>
      <c r="M132" s="63">
        <v>5841</v>
      </c>
      <c r="N132" s="64">
        <f t="shared" si="4"/>
        <v>16865</v>
      </c>
      <c r="O132" s="6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33.75" customHeight="1" x14ac:dyDescent="0.4">
      <c r="A133" s="55" t="s">
        <v>44</v>
      </c>
      <c r="B133" s="63">
        <v>9745</v>
      </c>
      <c r="C133" s="63">
        <v>6820</v>
      </c>
      <c r="D133" s="63">
        <v>7021</v>
      </c>
      <c r="E133" s="63">
        <v>209</v>
      </c>
      <c r="F133" s="63">
        <v>189</v>
      </c>
      <c r="G133" s="63">
        <v>20</v>
      </c>
      <c r="H133" s="63">
        <v>477</v>
      </c>
      <c r="I133" s="63">
        <v>285</v>
      </c>
      <c r="J133" s="63">
        <v>260</v>
      </c>
      <c r="K133" s="63">
        <v>107.99999999999999</v>
      </c>
      <c r="L133" s="63">
        <v>7001</v>
      </c>
      <c r="M133" s="63">
        <v>7753</v>
      </c>
      <c r="N133" s="64">
        <f t="shared" si="4"/>
        <v>39888</v>
      </c>
      <c r="O133" s="6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33.75" customHeight="1" x14ac:dyDescent="0.4">
      <c r="A134" s="55" t="s">
        <v>109</v>
      </c>
      <c r="B134" s="63">
        <v>2541</v>
      </c>
      <c r="C134" s="63">
        <v>1083</v>
      </c>
      <c r="D134" s="63">
        <v>2354</v>
      </c>
      <c r="E134" s="63">
        <v>3620.9999999999995</v>
      </c>
      <c r="F134" s="63">
        <v>2982</v>
      </c>
      <c r="G134" s="63">
        <v>3014</v>
      </c>
      <c r="H134" s="63">
        <v>4812</v>
      </c>
      <c r="I134" s="63">
        <v>3540.9999999999995</v>
      </c>
      <c r="J134" s="63">
        <v>6020.9999999999991</v>
      </c>
      <c r="K134" s="63">
        <v>3289</v>
      </c>
      <c r="L134" s="63">
        <v>4402</v>
      </c>
      <c r="M134" s="63">
        <v>1872</v>
      </c>
      <c r="N134" s="64">
        <f t="shared" si="4"/>
        <v>39532</v>
      </c>
      <c r="O134" s="6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33.75" customHeight="1" x14ac:dyDescent="0.4">
      <c r="A135" s="55" t="s">
        <v>110</v>
      </c>
      <c r="B135" s="63">
        <v>213</v>
      </c>
      <c r="C135" s="63">
        <v>284</v>
      </c>
      <c r="D135" s="63">
        <v>258</v>
      </c>
      <c r="E135" s="63">
        <v>307</v>
      </c>
      <c r="F135" s="63">
        <v>190</v>
      </c>
      <c r="G135" s="63">
        <v>270</v>
      </c>
      <c r="H135" s="63">
        <v>235</v>
      </c>
      <c r="I135" s="63">
        <v>310</v>
      </c>
      <c r="J135" s="63">
        <v>758</v>
      </c>
      <c r="K135" s="63">
        <v>234</v>
      </c>
      <c r="L135" s="63">
        <v>294</v>
      </c>
      <c r="M135" s="63">
        <v>163</v>
      </c>
      <c r="N135" s="64">
        <f t="shared" si="4"/>
        <v>3516</v>
      </c>
      <c r="O135" s="6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33.75" customHeight="1" x14ac:dyDescent="0.4">
      <c r="A136" s="55" t="s">
        <v>111</v>
      </c>
      <c r="B136" s="63">
        <v>254</v>
      </c>
      <c r="C136" s="63">
        <v>252</v>
      </c>
      <c r="D136" s="63">
        <v>230</v>
      </c>
      <c r="E136" s="63">
        <v>112</v>
      </c>
      <c r="F136" s="63">
        <v>47</v>
      </c>
      <c r="G136" s="63">
        <v>289</v>
      </c>
      <c r="H136" s="63">
        <v>389.99999999999994</v>
      </c>
      <c r="I136" s="63">
        <v>824.00000000000011</v>
      </c>
      <c r="J136" s="63">
        <v>70</v>
      </c>
      <c r="K136" s="63">
        <v>244.99999999999997</v>
      </c>
      <c r="L136" s="63">
        <v>204</v>
      </c>
      <c r="M136" s="63">
        <v>214</v>
      </c>
      <c r="N136" s="64">
        <f t="shared" si="4"/>
        <v>3131</v>
      </c>
      <c r="O136" s="6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33.75" customHeight="1" x14ac:dyDescent="0.4">
      <c r="A137" s="55" t="s">
        <v>112</v>
      </c>
      <c r="B137" s="63">
        <v>312</v>
      </c>
      <c r="C137" s="63">
        <v>191</v>
      </c>
      <c r="D137" s="63">
        <v>137</v>
      </c>
      <c r="E137" s="63">
        <v>240</v>
      </c>
      <c r="F137" s="63">
        <v>400</v>
      </c>
      <c r="G137" s="63">
        <v>542</v>
      </c>
      <c r="H137" s="63">
        <v>260</v>
      </c>
      <c r="I137" s="63">
        <v>324</v>
      </c>
      <c r="J137" s="63">
        <v>423.00000000000006</v>
      </c>
      <c r="K137" s="63">
        <v>425</v>
      </c>
      <c r="L137" s="63">
        <v>330</v>
      </c>
      <c r="M137" s="63">
        <v>299</v>
      </c>
      <c r="N137" s="64">
        <f t="shared" si="4"/>
        <v>3883</v>
      </c>
      <c r="O137" s="6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33.75" customHeight="1" x14ac:dyDescent="0.4">
      <c r="A138" s="55" t="s">
        <v>113</v>
      </c>
      <c r="B138" s="63">
        <v>0</v>
      </c>
      <c r="C138" s="63">
        <v>14</v>
      </c>
      <c r="D138" s="63">
        <v>895</v>
      </c>
      <c r="E138" s="63">
        <v>1952</v>
      </c>
      <c r="F138" s="63">
        <v>1201</v>
      </c>
      <c r="G138" s="63">
        <v>16241</v>
      </c>
      <c r="H138" s="63">
        <v>16785</v>
      </c>
      <c r="I138" s="63">
        <v>6425</v>
      </c>
      <c r="J138" s="63">
        <v>5321</v>
      </c>
      <c r="K138" s="63">
        <v>3856.9999999999995</v>
      </c>
      <c r="L138" s="63">
        <v>390</v>
      </c>
      <c r="M138" s="63">
        <v>12</v>
      </c>
      <c r="N138" s="64">
        <f t="shared" si="4"/>
        <v>53093</v>
      </c>
      <c r="O138" s="6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33.75" customHeight="1" x14ac:dyDescent="0.4">
      <c r="A139" s="55" t="s">
        <v>114</v>
      </c>
      <c r="B139" s="63">
        <v>735</v>
      </c>
      <c r="C139" s="63">
        <v>2405</v>
      </c>
      <c r="D139" s="63">
        <v>1654</v>
      </c>
      <c r="E139" s="63">
        <v>963</v>
      </c>
      <c r="F139" s="63">
        <v>1852</v>
      </c>
      <c r="G139" s="63">
        <v>1201.0000000000002</v>
      </c>
      <c r="H139" s="63">
        <v>1724</v>
      </c>
      <c r="I139" s="63">
        <v>1201</v>
      </c>
      <c r="J139" s="63">
        <v>869</v>
      </c>
      <c r="K139" s="63">
        <v>1323.9999999999998</v>
      </c>
      <c r="L139" s="63">
        <v>900</v>
      </c>
      <c r="M139" s="63">
        <v>1201</v>
      </c>
      <c r="N139" s="64">
        <f t="shared" si="4"/>
        <v>16029</v>
      </c>
      <c r="O139" s="6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33.75" customHeight="1" x14ac:dyDescent="0.4">
      <c r="A140" s="55" t="s">
        <v>115</v>
      </c>
      <c r="B140" s="63">
        <v>18</v>
      </c>
      <c r="C140" s="63">
        <v>7</v>
      </c>
      <c r="D140" s="63">
        <v>10</v>
      </c>
      <c r="E140" s="63">
        <v>0</v>
      </c>
      <c r="F140" s="63">
        <v>2</v>
      </c>
      <c r="G140" s="63">
        <v>51</v>
      </c>
      <c r="H140" s="63">
        <v>125</v>
      </c>
      <c r="I140" s="63">
        <v>144.99999999999997</v>
      </c>
      <c r="J140" s="63">
        <v>108</v>
      </c>
      <c r="K140" s="63">
        <v>135</v>
      </c>
      <c r="L140" s="63">
        <v>47</v>
      </c>
      <c r="M140" s="63">
        <v>9</v>
      </c>
      <c r="N140" s="64">
        <f t="shared" si="4"/>
        <v>657</v>
      </c>
      <c r="O140" s="6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33.75" customHeight="1" x14ac:dyDescent="0.4">
      <c r="A141" s="55" t="s">
        <v>116</v>
      </c>
      <c r="B141" s="63">
        <v>4012</v>
      </c>
      <c r="C141" s="63">
        <v>3688</v>
      </c>
      <c r="D141" s="63">
        <v>6587.0000000000018</v>
      </c>
      <c r="E141" s="63">
        <v>3854</v>
      </c>
      <c r="F141" s="63">
        <v>3985</v>
      </c>
      <c r="G141" s="63">
        <v>4354</v>
      </c>
      <c r="H141" s="63">
        <v>4878</v>
      </c>
      <c r="I141" s="63">
        <v>7600</v>
      </c>
      <c r="J141" s="63">
        <v>4421.0000000000009</v>
      </c>
      <c r="K141" s="63">
        <v>4785</v>
      </c>
      <c r="L141" s="63">
        <v>4882.0000000000009</v>
      </c>
      <c r="M141" s="63">
        <v>4622</v>
      </c>
      <c r="N141" s="64">
        <f t="shared" si="4"/>
        <v>57668</v>
      </c>
      <c r="O141" s="6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33.75" customHeight="1" x14ac:dyDescent="0.4">
      <c r="A142" s="55" t="s">
        <v>45</v>
      </c>
      <c r="B142" s="63">
        <v>410214</v>
      </c>
      <c r="C142" s="63">
        <v>472690</v>
      </c>
      <c r="D142" s="63">
        <v>479985</v>
      </c>
      <c r="E142" s="63">
        <v>468545.00000000006</v>
      </c>
      <c r="F142" s="63">
        <v>501209.99999999994</v>
      </c>
      <c r="G142" s="63">
        <v>482143.99999999994</v>
      </c>
      <c r="H142" s="63">
        <v>462154</v>
      </c>
      <c r="I142" s="63">
        <v>472351.00000000006</v>
      </c>
      <c r="J142" s="63">
        <v>438541</v>
      </c>
      <c r="K142" s="63">
        <v>485985.00000000006</v>
      </c>
      <c r="L142" s="63">
        <v>422544.00000000006</v>
      </c>
      <c r="M142" s="63">
        <v>410241</v>
      </c>
      <c r="N142" s="64">
        <f>SUM(B142:M142)/12</f>
        <v>458883.66666666669</v>
      </c>
      <c r="O142" s="6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33.75" customHeight="1" x14ac:dyDescent="0.4">
      <c r="A143" s="55" t="s">
        <v>75</v>
      </c>
      <c r="B143" s="63">
        <v>721458</v>
      </c>
      <c r="C143" s="63">
        <v>777975.99999999988</v>
      </c>
      <c r="D143" s="63">
        <v>745209.99999999977</v>
      </c>
      <c r="E143" s="63">
        <v>788541.9999999993</v>
      </c>
      <c r="F143" s="63">
        <v>821400.00000000012</v>
      </c>
      <c r="G143" s="63">
        <v>822198.00000000012</v>
      </c>
      <c r="H143" s="63">
        <v>799854</v>
      </c>
      <c r="I143" s="63">
        <v>793542</v>
      </c>
      <c r="J143" s="63">
        <v>753241</v>
      </c>
      <c r="K143" s="63">
        <v>784521</v>
      </c>
      <c r="L143" s="63">
        <v>756559</v>
      </c>
      <c r="M143" s="63">
        <v>780380.99999999988</v>
      </c>
      <c r="N143" s="64">
        <f>SUM(B143:M143)/12</f>
        <v>778740.16666666663</v>
      </c>
      <c r="O143" s="6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33.75" customHeight="1" thickBot="1" x14ac:dyDescent="0.45">
      <c r="A144" s="143" t="s">
        <v>46</v>
      </c>
      <c r="B144" s="144">
        <f t="shared" ref="B144:N144" si="5">SUM(B82:B143)</f>
        <v>2160736</v>
      </c>
      <c r="C144" s="144">
        <f t="shared" si="5"/>
        <v>2479498</v>
      </c>
      <c r="D144" s="144">
        <f t="shared" si="5"/>
        <v>2301155.6519999998</v>
      </c>
      <c r="E144" s="144">
        <f t="shared" si="5"/>
        <v>2589704.3999999994</v>
      </c>
      <c r="F144" s="144">
        <f t="shared" si="5"/>
        <v>2603318</v>
      </c>
      <c r="G144" s="144">
        <f t="shared" si="5"/>
        <v>2363451</v>
      </c>
      <c r="H144" s="144">
        <f t="shared" si="5"/>
        <v>2266696</v>
      </c>
      <c r="I144" s="144">
        <f t="shared" si="5"/>
        <v>2396214</v>
      </c>
      <c r="J144" s="144">
        <f t="shared" si="5"/>
        <v>2393572</v>
      </c>
      <c r="K144" s="144">
        <f t="shared" si="5"/>
        <v>2429058</v>
      </c>
      <c r="L144" s="144">
        <f t="shared" si="5"/>
        <v>2467629</v>
      </c>
      <c r="M144" s="144">
        <f t="shared" si="5"/>
        <v>2380136.1999999997</v>
      </c>
      <c r="N144" s="145">
        <f t="shared" si="5"/>
        <v>10395341.799619047</v>
      </c>
      <c r="O144" s="15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31" s="66" customFormat="1" ht="18.75" customHeight="1" x14ac:dyDescent="0.4">
      <c r="A145" s="70" t="s">
        <v>146</v>
      </c>
      <c r="B145" s="72"/>
      <c r="C145" s="72"/>
      <c r="D145" s="72"/>
      <c r="E145" s="72"/>
      <c r="F145" s="72"/>
      <c r="G145" s="70"/>
      <c r="H145" s="72"/>
      <c r="I145" s="72"/>
      <c r="J145" s="72"/>
      <c r="K145" s="72"/>
      <c r="L145" s="72"/>
      <c r="M145" s="72"/>
      <c r="N145" s="72"/>
      <c r="O145" s="15"/>
      <c r="P145" s="15"/>
      <c r="Q145" s="15"/>
      <c r="R145" s="15"/>
    </row>
    <row r="146" spans="1:31" s="66" customFormat="1" ht="18.75" customHeight="1" x14ac:dyDescent="0.4">
      <c r="A146" s="70" t="s">
        <v>136</v>
      </c>
      <c r="B146" s="70"/>
      <c r="C146" s="70"/>
      <c r="D146" s="70"/>
      <c r="E146" s="70"/>
      <c r="F146" s="70"/>
      <c r="G146" s="147"/>
      <c r="H146" s="147"/>
      <c r="I146" s="147"/>
      <c r="J146" s="147"/>
      <c r="K146" s="147"/>
      <c r="L146" s="147"/>
      <c r="M146" s="147"/>
      <c r="N146" s="147"/>
      <c r="O146" s="15"/>
      <c r="P146" s="15"/>
      <c r="Q146" s="15"/>
      <c r="R146" s="15"/>
    </row>
    <row r="147" spans="1:31" s="66" customFormat="1" ht="18.75" customHeight="1" x14ac:dyDescent="0.4">
      <c r="A147" s="70" t="s">
        <v>147</v>
      </c>
      <c r="B147" s="70"/>
      <c r="C147" s="70"/>
      <c r="D147" s="70"/>
      <c r="E147" s="70"/>
      <c r="F147" s="70"/>
      <c r="G147" s="147"/>
      <c r="H147" s="147"/>
      <c r="I147" s="147"/>
      <c r="J147" s="147"/>
      <c r="K147" s="147"/>
      <c r="L147" s="147"/>
      <c r="M147" s="147"/>
      <c r="N147" s="147"/>
      <c r="O147" s="15"/>
      <c r="P147" s="15"/>
      <c r="Q147" s="15"/>
      <c r="R147" s="15"/>
    </row>
    <row r="148" spans="1:31" s="66" customFormat="1" ht="26.25" customHeight="1" x14ac:dyDescent="0.4">
      <c r="A148" s="70" t="s">
        <v>148</v>
      </c>
      <c r="B148" s="146"/>
      <c r="C148" s="146"/>
      <c r="D148" s="146"/>
      <c r="E148" s="146"/>
      <c r="F148" s="146"/>
      <c r="G148" s="147"/>
      <c r="H148" s="147"/>
      <c r="I148" s="147"/>
      <c r="J148" s="147"/>
      <c r="K148" s="147"/>
      <c r="L148" s="147"/>
      <c r="M148" s="147"/>
      <c r="N148" s="147"/>
      <c r="O148" s="15"/>
      <c r="P148" s="15"/>
      <c r="Q148" s="15"/>
      <c r="R148" s="15"/>
    </row>
    <row r="149" spans="1:31" s="66" customFormat="1" x14ac:dyDescent="0.4">
      <c r="B149" s="119"/>
      <c r="C149" s="119"/>
      <c r="D149" s="119"/>
      <c r="E149" s="119"/>
      <c r="F149" s="119"/>
      <c r="G149" s="118"/>
      <c r="H149" s="118"/>
      <c r="I149" s="118"/>
      <c r="J149" s="118"/>
      <c r="K149" s="118"/>
      <c r="L149" s="118"/>
      <c r="M149" s="118"/>
      <c r="N149" s="118"/>
      <c r="O149" s="15"/>
      <c r="P149" s="15"/>
      <c r="Q149" s="15"/>
      <c r="R149" s="15"/>
    </row>
    <row r="150" spans="1:31" s="66" customFormat="1" ht="50.25" customHeight="1" x14ac:dyDescent="0.4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5"/>
      <c r="P150" s="15"/>
      <c r="Q150" s="15"/>
      <c r="R150" s="15"/>
    </row>
    <row r="151" spans="1:31" s="66" customFormat="1" ht="50.25" customHeight="1" x14ac:dyDescent="0.4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5"/>
      <c r="P151" s="15"/>
      <c r="Q151" s="15"/>
      <c r="R151" s="15"/>
    </row>
    <row r="152" spans="1:31" s="66" customFormat="1" ht="38.25" customHeight="1" x14ac:dyDescent="0.4">
      <c r="A152" s="471" t="s">
        <v>133</v>
      </c>
      <c r="B152" s="471"/>
      <c r="C152" s="471"/>
      <c r="D152" s="471"/>
      <c r="E152" s="471"/>
      <c r="F152" s="471"/>
      <c r="G152" s="471"/>
      <c r="H152" s="471"/>
      <c r="I152" s="471"/>
      <c r="J152" s="471"/>
      <c r="K152" s="471"/>
      <c r="L152" s="471"/>
      <c r="M152" s="471"/>
      <c r="N152" s="471"/>
      <c r="O152" s="15"/>
      <c r="P152" s="15"/>
      <c r="Q152" s="15"/>
      <c r="R152" s="15"/>
    </row>
    <row r="153" spans="1:31" s="66" customFormat="1" ht="5.25" customHeight="1" x14ac:dyDescent="0.4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15"/>
      <c r="P153" s="15"/>
      <c r="Q153" s="15"/>
      <c r="R153" s="15"/>
    </row>
    <row r="154" spans="1:31" s="66" customFormat="1" x14ac:dyDescent="0.4">
      <c r="A154" s="471" t="s">
        <v>132</v>
      </c>
      <c r="B154" s="471"/>
      <c r="C154" s="471"/>
      <c r="D154" s="471"/>
      <c r="E154" s="471"/>
      <c r="F154" s="471"/>
      <c r="G154" s="471"/>
      <c r="H154" s="471"/>
      <c r="I154" s="471"/>
      <c r="J154" s="471"/>
      <c r="K154" s="471"/>
      <c r="L154" s="471"/>
      <c r="M154" s="471"/>
      <c r="N154" s="471"/>
      <c r="O154" s="15"/>
      <c r="P154" s="15"/>
      <c r="Q154" s="15"/>
      <c r="R154" s="15"/>
    </row>
    <row r="155" spans="1:31" s="66" customFormat="1" x14ac:dyDescent="0.4">
      <c r="A155" s="471" t="s">
        <v>119</v>
      </c>
      <c r="B155" s="471"/>
      <c r="C155" s="471"/>
      <c r="D155" s="471"/>
      <c r="E155" s="471"/>
      <c r="F155" s="471"/>
      <c r="G155" s="471"/>
      <c r="H155" s="471"/>
      <c r="I155" s="471"/>
      <c r="J155" s="471"/>
      <c r="K155" s="471"/>
      <c r="L155" s="471"/>
      <c r="M155" s="471"/>
      <c r="N155" s="471"/>
      <c r="O155" s="15"/>
      <c r="P155" s="15"/>
      <c r="Q155" s="15"/>
      <c r="R155" s="15"/>
    </row>
    <row r="156" spans="1:31" s="66" customFormat="1" ht="9" customHeight="1" thickBot="1" x14ac:dyDescent="0.4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15"/>
      <c r="P156" s="15"/>
      <c r="Q156" s="15"/>
      <c r="R156" s="15"/>
    </row>
    <row r="157" spans="1:31" ht="34.5" customHeight="1" x14ac:dyDescent="0.35">
      <c r="A157" s="140" t="s">
        <v>1</v>
      </c>
      <c r="B157" s="141" t="s">
        <v>2</v>
      </c>
      <c r="C157" s="141" t="s">
        <v>3</v>
      </c>
      <c r="D157" s="141" t="s">
        <v>4</v>
      </c>
      <c r="E157" s="141" t="s">
        <v>5</v>
      </c>
      <c r="F157" s="141" t="s">
        <v>6</v>
      </c>
      <c r="G157" s="141" t="s">
        <v>7</v>
      </c>
      <c r="H157" s="141" t="s">
        <v>8</v>
      </c>
      <c r="I157" s="141" t="s">
        <v>9</v>
      </c>
      <c r="J157" s="141" t="s">
        <v>10</v>
      </c>
      <c r="K157" s="141" t="s">
        <v>11</v>
      </c>
      <c r="L157" s="141" t="s">
        <v>12</v>
      </c>
      <c r="M157" s="141" t="s">
        <v>13</v>
      </c>
      <c r="N157" s="142" t="s">
        <v>14</v>
      </c>
      <c r="O157" s="15"/>
      <c r="P157" s="7"/>
      <c r="Q157" s="7"/>
      <c r="R157" s="7"/>
    </row>
    <row r="158" spans="1:31" ht="34.5" customHeight="1" x14ac:dyDescent="0.4">
      <c r="A158" s="55" t="s">
        <v>128</v>
      </c>
      <c r="B158" s="63">
        <v>75147</v>
      </c>
      <c r="C158" s="63">
        <v>11505</v>
      </c>
      <c r="D158" s="63">
        <v>528128</v>
      </c>
      <c r="E158" s="63">
        <v>2655471.9999999995</v>
      </c>
      <c r="F158" s="63">
        <v>2546311</v>
      </c>
      <c r="G158" s="63">
        <v>1032459</v>
      </c>
      <c r="H158" s="63">
        <v>517667</v>
      </c>
      <c r="I158" s="63">
        <v>1184973</v>
      </c>
      <c r="J158" s="63">
        <v>1650188.0000000002</v>
      </c>
      <c r="K158" s="63">
        <v>1324389</v>
      </c>
      <c r="L158" s="63">
        <v>1197430</v>
      </c>
      <c r="M158" s="63">
        <v>452154.00000000006</v>
      </c>
      <c r="N158" s="64">
        <f t="shared" ref="N158:N189" si="6">SUM(B158:M158)</f>
        <v>13175823</v>
      </c>
      <c r="O158" s="15"/>
      <c r="P158" s="7"/>
      <c r="Q158" s="7"/>
      <c r="R158" s="7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</row>
    <row r="159" spans="1:31" ht="34.5" customHeight="1" x14ac:dyDescent="0.4">
      <c r="A159" s="55" t="s">
        <v>61</v>
      </c>
      <c r="B159" s="63">
        <v>101201</v>
      </c>
      <c r="C159" s="63">
        <v>79566</v>
      </c>
      <c r="D159" s="65">
        <v>73011.999999999942</v>
      </c>
      <c r="E159" s="63">
        <v>68745.000000000044</v>
      </c>
      <c r="F159" s="63">
        <v>78998</v>
      </c>
      <c r="G159" s="63">
        <v>101289</v>
      </c>
      <c r="H159" s="63">
        <v>123713</v>
      </c>
      <c r="I159" s="63">
        <v>84598</v>
      </c>
      <c r="J159" s="63">
        <v>125498.00000000001</v>
      </c>
      <c r="K159" s="63">
        <v>87564</v>
      </c>
      <c r="L159" s="63">
        <v>72145</v>
      </c>
      <c r="M159" s="63">
        <v>102451</v>
      </c>
      <c r="N159" s="64">
        <f t="shared" si="6"/>
        <v>1098780</v>
      </c>
      <c r="O159" s="15"/>
      <c r="P159" s="7"/>
      <c r="Q159" s="7"/>
      <c r="R159" s="7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</row>
    <row r="160" spans="1:31" ht="34.5" customHeight="1" x14ac:dyDescent="0.4">
      <c r="A160" s="55" t="s">
        <v>15</v>
      </c>
      <c r="B160" s="63">
        <v>375</v>
      </c>
      <c r="C160" s="63">
        <v>5750</v>
      </c>
      <c r="D160" s="63">
        <v>2989</v>
      </c>
      <c r="E160" s="63">
        <v>0</v>
      </c>
      <c r="F160" s="63">
        <v>898</v>
      </c>
      <c r="G160" s="63">
        <v>421</v>
      </c>
      <c r="H160" s="63">
        <v>492</v>
      </c>
      <c r="I160" s="63">
        <v>342</v>
      </c>
      <c r="J160" s="63">
        <v>687</v>
      </c>
      <c r="K160" s="63">
        <v>654</v>
      </c>
      <c r="L160" s="63">
        <v>321</v>
      </c>
      <c r="M160" s="63">
        <v>2480</v>
      </c>
      <c r="N160" s="64">
        <f t="shared" si="6"/>
        <v>15409</v>
      </c>
      <c r="O160" s="15"/>
      <c r="P160" s="7"/>
      <c r="Q160" s="7"/>
      <c r="R160" s="7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</row>
    <row r="161" spans="1:31" ht="34.5" customHeight="1" x14ac:dyDescent="0.4">
      <c r="A161" s="55" t="s">
        <v>48</v>
      </c>
      <c r="B161" s="63">
        <v>53981</v>
      </c>
      <c r="C161" s="63">
        <v>50124</v>
      </c>
      <c r="D161" s="65">
        <v>48521</v>
      </c>
      <c r="E161" s="63">
        <v>49852.000000000007</v>
      </c>
      <c r="F161" s="63">
        <v>49859</v>
      </c>
      <c r="G161" s="63">
        <v>48598</v>
      </c>
      <c r="H161" s="63">
        <v>53498</v>
      </c>
      <c r="I161" s="63">
        <v>52141.999999999985</v>
      </c>
      <c r="J161" s="63">
        <v>51020.999999999993</v>
      </c>
      <c r="K161" s="63">
        <v>54785</v>
      </c>
      <c r="L161" s="63">
        <v>53985.000000000007</v>
      </c>
      <c r="M161" s="63">
        <v>53213.999999999993</v>
      </c>
      <c r="N161" s="64">
        <f t="shared" si="6"/>
        <v>619580</v>
      </c>
      <c r="O161" s="15"/>
      <c r="P161" s="7"/>
      <c r="Q161" s="7"/>
      <c r="R161" s="7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</row>
    <row r="162" spans="1:31" ht="34.5" customHeight="1" x14ac:dyDescent="0.4">
      <c r="A162" s="55" t="s">
        <v>62</v>
      </c>
      <c r="B162" s="63">
        <v>8998.0000000000018</v>
      </c>
      <c r="C162" s="63">
        <v>4012</v>
      </c>
      <c r="D162" s="63">
        <v>3598.0000000000005</v>
      </c>
      <c r="E162" s="63">
        <v>10251</v>
      </c>
      <c r="F162" s="63">
        <v>11012</v>
      </c>
      <c r="G162" s="63">
        <v>9432</v>
      </c>
      <c r="H162" s="63">
        <v>22671</v>
      </c>
      <c r="I162" s="63">
        <v>15685.000000000002</v>
      </c>
      <c r="J162" s="63">
        <v>18995</v>
      </c>
      <c r="K162" s="63">
        <v>9845</v>
      </c>
      <c r="L162" s="63">
        <v>26501</v>
      </c>
      <c r="M162" s="63">
        <v>22013.999999999996</v>
      </c>
      <c r="N162" s="64">
        <f t="shared" si="6"/>
        <v>163014</v>
      </c>
      <c r="O162" s="15"/>
      <c r="P162" s="7"/>
      <c r="Q162" s="7"/>
      <c r="R162" s="7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</row>
    <row r="163" spans="1:31" ht="34.5" customHeight="1" x14ac:dyDescent="0.4">
      <c r="A163" s="55" t="s">
        <v>63</v>
      </c>
      <c r="B163" s="63">
        <v>25964</v>
      </c>
      <c r="C163" s="63">
        <v>239124</v>
      </c>
      <c r="D163" s="63">
        <v>80531</v>
      </c>
      <c r="E163" s="63">
        <v>23853.999999999978</v>
      </c>
      <c r="F163" s="63">
        <v>6120</v>
      </c>
      <c r="G163" s="63">
        <v>5012</v>
      </c>
      <c r="H163" s="63">
        <v>17989</v>
      </c>
      <c r="I163" s="63">
        <v>23598</v>
      </c>
      <c r="J163" s="63">
        <v>4989</v>
      </c>
      <c r="K163" s="63">
        <v>3509.9999999999995</v>
      </c>
      <c r="L163" s="63">
        <v>13654</v>
      </c>
      <c r="M163" s="63">
        <v>25183</v>
      </c>
      <c r="N163" s="64">
        <f t="shared" si="6"/>
        <v>469528</v>
      </c>
      <c r="O163" s="15"/>
      <c r="P163" s="7"/>
      <c r="Q163" s="7"/>
      <c r="R163" s="7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</row>
    <row r="164" spans="1:31" ht="34.5" customHeight="1" x14ac:dyDescent="0.4">
      <c r="A164" s="55" t="s">
        <v>17</v>
      </c>
      <c r="B164" s="63">
        <v>37888</v>
      </c>
      <c r="C164" s="63">
        <v>58689</v>
      </c>
      <c r="D164" s="63">
        <v>111223.99999999997</v>
      </c>
      <c r="E164" s="63">
        <v>46214</v>
      </c>
      <c r="F164" s="63">
        <v>6784</v>
      </c>
      <c r="G164" s="63">
        <v>6549</v>
      </c>
      <c r="H164" s="63">
        <v>44214</v>
      </c>
      <c r="I164" s="63">
        <v>41021</v>
      </c>
      <c r="J164" s="63">
        <v>11010.999999999998</v>
      </c>
      <c r="K164" s="63">
        <v>3102</v>
      </c>
      <c r="L164" s="63">
        <v>18524</v>
      </c>
      <c r="M164" s="63">
        <v>55179</v>
      </c>
      <c r="N164" s="64">
        <f t="shared" si="6"/>
        <v>440399</v>
      </c>
      <c r="O164" s="15"/>
      <c r="P164" s="7"/>
      <c r="Q164" s="7"/>
      <c r="R164" s="7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</row>
    <row r="165" spans="1:31" ht="34.5" customHeight="1" x14ac:dyDescent="0.4">
      <c r="A165" s="55" t="s">
        <v>18</v>
      </c>
      <c r="B165" s="63">
        <v>3250</v>
      </c>
      <c r="C165" s="63">
        <v>1704</v>
      </c>
      <c r="D165" s="63">
        <v>1854</v>
      </c>
      <c r="E165" s="63">
        <v>868</v>
      </c>
      <c r="F165" s="63">
        <v>354</v>
      </c>
      <c r="G165" s="63">
        <v>345</v>
      </c>
      <c r="H165" s="63">
        <v>1801</v>
      </c>
      <c r="I165" s="63">
        <v>1699.0000000000002</v>
      </c>
      <c r="J165" s="63">
        <v>456</v>
      </c>
      <c r="K165" s="63">
        <v>399</v>
      </c>
      <c r="L165" s="63">
        <v>1799</v>
      </c>
      <c r="M165" s="63">
        <v>1889</v>
      </c>
      <c r="N165" s="64">
        <f t="shared" si="6"/>
        <v>16418</v>
      </c>
      <c r="O165" s="15"/>
      <c r="P165" s="7"/>
      <c r="Q165" s="7"/>
      <c r="R165" s="7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</row>
    <row r="166" spans="1:31" ht="34.5" customHeight="1" x14ac:dyDescent="0.4">
      <c r="A166" s="55" t="s">
        <v>64</v>
      </c>
      <c r="B166" s="63">
        <v>103019</v>
      </c>
      <c r="C166" s="63">
        <v>89007</v>
      </c>
      <c r="D166" s="63">
        <v>55284</v>
      </c>
      <c r="E166" s="63">
        <v>38444</v>
      </c>
      <c r="F166" s="63">
        <v>33124</v>
      </c>
      <c r="G166" s="63">
        <v>22598</v>
      </c>
      <c r="H166" s="63">
        <v>20451.000000000004</v>
      </c>
      <c r="I166" s="63">
        <v>23654</v>
      </c>
      <c r="J166" s="63">
        <v>18024</v>
      </c>
      <c r="K166" s="63">
        <v>13547</v>
      </c>
      <c r="L166" s="63">
        <v>29893</v>
      </c>
      <c r="M166" s="63">
        <v>115268.00000000001</v>
      </c>
      <c r="N166" s="64">
        <f t="shared" si="6"/>
        <v>562313</v>
      </c>
      <c r="O166" s="15"/>
      <c r="P166" s="7"/>
      <c r="Q166" s="7"/>
      <c r="R166" s="7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</row>
    <row r="167" spans="1:31" ht="34.5" customHeight="1" x14ac:dyDescent="0.4">
      <c r="A167" s="55" t="s">
        <v>100</v>
      </c>
      <c r="B167" s="63">
        <v>7210</v>
      </c>
      <c r="C167" s="63">
        <v>11253</v>
      </c>
      <c r="D167" s="63">
        <v>16021</v>
      </c>
      <c r="E167" s="63">
        <v>4574</v>
      </c>
      <c r="F167" s="63">
        <v>1526</v>
      </c>
      <c r="G167" s="63">
        <v>26544</v>
      </c>
      <c r="H167" s="63">
        <v>7544</v>
      </c>
      <c r="I167" s="63">
        <v>3254</v>
      </c>
      <c r="J167" s="63">
        <v>15695</v>
      </c>
      <c r="K167" s="63">
        <v>1992</v>
      </c>
      <c r="L167" s="63">
        <v>8545</v>
      </c>
      <c r="M167" s="63">
        <v>385</v>
      </c>
      <c r="N167" s="64">
        <f t="shared" si="6"/>
        <v>104543</v>
      </c>
      <c r="O167" s="15"/>
      <c r="P167" s="7"/>
      <c r="Q167" s="7"/>
      <c r="R167" s="7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</row>
    <row r="168" spans="1:31" ht="34.5" customHeight="1" x14ac:dyDescent="0.4">
      <c r="A168" s="55" t="s">
        <v>19</v>
      </c>
      <c r="B168" s="63">
        <v>82847</v>
      </c>
      <c r="C168" s="63">
        <v>108977.99999999993</v>
      </c>
      <c r="D168" s="63">
        <v>122144.99999999999</v>
      </c>
      <c r="E168" s="63">
        <v>139586.99999999997</v>
      </c>
      <c r="F168" s="63">
        <v>109989.00000000003</v>
      </c>
      <c r="G168" s="63">
        <v>96898</v>
      </c>
      <c r="H168" s="63">
        <v>95986.999999999985</v>
      </c>
      <c r="I168" s="63">
        <v>86214</v>
      </c>
      <c r="J168" s="63">
        <v>75102.000000000015</v>
      </c>
      <c r="K168" s="63">
        <v>79254</v>
      </c>
      <c r="L168" s="63">
        <v>114006</v>
      </c>
      <c r="M168" s="63">
        <v>98323.000000000015</v>
      </c>
      <c r="N168" s="64">
        <f t="shared" si="6"/>
        <v>1209330</v>
      </c>
      <c r="O168" s="15"/>
      <c r="P168" s="7"/>
      <c r="Q168" s="7"/>
      <c r="R168" s="7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</row>
    <row r="169" spans="1:31" ht="34.5" customHeight="1" x14ac:dyDescent="0.4">
      <c r="A169" s="55" t="s">
        <v>20</v>
      </c>
      <c r="B169" s="63">
        <v>85412</v>
      </c>
      <c r="C169" s="63">
        <v>91242</v>
      </c>
      <c r="D169" s="63">
        <v>75421</v>
      </c>
      <c r="E169" s="63">
        <v>90561.200000000012</v>
      </c>
      <c r="F169" s="63">
        <v>58410.999999999971</v>
      </c>
      <c r="G169" s="63">
        <v>48214</v>
      </c>
      <c r="H169" s="63">
        <v>41899</v>
      </c>
      <c r="I169" s="63">
        <v>31950</v>
      </c>
      <c r="J169" s="63">
        <v>43011</v>
      </c>
      <c r="K169" s="63">
        <v>33541</v>
      </c>
      <c r="L169" s="63">
        <v>48962.000000000015</v>
      </c>
      <c r="M169" s="63">
        <v>64305</v>
      </c>
      <c r="N169" s="64">
        <f t="shared" si="6"/>
        <v>712929.2</v>
      </c>
      <c r="O169" s="15"/>
      <c r="P169" s="7"/>
      <c r="Q169" s="7"/>
      <c r="R169" s="7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</row>
    <row r="170" spans="1:31" ht="34.5" customHeight="1" x14ac:dyDescent="0.4">
      <c r="A170" s="55" t="s">
        <v>21</v>
      </c>
      <c r="B170" s="63">
        <v>142578</v>
      </c>
      <c r="C170" s="63">
        <v>189875</v>
      </c>
      <c r="D170" s="63">
        <v>210250</v>
      </c>
      <c r="E170" s="63">
        <v>165471</v>
      </c>
      <c r="F170" s="63">
        <v>206544</v>
      </c>
      <c r="G170" s="63">
        <v>159668</v>
      </c>
      <c r="H170" s="63">
        <v>125987.00000000001</v>
      </c>
      <c r="I170" s="63">
        <v>159680</v>
      </c>
      <c r="J170" s="63">
        <v>193241.00000000003</v>
      </c>
      <c r="K170" s="63">
        <v>154521</v>
      </c>
      <c r="L170" s="63">
        <v>183990</v>
      </c>
      <c r="M170" s="63">
        <v>181750</v>
      </c>
      <c r="N170" s="64">
        <f t="shared" si="6"/>
        <v>2073555</v>
      </c>
      <c r="O170" s="15"/>
      <c r="P170" s="7"/>
      <c r="Q170" s="7"/>
      <c r="R170" s="7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</row>
    <row r="171" spans="1:31" ht="34.5" customHeight="1" x14ac:dyDescent="0.4">
      <c r="A171" s="55" t="s">
        <v>65</v>
      </c>
      <c r="B171" s="63">
        <v>65214</v>
      </c>
      <c r="C171" s="63">
        <v>69215</v>
      </c>
      <c r="D171" s="63">
        <v>52141.000000000022</v>
      </c>
      <c r="E171" s="63">
        <v>62627.4</v>
      </c>
      <c r="F171" s="63">
        <v>36214</v>
      </c>
      <c r="G171" s="63">
        <v>57899</v>
      </c>
      <c r="H171" s="63">
        <v>44010</v>
      </c>
      <c r="I171" s="63">
        <v>47521.000000000007</v>
      </c>
      <c r="J171" s="63">
        <v>43124</v>
      </c>
      <c r="K171" s="63">
        <v>53014</v>
      </c>
      <c r="L171" s="63">
        <v>52141</v>
      </c>
      <c r="M171" s="63">
        <v>86148</v>
      </c>
      <c r="N171" s="64">
        <f t="shared" si="6"/>
        <v>669268.4</v>
      </c>
      <c r="O171" s="15"/>
      <c r="P171" s="7"/>
      <c r="Q171" s="7"/>
      <c r="R171" s="7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</row>
    <row r="172" spans="1:31" ht="34.5" customHeight="1" x14ac:dyDescent="0.4">
      <c r="A172" s="55" t="s">
        <v>22</v>
      </c>
      <c r="B172" s="63">
        <v>271548</v>
      </c>
      <c r="C172" s="63">
        <v>397548</v>
      </c>
      <c r="D172" s="63">
        <v>269841</v>
      </c>
      <c r="E172" s="63">
        <v>282954.99999999988</v>
      </c>
      <c r="F172" s="63">
        <v>262487</v>
      </c>
      <c r="G172" s="63">
        <v>295487</v>
      </c>
      <c r="H172" s="63">
        <v>221998</v>
      </c>
      <c r="I172" s="63">
        <v>320123.99999999994</v>
      </c>
      <c r="J172" s="63">
        <v>332540.99999999994</v>
      </c>
      <c r="K172" s="63">
        <v>354123.99999999994</v>
      </c>
      <c r="L172" s="63">
        <v>498544</v>
      </c>
      <c r="M172" s="63">
        <v>363707</v>
      </c>
      <c r="N172" s="64">
        <f t="shared" si="6"/>
        <v>3870904</v>
      </c>
      <c r="O172" s="15"/>
      <c r="P172" s="7"/>
      <c r="Q172" s="7"/>
      <c r="R172" s="7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</row>
    <row r="173" spans="1:31" ht="34.5" customHeight="1" x14ac:dyDescent="0.4">
      <c r="A173" s="55" t="s">
        <v>101</v>
      </c>
      <c r="B173" s="63">
        <v>1786.9999999999998</v>
      </c>
      <c r="C173" s="63">
        <v>2587</v>
      </c>
      <c r="D173" s="63">
        <v>2456</v>
      </c>
      <c r="E173" s="63">
        <v>2145</v>
      </c>
      <c r="F173" s="63">
        <v>920.99999999999955</v>
      </c>
      <c r="G173" s="63">
        <v>621</v>
      </c>
      <c r="H173" s="63">
        <v>1345</v>
      </c>
      <c r="I173" s="63">
        <v>924</v>
      </c>
      <c r="J173" s="63">
        <v>1121</v>
      </c>
      <c r="K173" s="63">
        <v>1678</v>
      </c>
      <c r="L173" s="63">
        <v>2721</v>
      </c>
      <c r="M173" s="63">
        <v>1520</v>
      </c>
      <c r="N173" s="64">
        <f t="shared" si="6"/>
        <v>19826</v>
      </c>
      <c r="O173" s="15"/>
      <c r="P173" s="7"/>
      <c r="Q173" s="7"/>
      <c r="R173" s="7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</row>
    <row r="174" spans="1:31" ht="34.5" customHeight="1" x14ac:dyDescent="0.4">
      <c r="A174" s="55" t="s">
        <v>66</v>
      </c>
      <c r="B174" s="63">
        <v>127895</v>
      </c>
      <c r="C174" s="63">
        <v>93545</v>
      </c>
      <c r="D174" s="63">
        <v>101253.99999999994</v>
      </c>
      <c r="E174" s="63">
        <v>99953.999999999927</v>
      </c>
      <c r="F174" s="63">
        <v>80454</v>
      </c>
      <c r="G174" s="63">
        <v>92145</v>
      </c>
      <c r="H174" s="63">
        <v>72123.999999999985</v>
      </c>
      <c r="I174" s="63">
        <v>76241</v>
      </c>
      <c r="J174" s="63">
        <v>69102</v>
      </c>
      <c r="K174" s="63">
        <v>54000.000000000007</v>
      </c>
      <c r="L174" s="63">
        <v>67548</v>
      </c>
      <c r="M174" s="63">
        <v>102767.75</v>
      </c>
      <c r="N174" s="64">
        <f t="shared" si="6"/>
        <v>1037029.7499999999</v>
      </c>
      <c r="O174" s="15"/>
      <c r="P174" s="7"/>
      <c r="Q174" s="7"/>
      <c r="R174" s="7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</row>
    <row r="175" spans="1:31" ht="34.5" customHeight="1" x14ac:dyDescent="0.4">
      <c r="A175" s="55" t="s">
        <v>23</v>
      </c>
      <c r="B175" s="63">
        <v>0</v>
      </c>
      <c r="C175" s="63">
        <v>1000</v>
      </c>
      <c r="D175" s="63">
        <v>3254</v>
      </c>
      <c r="E175" s="63">
        <v>15872</v>
      </c>
      <c r="F175" s="63">
        <v>21784</v>
      </c>
      <c r="G175" s="63">
        <v>0</v>
      </c>
      <c r="H175" s="63">
        <v>942</v>
      </c>
      <c r="I175" s="63">
        <v>0</v>
      </c>
      <c r="J175" s="63">
        <v>168</v>
      </c>
      <c r="K175" s="63">
        <v>0</v>
      </c>
      <c r="L175" s="63">
        <v>0</v>
      </c>
      <c r="M175" s="63">
        <v>0</v>
      </c>
      <c r="N175" s="64">
        <f t="shared" si="6"/>
        <v>43020</v>
      </c>
      <c r="O175" s="15"/>
      <c r="P175" s="7"/>
      <c r="Q175" s="7"/>
      <c r="R175" s="7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</row>
    <row r="176" spans="1:31" ht="34.5" customHeight="1" x14ac:dyDescent="0.4">
      <c r="A176" s="55" t="s">
        <v>24</v>
      </c>
      <c r="B176" s="63">
        <v>87524</v>
      </c>
      <c r="C176" s="63">
        <v>74864</v>
      </c>
      <c r="D176" s="63">
        <v>79541.999999999971</v>
      </c>
      <c r="E176" s="63">
        <v>60741.599999999999</v>
      </c>
      <c r="F176" s="63">
        <v>68985.000000000044</v>
      </c>
      <c r="G176" s="63">
        <v>68954</v>
      </c>
      <c r="H176" s="63">
        <v>62705</v>
      </c>
      <c r="I176" s="63">
        <v>85241</v>
      </c>
      <c r="J176" s="63">
        <v>66985</v>
      </c>
      <c r="K176" s="63">
        <v>63214</v>
      </c>
      <c r="L176" s="63">
        <v>91948.000000000015</v>
      </c>
      <c r="M176" s="63">
        <v>98559</v>
      </c>
      <c r="N176" s="64">
        <f t="shared" si="6"/>
        <v>909262.60000000009</v>
      </c>
      <c r="O176" s="15"/>
      <c r="P176" s="7"/>
      <c r="Q176" s="7"/>
      <c r="R176" s="7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</row>
    <row r="177" spans="1:31" ht="34.5" customHeight="1" x14ac:dyDescent="0.4">
      <c r="A177" s="55" t="s">
        <v>25</v>
      </c>
      <c r="B177" s="63">
        <v>61424</v>
      </c>
      <c r="C177" s="63">
        <v>61983</v>
      </c>
      <c r="D177" s="63">
        <v>56253.999999999993</v>
      </c>
      <c r="E177" s="63">
        <v>52031.999999999978</v>
      </c>
      <c r="F177" s="63">
        <v>53214.000000000015</v>
      </c>
      <c r="G177" s="63">
        <v>58954</v>
      </c>
      <c r="H177" s="63">
        <v>52142</v>
      </c>
      <c r="I177" s="63">
        <v>48959</v>
      </c>
      <c r="J177" s="63">
        <v>45698</v>
      </c>
      <c r="K177" s="63">
        <v>36544</v>
      </c>
      <c r="L177" s="63">
        <v>39541</v>
      </c>
      <c r="M177" s="63">
        <v>46598</v>
      </c>
      <c r="N177" s="64">
        <f t="shared" si="6"/>
        <v>613343</v>
      </c>
      <c r="O177" s="15"/>
      <c r="P177" s="7"/>
      <c r="Q177" s="7"/>
      <c r="R177" s="7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</row>
    <row r="178" spans="1:31" ht="34.5" customHeight="1" x14ac:dyDescent="0.4">
      <c r="A178" s="55" t="s">
        <v>26</v>
      </c>
      <c r="B178" s="63">
        <v>86547</v>
      </c>
      <c r="C178" s="63">
        <v>125478</v>
      </c>
      <c r="D178" s="63">
        <v>198347</v>
      </c>
      <c r="E178" s="63">
        <v>276987</v>
      </c>
      <c r="F178" s="63">
        <v>154214.00000000006</v>
      </c>
      <c r="G178" s="63">
        <v>107899</v>
      </c>
      <c r="H178" s="63">
        <v>109987</v>
      </c>
      <c r="I178" s="63">
        <v>154917</v>
      </c>
      <c r="J178" s="63">
        <v>140214</v>
      </c>
      <c r="K178" s="63">
        <v>45214</v>
      </c>
      <c r="L178" s="63">
        <v>51289</v>
      </c>
      <c r="M178" s="63">
        <v>57423</v>
      </c>
      <c r="N178" s="64">
        <f t="shared" si="6"/>
        <v>1508516</v>
      </c>
      <c r="O178" s="15"/>
      <c r="P178" s="7"/>
      <c r="Q178" s="7"/>
      <c r="R178" s="7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</row>
    <row r="179" spans="1:31" ht="34.5" customHeight="1" x14ac:dyDescent="0.4">
      <c r="A179" s="55" t="s">
        <v>27</v>
      </c>
      <c r="B179" s="63">
        <v>46898</v>
      </c>
      <c r="C179" s="63">
        <v>23909</v>
      </c>
      <c r="D179" s="63">
        <v>28965</v>
      </c>
      <c r="E179" s="63">
        <v>28564</v>
      </c>
      <c r="F179" s="63">
        <v>28104.000000000004</v>
      </c>
      <c r="G179" s="63">
        <v>28525</v>
      </c>
      <c r="H179" s="63">
        <v>29541</v>
      </c>
      <c r="I179" s="63">
        <v>27544</v>
      </c>
      <c r="J179" s="63">
        <v>24511</v>
      </c>
      <c r="K179" s="63">
        <v>25774</v>
      </c>
      <c r="L179" s="63">
        <v>32023.999999999996</v>
      </c>
      <c r="M179" s="63">
        <v>42149.999999999993</v>
      </c>
      <c r="N179" s="64">
        <f t="shared" si="6"/>
        <v>366509</v>
      </c>
      <c r="O179" s="15"/>
      <c r="P179" s="7"/>
      <c r="Q179" s="7"/>
      <c r="R179" s="7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</row>
    <row r="180" spans="1:31" ht="34.5" customHeight="1" x14ac:dyDescent="0.4">
      <c r="A180" s="55" t="s">
        <v>49</v>
      </c>
      <c r="B180" s="63">
        <v>12245</v>
      </c>
      <c r="C180" s="63">
        <v>5311</v>
      </c>
      <c r="D180" s="65">
        <v>12744</v>
      </c>
      <c r="E180" s="63">
        <v>3675.3999999999996</v>
      </c>
      <c r="F180" s="63">
        <v>5714</v>
      </c>
      <c r="G180" s="63">
        <v>6999</v>
      </c>
      <c r="H180" s="63">
        <v>5541</v>
      </c>
      <c r="I180" s="63">
        <v>6853.9999999999991</v>
      </c>
      <c r="J180" s="63">
        <v>5643.9999999999991</v>
      </c>
      <c r="K180" s="63">
        <v>6321</v>
      </c>
      <c r="L180" s="63">
        <v>6704.0000000000009</v>
      </c>
      <c r="M180" s="63">
        <v>8567</v>
      </c>
      <c r="N180" s="64">
        <f t="shared" si="6"/>
        <v>86319.4</v>
      </c>
      <c r="O180" s="15"/>
      <c r="P180" s="7"/>
      <c r="Q180" s="7"/>
      <c r="R180" s="7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</row>
    <row r="181" spans="1:31" ht="34.5" customHeight="1" x14ac:dyDescent="0.4">
      <c r="A181" s="55" t="s">
        <v>50</v>
      </c>
      <c r="B181" s="63">
        <v>2230</v>
      </c>
      <c r="C181" s="63">
        <v>2727</v>
      </c>
      <c r="D181" s="65">
        <v>3258.0000000000023</v>
      </c>
      <c r="E181" s="63">
        <v>896.80000000000018</v>
      </c>
      <c r="F181" s="63">
        <v>1421</v>
      </c>
      <c r="G181" s="63">
        <v>2564</v>
      </c>
      <c r="H181" s="63">
        <v>3141.9999999999995</v>
      </c>
      <c r="I181" s="63">
        <v>2276</v>
      </c>
      <c r="J181" s="63">
        <v>2919</v>
      </c>
      <c r="K181" s="63">
        <v>2087</v>
      </c>
      <c r="L181" s="63">
        <v>1875</v>
      </c>
      <c r="M181" s="63">
        <v>2017.0000000000002</v>
      </c>
      <c r="N181" s="64">
        <f t="shared" si="6"/>
        <v>27412.800000000003</v>
      </c>
      <c r="O181" s="15"/>
      <c r="P181" s="7"/>
      <c r="Q181" s="7"/>
      <c r="R181" s="7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</row>
    <row r="182" spans="1:31" ht="34.5" customHeight="1" x14ac:dyDescent="0.4">
      <c r="A182" s="55" t="s">
        <v>51</v>
      </c>
      <c r="B182" s="63">
        <v>33014</v>
      </c>
      <c r="C182" s="63">
        <v>34216</v>
      </c>
      <c r="D182" s="63">
        <v>31845</v>
      </c>
      <c r="E182" s="63">
        <v>12301</v>
      </c>
      <c r="F182" s="63">
        <v>34021</v>
      </c>
      <c r="G182" s="63">
        <v>45021</v>
      </c>
      <c r="H182" s="63">
        <v>40121</v>
      </c>
      <c r="I182" s="63">
        <v>23145</v>
      </c>
      <c r="J182" s="63">
        <v>34251</v>
      </c>
      <c r="K182" s="63">
        <v>23104</v>
      </c>
      <c r="L182" s="63">
        <v>13014</v>
      </c>
      <c r="M182" s="63">
        <v>33071</v>
      </c>
      <c r="N182" s="64">
        <f t="shared" si="6"/>
        <v>357124</v>
      </c>
      <c r="O182" s="15"/>
      <c r="P182" s="7"/>
      <c r="Q182" s="7"/>
      <c r="R182" s="7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</row>
    <row r="183" spans="1:31" ht="34.5" customHeight="1" x14ac:dyDescent="0.4">
      <c r="A183" s="55" t="s">
        <v>31</v>
      </c>
      <c r="B183" s="63">
        <v>101244</v>
      </c>
      <c r="C183" s="63">
        <v>61201.000000000007</v>
      </c>
      <c r="D183" s="63">
        <v>59894.999999999978</v>
      </c>
      <c r="E183" s="63">
        <v>61203.999999999993</v>
      </c>
      <c r="F183" s="63">
        <v>39458</v>
      </c>
      <c r="G183" s="63">
        <v>53998</v>
      </c>
      <c r="H183" s="63">
        <v>44521</v>
      </c>
      <c r="I183" s="63">
        <v>53981.000000000007</v>
      </c>
      <c r="J183" s="63">
        <v>66451.000000000015</v>
      </c>
      <c r="K183" s="63">
        <v>52587</v>
      </c>
      <c r="L183" s="63">
        <v>57968</v>
      </c>
      <c r="M183" s="63">
        <v>82091</v>
      </c>
      <c r="N183" s="64">
        <f t="shared" si="6"/>
        <v>734599</v>
      </c>
      <c r="O183" s="15"/>
      <c r="P183" s="7"/>
      <c r="Q183" s="7"/>
      <c r="R183" s="7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</row>
    <row r="184" spans="1:31" ht="34.5" customHeight="1" x14ac:dyDescent="0.4">
      <c r="A184" s="55" t="s">
        <v>129</v>
      </c>
      <c r="B184" s="63">
        <v>917415</v>
      </c>
      <c r="C184" s="63">
        <v>1613715.27</v>
      </c>
      <c r="D184" s="63">
        <v>1749454.9999999998</v>
      </c>
      <c r="E184" s="63">
        <v>752147.99999999988</v>
      </c>
      <c r="F184" s="63">
        <v>0</v>
      </c>
      <c r="G184" s="63">
        <v>0</v>
      </c>
      <c r="H184" s="63">
        <v>0</v>
      </c>
      <c r="I184" s="63">
        <v>0</v>
      </c>
      <c r="J184" s="63">
        <v>0</v>
      </c>
      <c r="K184" s="63">
        <v>0</v>
      </c>
      <c r="L184" s="63">
        <v>0</v>
      </c>
      <c r="M184" s="63">
        <v>0</v>
      </c>
      <c r="N184" s="64">
        <f t="shared" si="6"/>
        <v>5032733.2699999996</v>
      </c>
      <c r="O184" s="15"/>
      <c r="P184" s="7"/>
      <c r="Q184" s="7"/>
      <c r="R184" s="7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</row>
    <row r="185" spans="1:31" ht="34.5" customHeight="1" x14ac:dyDescent="0.4">
      <c r="A185" s="55" t="s">
        <v>33</v>
      </c>
      <c r="B185" s="63">
        <v>76984</v>
      </c>
      <c r="C185" s="63">
        <v>72460</v>
      </c>
      <c r="D185" s="63">
        <v>119854</v>
      </c>
      <c r="E185" s="63">
        <v>62014.000000000044</v>
      </c>
      <c r="F185" s="65">
        <v>70201</v>
      </c>
      <c r="G185" s="63">
        <v>115245</v>
      </c>
      <c r="H185" s="63">
        <v>99998</v>
      </c>
      <c r="I185" s="63">
        <v>96970</v>
      </c>
      <c r="J185" s="63">
        <v>98995.000000000015</v>
      </c>
      <c r="K185" s="63">
        <v>93458</v>
      </c>
      <c r="L185" s="63">
        <v>84584.000000000015</v>
      </c>
      <c r="M185" s="63">
        <v>88751</v>
      </c>
      <c r="N185" s="64">
        <f t="shared" si="6"/>
        <v>1079514</v>
      </c>
      <c r="O185" s="15"/>
      <c r="P185" s="7"/>
      <c r="Q185" s="7"/>
      <c r="R185" s="7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</row>
    <row r="186" spans="1:31" ht="34.5" customHeight="1" x14ac:dyDescent="0.4">
      <c r="A186" s="55" t="s">
        <v>34</v>
      </c>
      <c r="B186" s="63">
        <v>25411</v>
      </c>
      <c r="C186" s="63">
        <v>23832</v>
      </c>
      <c r="D186" s="63">
        <v>12456.999999999996</v>
      </c>
      <c r="E186" s="63">
        <v>20256</v>
      </c>
      <c r="F186" s="63">
        <v>17258.000000000025</v>
      </c>
      <c r="G186" s="63">
        <v>15214</v>
      </c>
      <c r="H186" s="63">
        <v>16989</v>
      </c>
      <c r="I186" s="63">
        <v>14213.999999999998</v>
      </c>
      <c r="J186" s="63">
        <v>16024</v>
      </c>
      <c r="K186" s="63">
        <v>15200</v>
      </c>
      <c r="L186" s="63">
        <v>18995.000000000004</v>
      </c>
      <c r="M186" s="63">
        <v>29381</v>
      </c>
      <c r="N186" s="64">
        <f t="shared" si="6"/>
        <v>225231.00000000003</v>
      </c>
      <c r="O186" s="15"/>
      <c r="P186" s="7"/>
      <c r="Q186" s="7"/>
      <c r="R186" s="7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</row>
    <row r="187" spans="1:31" ht="34.5" customHeight="1" x14ac:dyDescent="0.4">
      <c r="A187" s="55" t="s">
        <v>68</v>
      </c>
      <c r="B187" s="63">
        <v>1801</v>
      </c>
      <c r="C187" s="63">
        <v>2654</v>
      </c>
      <c r="D187" s="63">
        <v>1698</v>
      </c>
      <c r="E187" s="63">
        <v>3503</v>
      </c>
      <c r="F187" s="63">
        <v>1599</v>
      </c>
      <c r="G187" s="63">
        <v>2547</v>
      </c>
      <c r="H187" s="63">
        <v>2411</v>
      </c>
      <c r="I187" s="63">
        <v>3451.0000000000005</v>
      </c>
      <c r="J187" s="63">
        <v>5624</v>
      </c>
      <c r="K187" s="63">
        <v>4662</v>
      </c>
      <c r="L187" s="63">
        <v>3985</v>
      </c>
      <c r="M187" s="63">
        <v>3124</v>
      </c>
      <c r="N187" s="64">
        <f t="shared" si="6"/>
        <v>37059</v>
      </c>
      <c r="O187" s="15"/>
      <c r="P187" s="7"/>
      <c r="Q187" s="7"/>
      <c r="R187" s="7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</row>
    <row r="188" spans="1:31" ht="34.5" customHeight="1" x14ac:dyDescent="0.4">
      <c r="A188" s="55" t="s">
        <v>69</v>
      </c>
      <c r="B188" s="63">
        <v>5385</v>
      </c>
      <c r="C188" s="63">
        <v>7816</v>
      </c>
      <c r="D188" s="63">
        <v>4251</v>
      </c>
      <c r="E188" s="63">
        <v>6754</v>
      </c>
      <c r="F188" s="63">
        <v>7458</v>
      </c>
      <c r="G188" s="63">
        <v>10245</v>
      </c>
      <c r="H188" s="63">
        <v>7954</v>
      </c>
      <c r="I188" s="63">
        <v>5421</v>
      </c>
      <c r="J188" s="63">
        <v>9214</v>
      </c>
      <c r="K188" s="63">
        <v>5725</v>
      </c>
      <c r="L188" s="63">
        <v>6252.0000000000009</v>
      </c>
      <c r="M188" s="63">
        <v>8999</v>
      </c>
      <c r="N188" s="64">
        <f t="shared" si="6"/>
        <v>85474</v>
      </c>
      <c r="O188" s="15"/>
      <c r="P188" s="7"/>
      <c r="Q188" s="7"/>
      <c r="R188" s="7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</row>
    <row r="189" spans="1:31" ht="34.5" customHeight="1" x14ac:dyDescent="0.4">
      <c r="A189" s="55" t="s">
        <v>35</v>
      </c>
      <c r="B189" s="63">
        <v>2348</v>
      </c>
      <c r="C189" s="63">
        <v>3120</v>
      </c>
      <c r="D189" s="63">
        <v>1624</v>
      </c>
      <c r="E189" s="63">
        <v>4102</v>
      </c>
      <c r="F189" s="65">
        <v>2499</v>
      </c>
      <c r="G189" s="63">
        <v>5021</v>
      </c>
      <c r="H189" s="63">
        <v>4998</v>
      </c>
      <c r="I189" s="63">
        <v>1522</v>
      </c>
      <c r="J189" s="63">
        <v>4521</v>
      </c>
      <c r="K189" s="63">
        <v>2354</v>
      </c>
      <c r="L189" s="63">
        <v>2665</v>
      </c>
      <c r="M189" s="63">
        <v>3359</v>
      </c>
      <c r="N189" s="64">
        <f t="shared" si="6"/>
        <v>38133</v>
      </c>
      <c r="O189" s="15"/>
      <c r="P189" s="7"/>
      <c r="Q189" s="7"/>
      <c r="R189" s="7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</row>
    <row r="190" spans="1:31" ht="34.5" customHeight="1" x14ac:dyDescent="0.4">
      <c r="A190" s="55" t="s">
        <v>70</v>
      </c>
      <c r="B190" s="63">
        <v>15021</v>
      </c>
      <c r="C190" s="63">
        <v>17676</v>
      </c>
      <c r="D190" s="63">
        <v>14021.000000000002</v>
      </c>
      <c r="E190" s="63">
        <v>20145</v>
      </c>
      <c r="F190" s="63">
        <v>22021</v>
      </c>
      <c r="G190" s="63">
        <v>18883</v>
      </c>
      <c r="H190" s="63">
        <v>17012</v>
      </c>
      <c r="I190" s="63">
        <v>16424</v>
      </c>
      <c r="J190" s="63">
        <v>12014</v>
      </c>
      <c r="K190" s="63">
        <v>9541</v>
      </c>
      <c r="L190" s="63">
        <v>10245</v>
      </c>
      <c r="M190" s="63">
        <v>15423.999999999998</v>
      </c>
      <c r="N190" s="64">
        <f t="shared" ref="N190:N219" si="7">SUM(B190:M190)</f>
        <v>188427</v>
      </c>
      <c r="O190" s="15"/>
      <c r="P190" s="7"/>
      <c r="Q190" s="7"/>
      <c r="R190" s="7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</row>
    <row r="191" spans="1:31" ht="34.5" customHeight="1" x14ac:dyDescent="0.4">
      <c r="A191" s="55" t="s">
        <v>37</v>
      </c>
      <c r="B191" s="63">
        <v>7844</v>
      </c>
      <c r="C191" s="63">
        <v>8733</v>
      </c>
      <c r="D191" s="63">
        <v>7789</v>
      </c>
      <c r="E191" s="63">
        <v>9889.7999999999956</v>
      </c>
      <c r="F191" s="63">
        <v>7141</v>
      </c>
      <c r="G191" s="63">
        <v>15968</v>
      </c>
      <c r="H191" s="63">
        <v>17214</v>
      </c>
      <c r="I191" s="63">
        <v>11161</v>
      </c>
      <c r="J191" s="63">
        <v>18520</v>
      </c>
      <c r="K191" s="63">
        <v>13012</v>
      </c>
      <c r="L191" s="63">
        <v>16584</v>
      </c>
      <c r="M191" s="63">
        <v>11584</v>
      </c>
      <c r="N191" s="64">
        <f t="shared" si="7"/>
        <v>145439.79999999999</v>
      </c>
      <c r="O191" s="15"/>
      <c r="P191" s="7"/>
      <c r="Q191" s="7"/>
      <c r="R191" s="7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</row>
    <row r="192" spans="1:31" ht="34.5" customHeight="1" x14ac:dyDescent="0.4">
      <c r="A192" s="55" t="s">
        <v>38</v>
      </c>
      <c r="B192" s="63">
        <v>28410.000000000011</v>
      </c>
      <c r="C192" s="63">
        <v>35876</v>
      </c>
      <c r="D192" s="63">
        <v>19254</v>
      </c>
      <c r="E192" s="63">
        <v>30891</v>
      </c>
      <c r="F192" s="63">
        <v>18891</v>
      </c>
      <c r="G192" s="63">
        <v>42154</v>
      </c>
      <c r="H192" s="63">
        <v>45211</v>
      </c>
      <c r="I192" s="63">
        <v>48951</v>
      </c>
      <c r="J192" s="63">
        <v>48754</v>
      </c>
      <c r="K192" s="63">
        <v>42144</v>
      </c>
      <c r="L192" s="63">
        <v>63215</v>
      </c>
      <c r="M192" s="63">
        <v>28540.999999999996</v>
      </c>
      <c r="N192" s="64">
        <f t="shared" si="7"/>
        <v>452292</v>
      </c>
      <c r="O192" s="15"/>
      <c r="P192" s="7"/>
      <c r="Q192" s="7"/>
      <c r="R192" s="7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</row>
    <row r="193" spans="1:31" ht="34.5" customHeight="1" x14ac:dyDescent="0.4">
      <c r="A193" s="55" t="s">
        <v>102</v>
      </c>
      <c r="B193" s="63">
        <v>10865</v>
      </c>
      <c r="C193" s="63">
        <v>8130</v>
      </c>
      <c r="D193" s="63">
        <v>9854</v>
      </c>
      <c r="E193" s="63">
        <v>10214</v>
      </c>
      <c r="F193" s="63">
        <v>8520.9999999999964</v>
      </c>
      <c r="G193" s="63">
        <v>11254</v>
      </c>
      <c r="H193" s="63">
        <v>18262</v>
      </c>
      <c r="I193" s="63">
        <v>8544</v>
      </c>
      <c r="J193" s="63">
        <v>31021</v>
      </c>
      <c r="K193" s="63">
        <v>20144</v>
      </c>
      <c r="L193" s="63">
        <v>59899</v>
      </c>
      <c r="M193" s="63">
        <v>7117.9999999999991</v>
      </c>
      <c r="N193" s="64">
        <f t="shared" si="7"/>
        <v>203826</v>
      </c>
      <c r="O193" s="15"/>
      <c r="P193" s="7"/>
      <c r="Q193" s="7"/>
      <c r="R193" s="7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</row>
    <row r="194" spans="1:31" ht="34.5" customHeight="1" x14ac:dyDescent="0.4">
      <c r="A194" s="55" t="s">
        <v>103</v>
      </c>
      <c r="B194" s="63">
        <v>0</v>
      </c>
      <c r="C194" s="63">
        <v>0</v>
      </c>
      <c r="D194" s="63">
        <v>0</v>
      </c>
      <c r="E194" s="63">
        <v>0</v>
      </c>
      <c r="F194" s="63">
        <v>185</v>
      </c>
      <c r="G194" s="63">
        <v>0</v>
      </c>
      <c r="H194" s="63">
        <v>0</v>
      </c>
      <c r="I194" s="63">
        <v>72</v>
      </c>
      <c r="J194" s="63">
        <v>501</v>
      </c>
      <c r="K194" s="63">
        <v>105</v>
      </c>
      <c r="L194" s="63">
        <v>139</v>
      </c>
      <c r="M194" s="63">
        <v>139</v>
      </c>
      <c r="N194" s="64">
        <f t="shared" si="7"/>
        <v>1141</v>
      </c>
      <c r="O194" s="15"/>
      <c r="P194" s="7"/>
      <c r="Q194" s="7"/>
      <c r="R194" s="7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</row>
    <row r="195" spans="1:31" ht="34.5" customHeight="1" x14ac:dyDescent="0.4">
      <c r="A195" s="55" t="s">
        <v>104</v>
      </c>
      <c r="B195" s="63">
        <v>3837</v>
      </c>
      <c r="C195" s="63">
        <v>2254</v>
      </c>
      <c r="D195" s="63">
        <v>1474.0000000000005</v>
      </c>
      <c r="E195" s="63">
        <v>2458</v>
      </c>
      <c r="F195" s="63">
        <v>1985</v>
      </c>
      <c r="G195" s="63">
        <v>2987</v>
      </c>
      <c r="H195" s="63">
        <v>2421</v>
      </c>
      <c r="I195" s="63">
        <v>4621</v>
      </c>
      <c r="J195" s="63">
        <v>4351</v>
      </c>
      <c r="K195" s="63">
        <v>7547.9999999999991</v>
      </c>
      <c r="L195" s="63">
        <v>3421</v>
      </c>
      <c r="M195" s="63">
        <v>6580</v>
      </c>
      <c r="N195" s="64">
        <f t="shared" si="7"/>
        <v>43937</v>
      </c>
      <c r="O195" s="15"/>
      <c r="P195" s="7"/>
      <c r="Q195" s="7"/>
      <c r="R195" s="7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</row>
    <row r="196" spans="1:31" ht="34.5" customHeight="1" x14ac:dyDescent="0.4">
      <c r="A196" s="55" t="s">
        <v>105</v>
      </c>
      <c r="B196" s="63">
        <v>5341</v>
      </c>
      <c r="C196" s="63">
        <v>7854</v>
      </c>
      <c r="D196" s="63">
        <v>4985</v>
      </c>
      <c r="E196" s="63">
        <v>2810</v>
      </c>
      <c r="F196" s="63">
        <v>3288</v>
      </c>
      <c r="G196" s="63">
        <v>6998</v>
      </c>
      <c r="H196" s="63">
        <v>6124</v>
      </c>
      <c r="I196" s="63">
        <v>7854</v>
      </c>
      <c r="J196" s="63">
        <v>8999</v>
      </c>
      <c r="K196" s="63">
        <v>9458</v>
      </c>
      <c r="L196" s="63">
        <v>4623</v>
      </c>
      <c r="M196" s="63">
        <v>5364</v>
      </c>
      <c r="N196" s="64">
        <f t="shared" si="7"/>
        <v>73698</v>
      </c>
      <c r="O196" s="15"/>
      <c r="P196" s="7"/>
      <c r="Q196" s="7"/>
      <c r="R196" s="7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</row>
    <row r="197" spans="1:31" ht="34.5" customHeight="1" x14ac:dyDescent="0.4">
      <c r="A197" s="55" t="s">
        <v>106</v>
      </c>
      <c r="B197" s="63">
        <v>15214</v>
      </c>
      <c r="C197" s="63">
        <v>16455</v>
      </c>
      <c r="D197" s="63">
        <v>10241</v>
      </c>
      <c r="E197" s="63">
        <v>10654</v>
      </c>
      <c r="F197" s="63">
        <v>13014</v>
      </c>
      <c r="G197" s="63">
        <v>12451</v>
      </c>
      <c r="H197" s="63">
        <v>21879</v>
      </c>
      <c r="I197" s="63">
        <v>16894</v>
      </c>
      <c r="J197" s="63">
        <v>26876.999999999996</v>
      </c>
      <c r="K197" s="63">
        <v>26989</v>
      </c>
      <c r="L197" s="63">
        <v>17310</v>
      </c>
      <c r="M197" s="63">
        <v>30593</v>
      </c>
      <c r="N197" s="64">
        <f t="shared" si="7"/>
        <v>218571</v>
      </c>
      <c r="O197" s="15"/>
      <c r="P197" s="7"/>
      <c r="Q197" s="7"/>
      <c r="R197" s="7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</row>
    <row r="198" spans="1:31" ht="34.5" customHeight="1" x14ac:dyDescent="0.4">
      <c r="A198" s="55" t="s">
        <v>107</v>
      </c>
      <c r="B198" s="63">
        <v>324</v>
      </c>
      <c r="C198" s="63">
        <v>3987</v>
      </c>
      <c r="D198" s="63">
        <v>3879</v>
      </c>
      <c r="E198" s="63">
        <v>3488</v>
      </c>
      <c r="F198" s="63">
        <v>489</v>
      </c>
      <c r="G198" s="63">
        <v>600</v>
      </c>
      <c r="H198" s="63">
        <v>6241</v>
      </c>
      <c r="I198" s="63">
        <v>562</v>
      </c>
      <c r="J198" s="63">
        <v>2895</v>
      </c>
      <c r="K198" s="63">
        <v>8954</v>
      </c>
      <c r="L198" s="63">
        <v>6634</v>
      </c>
      <c r="M198" s="63">
        <v>9354</v>
      </c>
      <c r="N198" s="64">
        <f t="shared" si="7"/>
        <v>47407</v>
      </c>
      <c r="O198" s="15"/>
      <c r="P198" s="7"/>
      <c r="Q198" s="7"/>
      <c r="R198" s="7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</row>
    <row r="199" spans="1:31" ht="34.5" customHeight="1" x14ac:dyDescent="0.4">
      <c r="A199" s="55" t="s">
        <v>36</v>
      </c>
      <c r="B199" s="63">
        <v>6457</v>
      </c>
      <c r="C199" s="63">
        <v>13330</v>
      </c>
      <c r="D199" s="63">
        <v>6101.9999999999973</v>
      </c>
      <c r="E199" s="63">
        <v>8450</v>
      </c>
      <c r="F199" s="63">
        <v>5320</v>
      </c>
      <c r="G199" s="63">
        <v>5451</v>
      </c>
      <c r="H199" s="63">
        <v>6577</v>
      </c>
      <c r="I199" s="63">
        <v>6524</v>
      </c>
      <c r="J199" s="63">
        <v>5021</v>
      </c>
      <c r="K199" s="63">
        <v>7985</v>
      </c>
      <c r="L199" s="63">
        <v>4658</v>
      </c>
      <c r="M199" s="63">
        <v>5253</v>
      </c>
      <c r="N199" s="64">
        <f t="shared" si="7"/>
        <v>81128</v>
      </c>
      <c r="O199" s="15"/>
      <c r="P199" s="7"/>
      <c r="Q199" s="7"/>
      <c r="R199" s="7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</row>
    <row r="200" spans="1:31" ht="34.5" customHeight="1" x14ac:dyDescent="0.4">
      <c r="A200" s="55" t="s">
        <v>108</v>
      </c>
      <c r="B200" s="63">
        <v>354</v>
      </c>
      <c r="C200" s="63">
        <v>345</v>
      </c>
      <c r="D200" s="63">
        <v>521</v>
      </c>
      <c r="E200" s="63">
        <v>743.8</v>
      </c>
      <c r="F200" s="63">
        <v>652</v>
      </c>
      <c r="G200" s="63">
        <v>499</v>
      </c>
      <c r="H200" s="63">
        <v>1201</v>
      </c>
      <c r="I200" s="63">
        <v>1435</v>
      </c>
      <c r="J200" s="63">
        <v>1752</v>
      </c>
      <c r="K200" s="63">
        <v>1854</v>
      </c>
      <c r="L200" s="63">
        <v>2358</v>
      </c>
      <c r="M200" s="63">
        <v>377</v>
      </c>
      <c r="N200" s="64">
        <f t="shared" si="7"/>
        <v>12091.8</v>
      </c>
      <c r="O200" s="15"/>
      <c r="P200" s="7"/>
      <c r="Q200" s="7"/>
      <c r="R200" s="7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</row>
    <row r="201" spans="1:31" ht="34.5" customHeight="1" x14ac:dyDescent="0.4">
      <c r="A201" s="55" t="s">
        <v>52</v>
      </c>
      <c r="B201" s="63">
        <v>102454</v>
      </c>
      <c r="C201" s="63">
        <v>156282</v>
      </c>
      <c r="D201" s="63">
        <v>98519.864000000016</v>
      </c>
      <c r="E201" s="63">
        <v>13541</v>
      </c>
      <c r="F201" s="63">
        <v>27584</v>
      </c>
      <c r="G201" s="63">
        <v>104598</v>
      </c>
      <c r="H201" s="63">
        <v>98540</v>
      </c>
      <c r="I201" s="63">
        <v>118999</v>
      </c>
      <c r="J201" s="63">
        <v>143984.99999999997</v>
      </c>
      <c r="K201" s="63">
        <v>153214</v>
      </c>
      <c r="L201" s="63">
        <v>83952.000000000015</v>
      </c>
      <c r="M201" s="63">
        <v>121245</v>
      </c>
      <c r="N201" s="64">
        <f t="shared" si="7"/>
        <v>1222913.8640000001</v>
      </c>
      <c r="O201" s="15"/>
      <c r="P201" s="7"/>
      <c r="Q201" s="7"/>
      <c r="R201" s="7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</row>
    <row r="202" spans="1:31" ht="34.5" customHeight="1" x14ac:dyDescent="0.4">
      <c r="A202" s="55" t="s">
        <v>53</v>
      </c>
      <c r="B202" s="63">
        <v>21041</v>
      </c>
      <c r="C202" s="63">
        <v>30531</v>
      </c>
      <c r="D202" s="63">
        <v>14096</v>
      </c>
      <c r="E202" s="63">
        <v>14020.999999999998</v>
      </c>
      <c r="F202" s="63">
        <v>38521.000000000036</v>
      </c>
      <c r="G202" s="63">
        <v>23569</v>
      </c>
      <c r="H202" s="63">
        <v>26415</v>
      </c>
      <c r="I202" s="63">
        <v>21900.999999999996</v>
      </c>
      <c r="J202" s="63">
        <v>33541</v>
      </c>
      <c r="K202" s="63">
        <v>30141</v>
      </c>
      <c r="L202" s="63">
        <v>30142</v>
      </c>
      <c r="M202" s="63">
        <v>35900</v>
      </c>
      <c r="N202" s="64">
        <f t="shared" si="7"/>
        <v>319819</v>
      </c>
      <c r="O202" s="15"/>
      <c r="P202" s="7"/>
      <c r="Q202" s="7"/>
      <c r="R202" s="7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</row>
    <row r="203" spans="1:31" ht="34.5" customHeight="1" x14ac:dyDescent="0.4">
      <c r="A203" s="55" t="s">
        <v>54</v>
      </c>
      <c r="B203" s="63">
        <v>29874</v>
      </c>
      <c r="C203" s="63">
        <v>31961</v>
      </c>
      <c r="D203" s="63">
        <v>23214.000000000004</v>
      </c>
      <c r="E203" s="63">
        <v>35421</v>
      </c>
      <c r="F203" s="63">
        <v>37858.000000000015</v>
      </c>
      <c r="G203" s="63">
        <v>34512</v>
      </c>
      <c r="H203" s="63">
        <v>33986.999999999993</v>
      </c>
      <c r="I203" s="63">
        <v>35895</v>
      </c>
      <c r="J203" s="63">
        <v>35644</v>
      </c>
      <c r="K203" s="63">
        <v>33587</v>
      </c>
      <c r="L203" s="63">
        <v>56421.000000000007</v>
      </c>
      <c r="M203" s="63">
        <v>43894</v>
      </c>
      <c r="N203" s="64">
        <f t="shared" si="7"/>
        <v>432268</v>
      </c>
      <c r="O203" s="15"/>
      <c r="P203" s="7"/>
      <c r="Q203" s="7"/>
      <c r="R203" s="7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</row>
    <row r="204" spans="1:31" ht="34.5" customHeight="1" x14ac:dyDescent="0.4">
      <c r="A204" s="55" t="s">
        <v>79</v>
      </c>
      <c r="B204" s="63">
        <v>1129</v>
      </c>
      <c r="C204" s="63">
        <v>1986</v>
      </c>
      <c r="D204" s="65">
        <v>895</v>
      </c>
      <c r="E204" s="63">
        <v>1302</v>
      </c>
      <c r="F204" s="63">
        <v>1199.9999999999995</v>
      </c>
      <c r="G204" s="63">
        <v>2645</v>
      </c>
      <c r="H204" s="63">
        <v>1568</v>
      </c>
      <c r="I204" s="63">
        <v>1395</v>
      </c>
      <c r="J204" s="63">
        <v>740</v>
      </c>
      <c r="K204" s="63">
        <v>898.99999999999989</v>
      </c>
      <c r="L204" s="63">
        <v>12958.000000000002</v>
      </c>
      <c r="M204" s="63">
        <v>1021</v>
      </c>
      <c r="N204" s="64">
        <f t="shared" si="7"/>
        <v>27738</v>
      </c>
      <c r="O204" s="15"/>
      <c r="P204" s="7"/>
      <c r="Q204" s="7"/>
      <c r="R204" s="7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</row>
    <row r="205" spans="1:31" ht="34.5" customHeight="1" x14ac:dyDescent="0.4">
      <c r="A205" s="55" t="s">
        <v>55</v>
      </c>
      <c r="B205" s="63">
        <v>82414.999999999985</v>
      </c>
      <c r="C205" s="65">
        <v>88922</v>
      </c>
      <c r="D205" s="63">
        <v>49547</v>
      </c>
      <c r="E205" s="63">
        <v>45985</v>
      </c>
      <c r="F205" s="63">
        <v>45102.000000000029</v>
      </c>
      <c r="G205" s="63">
        <v>29994</v>
      </c>
      <c r="H205" s="63">
        <v>18977</v>
      </c>
      <c r="I205" s="63">
        <v>10214</v>
      </c>
      <c r="J205" s="63">
        <v>15487</v>
      </c>
      <c r="K205" s="63">
        <v>22014</v>
      </c>
      <c r="L205" s="63">
        <v>65251</v>
      </c>
      <c r="M205" s="63">
        <v>118952</v>
      </c>
      <c r="N205" s="64">
        <f t="shared" si="7"/>
        <v>592860</v>
      </c>
      <c r="O205" s="15"/>
      <c r="P205" s="7"/>
      <c r="Q205" s="7"/>
      <c r="R205" s="7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</row>
    <row r="206" spans="1:31" ht="34.5" customHeight="1" x14ac:dyDescent="0.4">
      <c r="A206" s="55" t="s">
        <v>56</v>
      </c>
      <c r="B206" s="63">
        <v>9421</v>
      </c>
      <c r="C206" s="63">
        <v>20341</v>
      </c>
      <c r="D206" s="63">
        <v>23100</v>
      </c>
      <c r="E206" s="63">
        <v>15411</v>
      </c>
      <c r="F206" s="63">
        <v>12521.000000000005</v>
      </c>
      <c r="G206" s="63">
        <v>15988</v>
      </c>
      <c r="H206" s="63">
        <v>22987.000000000004</v>
      </c>
      <c r="I206" s="63">
        <v>13021</v>
      </c>
      <c r="J206" s="63">
        <v>17121</v>
      </c>
      <c r="K206" s="63">
        <v>16459</v>
      </c>
      <c r="L206" s="63">
        <v>14454</v>
      </c>
      <c r="M206" s="63">
        <v>22450.999999999996</v>
      </c>
      <c r="N206" s="64">
        <f t="shared" si="7"/>
        <v>203275</v>
      </c>
      <c r="O206" s="15"/>
      <c r="P206" s="7"/>
      <c r="Q206" s="7"/>
      <c r="R206" s="7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</row>
    <row r="207" spans="1:31" ht="34.5" customHeight="1" x14ac:dyDescent="0.4">
      <c r="A207" s="55" t="s">
        <v>80</v>
      </c>
      <c r="B207" s="63">
        <v>46510</v>
      </c>
      <c r="C207" s="63">
        <v>44867</v>
      </c>
      <c r="D207" s="63">
        <v>31023.999999999996</v>
      </c>
      <c r="E207" s="63">
        <v>34505</v>
      </c>
      <c r="F207" s="63">
        <v>42514</v>
      </c>
      <c r="G207" s="63">
        <v>55879</v>
      </c>
      <c r="H207" s="63">
        <v>78998</v>
      </c>
      <c r="I207" s="63">
        <v>78541</v>
      </c>
      <c r="J207" s="63">
        <v>65847</v>
      </c>
      <c r="K207" s="63">
        <v>63547.000000000007</v>
      </c>
      <c r="L207" s="63">
        <v>51939.999999999993</v>
      </c>
      <c r="M207" s="63">
        <v>46608</v>
      </c>
      <c r="N207" s="64">
        <f t="shared" si="7"/>
        <v>640780</v>
      </c>
      <c r="O207" s="15"/>
      <c r="P207" s="7"/>
      <c r="Q207" s="7"/>
      <c r="R207" s="7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</row>
    <row r="208" spans="1:31" ht="34.5" customHeight="1" x14ac:dyDescent="0.4">
      <c r="A208" s="55" t="s">
        <v>81</v>
      </c>
      <c r="B208" s="63">
        <v>2547</v>
      </c>
      <c r="C208" s="63">
        <v>2335</v>
      </c>
      <c r="D208" s="63">
        <v>542</v>
      </c>
      <c r="E208" s="63">
        <v>852</v>
      </c>
      <c r="F208" s="63">
        <v>310</v>
      </c>
      <c r="G208" s="63">
        <v>742</v>
      </c>
      <c r="H208" s="63">
        <v>49</v>
      </c>
      <c r="I208" s="63">
        <v>0</v>
      </c>
      <c r="J208" s="63">
        <v>265</v>
      </c>
      <c r="K208" s="63">
        <v>586</v>
      </c>
      <c r="L208" s="63">
        <v>2200</v>
      </c>
      <c r="M208" s="63">
        <v>7014</v>
      </c>
      <c r="N208" s="64">
        <f t="shared" si="7"/>
        <v>17442</v>
      </c>
      <c r="O208" s="15"/>
      <c r="P208" s="7"/>
      <c r="Q208" s="7"/>
      <c r="R208" s="7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</row>
    <row r="209" spans="1:31" ht="34.5" customHeight="1" x14ac:dyDescent="0.4">
      <c r="A209" s="55" t="s">
        <v>57</v>
      </c>
      <c r="B209" s="63">
        <v>26541</v>
      </c>
      <c r="C209" s="63">
        <v>9491</v>
      </c>
      <c r="D209" s="63">
        <v>7011.9999999999982</v>
      </c>
      <c r="E209" s="63">
        <v>137</v>
      </c>
      <c r="F209" s="63">
        <v>754</v>
      </c>
      <c r="G209" s="63">
        <v>71</v>
      </c>
      <c r="H209" s="63">
        <v>275</v>
      </c>
      <c r="I209" s="63">
        <v>154</v>
      </c>
      <c r="J209" s="63">
        <v>503</v>
      </c>
      <c r="K209" s="63">
        <v>235</v>
      </c>
      <c r="L209" s="63">
        <v>16547</v>
      </c>
      <c r="M209" s="63">
        <v>21627</v>
      </c>
      <c r="N209" s="64">
        <f t="shared" si="7"/>
        <v>83347</v>
      </c>
      <c r="O209" s="15"/>
      <c r="P209" s="7"/>
      <c r="Q209" s="7"/>
      <c r="R209" s="7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</row>
    <row r="210" spans="1:31" ht="34.5" customHeight="1" x14ac:dyDescent="0.4">
      <c r="A210" s="55" t="s">
        <v>109</v>
      </c>
      <c r="B210" s="63">
        <v>5900</v>
      </c>
      <c r="C210" s="63">
        <v>3148</v>
      </c>
      <c r="D210" s="63">
        <v>8528</v>
      </c>
      <c r="E210" s="63">
        <v>8600</v>
      </c>
      <c r="F210" s="63">
        <v>5624.0000000000027</v>
      </c>
      <c r="G210" s="63">
        <v>10201</v>
      </c>
      <c r="H210" s="63">
        <v>15898.999999999998</v>
      </c>
      <c r="I210" s="63">
        <v>8524</v>
      </c>
      <c r="J210" s="63">
        <v>23060</v>
      </c>
      <c r="K210" s="63">
        <v>17354</v>
      </c>
      <c r="L210" s="63">
        <v>16424</v>
      </c>
      <c r="M210" s="63">
        <v>9245</v>
      </c>
      <c r="N210" s="64">
        <f t="shared" si="7"/>
        <v>132507</v>
      </c>
      <c r="O210" s="15"/>
      <c r="P210" s="7"/>
      <c r="Q210" s="7"/>
      <c r="R210" s="7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</row>
    <row r="211" spans="1:31" ht="34.5" customHeight="1" x14ac:dyDescent="0.4">
      <c r="A211" s="55" t="s">
        <v>120</v>
      </c>
      <c r="B211" s="63">
        <v>598</v>
      </c>
      <c r="C211" s="63">
        <v>675</v>
      </c>
      <c r="D211" s="63">
        <v>701</v>
      </c>
      <c r="E211" s="63">
        <v>728</v>
      </c>
      <c r="F211" s="63">
        <v>452</v>
      </c>
      <c r="G211" s="63">
        <v>701</v>
      </c>
      <c r="H211" s="63">
        <v>735</v>
      </c>
      <c r="I211" s="63">
        <v>810</v>
      </c>
      <c r="J211" s="63">
        <v>3458</v>
      </c>
      <c r="K211" s="63">
        <v>1154</v>
      </c>
      <c r="L211" s="63">
        <v>1325</v>
      </c>
      <c r="M211" s="63">
        <v>288</v>
      </c>
      <c r="N211" s="64">
        <f t="shared" si="7"/>
        <v>11625</v>
      </c>
      <c r="O211" s="15"/>
      <c r="P211" s="7"/>
      <c r="Q211" s="7"/>
      <c r="R211" s="7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</row>
    <row r="212" spans="1:31" ht="34.5" customHeight="1" x14ac:dyDescent="0.4">
      <c r="A212" s="55" t="s">
        <v>121</v>
      </c>
      <c r="B212" s="63">
        <v>654</v>
      </c>
      <c r="C212" s="63">
        <v>197</v>
      </c>
      <c r="D212" s="63">
        <v>785</v>
      </c>
      <c r="E212" s="63">
        <v>85</v>
      </c>
      <c r="F212" s="63">
        <v>62</v>
      </c>
      <c r="G212" s="63">
        <v>852</v>
      </c>
      <c r="H212" s="63">
        <v>1621</v>
      </c>
      <c r="I212" s="63">
        <v>1001.9999999999999</v>
      </c>
      <c r="J212" s="63">
        <v>68</v>
      </c>
      <c r="K212" s="63">
        <v>1254</v>
      </c>
      <c r="L212" s="63">
        <v>1421</v>
      </c>
      <c r="M212" s="63">
        <v>672</v>
      </c>
      <c r="N212" s="64">
        <f t="shared" si="7"/>
        <v>8673</v>
      </c>
      <c r="O212" s="15"/>
      <c r="P212" s="7"/>
      <c r="Q212" s="7"/>
      <c r="R212" s="7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</row>
    <row r="213" spans="1:31" ht="34.5" customHeight="1" x14ac:dyDescent="0.4">
      <c r="A213" s="55" t="s">
        <v>122</v>
      </c>
      <c r="B213" s="63">
        <v>1954</v>
      </c>
      <c r="C213" s="63">
        <v>747</v>
      </c>
      <c r="D213" s="63">
        <v>710</v>
      </c>
      <c r="E213" s="63">
        <v>998</v>
      </c>
      <c r="F213" s="63">
        <v>920</v>
      </c>
      <c r="G213" s="63">
        <v>1720</v>
      </c>
      <c r="H213" s="63">
        <v>912</v>
      </c>
      <c r="I213" s="63">
        <v>1399</v>
      </c>
      <c r="J213" s="63">
        <v>1687</v>
      </c>
      <c r="K213" s="63">
        <v>1452</v>
      </c>
      <c r="L213" s="63">
        <v>998</v>
      </c>
      <c r="M213" s="63">
        <v>2321</v>
      </c>
      <c r="N213" s="64">
        <f t="shared" si="7"/>
        <v>15818</v>
      </c>
      <c r="O213" s="15"/>
      <c r="P213" s="7"/>
      <c r="Q213" s="7"/>
      <c r="R213" s="7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</row>
    <row r="214" spans="1:31" ht="34.5" customHeight="1" x14ac:dyDescent="0.4">
      <c r="A214" s="55" t="s">
        <v>123</v>
      </c>
      <c r="B214" s="63">
        <v>0</v>
      </c>
      <c r="C214" s="63">
        <v>9</v>
      </c>
      <c r="D214" s="63">
        <v>1854</v>
      </c>
      <c r="E214" s="63">
        <v>3901</v>
      </c>
      <c r="F214" s="63">
        <v>1301</v>
      </c>
      <c r="G214" s="63">
        <v>35999</v>
      </c>
      <c r="H214" s="63">
        <v>41987</v>
      </c>
      <c r="I214" s="63">
        <v>13985</v>
      </c>
      <c r="J214" s="63">
        <v>9854</v>
      </c>
      <c r="K214" s="63">
        <v>5689</v>
      </c>
      <c r="L214" s="63">
        <v>1204</v>
      </c>
      <c r="M214" s="63">
        <v>42</v>
      </c>
      <c r="N214" s="64">
        <f t="shared" si="7"/>
        <v>115825</v>
      </c>
      <c r="O214" s="15"/>
      <c r="P214" s="7"/>
      <c r="Q214" s="7"/>
      <c r="R214" s="7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</row>
    <row r="215" spans="1:31" ht="34.5" customHeight="1" x14ac:dyDescent="0.4">
      <c r="A215" s="55" t="s">
        <v>124</v>
      </c>
      <c r="B215" s="63">
        <v>3498</v>
      </c>
      <c r="C215" s="63">
        <v>6540</v>
      </c>
      <c r="D215" s="63">
        <v>5984</v>
      </c>
      <c r="E215" s="63">
        <v>4271</v>
      </c>
      <c r="F215" s="63">
        <v>6542</v>
      </c>
      <c r="G215" s="63">
        <v>6895</v>
      </c>
      <c r="H215" s="63">
        <v>3612</v>
      </c>
      <c r="I215" s="63">
        <v>3654</v>
      </c>
      <c r="J215" s="63">
        <v>6021</v>
      </c>
      <c r="K215" s="63">
        <v>7894</v>
      </c>
      <c r="L215" s="63">
        <v>3457.9999999999995</v>
      </c>
      <c r="M215" s="63">
        <v>4120</v>
      </c>
      <c r="N215" s="64">
        <f t="shared" si="7"/>
        <v>62489</v>
      </c>
      <c r="O215" s="15"/>
      <c r="P215" s="7"/>
      <c r="Q215" s="7"/>
      <c r="R215" s="7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</row>
    <row r="216" spans="1:31" ht="34.5" customHeight="1" x14ac:dyDescent="0.4">
      <c r="A216" s="55" t="s">
        <v>115</v>
      </c>
      <c r="B216" s="63">
        <v>32</v>
      </c>
      <c r="C216" s="63">
        <v>14</v>
      </c>
      <c r="D216" s="63">
        <v>21</v>
      </c>
      <c r="E216" s="63">
        <v>0</v>
      </c>
      <c r="F216" s="63">
        <v>3</v>
      </c>
      <c r="G216" s="63">
        <v>54</v>
      </c>
      <c r="H216" s="63">
        <v>325</v>
      </c>
      <c r="I216" s="63">
        <v>522</v>
      </c>
      <c r="J216" s="63">
        <v>659</v>
      </c>
      <c r="K216" s="63">
        <v>385.00000000000006</v>
      </c>
      <c r="L216" s="63">
        <v>140</v>
      </c>
      <c r="M216" s="63">
        <v>11</v>
      </c>
      <c r="N216" s="64">
        <f t="shared" si="7"/>
        <v>2166</v>
      </c>
      <c r="O216" s="15"/>
      <c r="P216" s="7"/>
      <c r="Q216" s="7"/>
      <c r="R216" s="7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</row>
    <row r="217" spans="1:31" ht="34.5" customHeight="1" x14ac:dyDescent="0.4">
      <c r="A217" s="55" t="s">
        <v>125</v>
      </c>
      <c r="B217" s="63">
        <v>4987</v>
      </c>
      <c r="C217" s="63">
        <v>9704</v>
      </c>
      <c r="D217" s="63">
        <v>23547</v>
      </c>
      <c r="E217" s="63">
        <v>6969</v>
      </c>
      <c r="F217" s="63">
        <v>8245</v>
      </c>
      <c r="G217" s="63">
        <v>9458</v>
      </c>
      <c r="H217" s="63">
        <v>9356</v>
      </c>
      <c r="I217" s="63">
        <v>32543.999999999996</v>
      </c>
      <c r="J217" s="63">
        <v>12854</v>
      </c>
      <c r="K217" s="63">
        <v>10598</v>
      </c>
      <c r="L217" s="63">
        <v>7322.0000000000009</v>
      </c>
      <c r="M217" s="63">
        <v>7855</v>
      </c>
      <c r="N217" s="64">
        <f t="shared" si="7"/>
        <v>143439</v>
      </c>
      <c r="O217" s="15"/>
      <c r="P217" s="7"/>
      <c r="Q217" s="7"/>
      <c r="R217" s="7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</row>
    <row r="218" spans="1:31" ht="34.5" customHeight="1" x14ac:dyDescent="0.4">
      <c r="A218" s="55" t="s">
        <v>58</v>
      </c>
      <c r="B218" s="63">
        <v>3120454</v>
      </c>
      <c r="C218" s="63">
        <v>3543074</v>
      </c>
      <c r="D218" s="63">
        <v>3623171.8368000002</v>
      </c>
      <c r="E218" s="63">
        <v>3824510.9999999972</v>
      </c>
      <c r="F218" s="63">
        <v>3857412.0000000005</v>
      </c>
      <c r="G218" s="63">
        <v>3985498.9999999995</v>
      </c>
      <c r="H218" s="63">
        <v>4120020.9999999995</v>
      </c>
      <c r="I218" s="63">
        <v>4125844</v>
      </c>
      <c r="J218" s="63">
        <v>3589451</v>
      </c>
      <c r="K218" s="63">
        <v>4102122</v>
      </c>
      <c r="L218" s="63">
        <v>2949547.0000000005</v>
      </c>
      <c r="M218" s="63">
        <v>3591444.0000000009</v>
      </c>
      <c r="N218" s="64">
        <f t="shared" si="7"/>
        <v>44432550.836799994</v>
      </c>
      <c r="O218" s="15"/>
      <c r="P218" s="7"/>
      <c r="Q218" s="7"/>
      <c r="R218" s="7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</row>
    <row r="219" spans="1:31" ht="34.5" customHeight="1" x14ac:dyDescent="0.4">
      <c r="A219" s="55" t="s">
        <v>82</v>
      </c>
      <c r="B219" s="63">
        <v>149324</v>
      </c>
      <c r="C219" s="63">
        <v>162231.99999999994</v>
      </c>
      <c r="D219" s="63">
        <v>183321.66</v>
      </c>
      <c r="E219" s="63">
        <v>355847</v>
      </c>
      <c r="F219" s="63">
        <v>315463.99999999977</v>
      </c>
      <c r="G219" s="63">
        <v>206144.99999999997</v>
      </c>
      <c r="H219" s="63">
        <v>231458</v>
      </c>
      <c r="I219" s="63">
        <v>264585</v>
      </c>
      <c r="J219" s="63">
        <v>204001</v>
      </c>
      <c r="K219" s="63">
        <v>157649</v>
      </c>
      <c r="L219" s="63">
        <v>136912</v>
      </c>
      <c r="M219" s="63">
        <v>149957.00000000003</v>
      </c>
      <c r="N219" s="64">
        <f t="shared" si="7"/>
        <v>2516895.6599999997</v>
      </c>
      <c r="O219" s="15"/>
      <c r="P219" s="7"/>
      <c r="Q219" s="7"/>
      <c r="R219" s="7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</row>
    <row r="220" spans="1:31" ht="33.75" hidden="1" customHeight="1" thickBot="1" x14ac:dyDescent="0.45">
      <c r="A220" s="59" t="s">
        <v>46</v>
      </c>
      <c r="B220" s="60">
        <f t="shared" ref="B220:N220" si="8">SUM(B158:B219)</f>
        <v>6357784</v>
      </c>
      <c r="C220" s="60">
        <f t="shared" si="8"/>
        <v>7845706.2699999996</v>
      </c>
      <c r="D220" s="60">
        <f t="shared" si="8"/>
        <v>8292806.3607999999</v>
      </c>
      <c r="E220" s="60">
        <f t="shared" si="8"/>
        <v>9569453.9999999963</v>
      </c>
      <c r="F220" s="60">
        <f t="shared" si="8"/>
        <v>8479832</v>
      </c>
      <c r="G220" s="60">
        <f t="shared" si="8"/>
        <v>7168132</v>
      </c>
      <c r="H220" s="60">
        <f t="shared" si="8"/>
        <v>6744246</v>
      </c>
      <c r="I220" s="60">
        <f t="shared" si="8"/>
        <v>7534146</v>
      </c>
      <c r="J220" s="60">
        <f t="shared" si="8"/>
        <v>7499976</v>
      </c>
      <c r="K220" s="60">
        <f t="shared" si="8"/>
        <v>7380130</v>
      </c>
      <c r="L220" s="60">
        <f t="shared" si="8"/>
        <v>6443255</v>
      </c>
      <c r="M220" s="60">
        <f t="shared" si="8"/>
        <v>6537821.7500000009</v>
      </c>
      <c r="N220" s="61">
        <f t="shared" si="8"/>
        <v>89853289.380799979</v>
      </c>
      <c r="O220" s="15"/>
      <c r="P220" s="7"/>
      <c r="Q220" s="7"/>
      <c r="R220" s="7"/>
    </row>
    <row r="221" spans="1:31" s="68" customFormat="1" x14ac:dyDescent="0.4">
      <c r="A221" s="85" t="s">
        <v>83</v>
      </c>
      <c r="B221" s="74"/>
      <c r="C221" s="74"/>
      <c r="D221" s="75"/>
      <c r="E221" s="74"/>
      <c r="F221" s="73"/>
      <c r="G221" s="75"/>
      <c r="H221" s="75"/>
      <c r="I221" s="75"/>
      <c r="J221" s="74"/>
      <c r="K221" s="74"/>
      <c r="L221" s="75"/>
      <c r="M221" s="75"/>
      <c r="N221" s="74"/>
      <c r="Z221" s="76"/>
      <c r="AA221" s="77"/>
      <c r="AB221" s="77"/>
    </row>
    <row r="222" spans="1:31" s="68" customFormat="1" x14ac:dyDescent="0.4">
      <c r="A222" s="85" t="s">
        <v>84</v>
      </c>
      <c r="B222" s="75"/>
      <c r="C222" s="75"/>
      <c r="D222" s="75"/>
      <c r="E222" s="75"/>
      <c r="F222" s="73"/>
      <c r="G222" s="75"/>
      <c r="H222" s="75"/>
      <c r="I222" s="75"/>
      <c r="J222" s="75"/>
      <c r="K222" s="75"/>
      <c r="L222" s="75"/>
      <c r="M222" s="75"/>
      <c r="N222" s="75"/>
      <c r="Z222" s="76"/>
      <c r="AA222" s="77"/>
      <c r="AB222" s="77"/>
    </row>
    <row r="223" spans="1:31" s="68" customFormat="1" x14ac:dyDescent="0.4">
      <c r="A223" s="85" t="s">
        <v>143</v>
      </c>
      <c r="B223" s="75"/>
      <c r="C223" s="75"/>
      <c r="D223" s="75"/>
      <c r="E223" s="75"/>
      <c r="F223" s="73"/>
      <c r="G223" s="75"/>
      <c r="H223" s="75"/>
      <c r="I223" s="75"/>
      <c r="J223" s="75"/>
      <c r="K223" s="75"/>
      <c r="L223" s="75"/>
      <c r="M223" s="75"/>
      <c r="N223" s="75"/>
      <c r="Z223" s="76"/>
      <c r="AA223" s="77"/>
      <c r="AB223" s="77"/>
    </row>
    <row r="224" spans="1:31" s="68" customFormat="1" ht="25.5" x14ac:dyDescent="0.35">
      <c r="A224" s="85" t="s">
        <v>138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Z224" s="76"/>
      <c r="AA224" s="77"/>
      <c r="AB224" s="77"/>
    </row>
    <row r="225" spans="1:28" s="68" customFormat="1" ht="25.5" x14ac:dyDescent="0.35"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Z225" s="76"/>
      <c r="AA225" s="77"/>
      <c r="AB225" s="77"/>
    </row>
    <row r="226" spans="1:28" s="68" customFormat="1" ht="25.5" x14ac:dyDescent="0.35"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Z226" s="76"/>
      <c r="AA226" s="77"/>
      <c r="AB226" s="77"/>
    </row>
    <row r="227" spans="1:28" s="68" customFormat="1" ht="25.5" x14ac:dyDescent="0.35"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Z227" s="76"/>
      <c r="AA227" s="77"/>
      <c r="AB227" s="77"/>
    </row>
    <row r="228" spans="1:28" s="68" customFormat="1" ht="25.5" x14ac:dyDescent="0.35"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Z228" s="76"/>
      <c r="AA228" s="77"/>
      <c r="AB228" s="77"/>
    </row>
    <row r="229" spans="1:28" s="68" customFormat="1" x14ac:dyDescent="0.4">
      <c r="A229" s="73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Z229" s="76"/>
      <c r="AA229" s="77"/>
      <c r="AB229" s="77"/>
    </row>
    <row r="230" spans="1:28" s="66" customFormat="1" x14ac:dyDescent="0.4">
      <c r="A230" s="471"/>
      <c r="B230" s="471"/>
      <c r="C230" s="471"/>
      <c r="D230" s="471"/>
      <c r="E230" s="471"/>
      <c r="F230" s="471"/>
      <c r="G230" s="471"/>
      <c r="H230" s="471"/>
      <c r="I230" s="471"/>
      <c r="J230" s="471"/>
      <c r="K230" s="471"/>
      <c r="L230" s="471"/>
      <c r="M230" s="471"/>
      <c r="N230" s="471"/>
      <c r="O230" s="15"/>
    </row>
    <row r="231" spans="1:28" s="66" customFormat="1" ht="27.75" customHeight="1" x14ac:dyDescent="0.4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15"/>
      <c r="P231" s="15"/>
      <c r="Q231" s="15"/>
      <c r="R231" s="15"/>
    </row>
    <row r="232" spans="1:28" s="66" customFormat="1" ht="27.75" customHeight="1" x14ac:dyDescent="0.4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15"/>
      <c r="P232" s="15"/>
      <c r="Q232" s="15"/>
      <c r="R232" s="15"/>
    </row>
    <row r="233" spans="1:28" s="66" customFormat="1" ht="27.75" customHeight="1" x14ac:dyDescent="0.4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15"/>
      <c r="P233" s="15"/>
      <c r="Q233" s="15"/>
      <c r="R233" s="15"/>
    </row>
    <row r="234" spans="1:28" s="66" customFormat="1" ht="27.75" customHeight="1" x14ac:dyDescent="0.4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15"/>
      <c r="P234" s="15"/>
      <c r="Q234" s="15"/>
      <c r="R234" s="15"/>
    </row>
    <row r="235" spans="1:28" s="66" customFormat="1" ht="27.75" customHeight="1" x14ac:dyDescent="0.4">
      <c r="A235" s="471" t="s">
        <v>133</v>
      </c>
      <c r="B235" s="471"/>
      <c r="C235" s="471"/>
      <c r="D235" s="471"/>
      <c r="E235" s="471"/>
      <c r="F235" s="471"/>
      <c r="G235" s="471"/>
      <c r="H235" s="471"/>
      <c r="I235" s="471"/>
      <c r="J235" s="471"/>
      <c r="K235" s="471"/>
      <c r="L235" s="471"/>
      <c r="M235" s="471"/>
      <c r="N235" s="471"/>
      <c r="O235" s="15"/>
      <c r="P235" s="15"/>
      <c r="Q235" s="15"/>
      <c r="R235" s="15"/>
    </row>
    <row r="236" spans="1:28" s="66" customFormat="1" ht="8.25" customHeight="1" x14ac:dyDescent="0.4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15"/>
      <c r="P236" s="15"/>
      <c r="Q236" s="15"/>
      <c r="R236" s="15"/>
    </row>
    <row r="237" spans="1:28" s="66" customFormat="1" x14ac:dyDescent="0.4">
      <c r="A237" s="471" t="s">
        <v>132</v>
      </c>
      <c r="B237" s="471"/>
      <c r="C237" s="471"/>
      <c r="D237" s="471"/>
      <c r="E237" s="471"/>
      <c r="F237" s="471"/>
      <c r="G237" s="471"/>
      <c r="H237" s="471"/>
      <c r="I237" s="471"/>
      <c r="J237" s="471"/>
      <c r="K237" s="471"/>
      <c r="L237" s="471"/>
      <c r="M237" s="471"/>
      <c r="N237" s="471"/>
      <c r="O237" s="15"/>
      <c r="P237" s="15"/>
      <c r="Q237" s="15"/>
      <c r="R237" s="15"/>
    </row>
    <row r="238" spans="1:28" s="66" customFormat="1" x14ac:dyDescent="0.4">
      <c r="A238" s="471" t="s">
        <v>126</v>
      </c>
      <c r="B238" s="471"/>
      <c r="C238" s="471"/>
      <c r="D238" s="471"/>
      <c r="E238" s="471"/>
      <c r="F238" s="471"/>
      <c r="G238" s="471"/>
      <c r="H238" s="471"/>
      <c r="I238" s="471"/>
      <c r="J238" s="471"/>
      <c r="K238" s="471"/>
      <c r="L238" s="471"/>
      <c r="M238" s="471"/>
      <c r="N238" s="471"/>
      <c r="O238" s="15"/>
      <c r="P238" s="15"/>
      <c r="Q238" s="15"/>
      <c r="R238" s="15"/>
    </row>
    <row r="239" spans="1:28" s="66" customFormat="1" ht="10.5" customHeight="1" thickBot="1" x14ac:dyDescent="0.4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15"/>
      <c r="P239" s="15"/>
      <c r="Q239" s="15"/>
      <c r="R239" s="15"/>
    </row>
    <row r="240" spans="1:28" ht="34.5" customHeight="1" x14ac:dyDescent="0.35">
      <c r="A240" s="140" t="s">
        <v>1</v>
      </c>
      <c r="B240" s="141" t="s">
        <v>2</v>
      </c>
      <c r="C240" s="141" t="s">
        <v>3</v>
      </c>
      <c r="D240" s="141" t="s">
        <v>4</v>
      </c>
      <c r="E240" s="141" t="s">
        <v>5</v>
      </c>
      <c r="F240" s="141" t="s">
        <v>6</v>
      </c>
      <c r="G240" s="141" t="s">
        <v>7</v>
      </c>
      <c r="H240" s="141" t="s">
        <v>8</v>
      </c>
      <c r="I240" s="141" t="s">
        <v>9</v>
      </c>
      <c r="J240" s="141" t="s">
        <v>10</v>
      </c>
      <c r="K240" s="141" t="s">
        <v>11</v>
      </c>
      <c r="L240" s="141" t="s">
        <v>12</v>
      </c>
      <c r="M240" s="141" t="s">
        <v>13</v>
      </c>
      <c r="N240" s="142" t="s">
        <v>14</v>
      </c>
      <c r="O240" s="15"/>
      <c r="P240" s="7"/>
      <c r="Q240" s="7"/>
      <c r="R240" s="7"/>
    </row>
    <row r="241" spans="1:31" ht="34.5" customHeight="1" x14ac:dyDescent="0.4">
      <c r="A241" s="55" t="s">
        <v>128</v>
      </c>
      <c r="B241" s="63">
        <f t="shared" ref="B241:M241" si="9">+B158</f>
        <v>75147</v>
      </c>
      <c r="C241" s="63">
        <f t="shared" si="9"/>
        <v>11505</v>
      </c>
      <c r="D241" s="63">
        <f t="shared" si="9"/>
        <v>528128</v>
      </c>
      <c r="E241" s="63">
        <f t="shared" si="9"/>
        <v>2655471.9999999995</v>
      </c>
      <c r="F241" s="63">
        <f t="shared" si="9"/>
        <v>2546311</v>
      </c>
      <c r="G241" s="63">
        <f t="shared" si="9"/>
        <v>1032459</v>
      </c>
      <c r="H241" s="63">
        <f t="shared" si="9"/>
        <v>517667</v>
      </c>
      <c r="I241" s="63">
        <f t="shared" si="9"/>
        <v>1184973</v>
      </c>
      <c r="J241" s="63">
        <f t="shared" si="9"/>
        <v>1650188.0000000002</v>
      </c>
      <c r="K241" s="63">
        <f t="shared" si="9"/>
        <v>1324389</v>
      </c>
      <c r="L241" s="63">
        <f t="shared" si="9"/>
        <v>1197430</v>
      </c>
      <c r="M241" s="63">
        <f t="shared" si="9"/>
        <v>452154.00000000006</v>
      </c>
      <c r="N241" s="64">
        <f t="shared" ref="N241:N272" si="10">SUM(B241:M241)</f>
        <v>13175823</v>
      </c>
      <c r="O241" s="15"/>
      <c r="P241" s="7"/>
      <c r="Q241" s="7"/>
      <c r="R241" s="7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</row>
    <row r="242" spans="1:31" ht="34.5" customHeight="1" x14ac:dyDescent="0.4">
      <c r="A242" s="55" t="s">
        <v>61</v>
      </c>
      <c r="B242" s="63">
        <f t="shared" ref="B242:M242" si="11">+B159</f>
        <v>101201</v>
      </c>
      <c r="C242" s="63">
        <f t="shared" si="11"/>
        <v>79566</v>
      </c>
      <c r="D242" s="63">
        <f t="shared" si="11"/>
        <v>73011.999999999942</v>
      </c>
      <c r="E242" s="63">
        <f t="shared" si="11"/>
        <v>68745.000000000044</v>
      </c>
      <c r="F242" s="63">
        <f t="shared" si="11"/>
        <v>78998</v>
      </c>
      <c r="G242" s="63">
        <f t="shared" si="11"/>
        <v>101289</v>
      </c>
      <c r="H242" s="63">
        <f t="shared" si="11"/>
        <v>123713</v>
      </c>
      <c r="I242" s="63">
        <f t="shared" si="11"/>
        <v>84598</v>
      </c>
      <c r="J242" s="63">
        <f t="shared" si="11"/>
        <v>125498.00000000001</v>
      </c>
      <c r="K242" s="63">
        <f t="shared" si="11"/>
        <v>87564</v>
      </c>
      <c r="L242" s="63">
        <f t="shared" si="11"/>
        <v>72145</v>
      </c>
      <c r="M242" s="63">
        <f t="shared" si="11"/>
        <v>102451</v>
      </c>
      <c r="N242" s="64">
        <f t="shared" si="10"/>
        <v>1098780</v>
      </c>
      <c r="O242" s="15"/>
      <c r="P242" s="7"/>
      <c r="Q242" s="7"/>
      <c r="R242" s="7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</row>
    <row r="243" spans="1:31" ht="34.5" customHeight="1" x14ac:dyDescent="0.4">
      <c r="A243" s="55" t="s">
        <v>15</v>
      </c>
      <c r="B243" s="63">
        <f t="shared" ref="B243:M243" si="12">+B160</f>
        <v>375</v>
      </c>
      <c r="C243" s="63">
        <f t="shared" si="12"/>
        <v>5750</v>
      </c>
      <c r="D243" s="63">
        <f t="shared" si="12"/>
        <v>2989</v>
      </c>
      <c r="E243" s="63">
        <f t="shared" si="12"/>
        <v>0</v>
      </c>
      <c r="F243" s="63">
        <f t="shared" si="12"/>
        <v>898</v>
      </c>
      <c r="G243" s="63">
        <f t="shared" si="12"/>
        <v>421</v>
      </c>
      <c r="H243" s="63">
        <f t="shared" si="12"/>
        <v>492</v>
      </c>
      <c r="I243" s="63">
        <f t="shared" si="12"/>
        <v>342</v>
      </c>
      <c r="J243" s="63">
        <f t="shared" si="12"/>
        <v>687</v>
      </c>
      <c r="K243" s="63">
        <f t="shared" si="12"/>
        <v>654</v>
      </c>
      <c r="L243" s="63">
        <f t="shared" si="12"/>
        <v>321</v>
      </c>
      <c r="M243" s="63">
        <f t="shared" si="12"/>
        <v>2480</v>
      </c>
      <c r="N243" s="64">
        <f t="shared" si="10"/>
        <v>15409</v>
      </c>
      <c r="O243" s="15"/>
      <c r="P243" s="7"/>
      <c r="Q243" s="7"/>
      <c r="R243" s="7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</row>
    <row r="244" spans="1:31" ht="34.5" customHeight="1" x14ac:dyDescent="0.4">
      <c r="A244" s="55" t="s">
        <v>16</v>
      </c>
      <c r="B244" s="63">
        <f t="shared" ref="B244:M244" si="13">+B161*15</f>
        <v>809715</v>
      </c>
      <c r="C244" s="63">
        <f t="shared" si="13"/>
        <v>751860</v>
      </c>
      <c r="D244" s="63">
        <f t="shared" si="13"/>
        <v>727815</v>
      </c>
      <c r="E244" s="63">
        <f t="shared" si="13"/>
        <v>747780.00000000012</v>
      </c>
      <c r="F244" s="63">
        <f t="shared" si="13"/>
        <v>747885</v>
      </c>
      <c r="G244" s="63">
        <f t="shared" si="13"/>
        <v>728970</v>
      </c>
      <c r="H244" s="63">
        <f t="shared" si="13"/>
        <v>802470</v>
      </c>
      <c r="I244" s="63">
        <f t="shared" si="13"/>
        <v>782129.99999999977</v>
      </c>
      <c r="J244" s="63">
        <f t="shared" si="13"/>
        <v>765314.99999999988</v>
      </c>
      <c r="K244" s="63">
        <f t="shared" si="13"/>
        <v>821775</v>
      </c>
      <c r="L244" s="63">
        <f t="shared" si="13"/>
        <v>809775.00000000012</v>
      </c>
      <c r="M244" s="63">
        <f t="shared" si="13"/>
        <v>798209.99999999988</v>
      </c>
      <c r="N244" s="64">
        <f t="shared" si="10"/>
        <v>9293700</v>
      </c>
      <c r="O244" s="15"/>
      <c r="P244" s="7"/>
      <c r="Q244" s="7"/>
      <c r="R244" s="7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</row>
    <row r="245" spans="1:31" ht="34.5" customHeight="1" x14ac:dyDescent="0.4">
      <c r="A245" s="55" t="s">
        <v>62</v>
      </c>
      <c r="B245" s="63">
        <f t="shared" ref="B245:M245" si="14">+B162</f>
        <v>8998.0000000000018</v>
      </c>
      <c r="C245" s="63">
        <f t="shared" si="14"/>
        <v>4012</v>
      </c>
      <c r="D245" s="63">
        <f t="shared" si="14"/>
        <v>3598.0000000000005</v>
      </c>
      <c r="E245" s="63">
        <f t="shared" si="14"/>
        <v>10251</v>
      </c>
      <c r="F245" s="63">
        <f t="shared" si="14"/>
        <v>11012</v>
      </c>
      <c r="G245" s="63">
        <f t="shared" si="14"/>
        <v>9432</v>
      </c>
      <c r="H245" s="63">
        <f t="shared" si="14"/>
        <v>22671</v>
      </c>
      <c r="I245" s="63">
        <f t="shared" si="14"/>
        <v>15685.000000000002</v>
      </c>
      <c r="J245" s="63">
        <f t="shared" si="14"/>
        <v>18995</v>
      </c>
      <c r="K245" s="63">
        <f t="shared" si="14"/>
        <v>9845</v>
      </c>
      <c r="L245" s="63">
        <f t="shared" si="14"/>
        <v>26501</v>
      </c>
      <c r="M245" s="63">
        <f t="shared" si="14"/>
        <v>22013.999999999996</v>
      </c>
      <c r="N245" s="64">
        <f t="shared" si="10"/>
        <v>163014</v>
      </c>
      <c r="P245" s="7"/>
      <c r="Q245" s="7"/>
      <c r="R245" s="7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</row>
    <row r="246" spans="1:31" ht="34.5" customHeight="1" x14ac:dyDescent="0.4">
      <c r="A246" s="55" t="s">
        <v>63</v>
      </c>
      <c r="B246" s="63">
        <f t="shared" ref="B246:M246" si="15">+B163</f>
        <v>25964</v>
      </c>
      <c r="C246" s="63">
        <f t="shared" si="15"/>
        <v>239124</v>
      </c>
      <c r="D246" s="63">
        <f t="shared" si="15"/>
        <v>80531</v>
      </c>
      <c r="E246" s="63">
        <f t="shared" si="15"/>
        <v>23853.999999999978</v>
      </c>
      <c r="F246" s="63">
        <f t="shared" si="15"/>
        <v>6120</v>
      </c>
      <c r="G246" s="63">
        <f t="shared" si="15"/>
        <v>5012</v>
      </c>
      <c r="H246" s="63">
        <f t="shared" si="15"/>
        <v>17989</v>
      </c>
      <c r="I246" s="63">
        <f t="shared" si="15"/>
        <v>23598</v>
      </c>
      <c r="J246" s="63">
        <f t="shared" si="15"/>
        <v>4989</v>
      </c>
      <c r="K246" s="63">
        <f t="shared" si="15"/>
        <v>3509.9999999999995</v>
      </c>
      <c r="L246" s="63">
        <f t="shared" si="15"/>
        <v>13654</v>
      </c>
      <c r="M246" s="63">
        <f t="shared" si="15"/>
        <v>25183</v>
      </c>
      <c r="N246" s="64">
        <f t="shared" si="10"/>
        <v>469528</v>
      </c>
      <c r="P246" s="7"/>
      <c r="Q246" s="7"/>
      <c r="R246" s="7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</row>
    <row r="247" spans="1:31" ht="34.5" customHeight="1" x14ac:dyDescent="0.4">
      <c r="A247" s="55" t="s">
        <v>17</v>
      </c>
      <c r="B247" s="63">
        <f t="shared" ref="B247:M247" si="16">+B164</f>
        <v>37888</v>
      </c>
      <c r="C247" s="63">
        <f t="shared" si="16"/>
        <v>58689</v>
      </c>
      <c r="D247" s="63">
        <f t="shared" si="16"/>
        <v>111223.99999999997</v>
      </c>
      <c r="E247" s="63">
        <f t="shared" si="16"/>
        <v>46214</v>
      </c>
      <c r="F247" s="63">
        <f t="shared" si="16"/>
        <v>6784</v>
      </c>
      <c r="G247" s="63">
        <f t="shared" si="16"/>
        <v>6549</v>
      </c>
      <c r="H247" s="63">
        <f t="shared" si="16"/>
        <v>44214</v>
      </c>
      <c r="I247" s="63">
        <f t="shared" si="16"/>
        <v>41021</v>
      </c>
      <c r="J247" s="63">
        <f t="shared" si="16"/>
        <v>11010.999999999998</v>
      </c>
      <c r="K247" s="63">
        <f t="shared" si="16"/>
        <v>3102</v>
      </c>
      <c r="L247" s="63">
        <f t="shared" si="16"/>
        <v>18524</v>
      </c>
      <c r="M247" s="63">
        <f t="shared" si="16"/>
        <v>55179</v>
      </c>
      <c r="N247" s="64">
        <f t="shared" si="10"/>
        <v>440399</v>
      </c>
      <c r="P247" s="7"/>
      <c r="Q247" s="7"/>
      <c r="R247" s="7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</row>
    <row r="248" spans="1:31" ht="34.5" customHeight="1" x14ac:dyDescent="0.4">
      <c r="A248" s="55" t="s">
        <v>18</v>
      </c>
      <c r="B248" s="63">
        <f t="shared" ref="B248:M248" si="17">+B165</f>
        <v>3250</v>
      </c>
      <c r="C248" s="63">
        <f t="shared" si="17"/>
        <v>1704</v>
      </c>
      <c r="D248" s="63">
        <f t="shared" si="17"/>
        <v>1854</v>
      </c>
      <c r="E248" s="63">
        <f t="shared" si="17"/>
        <v>868</v>
      </c>
      <c r="F248" s="63">
        <f t="shared" si="17"/>
        <v>354</v>
      </c>
      <c r="G248" s="63">
        <f t="shared" si="17"/>
        <v>345</v>
      </c>
      <c r="H248" s="63">
        <f t="shared" si="17"/>
        <v>1801</v>
      </c>
      <c r="I248" s="63">
        <f t="shared" si="17"/>
        <v>1699.0000000000002</v>
      </c>
      <c r="J248" s="63">
        <f t="shared" si="17"/>
        <v>456</v>
      </c>
      <c r="K248" s="63">
        <f t="shared" si="17"/>
        <v>399</v>
      </c>
      <c r="L248" s="63">
        <f t="shared" si="17"/>
        <v>1799</v>
      </c>
      <c r="M248" s="63">
        <f t="shared" si="17"/>
        <v>1889</v>
      </c>
      <c r="N248" s="64">
        <f t="shared" si="10"/>
        <v>16418</v>
      </c>
      <c r="P248" s="7"/>
      <c r="Q248" s="7"/>
      <c r="R248" s="7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</row>
    <row r="249" spans="1:31" ht="34.5" customHeight="1" x14ac:dyDescent="0.4">
      <c r="A249" s="55" t="s">
        <v>64</v>
      </c>
      <c r="B249" s="63">
        <f t="shared" ref="B249:M249" si="18">+B166</f>
        <v>103019</v>
      </c>
      <c r="C249" s="63">
        <f t="shared" si="18"/>
        <v>89007</v>
      </c>
      <c r="D249" s="63">
        <f t="shared" si="18"/>
        <v>55284</v>
      </c>
      <c r="E249" s="63">
        <f t="shared" si="18"/>
        <v>38444</v>
      </c>
      <c r="F249" s="63">
        <f t="shared" si="18"/>
        <v>33124</v>
      </c>
      <c r="G249" s="63">
        <f t="shared" si="18"/>
        <v>22598</v>
      </c>
      <c r="H249" s="63">
        <f t="shared" si="18"/>
        <v>20451.000000000004</v>
      </c>
      <c r="I249" s="63">
        <f t="shared" si="18"/>
        <v>23654</v>
      </c>
      <c r="J249" s="63">
        <f t="shared" si="18"/>
        <v>18024</v>
      </c>
      <c r="K249" s="63">
        <f t="shared" si="18"/>
        <v>13547</v>
      </c>
      <c r="L249" s="63">
        <f t="shared" si="18"/>
        <v>29893</v>
      </c>
      <c r="M249" s="63">
        <f t="shared" si="18"/>
        <v>115268.00000000001</v>
      </c>
      <c r="N249" s="64">
        <f t="shared" si="10"/>
        <v>562313</v>
      </c>
      <c r="P249" s="7"/>
      <c r="Q249" s="7"/>
      <c r="R249" s="7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</row>
    <row r="250" spans="1:31" ht="34.5" customHeight="1" x14ac:dyDescent="0.4">
      <c r="A250" s="55" t="s">
        <v>100</v>
      </c>
      <c r="B250" s="63">
        <f t="shared" ref="B250:M250" si="19">+B167</f>
        <v>7210</v>
      </c>
      <c r="C250" s="63">
        <f t="shared" si="19"/>
        <v>11253</v>
      </c>
      <c r="D250" s="63">
        <f t="shared" si="19"/>
        <v>16021</v>
      </c>
      <c r="E250" s="63">
        <f t="shared" si="19"/>
        <v>4574</v>
      </c>
      <c r="F250" s="63">
        <f t="shared" si="19"/>
        <v>1526</v>
      </c>
      <c r="G250" s="63">
        <f t="shared" si="19"/>
        <v>26544</v>
      </c>
      <c r="H250" s="63">
        <f t="shared" si="19"/>
        <v>7544</v>
      </c>
      <c r="I250" s="63">
        <f t="shared" si="19"/>
        <v>3254</v>
      </c>
      <c r="J250" s="63">
        <f t="shared" si="19"/>
        <v>15695</v>
      </c>
      <c r="K250" s="63">
        <f t="shared" si="19"/>
        <v>1992</v>
      </c>
      <c r="L250" s="63">
        <f t="shared" si="19"/>
        <v>8545</v>
      </c>
      <c r="M250" s="63">
        <f t="shared" si="19"/>
        <v>385</v>
      </c>
      <c r="N250" s="64">
        <f t="shared" si="10"/>
        <v>104543</v>
      </c>
      <c r="P250" s="7"/>
      <c r="Q250" s="7"/>
      <c r="R250" s="7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</row>
    <row r="251" spans="1:31" ht="34.5" customHeight="1" x14ac:dyDescent="0.4">
      <c r="A251" s="55" t="s">
        <v>19</v>
      </c>
      <c r="B251" s="63">
        <f t="shared" ref="B251:M251" si="20">+B168</f>
        <v>82847</v>
      </c>
      <c r="C251" s="63">
        <f t="shared" si="20"/>
        <v>108977.99999999993</v>
      </c>
      <c r="D251" s="63">
        <f t="shared" si="20"/>
        <v>122144.99999999999</v>
      </c>
      <c r="E251" s="63">
        <f t="shared" si="20"/>
        <v>139586.99999999997</v>
      </c>
      <c r="F251" s="63">
        <f t="shared" si="20"/>
        <v>109989.00000000003</v>
      </c>
      <c r="G251" s="63">
        <f t="shared" si="20"/>
        <v>96898</v>
      </c>
      <c r="H251" s="63">
        <f t="shared" si="20"/>
        <v>95986.999999999985</v>
      </c>
      <c r="I251" s="63">
        <f t="shared" si="20"/>
        <v>86214</v>
      </c>
      <c r="J251" s="63">
        <f t="shared" si="20"/>
        <v>75102.000000000015</v>
      </c>
      <c r="K251" s="63">
        <f t="shared" si="20"/>
        <v>79254</v>
      </c>
      <c r="L251" s="63">
        <f t="shared" si="20"/>
        <v>114006</v>
      </c>
      <c r="M251" s="63">
        <f t="shared" si="20"/>
        <v>98323.000000000015</v>
      </c>
      <c r="N251" s="64">
        <f t="shared" si="10"/>
        <v>1209330</v>
      </c>
      <c r="P251" s="7"/>
      <c r="Q251" s="7"/>
      <c r="R251" s="7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</row>
    <row r="252" spans="1:31" ht="34.5" customHeight="1" x14ac:dyDescent="0.4">
      <c r="A252" s="55" t="s">
        <v>20</v>
      </c>
      <c r="B252" s="63">
        <f t="shared" ref="B252:M252" si="21">+B169</f>
        <v>85412</v>
      </c>
      <c r="C252" s="63">
        <f t="shared" si="21"/>
        <v>91242</v>
      </c>
      <c r="D252" s="63">
        <f t="shared" si="21"/>
        <v>75421</v>
      </c>
      <c r="E252" s="63">
        <f t="shared" si="21"/>
        <v>90561.200000000012</v>
      </c>
      <c r="F252" s="63">
        <f t="shared" si="21"/>
        <v>58410.999999999971</v>
      </c>
      <c r="G252" s="63">
        <f t="shared" si="21"/>
        <v>48214</v>
      </c>
      <c r="H252" s="63">
        <f t="shared" si="21"/>
        <v>41899</v>
      </c>
      <c r="I252" s="63">
        <f t="shared" si="21"/>
        <v>31950</v>
      </c>
      <c r="J252" s="63">
        <f t="shared" si="21"/>
        <v>43011</v>
      </c>
      <c r="K252" s="63">
        <f t="shared" si="21"/>
        <v>33541</v>
      </c>
      <c r="L252" s="63">
        <f t="shared" si="21"/>
        <v>48962.000000000015</v>
      </c>
      <c r="M252" s="63">
        <f t="shared" si="21"/>
        <v>64305</v>
      </c>
      <c r="N252" s="64">
        <f t="shared" si="10"/>
        <v>712929.2</v>
      </c>
      <c r="P252" s="7"/>
      <c r="Q252" s="7"/>
      <c r="R252" s="7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</row>
    <row r="253" spans="1:31" ht="34.5" customHeight="1" x14ac:dyDescent="0.4">
      <c r="A253" s="55" t="s">
        <v>21</v>
      </c>
      <c r="B253" s="63">
        <f t="shared" ref="B253:M253" si="22">+B170</f>
        <v>142578</v>
      </c>
      <c r="C253" s="63">
        <f t="shared" si="22"/>
        <v>189875</v>
      </c>
      <c r="D253" s="63">
        <f t="shared" si="22"/>
        <v>210250</v>
      </c>
      <c r="E253" s="63">
        <f t="shared" si="22"/>
        <v>165471</v>
      </c>
      <c r="F253" s="63">
        <f t="shared" si="22"/>
        <v>206544</v>
      </c>
      <c r="G253" s="63">
        <f t="shared" si="22"/>
        <v>159668</v>
      </c>
      <c r="H253" s="63">
        <f t="shared" si="22"/>
        <v>125987.00000000001</v>
      </c>
      <c r="I253" s="63">
        <f t="shared" si="22"/>
        <v>159680</v>
      </c>
      <c r="J253" s="63">
        <f t="shared" si="22"/>
        <v>193241.00000000003</v>
      </c>
      <c r="K253" s="63">
        <f t="shared" si="22"/>
        <v>154521</v>
      </c>
      <c r="L253" s="63">
        <f t="shared" si="22"/>
        <v>183990</v>
      </c>
      <c r="M253" s="63">
        <f t="shared" si="22"/>
        <v>181750</v>
      </c>
      <c r="N253" s="64">
        <f t="shared" si="10"/>
        <v>2073555</v>
      </c>
      <c r="P253" s="7"/>
      <c r="Q253" s="7"/>
      <c r="R253" s="7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</row>
    <row r="254" spans="1:31" ht="34.5" customHeight="1" x14ac:dyDescent="0.4">
      <c r="A254" s="55" t="s">
        <v>65</v>
      </c>
      <c r="B254" s="63">
        <f t="shared" ref="B254:M254" si="23">+B171</f>
        <v>65214</v>
      </c>
      <c r="C254" s="63">
        <f t="shared" si="23"/>
        <v>69215</v>
      </c>
      <c r="D254" s="63">
        <f t="shared" si="23"/>
        <v>52141.000000000022</v>
      </c>
      <c r="E254" s="63">
        <f t="shared" si="23"/>
        <v>62627.4</v>
      </c>
      <c r="F254" s="63">
        <f t="shared" si="23"/>
        <v>36214</v>
      </c>
      <c r="G254" s="63">
        <f t="shared" si="23"/>
        <v>57899</v>
      </c>
      <c r="H254" s="63">
        <f t="shared" si="23"/>
        <v>44010</v>
      </c>
      <c r="I254" s="63">
        <f t="shared" si="23"/>
        <v>47521.000000000007</v>
      </c>
      <c r="J254" s="63">
        <f t="shared" si="23"/>
        <v>43124</v>
      </c>
      <c r="K254" s="63">
        <f t="shared" si="23"/>
        <v>53014</v>
      </c>
      <c r="L254" s="63">
        <f t="shared" si="23"/>
        <v>52141</v>
      </c>
      <c r="M254" s="63">
        <f t="shared" si="23"/>
        <v>86148</v>
      </c>
      <c r="N254" s="64">
        <f t="shared" si="10"/>
        <v>669268.4</v>
      </c>
      <c r="P254" s="7"/>
      <c r="Q254" s="7"/>
      <c r="R254" s="7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</row>
    <row r="255" spans="1:31" ht="34.5" customHeight="1" x14ac:dyDescent="0.4">
      <c r="A255" s="55" t="s">
        <v>22</v>
      </c>
      <c r="B255" s="63">
        <f t="shared" ref="B255:M255" si="24">+B172</f>
        <v>271548</v>
      </c>
      <c r="C255" s="63">
        <f t="shared" si="24"/>
        <v>397548</v>
      </c>
      <c r="D255" s="63">
        <f t="shared" si="24"/>
        <v>269841</v>
      </c>
      <c r="E255" s="63">
        <f t="shared" si="24"/>
        <v>282954.99999999988</v>
      </c>
      <c r="F255" s="63">
        <f t="shared" si="24"/>
        <v>262487</v>
      </c>
      <c r="G255" s="63">
        <f t="shared" si="24"/>
        <v>295487</v>
      </c>
      <c r="H255" s="63">
        <f t="shared" si="24"/>
        <v>221998</v>
      </c>
      <c r="I255" s="63">
        <f t="shared" si="24"/>
        <v>320123.99999999994</v>
      </c>
      <c r="J255" s="63">
        <f t="shared" si="24"/>
        <v>332540.99999999994</v>
      </c>
      <c r="K255" s="63">
        <f t="shared" si="24"/>
        <v>354123.99999999994</v>
      </c>
      <c r="L255" s="63">
        <f t="shared" si="24"/>
        <v>498544</v>
      </c>
      <c r="M255" s="63">
        <f t="shared" si="24"/>
        <v>363707</v>
      </c>
      <c r="N255" s="64">
        <f t="shared" si="10"/>
        <v>3870904</v>
      </c>
      <c r="P255" s="7"/>
      <c r="Q255" s="7"/>
      <c r="R255" s="7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</row>
    <row r="256" spans="1:31" ht="34.5" customHeight="1" x14ac:dyDescent="0.4">
      <c r="A256" s="55" t="s">
        <v>101</v>
      </c>
      <c r="B256" s="63">
        <f t="shared" ref="B256:M256" si="25">+B173</f>
        <v>1786.9999999999998</v>
      </c>
      <c r="C256" s="63">
        <f t="shared" si="25"/>
        <v>2587</v>
      </c>
      <c r="D256" s="63">
        <f t="shared" si="25"/>
        <v>2456</v>
      </c>
      <c r="E256" s="63">
        <f t="shared" si="25"/>
        <v>2145</v>
      </c>
      <c r="F256" s="63">
        <f t="shared" si="25"/>
        <v>920.99999999999955</v>
      </c>
      <c r="G256" s="63">
        <f t="shared" si="25"/>
        <v>621</v>
      </c>
      <c r="H256" s="63">
        <f t="shared" si="25"/>
        <v>1345</v>
      </c>
      <c r="I256" s="63">
        <f t="shared" si="25"/>
        <v>924</v>
      </c>
      <c r="J256" s="63">
        <f t="shared" si="25"/>
        <v>1121</v>
      </c>
      <c r="K256" s="63">
        <f t="shared" si="25"/>
        <v>1678</v>
      </c>
      <c r="L256" s="63">
        <f t="shared" si="25"/>
        <v>2721</v>
      </c>
      <c r="M256" s="63">
        <f t="shared" si="25"/>
        <v>1520</v>
      </c>
      <c r="N256" s="64">
        <f t="shared" si="10"/>
        <v>19826</v>
      </c>
      <c r="P256" s="7"/>
      <c r="Q256" s="7"/>
      <c r="R256" s="7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</row>
    <row r="257" spans="1:31" ht="34.5" customHeight="1" x14ac:dyDescent="0.4">
      <c r="A257" s="55" t="s">
        <v>66</v>
      </c>
      <c r="B257" s="63">
        <f t="shared" ref="B257:M257" si="26">+B174</f>
        <v>127895</v>
      </c>
      <c r="C257" s="63">
        <f t="shared" si="26"/>
        <v>93545</v>
      </c>
      <c r="D257" s="63">
        <f t="shared" si="26"/>
        <v>101253.99999999994</v>
      </c>
      <c r="E257" s="63">
        <f t="shared" si="26"/>
        <v>99953.999999999927</v>
      </c>
      <c r="F257" s="63">
        <f t="shared" si="26"/>
        <v>80454</v>
      </c>
      <c r="G257" s="63">
        <f t="shared" si="26"/>
        <v>92145</v>
      </c>
      <c r="H257" s="63">
        <f t="shared" si="26"/>
        <v>72123.999999999985</v>
      </c>
      <c r="I257" s="63">
        <f t="shared" si="26"/>
        <v>76241</v>
      </c>
      <c r="J257" s="63">
        <f t="shared" si="26"/>
        <v>69102</v>
      </c>
      <c r="K257" s="63">
        <f t="shared" si="26"/>
        <v>54000.000000000007</v>
      </c>
      <c r="L257" s="63">
        <f t="shared" si="26"/>
        <v>67548</v>
      </c>
      <c r="M257" s="63">
        <f t="shared" si="26"/>
        <v>102767.75</v>
      </c>
      <c r="N257" s="64">
        <f t="shared" si="10"/>
        <v>1037029.7499999999</v>
      </c>
      <c r="P257" s="7"/>
      <c r="Q257" s="7"/>
      <c r="R257" s="7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</row>
    <row r="258" spans="1:31" ht="34.5" customHeight="1" x14ac:dyDescent="0.4">
      <c r="A258" s="55" t="s">
        <v>23</v>
      </c>
      <c r="B258" s="63">
        <f t="shared" ref="B258:M258" si="27">+B175</f>
        <v>0</v>
      </c>
      <c r="C258" s="63">
        <f t="shared" si="27"/>
        <v>1000</v>
      </c>
      <c r="D258" s="63">
        <f t="shared" si="27"/>
        <v>3254</v>
      </c>
      <c r="E258" s="63">
        <f t="shared" si="27"/>
        <v>15872</v>
      </c>
      <c r="F258" s="63">
        <f t="shared" si="27"/>
        <v>21784</v>
      </c>
      <c r="G258" s="63">
        <f t="shared" si="27"/>
        <v>0</v>
      </c>
      <c r="H258" s="63">
        <f t="shared" si="27"/>
        <v>942</v>
      </c>
      <c r="I258" s="63">
        <f t="shared" si="27"/>
        <v>0</v>
      </c>
      <c r="J258" s="63">
        <f t="shared" si="27"/>
        <v>168</v>
      </c>
      <c r="K258" s="63">
        <f t="shared" si="27"/>
        <v>0</v>
      </c>
      <c r="L258" s="63">
        <f t="shared" si="27"/>
        <v>0</v>
      </c>
      <c r="M258" s="63">
        <f t="shared" si="27"/>
        <v>0</v>
      </c>
      <c r="N258" s="64">
        <f t="shared" si="10"/>
        <v>43020</v>
      </c>
      <c r="P258" s="7"/>
      <c r="Q258" s="7"/>
      <c r="R258" s="7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</row>
    <row r="259" spans="1:31" ht="34.5" customHeight="1" x14ac:dyDescent="0.4">
      <c r="A259" s="55" t="s">
        <v>24</v>
      </c>
      <c r="B259" s="63">
        <f t="shared" ref="B259:M259" si="28">+B176</f>
        <v>87524</v>
      </c>
      <c r="C259" s="63">
        <f t="shared" si="28"/>
        <v>74864</v>
      </c>
      <c r="D259" s="63">
        <f t="shared" si="28"/>
        <v>79541.999999999971</v>
      </c>
      <c r="E259" s="63">
        <f t="shared" si="28"/>
        <v>60741.599999999999</v>
      </c>
      <c r="F259" s="63">
        <f t="shared" si="28"/>
        <v>68985.000000000044</v>
      </c>
      <c r="G259" s="63">
        <f t="shared" si="28"/>
        <v>68954</v>
      </c>
      <c r="H259" s="63">
        <f t="shared" si="28"/>
        <v>62705</v>
      </c>
      <c r="I259" s="63">
        <f t="shared" si="28"/>
        <v>85241</v>
      </c>
      <c r="J259" s="63">
        <f t="shared" si="28"/>
        <v>66985</v>
      </c>
      <c r="K259" s="63">
        <f t="shared" si="28"/>
        <v>63214</v>
      </c>
      <c r="L259" s="63">
        <f t="shared" si="28"/>
        <v>91948.000000000015</v>
      </c>
      <c r="M259" s="63">
        <f t="shared" si="28"/>
        <v>98559</v>
      </c>
      <c r="N259" s="64">
        <f t="shared" si="10"/>
        <v>909262.60000000009</v>
      </c>
      <c r="P259" s="7"/>
      <c r="Q259" s="7"/>
      <c r="R259" s="7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</row>
    <row r="260" spans="1:31" ht="34.5" customHeight="1" x14ac:dyDescent="0.4">
      <c r="A260" s="55" t="s">
        <v>25</v>
      </c>
      <c r="B260" s="63">
        <f t="shared" ref="B260:M260" si="29">+B177</f>
        <v>61424</v>
      </c>
      <c r="C260" s="63">
        <f t="shared" si="29"/>
        <v>61983</v>
      </c>
      <c r="D260" s="63">
        <f t="shared" si="29"/>
        <v>56253.999999999993</v>
      </c>
      <c r="E260" s="63">
        <f t="shared" si="29"/>
        <v>52031.999999999978</v>
      </c>
      <c r="F260" s="63">
        <f t="shared" si="29"/>
        <v>53214.000000000015</v>
      </c>
      <c r="G260" s="63">
        <f t="shared" si="29"/>
        <v>58954</v>
      </c>
      <c r="H260" s="63">
        <f t="shared" si="29"/>
        <v>52142</v>
      </c>
      <c r="I260" s="63">
        <f t="shared" si="29"/>
        <v>48959</v>
      </c>
      <c r="J260" s="63">
        <f t="shared" si="29"/>
        <v>45698</v>
      </c>
      <c r="K260" s="63">
        <f t="shared" si="29"/>
        <v>36544</v>
      </c>
      <c r="L260" s="63">
        <f t="shared" si="29"/>
        <v>39541</v>
      </c>
      <c r="M260" s="63">
        <f t="shared" si="29"/>
        <v>46598</v>
      </c>
      <c r="N260" s="64">
        <f t="shared" si="10"/>
        <v>613343</v>
      </c>
      <c r="P260" s="7"/>
      <c r="Q260" s="7"/>
      <c r="R260" s="7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</row>
    <row r="261" spans="1:31" ht="34.5" customHeight="1" x14ac:dyDescent="0.4">
      <c r="A261" s="55" t="s">
        <v>26</v>
      </c>
      <c r="B261" s="63">
        <f t="shared" ref="B261:M261" si="30">+B178</f>
        <v>86547</v>
      </c>
      <c r="C261" s="63">
        <f t="shared" si="30"/>
        <v>125478</v>
      </c>
      <c r="D261" s="63">
        <f t="shared" si="30"/>
        <v>198347</v>
      </c>
      <c r="E261" s="63">
        <f t="shared" si="30"/>
        <v>276987</v>
      </c>
      <c r="F261" s="63">
        <f t="shared" si="30"/>
        <v>154214.00000000006</v>
      </c>
      <c r="G261" s="63">
        <f t="shared" si="30"/>
        <v>107899</v>
      </c>
      <c r="H261" s="63">
        <f t="shared" si="30"/>
        <v>109987</v>
      </c>
      <c r="I261" s="63">
        <f t="shared" si="30"/>
        <v>154917</v>
      </c>
      <c r="J261" s="63">
        <f t="shared" si="30"/>
        <v>140214</v>
      </c>
      <c r="K261" s="63">
        <f t="shared" si="30"/>
        <v>45214</v>
      </c>
      <c r="L261" s="63">
        <f t="shared" si="30"/>
        <v>51289</v>
      </c>
      <c r="M261" s="63">
        <f t="shared" si="30"/>
        <v>57423</v>
      </c>
      <c r="N261" s="64">
        <f t="shared" si="10"/>
        <v>1508516</v>
      </c>
      <c r="O261" s="15"/>
      <c r="P261" s="7"/>
      <c r="Q261" s="7"/>
      <c r="R261" s="7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1" ht="34.5" customHeight="1" x14ac:dyDescent="0.4">
      <c r="A262" s="55" t="s">
        <v>27</v>
      </c>
      <c r="B262" s="63">
        <f t="shared" ref="B262:M262" si="31">+B179</f>
        <v>46898</v>
      </c>
      <c r="C262" s="63">
        <f t="shared" si="31"/>
        <v>23909</v>
      </c>
      <c r="D262" s="63">
        <f t="shared" si="31"/>
        <v>28965</v>
      </c>
      <c r="E262" s="63">
        <f t="shared" si="31"/>
        <v>28564</v>
      </c>
      <c r="F262" s="63">
        <f t="shared" si="31"/>
        <v>28104.000000000004</v>
      </c>
      <c r="G262" s="63">
        <f t="shared" si="31"/>
        <v>28525</v>
      </c>
      <c r="H262" s="63">
        <f t="shared" si="31"/>
        <v>29541</v>
      </c>
      <c r="I262" s="63">
        <f t="shared" si="31"/>
        <v>27544</v>
      </c>
      <c r="J262" s="63">
        <f t="shared" si="31"/>
        <v>24511</v>
      </c>
      <c r="K262" s="63">
        <f t="shared" si="31"/>
        <v>25774</v>
      </c>
      <c r="L262" s="63">
        <f t="shared" si="31"/>
        <v>32023.999999999996</v>
      </c>
      <c r="M262" s="63">
        <f t="shared" si="31"/>
        <v>42149.999999999993</v>
      </c>
      <c r="N262" s="64">
        <f t="shared" si="10"/>
        <v>366509</v>
      </c>
      <c r="O262" s="15"/>
      <c r="P262" s="7"/>
      <c r="Q262" s="7"/>
      <c r="R262" s="7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</row>
    <row r="263" spans="1:31" ht="34.5" customHeight="1" x14ac:dyDescent="0.4">
      <c r="A263" s="55" t="s">
        <v>28</v>
      </c>
      <c r="B263" s="63">
        <f t="shared" ref="B263:M263" si="32">+B180*1.6</f>
        <v>19592</v>
      </c>
      <c r="C263" s="63">
        <f t="shared" si="32"/>
        <v>8497.6</v>
      </c>
      <c r="D263" s="63">
        <f t="shared" si="32"/>
        <v>20390.400000000001</v>
      </c>
      <c r="E263" s="63">
        <f t="shared" si="32"/>
        <v>5880.6399999999994</v>
      </c>
      <c r="F263" s="63">
        <f t="shared" si="32"/>
        <v>9142.4</v>
      </c>
      <c r="G263" s="63">
        <f t="shared" si="32"/>
        <v>11198.400000000001</v>
      </c>
      <c r="H263" s="63">
        <f t="shared" si="32"/>
        <v>8865.6</v>
      </c>
      <c r="I263" s="63">
        <f t="shared" si="32"/>
        <v>10966.4</v>
      </c>
      <c r="J263" s="63">
        <f t="shared" si="32"/>
        <v>9030.4</v>
      </c>
      <c r="K263" s="63">
        <f t="shared" si="32"/>
        <v>10113.6</v>
      </c>
      <c r="L263" s="63">
        <f t="shared" si="32"/>
        <v>10726.400000000001</v>
      </c>
      <c r="M263" s="63">
        <f t="shared" si="32"/>
        <v>13707.2</v>
      </c>
      <c r="N263" s="64">
        <f t="shared" si="10"/>
        <v>138111.04000000001</v>
      </c>
      <c r="O263" s="15"/>
      <c r="P263" s="7"/>
      <c r="Q263" s="7"/>
      <c r="R263" s="7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1" ht="34.5" customHeight="1" x14ac:dyDescent="0.4">
      <c r="A264" s="55" t="s">
        <v>29</v>
      </c>
      <c r="B264" s="63">
        <f t="shared" ref="B264:M264" si="33">+B181*35</f>
        <v>78050</v>
      </c>
      <c r="C264" s="63">
        <f t="shared" si="33"/>
        <v>95445</v>
      </c>
      <c r="D264" s="63">
        <f t="shared" si="33"/>
        <v>114030.00000000007</v>
      </c>
      <c r="E264" s="63">
        <f t="shared" si="33"/>
        <v>31388.000000000007</v>
      </c>
      <c r="F264" s="63">
        <f t="shared" si="33"/>
        <v>49735</v>
      </c>
      <c r="G264" s="63">
        <f t="shared" si="33"/>
        <v>89740</v>
      </c>
      <c r="H264" s="63">
        <f t="shared" si="33"/>
        <v>109969.99999999999</v>
      </c>
      <c r="I264" s="63">
        <f t="shared" si="33"/>
        <v>79660</v>
      </c>
      <c r="J264" s="63">
        <f t="shared" si="33"/>
        <v>102165</v>
      </c>
      <c r="K264" s="63">
        <f t="shared" si="33"/>
        <v>73045</v>
      </c>
      <c r="L264" s="63">
        <f t="shared" si="33"/>
        <v>65625</v>
      </c>
      <c r="M264" s="63">
        <f t="shared" si="33"/>
        <v>70595.000000000015</v>
      </c>
      <c r="N264" s="64">
        <f t="shared" si="10"/>
        <v>959448</v>
      </c>
      <c r="O264" s="15"/>
      <c r="P264" s="7"/>
      <c r="Q264" s="7"/>
      <c r="R264" s="7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1" ht="34.5" customHeight="1" x14ac:dyDescent="0.4">
      <c r="A265" s="55" t="s">
        <v>30</v>
      </c>
      <c r="B265" s="63">
        <f t="shared" ref="B265:M265" si="34">+B182*15</f>
        <v>495210</v>
      </c>
      <c r="C265" s="63">
        <f t="shared" si="34"/>
        <v>513240</v>
      </c>
      <c r="D265" s="63">
        <f t="shared" si="34"/>
        <v>477675</v>
      </c>
      <c r="E265" s="63">
        <f t="shared" si="34"/>
        <v>184515</v>
      </c>
      <c r="F265" s="63">
        <f t="shared" si="34"/>
        <v>510315</v>
      </c>
      <c r="G265" s="63">
        <f t="shared" si="34"/>
        <v>675315</v>
      </c>
      <c r="H265" s="63">
        <f t="shared" si="34"/>
        <v>601815</v>
      </c>
      <c r="I265" s="63">
        <f t="shared" si="34"/>
        <v>347175</v>
      </c>
      <c r="J265" s="63">
        <f t="shared" si="34"/>
        <v>513765</v>
      </c>
      <c r="K265" s="63">
        <f t="shared" si="34"/>
        <v>346560</v>
      </c>
      <c r="L265" s="63">
        <f t="shared" si="34"/>
        <v>195210</v>
      </c>
      <c r="M265" s="63">
        <f t="shared" si="34"/>
        <v>496065</v>
      </c>
      <c r="N265" s="64">
        <f t="shared" si="10"/>
        <v>5356860</v>
      </c>
      <c r="O265" s="15"/>
      <c r="P265" s="7"/>
      <c r="Q265" s="7"/>
      <c r="R265" s="7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1" ht="34.5" customHeight="1" x14ac:dyDescent="0.4">
      <c r="A266" s="55" t="s">
        <v>31</v>
      </c>
      <c r="B266" s="63">
        <f t="shared" ref="B266:M266" si="35">+B183</f>
        <v>101244</v>
      </c>
      <c r="C266" s="63">
        <f t="shared" si="35"/>
        <v>61201.000000000007</v>
      </c>
      <c r="D266" s="63">
        <f t="shared" si="35"/>
        <v>59894.999999999978</v>
      </c>
      <c r="E266" s="63">
        <f t="shared" si="35"/>
        <v>61203.999999999993</v>
      </c>
      <c r="F266" s="63">
        <f t="shared" si="35"/>
        <v>39458</v>
      </c>
      <c r="G266" s="63">
        <f t="shared" si="35"/>
        <v>53998</v>
      </c>
      <c r="H266" s="63">
        <f t="shared" si="35"/>
        <v>44521</v>
      </c>
      <c r="I266" s="63">
        <f t="shared" si="35"/>
        <v>53981.000000000007</v>
      </c>
      <c r="J266" s="63">
        <f t="shared" si="35"/>
        <v>66451.000000000015</v>
      </c>
      <c r="K266" s="63">
        <f t="shared" si="35"/>
        <v>52587</v>
      </c>
      <c r="L266" s="63">
        <f t="shared" si="35"/>
        <v>57968</v>
      </c>
      <c r="M266" s="63">
        <f t="shared" si="35"/>
        <v>82091</v>
      </c>
      <c r="N266" s="64">
        <f t="shared" si="10"/>
        <v>734599</v>
      </c>
      <c r="O266" s="15"/>
      <c r="P266" s="7"/>
      <c r="Q266" s="7"/>
      <c r="R266" s="7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1" ht="34.5" customHeight="1" x14ac:dyDescent="0.4">
      <c r="A267" s="55" t="s">
        <v>129</v>
      </c>
      <c r="B267" s="63">
        <f t="shared" ref="B267:M267" si="36">+B184</f>
        <v>917415</v>
      </c>
      <c r="C267" s="63">
        <f t="shared" si="36"/>
        <v>1613715.27</v>
      </c>
      <c r="D267" s="63">
        <f t="shared" si="36"/>
        <v>1749454.9999999998</v>
      </c>
      <c r="E267" s="63">
        <f t="shared" si="36"/>
        <v>752147.99999999988</v>
      </c>
      <c r="F267" s="63">
        <f t="shared" si="36"/>
        <v>0</v>
      </c>
      <c r="G267" s="63">
        <f t="shared" si="36"/>
        <v>0</v>
      </c>
      <c r="H267" s="63">
        <f t="shared" si="36"/>
        <v>0</v>
      </c>
      <c r="I267" s="63">
        <f t="shared" si="36"/>
        <v>0</v>
      </c>
      <c r="J267" s="63">
        <f t="shared" si="36"/>
        <v>0</v>
      </c>
      <c r="K267" s="63">
        <f t="shared" si="36"/>
        <v>0</v>
      </c>
      <c r="L267" s="63">
        <f t="shared" si="36"/>
        <v>0</v>
      </c>
      <c r="M267" s="63">
        <f t="shared" si="36"/>
        <v>0</v>
      </c>
      <c r="N267" s="64">
        <f t="shared" si="10"/>
        <v>5032733.2699999996</v>
      </c>
      <c r="O267" s="15"/>
      <c r="P267" s="7"/>
      <c r="Q267" s="7"/>
      <c r="R267" s="7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1" ht="34.5" customHeight="1" x14ac:dyDescent="0.4">
      <c r="A268" s="55" t="s">
        <v>33</v>
      </c>
      <c r="B268" s="63">
        <f t="shared" ref="B268:M268" si="37">+B185</f>
        <v>76984</v>
      </c>
      <c r="C268" s="63">
        <f t="shared" si="37"/>
        <v>72460</v>
      </c>
      <c r="D268" s="63">
        <f t="shared" si="37"/>
        <v>119854</v>
      </c>
      <c r="E268" s="63">
        <f t="shared" si="37"/>
        <v>62014.000000000044</v>
      </c>
      <c r="F268" s="63">
        <f t="shared" si="37"/>
        <v>70201</v>
      </c>
      <c r="G268" s="63">
        <f t="shared" si="37"/>
        <v>115245</v>
      </c>
      <c r="H268" s="63">
        <f t="shared" si="37"/>
        <v>99998</v>
      </c>
      <c r="I268" s="63">
        <f t="shared" si="37"/>
        <v>96970</v>
      </c>
      <c r="J268" s="63">
        <f t="shared" si="37"/>
        <v>98995.000000000015</v>
      </c>
      <c r="K268" s="63">
        <f t="shared" si="37"/>
        <v>93458</v>
      </c>
      <c r="L268" s="63">
        <f t="shared" si="37"/>
        <v>84584.000000000015</v>
      </c>
      <c r="M268" s="63">
        <f t="shared" si="37"/>
        <v>88751</v>
      </c>
      <c r="N268" s="64">
        <f t="shared" si="10"/>
        <v>1079514</v>
      </c>
      <c r="O268" s="15"/>
      <c r="P268" s="7"/>
      <c r="Q268" s="7"/>
      <c r="R268" s="7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1" ht="34.5" customHeight="1" x14ac:dyDescent="0.4">
      <c r="A269" s="55" t="s">
        <v>34</v>
      </c>
      <c r="B269" s="63">
        <f t="shared" ref="B269:M269" si="38">+B186</f>
        <v>25411</v>
      </c>
      <c r="C269" s="63">
        <f t="shared" si="38"/>
        <v>23832</v>
      </c>
      <c r="D269" s="63">
        <f t="shared" si="38"/>
        <v>12456.999999999996</v>
      </c>
      <c r="E269" s="63">
        <f t="shared" si="38"/>
        <v>20256</v>
      </c>
      <c r="F269" s="63">
        <f t="shared" si="38"/>
        <v>17258.000000000025</v>
      </c>
      <c r="G269" s="63">
        <f t="shared" si="38"/>
        <v>15214</v>
      </c>
      <c r="H269" s="63">
        <f t="shared" si="38"/>
        <v>16989</v>
      </c>
      <c r="I269" s="63">
        <f t="shared" si="38"/>
        <v>14213.999999999998</v>
      </c>
      <c r="J269" s="63">
        <f t="shared" si="38"/>
        <v>16024</v>
      </c>
      <c r="K269" s="63">
        <f t="shared" si="38"/>
        <v>15200</v>
      </c>
      <c r="L269" s="63">
        <f t="shared" si="38"/>
        <v>18995.000000000004</v>
      </c>
      <c r="M269" s="63">
        <f t="shared" si="38"/>
        <v>29381</v>
      </c>
      <c r="N269" s="64">
        <f t="shared" si="10"/>
        <v>225231.00000000003</v>
      </c>
      <c r="O269" s="15"/>
      <c r="P269" s="7"/>
      <c r="Q269" s="7"/>
      <c r="R269" s="7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1" ht="34.5" customHeight="1" x14ac:dyDescent="0.4">
      <c r="A270" s="55" t="s">
        <v>68</v>
      </c>
      <c r="B270" s="63">
        <f t="shared" ref="B270:M270" si="39">+B187</f>
        <v>1801</v>
      </c>
      <c r="C270" s="63">
        <f t="shared" si="39"/>
        <v>2654</v>
      </c>
      <c r="D270" s="63">
        <f t="shared" si="39"/>
        <v>1698</v>
      </c>
      <c r="E270" s="63">
        <f t="shared" si="39"/>
        <v>3503</v>
      </c>
      <c r="F270" s="63">
        <f t="shared" si="39"/>
        <v>1599</v>
      </c>
      <c r="G270" s="63">
        <f t="shared" si="39"/>
        <v>2547</v>
      </c>
      <c r="H270" s="63">
        <f t="shared" si="39"/>
        <v>2411</v>
      </c>
      <c r="I270" s="63">
        <f t="shared" si="39"/>
        <v>3451.0000000000005</v>
      </c>
      <c r="J270" s="63">
        <f t="shared" si="39"/>
        <v>5624</v>
      </c>
      <c r="K270" s="63">
        <f t="shared" si="39"/>
        <v>4662</v>
      </c>
      <c r="L270" s="63">
        <f t="shared" si="39"/>
        <v>3985</v>
      </c>
      <c r="M270" s="63">
        <f t="shared" si="39"/>
        <v>3124</v>
      </c>
      <c r="N270" s="64">
        <f t="shared" si="10"/>
        <v>37059</v>
      </c>
      <c r="O270" s="15"/>
      <c r="P270" s="7"/>
      <c r="Q270" s="7"/>
      <c r="R270" s="7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1" ht="34.5" customHeight="1" x14ac:dyDescent="0.4">
      <c r="A271" s="55" t="s">
        <v>69</v>
      </c>
      <c r="B271" s="63">
        <f t="shared" ref="B271:M271" si="40">+B188</f>
        <v>5385</v>
      </c>
      <c r="C271" s="63">
        <f t="shared" si="40"/>
        <v>7816</v>
      </c>
      <c r="D271" s="63">
        <f t="shared" si="40"/>
        <v>4251</v>
      </c>
      <c r="E271" s="63">
        <f t="shared" si="40"/>
        <v>6754</v>
      </c>
      <c r="F271" s="63">
        <f t="shared" si="40"/>
        <v>7458</v>
      </c>
      <c r="G271" s="63">
        <f t="shared" si="40"/>
        <v>10245</v>
      </c>
      <c r="H271" s="63">
        <f t="shared" si="40"/>
        <v>7954</v>
      </c>
      <c r="I271" s="63">
        <f t="shared" si="40"/>
        <v>5421</v>
      </c>
      <c r="J271" s="63">
        <f t="shared" si="40"/>
        <v>9214</v>
      </c>
      <c r="K271" s="63">
        <f t="shared" si="40"/>
        <v>5725</v>
      </c>
      <c r="L271" s="63">
        <f t="shared" si="40"/>
        <v>6252.0000000000009</v>
      </c>
      <c r="M271" s="63">
        <f t="shared" si="40"/>
        <v>8999</v>
      </c>
      <c r="N271" s="64">
        <f t="shared" si="10"/>
        <v>85474</v>
      </c>
      <c r="O271" s="15"/>
      <c r="P271" s="7"/>
      <c r="Q271" s="7"/>
      <c r="R271" s="7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1" ht="34.5" customHeight="1" x14ac:dyDescent="0.4">
      <c r="A272" s="55" t="s">
        <v>35</v>
      </c>
      <c r="B272" s="63">
        <f t="shared" ref="B272:M272" si="41">+B189</f>
        <v>2348</v>
      </c>
      <c r="C272" s="63">
        <f t="shared" si="41"/>
        <v>3120</v>
      </c>
      <c r="D272" s="63">
        <f t="shared" si="41"/>
        <v>1624</v>
      </c>
      <c r="E272" s="63">
        <f t="shared" si="41"/>
        <v>4102</v>
      </c>
      <c r="F272" s="63">
        <f t="shared" si="41"/>
        <v>2499</v>
      </c>
      <c r="G272" s="63">
        <f t="shared" si="41"/>
        <v>5021</v>
      </c>
      <c r="H272" s="63">
        <f t="shared" si="41"/>
        <v>4998</v>
      </c>
      <c r="I272" s="63">
        <f t="shared" si="41"/>
        <v>1522</v>
      </c>
      <c r="J272" s="63">
        <f t="shared" si="41"/>
        <v>4521</v>
      </c>
      <c r="K272" s="63">
        <f t="shared" si="41"/>
        <v>2354</v>
      </c>
      <c r="L272" s="63">
        <f t="shared" si="41"/>
        <v>2665</v>
      </c>
      <c r="M272" s="63">
        <f t="shared" si="41"/>
        <v>3359</v>
      </c>
      <c r="N272" s="64">
        <f t="shared" si="10"/>
        <v>38133</v>
      </c>
      <c r="O272" s="15"/>
      <c r="P272" s="7"/>
      <c r="Q272" s="7"/>
      <c r="R272" s="7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ht="34.5" customHeight="1" x14ac:dyDescent="0.4">
      <c r="A273" s="55" t="s">
        <v>70</v>
      </c>
      <c r="B273" s="63">
        <f t="shared" ref="B273:M273" si="42">+B190</f>
        <v>15021</v>
      </c>
      <c r="C273" s="63">
        <f t="shared" si="42"/>
        <v>17676</v>
      </c>
      <c r="D273" s="63">
        <f t="shared" si="42"/>
        <v>14021.000000000002</v>
      </c>
      <c r="E273" s="63">
        <f t="shared" si="42"/>
        <v>20145</v>
      </c>
      <c r="F273" s="63">
        <f t="shared" si="42"/>
        <v>22021</v>
      </c>
      <c r="G273" s="63">
        <f t="shared" si="42"/>
        <v>18883</v>
      </c>
      <c r="H273" s="63">
        <f t="shared" si="42"/>
        <v>17012</v>
      </c>
      <c r="I273" s="63">
        <f t="shared" si="42"/>
        <v>16424</v>
      </c>
      <c r="J273" s="63">
        <f t="shared" si="42"/>
        <v>12014</v>
      </c>
      <c r="K273" s="63">
        <f t="shared" si="42"/>
        <v>9541</v>
      </c>
      <c r="L273" s="63">
        <f t="shared" si="42"/>
        <v>10245</v>
      </c>
      <c r="M273" s="63">
        <f t="shared" si="42"/>
        <v>15423.999999999998</v>
      </c>
      <c r="N273" s="64">
        <f t="shared" ref="N273:N302" si="43">SUM(B273:M273)</f>
        <v>188427</v>
      </c>
      <c r="O273" s="15"/>
      <c r="P273" s="7"/>
      <c r="Q273" s="7"/>
      <c r="R273" s="7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ht="34.5" customHeight="1" x14ac:dyDescent="0.4">
      <c r="A274" s="55" t="s">
        <v>37</v>
      </c>
      <c r="B274" s="63">
        <f t="shared" ref="B274:M274" si="44">+B191</f>
        <v>7844</v>
      </c>
      <c r="C274" s="63">
        <f t="shared" si="44"/>
        <v>8733</v>
      </c>
      <c r="D274" s="63">
        <f t="shared" si="44"/>
        <v>7789</v>
      </c>
      <c r="E274" s="63">
        <f t="shared" si="44"/>
        <v>9889.7999999999956</v>
      </c>
      <c r="F274" s="63">
        <f t="shared" si="44"/>
        <v>7141</v>
      </c>
      <c r="G274" s="63">
        <f t="shared" si="44"/>
        <v>15968</v>
      </c>
      <c r="H274" s="63">
        <f t="shared" si="44"/>
        <v>17214</v>
      </c>
      <c r="I274" s="63">
        <f t="shared" si="44"/>
        <v>11161</v>
      </c>
      <c r="J274" s="63">
        <f t="shared" si="44"/>
        <v>18520</v>
      </c>
      <c r="K274" s="63">
        <f t="shared" si="44"/>
        <v>13012</v>
      </c>
      <c r="L274" s="63">
        <f t="shared" si="44"/>
        <v>16584</v>
      </c>
      <c r="M274" s="63">
        <f t="shared" si="44"/>
        <v>11584</v>
      </c>
      <c r="N274" s="64">
        <f t="shared" si="43"/>
        <v>145439.79999999999</v>
      </c>
      <c r="O274" s="15"/>
      <c r="P274" s="7"/>
      <c r="Q274" s="7"/>
      <c r="R274" s="7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ht="34.5" customHeight="1" x14ac:dyDescent="0.4">
      <c r="A275" s="55" t="s">
        <v>38</v>
      </c>
      <c r="B275" s="63">
        <f t="shared" ref="B275:M275" si="45">+B192</f>
        <v>28410.000000000011</v>
      </c>
      <c r="C275" s="63">
        <f t="shared" si="45"/>
        <v>35876</v>
      </c>
      <c r="D275" s="63">
        <f t="shared" si="45"/>
        <v>19254</v>
      </c>
      <c r="E275" s="63">
        <f t="shared" si="45"/>
        <v>30891</v>
      </c>
      <c r="F275" s="63">
        <f t="shared" si="45"/>
        <v>18891</v>
      </c>
      <c r="G275" s="63">
        <f t="shared" si="45"/>
        <v>42154</v>
      </c>
      <c r="H275" s="63">
        <f t="shared" si="45"/>
        <v>45211</v>
      </c>
      <c r="I275" s="63">
        <f t="shared" si="45"/>
        <v>48951</v>
      </c>
      <c r="J275" s="63">
        <f t="shared" si="45"/>
        <v>48754</v>
      </c>
      <c r="K275" s="63">
        <f t="shared" si="45"/>
        <v>42144</v>
      </c>
      <c r="L275" s="63">
        <f t="shared" si="45"/>
        <v>63215</v>
      </c>
      <c r="M275" s="63">
        <f t="shared" si="45"/>
        <v>28540.999999999996</v>
      </c>
      <c r="N275" s="64">
        <f t="shared" si="43"/>
        <v>452292</v>
      </c>
      <c r="O275" s="15"/>
      <c r="P275" s="7"/>
      <c r="Q275" s="7"/>
      <c r="R275" s="7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ht="34.5" customHeight="1" x14ac:dyDescent="0.4">
      <c r="A276" s="55" t="s">
        <v>102</v>
      </c>
      <c r="B276" s="63">
        <f t="shared" ref="B276:M276" si="46">+B193</f>
        <v>10865</v>
      </c>
      <c r="C276" s="63">
        <f t="shared" si="46"/>
        <v>8130</v>
      </c>
      <c r="D276" s="63">
        <f t="shared" si="46"/>
        <v>9854</v>
      </c>
      <c r="E276" s="63">
        <f t="shared" si="46"/>
        <v>10214</v>
      </c>
      <c r="F276" s="63">
        <f t="shared" si="46"/>
        <v>8520.9999999999964</v>
      </c>
      <c r="G276" s="63">
        <f t="shared" si="46"/>
        <v>11254</v>
      </c>
      <c r="H276" s="63">
        <f t="shared" si="46"/>
        <v>18262</v>
      </c>
      <c r="I276" s="63">
        <f t="shared" si="46"/>
        <v>8544</v>
      </c>
      <c r="J276" s="63">
        <f t="shared" si="46"/>
        <v>31021</v>
      </c>
      <c r="K276" s="63">
        <f t="shared" si="46"/>
        <v>20144</v>
      </c>
      <c r="L276" s="63">
        <f t="shared" si="46"/>
        <v>59899</v>
      </c>
      <c r="M276" s="63">
        <f t="shared" si="46"/>
        <v>7117.9999999999991</v>
      </c>
      <c r="N276" s="64">
        <f t="shared" si="43"/>
        <v>203826</v>
      </c>
      <c r="O276" s="15"/>
      <c r="P276" s="7"/>
      <c r="Q276" s="7"/>
      <c r="R276" s="7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ht="34.5" customHeight="1" x14ac:dyDescent="0.4">
      <c r="A277" s="55" t="s">
        <v>103</v>
      </c>
      <c r="B277" s="63">
        <f t="shared" ref="B277:M277" si="47">+B194</f>
        <v>0</v>
      </c>
      <c r="C277" s="63">
        <f t="shared" si="47"/>
        <v>0</v>
      </c>
      <c r="D277" s="63">
        <f t="shared" si="47"/>
        <v>0</v>
      </c>
      <c r="E277" s="63">
        <f t="shared" si="47"/>
        <v>0</v>
      </c>
      <c r="F277" s="63">
        <f t="shared" si="47"/>
        <v>185</v>
      </c>
      <c r="G277" s="63">
        <f t="shared" si="47"/>
        <v>0</v>
      </c>
      <c r="H277" s="63">
        <f t="shared" si="47"/>
        <v>0</v>
      </c>
      <c r="I277" s="63">
        <f t="shared" si="47"/>
        <v>72</v>
      </c>
      <c r="J277" s="63">
        <f t="shared" si="47"/>
        <v>501</v>
      </c>
      <c r="K277" s="63">
        <f t="shared" si="47"/>
        <v>105</v>
      </c>
      <c r="L277" s="63">
        <f t="shared" si="47"/>
        <v>139</v>
      </c>
      <c r="M277" s="63">
        <f t="shared" si="47"/>
        <v>139</v>
      </c>
      <c r="N277" s="64">
        <f t="shared" si="43"/>
        <v>1141</v>
      </c>
      <c r="O277" s="15"/>
      <c r="P277" s="7"/>
      <c r="Q277" s="7"/>
      <c r="R277" s="7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ht="34.5" customHeight="1" x14ac:dyDescent="0.4">
      <c r="A278" s="55" t="s">
        <v>104</v>
      </c>
      <c r="B278" s="63">
        <f t="shared" ref="B278:M278" si="48">+B195</f>
        <v>3837</v>
      </c>
      <c r="C278" s="63">
        <f t="shared" si="48"/>
        <v>2254</v>
      </c>
      <c r="D278" s="63">
        <f t="shared" si="48"/>
        <v>1474.0000000000005</v>
      </c>
      <c r="E278" s="63">
        <f t="shared" si="48"/>
        <v>2458</v>
      </c>
      <c r="F278" s="63">
        <f t="shared" si="48"/>
        <v>1985</v>
      </c>
      <c r="G278" s="63">
        <f t="shared" si="48"/>
        <v>2987</v>
      </c>
      <c r="H278" s="63">
        <f t="shared" si="48"/>
        <v>2421</v>
      </c>
      <c r="I278" s="63">
        <f t="shared" si="48"/>
        <v>4621</v>
      </c>
      <c r="J278" s="63">
        <f t="shared" si="48"/>
        <v>4351</v>
      </c>
      <c r="K278" s="63">
        <f t="shared" si="48"/>
        <v>7547.9999999999991</v>
      </c>
      <c r="L278" s="63">
        <f t="shared" si="48"/>
        <v>3421</v>
      </c>
      <c r="M278" s="63">
        <f t="shared" si="48"/>
        <v>6580</v>
      </c>
      <c r="N278" s="64">
        <f t="shared" si="43"/>
        <v>43937</v>
      </c>
      <c r="O278" s="15"/>
      <c r="P278" s="7"/>
      <c r="Q278" s="7"/>
      <c r="R278" s="7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ht="34.5" customHeight="1" x14ac:dyDescent="0.4">
      <c r="A279" s="55" t="s">
        <v>105</v>
      </c>
      <c r="B279" s="63">
        <f t="shared" ref="B279:M279" si="49">+B196</f>
        <v>5341</v>
      </c>
      <c r="C279" s="63">
        <f t="shared" si="49"/>
        <v>7854</v>
      </c>
      <c r="D279" s="63">
        <f t="shared" si="49"/>
        <v>4985</v>
      </c>
      <c r="E279" s="63">
        <f t="shared" si="49"/>
        <v>2810</v>
      </c>
      <c r="F279" s="63">
        <f t="shared" si="49"/>
        <v>3288</v>
      </c>
      <c r="G279" s="63">
        <f t="shared" si="49"/>
        <v>6998</v>
      </c>
      <c r="H279" s="63">
        <f t="shared" si="49"/>
        <v>6124</v>
      </c>
      <c r="I279" s="63">
        <f t="shared" si="49"/>
        <v>7854</v>
      </c>
      <c r="J279" s="63">
        <f t="shared" si="49"/>
        <v>8999</v>
      </c>
      <c r="K279" s="63">
        <f t="shared" si="49"/>
        <v>9458</v>
      </c>
      <c r="L279" s="63">
        <f t="shared" si="49"/>
        <v>4623</v>
      </c>
      <c r="M279" s="63">
        <f t="shared" si="49"/>
        <v>5364</v>
      </c>
      <c r="N279" s="64">
        <f t="shared" si="43"/>
        <v>73698</v>
      </c>
      <c r="O279" s="15"/>
      <c r="P279" s="7"/>
      <c r="Q279" s="7"/>
      <c r="R279" s="7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ht="34.5" customHeight="1" x14ac:dyDescent="0.4">
      <c r="A280" s="55" t="s">
        <v>106</v>
      </c>
      <c r="B280" s="63">
        <f t="shared" ref="B280:M280" si="50">+B197*0.03</f>
        <v>456.41999999999996</v>
      </c>
      <c r="C280" s="63">
        <f t="shared" si="50"/>
        <v>493.65</v>
      </c>
      <c r="D280" s="63">
        <f t="shared" si="50"/>
        <v>307.22999999999996</v>
      </c>
      <c r="E280" s="63">
        <f t="shared" si="50"/>
        <v>319.62</v>
      </c>
      <c r="F280" s="63">
        <f t="shared" si="50"/>
        <v>390.41999999999996</v>
      </c>
      <c r="G280" s="63">
        <f t="shared" si="50"/>
        <v>373.53</v>
      </c>
      <c r="H280" s="63">
        <f t="shared" si="50"/>
        <v>656.37</v>
      </c>
      <c r="I280" s="63">
        <f t="shared" si="50"/>
        <v>506.82</v>
      </c>
      <c r="J280" s="63">
        <f t="shared" si="50"/>
        <v>806.30999999999983</v>
      </c>
      <c r="K280" s="63">
        <f t="shared" si="50"/>
        <v>809.67</v>
      </c>
      <c r="L280" s="63">
        <f t="shared" si="50"/>
        <v>519.29999999999995</v>
      </c>
      <c r="M280" s="63">
        <f t="shared" si="50"/>
        <v>917.79</v>
      </c>
      <c r="N280" s="64">
        <f t="shared" si="43"/>
        <v>6557.13</v>
      </c>
      <c r="O280" s="15"/>
      <c r="P280" s="7"/>
      <c r="Q280" s="7"/>
      <c r="R280" s="7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ht="34.5" customHeight="1" x14ac:dyDescent="0.4">
      <c r="A281" s="55" t="s">
        <v>107</v>
      </c>
      <c r="B281" s="63">
        <f t="shared" ref="B281:M281" si="51">+B198</f>
        <v>324</v>
      </c>
      <c r="C281" s="63">
        <f t="shared" si="51"/>
        <v>3987</v>
      </c>
      <c r="D281" s="63">
        <f t="shared" si="51"/>
        <v>3879</v>
      </c>
      <c r="E281" s="63">
        <f t="shared" si="51"/>
        <v>3488</v>
      </c>
      <c r="F281" s="63">
        <f t="shared" si="51"/>
        <v>489</v>
      </c>
      <c r="G281" s="63">
        <f t="shared" si="51"/>
        <v>600</v>
      </c>
      <c r="H281" s="63">
        <f t="shared" si="51"/>
        <v>6241</v>
      </c>
      <c r="I281" s="63">
        <f t="shared" si="51"/>
        <v>562</v>
      </c>
      <c r="J281" s="63">
        <f t="shared" si="51"/>
        <v>2895</v>
      </c>
      <c r="K281" s="63">
        <f t="shared" si="51"/>
        <v>8954</v>
      </c>
      <c r="L281" s="63">
        <f t="shared" si="51"/>
        <v>6634</v>
      </c>
      <c r="M281" s="63">
        <f t="shared" si="51"/>
        <v>9354</v>
      </c>
      <c r="N281" s="64">
        <f t="shared" si="43"/>
        <v>47407</v>
      </c>
      <c r="O281" s="15"/>
      <c r="P281" s="7"/>
      <c r="Q281" s="7"/>
      <c r="R281" s="7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ht="34.5" customHeight="1" x14ac:dyDescent="0.4">
      <c r="A282" s="55" t="s">
        <v>36</v>
      </c>
      <c r="B282" s="63">
        <f t="shared" ref="B282:M282" si="52">+B199</f>
        <v>6457</v>
      </c>
      <c r="C282" s="63">
        <f t="shared" si="52"/>
        <v>13330</v>
      </c>
      <c r="D282" s="63">
        <f t="shared" si="52"/>
        <v>6101.9999999999973</v>
      </c>
      <c r="E282" s="63">
        <f t="shared" si="52"/>
        <v>8450</v>
      </c>
      <c r="F282" s="63">
        <f t="shared" si="52"/>
        <v>5320</v>
      </c>
      <c r="G282" s="63">
        <f t="shared" si="52"/>
        <v>5451</v>
      </c>
      <c r="H282" s="63">
        <f t="shared" si="52"/>
        <v>6577</v>
      </c>
      <c r="I282" s="63">
        <f t="shared" si="52"/>
        <v>6524</v>
      </c>
      <c r="J282" s="63">
        <f t="shared" si="52"/>
        <v>5021</v>
      </c>
      <c r="K282" s="63">
        <f t="shared" si="52"/>
        <v>7985</v>
      </c>
      <c r="L282" s="63">
        <f t="shared" si="52"/>
        <v>4658</v>
      </c>
      <c r="M282" s="63">
        <f t="shared" si="52"/>
        <v>5253</v>
      </c>
      <c r="N282" s="64">
        <f t="shared" si="43"/>
        <v>81128</v>
      </c>
      <c r="O282" s="15"/>
      <c r="P282" s="7"/>
      <c r="Q282" s="7"/>
      <c r="R282" s="7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ht="34.5" customHeight="1" x14ac:dyDescent="0.4">
      <c r="A283" s="55" t="s">
        <v>108</v>
      </c>
      <c r="B283" s="63">
        <f t="shared" ref="B283:M283" si="53">+B200</f>
        <v>354</v>
      </c>
      <c r="C283" s="63">
        <f t="shared" si="53"/>
        <v>345</v>
      </c>
      <c r="D283" s="63">
        <f t="shared" si="53"/>
        <v>521</v>
      </c>
      <c r="E283" s="63">
        <f t="shared" si="53"/>
        <v>743.8</v>
      </c>
      <c r="F283" s="63">
        <f t="shared" si="53"/>
        <v>652</v>
      </c>
      <c r="G283" s="63">
        <f t="shared" si="53"/>
        <v>499</v>
      </c>
      <c r="H283" s="63">
        <f t="shared" si="53"/>
        <v>1201</v>
      </c>
      <c r="I283" s="63">
        <f t="shared" si="53"/>
        <v>1435</v>
      </c>
      <c r="J283" s="63">
        <f t="shared" si="53"/>
        <v>1752</v>
      </c>
      <c r="K283" s="63">
        <f t="shared" si="53"/>
        <v>1854</v>
      </c>
      <c r="L283" s="63">
        <f t="shared" si="53"/>
        <v>2358</v>
      </c>
      <c r="M283" s="63">
        <f t="shared" si="53"/>
        <v>377</v>
      </c>
      <c r="N283" s="64">
        <f t="shared" si="43"/>
        <v>12091.8</v>
      </c>
      <c r="O283" s="15"/>
      <c r="P283" s="7"/>
      <c r="Q283" s="7"/>
      <c r="R283" s="7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ht="34.5" customHeight="1" x14ac:dyDescent="0.4">
      <c r="A284" s="55" t="s">
        <v>39</v>
      </c>
      <c r="B284" s="63">
        <f t="shared" ref="B284:M284" si="54">+B201*12</f>
        <v>1229448</v>
      </c>
      <c r="C284" s="63">
        <f t="shared" si="54"/>
        <v>1875384</v>
      </c>
      <c r="D284" s="63">
        <f t="shared" si="54"/>
        <v>1182238.3680000002</v>
      </c>
      <c r="E284" s="63">
        <f t="shared" si="54"/>
        <v>162492</v>
      </c>
      <c r="F284" s="63">
        <f t="shared" si="54"/>
        <v>331008</v>
      </c>
      <c r="G284" s="63">
        <f t="shared" si="54"/>
        <v>1255176</v>
      </c>
      <c r="H284" s="63">
        <f t="shared" si="54"/>
        <v>1182480</v>
      </c>
      <c r="I284" s="63">
        <f t="shared" si="54"/>
        <v>1427988</v>
      </c>
      <c r="J284" s="63">
        <f t="shared" si="54"/>
        <v>1727819.9999999995</v>
      </c>
      <c r="K284" s="63">
        <f t="shared" si="54"/>
        <v>1838568</v>
      </c>
      <c r="L284" s="63">
        <f t="shared" si="54"/>
        <v>1007424.0000000002</v>
      </c>
      <c r="M284" s="63">
        <f t="shared" si="54"/>
        <v>1454940</v>
      </c>
      <c r="N284" s="64">
        <f t="shared" si="43"/>
        <v>14674966.368000001</v>
      </c>
      <c r="O284" s="15"/>
      <c r="P284" s="7"/>
      <c r="Q284" s="7"/>
      <c r="R284" s="7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ht="34.5" customHeight="1" x14ac:dyDescent="0.4">
      <c r="A285" s="55" t="s">
        <v>40</v>
      </c>
      <c r="B285" s="63">
        <f t="shared" ref="B285:M285" si="55">+B202*3</f>
        <v>63123</v>
      </c>
      <c r="C285" s="63">
        <f t="shared" si="55"/>
        <v>91593</v>
      </c>
      <c r="D285" s="63">
        <f t="shared" si="55"/>
        <v>42288</v>
      </c>
      <c r="E285" s="63">
        <f t="shared" si="55"/>
        <v>42062.999999999993</v>
      </c>
      <c r="F285" s="63">
        <f t="shared" si="55"/>
        <v>115563.00000000012</v>
      </c>
      <c r="G285" s="63">
        <f t="shared" si="55"/>
        <v>70707</v>
      </c>
      <c r="H285" s="63">
        <f t="shared" si="55"/>
        <v>79245</v>
      </c>
      <c r="I285" s="63">
        <f t="shared" si="55"/>
        <v>65702.999999999985</v>
      </c>
      <c r="J285" s="63">
        <f t="shared" si="55"/>
        <v>100623</v>
      </c>
      <c r="K285" s="63">
        <f t="shared" si="55"/>
        <v>90423</v>
      </c>
      <c r="L285" s="63">
        <f t="shared" si="55"/>
        <v>90426</v>
      </c>
      <c r="M285" s="63">
        <f t="shared" si="55"/>
        <v>107700</v>
      </c>
      <c r="N285" s="64">
        <f t="shared" si="43"/>
        <v>959457.00000000012</v>
      </c>
      <c r="O285" s="15"/>
      <c r="P285" s="7"/>
      <c r="Q285" s="7"/>
      <c r="R285" s="7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ht="34.5" customHeight="1" x14ac:dyDescent="0.4">
      <c r="A286" s="55" t="s">
        <v>41</v>
      </c>
      <c r="B286" s="63">
        <f t="shared" ref="B286:M286" si="56">+B203*60</f>
        <v>1792440</v>
      </c>
      <c r="C286" s="63">
        <f t="shared" si="56"/>
        <v>1917660</v>
      </c>
      <c r="D286" s="63">
        <f t="shared" si="56"/>
        <v>1392840.0000000002</v>
      </c>
      <c r="E286" s="63">
        <f t="shared" si="56"/>
        <v>2125260</v>
      </c>
      <c r="F286" s="63">
        <f t="shared" si="56"/>
        <v>2271480.0000000009</v>
      </c>
      <c r="G286" s="63">
        <f t="shared" si="56"/>
        <v>2070720</v>
      </c>
      <c r="H286" s="63">
        <f t="shared" si="56"/>
        <v>2039219.9999999995</v>
      </c>
      <c r="I286" s="63">
        <f t="shared" si="56"/>
        <v>2153700</v>
      </c>
      <c r="J286" s="63">
        <f t="shared" si="56"/>
        <v>2138640</v>
      </c>
      <c r="K286" s="63">
        <f t="shared" si="56"/>
        <v>2015220</v>
      </c>
      <c r="L286" s="63">
        <f t="shared" si="56"/>
        <v>3385260.0000000005</v>
      </c>
      <c r="M286" s="63">
        <f t="shared" si="56"/>
        <v>2633640</v>
      </c>
      <c r="N286" s="64">
        <f t="shared" si="43"/>
        <v>25936080</v>
      </c>
      <c r="O286" s="15"/>
      <c r="P286" s="7"/>
      <c r="Q286" s="7"/>
      <c r="R286" s="7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ht="34.5" customHeight="1" x14ac:dyDescent="0.4">
      <c r="A287" s="55" t="s">
        <v>72</v>
      </c>
      <c r="B287" s="63">
        <f t="shared" ref="B287:M287" si="57">+B204*35</f>
        <v>39515</v>
      </c>
      <c r="C287" s="63">
        <f t="shared" si="57"/>
        <v>69510</v>
      </c>
      <c r="D287" s="63">
        <f t="shared" si="57"/>
        <v>31325</v>
      </c>
      <c r="E287" s="63">
        <f t="shared" si="57"/>
        <v>45570</v>
      </c>
      <c r="F287" s="63">
        <f t="shared" si="57"/>
        <v>41999.999999999985</v>
      </c>
      <c r="G287" s="63">
        <f t="shared" si="57"/>
        <v>92575</v>
      </c>
      <c r="H287" s="63">
        <f t="shared" si="57"/>
        <v>54880</v>
      </c>
      <c r="I287" s="63">
        <f t="shared" si="57"/>
        <v>48825</v>
      </c>
      <c r="J287" s="63">
        <f t="shared" si="57"/>
        <v>25900</v>
      </c>
      <c r="K287" s="63">
        <f t="shared" si="57"/>
        <v>31464.999999999996</v>
      </c>
      <c r="L287" s="63">
        <f t="shared" si="57"/>
        <v>453530.00000000006</v>
      </c>
      <c r="M287" s="63">
        <f t="shared" si="57"/>
        <v>35735</v>
      </c>
      <c r="N287" s="64">
        <f t="shared" si="43"/>
        <v>970830</v>
      </c>
      <c r="O287" s="15"/>
      <c r="P287" s="7"/>
      <c r="Q287" s="7"/>
      <c r="R287" s="7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ht="34.5" customHeight="1" x14ac:dyDescent="0.4">
      <c r="A288" s="55" t="s">
        <v>42</v>
      </c>
      <c r="B288" s="63">
        <f t="shared" ref="B288:M288" si="58">+B205*5</f>
        <v>412074.99999999994</v>
      </c>
      <c r="C288" s="63">
        <f t="shared" si="58"/>
        <v>444610</v>
      </c>
      <c r="D288" s="63">
        <f t="shared" si="58"/>
        <v>247735</v>
      </c>
      <c r="E288" s="63">
        <f t="shared" si="58"/>
        <v>229925</v>
      </c>
      <c r="F288" s="63">
        <f t="shared" si="58"/>
        <v>225510.00000000015</v>
      </c>
      <c r="G288" s="63">
        <f t="shared" si="58"/>
        <v>149970</v>
      </c>
      <c r="H288" s="63">
        <f t="shared" si="58"/>
        <v>94885</v>
      </c>
      <c r="I288" s="63">
        <f t="shared" si="58"/>
        <v>51070</v>
      </c>
      <c r="J288" s="63">
        <f t="shared" si="58"/>
        <v>77435</v>
      </c>
      <c r="K288" s="63">
        <f t="shared" si="58"/>
        <v>110070</v>
      </c>
      <c r="L288" s="63">
        <f t="shared" si="58"/>
        <v>326255</v>
      </c>
      <c r="M288" s="63">
        <f t="shared" si="58"/>
        <v>594760</v>
      </c>
      <c r="N288" s="64">
        <f t="shared" si="43"/>
        <v>2964300</v>
      </c>
      <c r="O288" s="15"/>
      <c r="P288" s="7"/>
      <c r="Q288" s="7"/>
      <c r="R288" s="7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ht="34.5" customHeight="1" x14ac:dyDescent="0.4">
      <c r="A289" s="55" t="s">
        <v>43</v>
      </c>
      <c r="B289" s="63">
        <f t="shared" ref="B289:M289" si="59">+B206*50</f>
        <v>471050</v>
      </c>
      <c r="C289" s="63">
        <f t="shared" si="59"/>
        <v>1017050</v>
      </c>
      <c r="D289" s="63">
        <f t="shared" si="59"/>
        <v>1155000</v>
      </c>
      <c r="E289" s="63">
        <f t="shared" si="59"/>
        <v>770550</v>
      </c>
      <c r="F289" s="63">
        <f t="shared" si="59"/>
        <v>626050.00000000023</v>
      </c>
      <c r="G289" s="63">
        <f t="shared" si="59"/>
        <v>799400</v>
      </c>
      <c r="H289" s="63">
        <f t="shared" si="59"/>
        <v>1149350.0000000002</v>
      </c>
      <c r="I289" s="63">
        <f t="shared" si="59"/>
        <v>651050</v>
      </c>
      <c r="J289" s="63">
        <f t="shared" si="59"/>
        <v>856050</v>
      </c>
      <c r="K289" s="63">
        <f t="shared" si="59"/>
        <v>822950</v>
      </c>
      <c r="L289" s="63">
        <f t="shared" si="59"/>
        <v>722700</v>
      </c>
      <c r="M289" s="63">
        <f t="shared" si="59"/>
        <v>1122549.9999999998</v>
      </c>
      <c r="N289" s="64">
        <f t="shared" si="43"/>
        <v>10163750</v>
      </c>
      <c r="O289" s="15"/>
      <c r="P289" s="7"/>
      <c r="Q289" s="7"/>
      <c r="R289" s="7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ht="34.5" customHeight="1" x14ac:dyDescent="0.4">
      <c r="A290" s="55" t="s">
        <v>73</v>
      </c>
      <c r="B290" s="63">
        <f t="shared" ref="B290:M290" si="60">+B207*1.3</f>
        <v>60463</v>
      </c>
      <c r="C290" s="63">
        <f t="shared" si="60"/>
        <v>58327.1</v>
      </c>
      <c r="D290" s="63">
        <f t="shared" si="60"/>
        <v>40331.199999999997</v>
      </c>
      <c r="E290" s="63">
        <f t="shared" si="60"/>
        <v>44856.5</v>
      </c>
      <c r="F290" s="63">
        <f t="shared" si="60"/>
        <v>55268.200000000004</v>
      </c>
      <c r="G290" s="63">
        <f t="shared" si="60"/>
        <v>72642.7</v>
      </c>
      <c r="H290" s="63">
        <f t="shared" si="60"/>
        <v>102697.40000000001</v>
      </c>
      <c r="I290" s="63">
        <f t="shared" si="60"/>
        <v>102103.3</v>
      </c>
      <c r="J290" s="63">
        <f t="shared" si="60"/>
        <v>85601.1</v>
      </c>
      <c r="K290" s="63">
        <f t="shared" si="60"/>
        <v>82611.100000000006</v>
      </c>
      <c r="L290" s="63">
        <f t="shared" si="60"/>
        <v>67522</v>
      </c>
      <c r="M290" s="63">
        <f t="shared" si="60"/>
        <v>60590.400000000001</v>
      </c>
      <c r="N290" s="64">
        <f t="shared" si="43"/>
        <v>833014</v>
      </c>
      <c r="O290" s="15"/>
      <c r="P290" s="7"/>
      <c r="Q290" s="7"/>
      <c r="R290" s="7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ht="34.5" customHeight="1" x14ac:dyDescent="0.4">
      <c r="A291" s="55" t="s">
        <v>74</v>
      </c>
      <c r="B291" s="63">
        <f t="shared" ref="B291:M291" si="61">+B208*8</f>
        <v>20376</v>
      </c>
      <c r="C291" s="63">
        <f t="shared" si="61"/>
        <v>18680</v>
      </c>
      <c r="D291" s="63">
        <f t="shared" si="61"/>
        <v>4336</v>
      </c>
      <c r="E291" s="63">
        <f t="shared" si="61"/>
        <v>6816</v>
      </c>
      <c r="F291" s="63">
        <f t="shared" si="61"/>
        <v>2480</v>
      </c>
      <c r="G291" s="63">
        <f t="shared" si="61"/>
        <v>5936</v>
      </c>
      <c r="H291" s="63">
        <f t="shared" si="61"/>
        <v>392</v>
      </c>
      <c r="I291" s="63">
        <f t="shared" si="61"/>
        <v>0</v>
      </c>
      <c r="J291" s="63">
        <f t="shared" si="61"/>
        <v>2120</v>
      </c>
      <c r="K291" s="63">
        <f t="shared" si="61"/>
        <v>4688</v>
      </c>
      <c r="L291" s="63">
        <f t="shared" si="61"/>
        <v>17600</v>
      </c>
      <c r="M291" s="63">
        <f t="shared" si="61"/>
        <v>56112</v>
      </c>
      <c r="N291" s="64">
        <f t="shared" si="43"/>
        <v>139536</v>
      </c>
      <c r="O291" s="15"/>
      <c r="P291" s="7"/>
      <c r="Q291" s="7"/>
      <c r="R291" s="7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ht="34.5" customHeight="1" x14ac:dyDescent="0.4">
      <c r="A292" s="55" t="s">
        <v>44</v>
      </c>
      <c r="B292" s="63">
        <f t="shared" ref="B292:M292" si="62">+B209*4.7</f>
        <v>124742.70000000001</v>
      </c>
      <c r="C292" s="63">
        <f t="shared" si="62"/>
        <v>44607.700000000004</v>
      </c>
      <c r="D292" s="63">
        <f t="shared" si="62"/>
        <v>32956.399999999994</v>
      </c>
      <c r="E292" s="63">
        <f t="shared" si="62"/>
        <v>643.9</v>
      </c>
      <c r="F292" s="63">
        <f t="shared" si="62"/>
        <v>3543.8</v>
      </c>
      <c r="G292" s="63">
        <f t="shared" si="62"/>
        <v>333.7</v>
      </c>
      <c r="H292" s="63">
        <f t="shared" si="62"/>
        <v>1292.5</v>
      </c>
      <c r="I292" s="63">
        <f t="shared" si="62"/>
        <v>723.80000000000007</v>
      </c>
      <c r="J292" s="63">
        <f t="shared" si="62"/>
        <v>2364.1</v>
      </c>
      <c r="K292" s="63">
        <f t="shared" si="62"/>
        <v>1104.5</v>
      </c>
      <c r="L292" s="63">
        <f t="shared" si="62"/>
        <v>77770.900000000009</v>
      </c>
      <c r="M292" s="63">
        <f t="shared" si="62"/>
        <v>101646.90000000001</v>
      </c>
      <c r="N292" s="64">
        <f t="shared" si="43"/>
        <v>391730.9</v>
      </c>
      <c r="O292" s="15"/>
      <c r="P292" s="7"/>
      <c r="Q292" s="7"/>
      <c r="R292" s="7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ht="34.5" customHeight="1" x14ac:dyDescent="0.4">
      <c r="A293" s="55" t="s">
        <v>109</v>
      </c>
      <c r="B293" s="63">
        <f t="shared" ref="B293:M293" si="63">+B210</f>
        <v>5900</v>
      </c>
      <c r="C293" s="63">
        <f t="shared" si="63"/>
        <v>3148</v>
      </c>
      <c r="D293" s="63">
        <f t="shared" si="63"/>
        <v>8528</v>
      </c>
      <c r="E293" s="63">
        <f t="shared" si="63"/>
        <v>8600</v>
      </c>
      <c r="F293" s="63">
        <f t="shared" si="63"/>
        <v>5624.0000000000027</v>
      </c>
      <c r="G293" s="63">
        <f t="shared" si="63"/>
        <v>10201</v>
      </c>
      <c r="H293" s="63">
        <f t="shared" si="63"/>
        <v>15898.999999999998</v>
      </c>
      <c r="I293" s="63">
        <f t="shared" si="63"/>
        <v>8524</v>
      </c>
      <c r="J293" s="63">
        <f t="shared" si="63"/>
        <v>23060</v>
      </c>
      <c r="K293" s="63">
        <f t="shared" si="63"/>
        <v>17354</v>
      </c>
      <c r="L293" s="63">
        <f t="shared" si="63"/>
        <v>16424</v>
      </c>
      <c r="M293" s="63">
        <f t="shared" si="63"/>
        <v>9245</v>
      </c>
      <c r="N293" s="64">
        <f t="shared" si="43"/>
        <v>132507</v>
      </c>
      <c r="O293" s="15"/>
      <c r="P293" s="7"/>
      <c r="Q293" s="7"/>
      <c r="R293" s="7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ht="34.5" customHeight="1" x14ac:dyDescent="0.4">
      <c r="A294" s="55" t="s">
        <v>110</v>
      </c>
      <c r="B294" s="63">
        <f t="shared" ref="B294:M294" si="64">+B211*35</f>
        <v>20930</v>
      </c>
      <c r="C294" s="63">
        <f t="shared" si="64"/>
        <v>23625</v>
      </c>
      <c r="D294" s="63">
        <f t="shared" si="64"/>
        <v>24535</v>
      </c>
      <c r="E294" s="63">
        <f t="shared" si="64"/>
        <v>25480</v>
      </c>
      <c r="F294" s="63">
        <f t="shared" si="64"/>
        <v>15820</v>
      </c>
      <c r="G294" s="63">
        <f t="shared" si="64"/>
        <v>24535</v>
      </c>
      <c r="H294" s="63">
        <f t="shared" si="64"/>
        <v>25725</v>
      </c>
      <c r="I294" s="63">
        <f t="shared" si="64"/>
        <v>28350</v>
      </c>
      <c r="J294" s="63">
        <f t="shared" si="64"/>
        <v>121030</v>
      </c>
      <c r="K294" s="63">
        <f t="shared" si="64"/>
        <v>40390</v>
      </c>
      <c r="L294" s="63">
        <f t="shared" si="64"/>
        <v>46375</v>
      </c>
      <c r="M294" s="63">
        <f t="shared" si="64"/>
        <v>10080</v>
      </c>
      <c r="N294" s="64">
        <f t="shared" si="43"/>
        <v>406875</v>
      </c>
      <c r="O294" s="15"/>
      <c r="P294" s="7"/>
      <c r="Q294" s="7"/>
      <c r="R294" s="7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ht="34.5" customHeight="1" x14ac:dyDescent="0.4">
      <c r="A295" s="55" t="s">
        <v>111</v>
      </c>
      <c r="B295" s="63">
        <f t="shared" ref="B295:M295" si="65">+B212*20</f>
        <v>13080</v>
      </c>
      <c r="C295" s="63">
        <f t="shared" si="65"/>
        <v>3940</v>
      </c>
      <c r="D295" s="63">
        <f t="shared" si="65"/>
        <v>15700</v>
      </c>
      <c r="E295" s="63">
        <f t="shared" si="65"/>
        <v>1700</v>
      </c>
      <c r="F295" s="63">
        <f t="shared" si="65"/>
        <v>1240</v>
      </c>
      <c r="G295" s="63">
        <f t="shared" si="65"/>
        <v>17040</v>
      </c>
      <c r="H295" s="63">
        <f t="shared" si="65"/>
        <v>32420</v>
      </c>
      <c r="I295" s="63">
        <f t="shared" si="65"/>
        <v>20039.999999999996</v>
      </c>
      <c r="J295" s="63">
        <f t="shared" si="65"/>
        <v>1360</v>
      </c>
      <c r="K295" s="63">
        <f t="shared" si="65"/>
        <v>25080</v>
      </c>
      <c r="L295" s="63">
        <f t="shared" si="65"/>
        <v>28420</v>
      </c>
      <c r="M295" s="63">
        <f t="shared" si="65"/>
        <v>13440</v>
      </c>
      <c r="N295" s="64">
        <f t="shared" si="43"/>
        <v>173460</v>
      </c>
      <c r="O295" s="15"/>
      <c r="P295" s="7"/>
      <c r="Q295" s="7"/>
      <c r="R295" s="7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ht="34.5" customHeight="1" x14ac:dyDescent="0.4">
      <c r="A296" s="55" t="s">
        <v>112</v>
      </c>
      <c r="B296" s="63">
        <f t="shared" ref="B296:M296" si="66">+B213*3</f>
        <v>5862</v>
      </c>
      <c r="C296" s="63">
        <f t="shared" si="66"/>
        <v>2241</v>
      </c>
      <c r="D296" s="63">
        <f t="shared" si="66"/>
        <v>2130</v>
      </c>
      <c r="E296" s="63">
        <f t="shared" si="66"/>
        <v>2994</v>
      </c>
      <c r="F296" s="63">
        <f t="shared" si="66"/>
        <v>2760</v>
      </c>
      <c r="G296" s="63">
        <f t="shared" si="66"/>
        <v>5160</v>
      </c>
      <c r="H296" s="63">
        <f t="shared" si="66"/>
        <v>2736</v>
      </c>
      <c r="I296" s="63">
        <f t="shared" si="66"/>
        <v>4197</v>
      </c>
      <c r="J296" s="63">
        <f t="shared" si="66"/>
        <v>5061</v>
      </c>
      <c r="K296" s="63">
        <f t="shared" si="66"/>
        <v>4356</v>
      </c>
      <c r="L296" s="63">
        <f t="shared" si="66"/>
        <v>2994</v>
      </c>
      <c r="M296" s="63">
        <f t="shared" si="66"/>
        <v>6963</v>
      </c>
      <c r="N296" s="64">
        <f t="shared" si="43"/>
        <v>47454</v>
      </c>
      <c r="O296" s="15"/>
      <c r="P296" s="7"/>
      <c r="Q296" s="7"/>
      <c r="R296" s="7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ht="34.5" customHeight="1" x14ac:dyDescent="0.4">
      <c r="A297" s="55" t="s">
        <v>113</v>
      </c>
      <c r="B297" s="63">
        <f t="shared" ref="B297:M297" si="67">+B214*8</f>
        <v>0</v>
      </c>
      <c r="C297" s="63">
        <f t="shared" si="67"/>
        <v>72</v>
      </c>
      <c r="D297" s="63">
        <f t="shared" si="67"/>
        <v>14832</v>
      </c>
      <c r="E297" s="63">
        <f t="shared" si="67"/>
        <v>31208</v>
      </c>
      <c r="F297" s="63">
        <f t="shared" si="67"/>
        <v>10408</v>
      </c>
      <c r="G297" s="63">
        <f t="shared" si="67"/>
        <v>287992</v>
      </c>
      <c r="H297" s="63">
        <f t="shared" si="67"/>
        <v>335896</v>
      </c>
      <c r="I297" s="63">
        <f t="shared" si="67"/>
        <v>111880</v>
      </c>
      <c r="J297" s="63">
        <f t="shared" si="67"/>
        <v>78832</v>
      </c>
      <c r="K297" s="63">
        <f t="shared" si="67"/>
        <v>45512</v>
      </c>
      <c r="L297" s="63">
        <f t="shared" si="67"/>
        <v>9632</v>
      </c>
      <c r="M297" s="63">
        <f t="shared" si="67"/>
        <v>336</v>
      </c>
      <c r="N297" s="64">
        <f t="shared" si="43"/>
        <v>926600</v>
      </c>
      <c r="O297" s="15"/>
      <c r="P297" s="7"/>
      <c r="Q297" s="7"/>
      <c r="R297" s="7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ht="34.5" customHeight="1" x14ac:dyDescent="0.4">
      <c r="A298" s="55" t="s">
        <v>114</v>
      </c>
      <c r="B298" s="63">
        <f t="shared" ref="B298:M298" si="68">+B215*150</f>
        <v>524700</v>
      </c>
      <c r="C298" s="63">
        <f t="shared" si="68"/>
        <v>981000</v>
      </c>
      <c r="D298" s="63">
        <f t="shared" si="68"/>
        <v>897600</v>
      </c>
      <c r="E298" s="63">
        <f t="shared" si="68"/>
        <v>640650</v>
      </c>
      <c r="F298" s="63">
        <f t="shared" si="68"/>
        <v>981300</v>
      </c>
      <c r="G298" s="63">
        <f t="shared" si="68"/>
        <v>1034250</v>
      </c>
      <c r="H298" s="63">
        <f t="shared" si="68"/>
        <v>541800</v>
      </c>
      <c r="I298" s="63">
        <f t="shared" si="68"/>
        <v>548100</v>
      </c>
      <c r="J298" s="63">
        <f t="shared" si="68"/>
        <v>903150</v>
      </c>
      <c r="K298" s="63">
        <f t="shared" si="68"/>
        <v>1184100</v>
      </c>
      <c r="L298" s="63">
        <f t="shared" si="68"/>
        <v>518699.99999999994</v>
      </c>
      <c r="M298" s="63">
        <f t="shared" si="68"/>
        <v>618000</v>
      </c>
      <c r="N298" s="64">
        <f t="shared" si="43"/>
        <v>9373350</v>
      </c>
      <c r="O298" s="15"/>
      <c r="P298" s="7"/>
      <c r="Q298" s="7"/>
      <c r="R298" s="7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ht="34.5" customHeight="1" x14ac:dyDescent="0.4">
      <c r="A299" s="55" t="s">
        <v>115</v>
      </c>
      <c r="B299" s="63">
        <f t="shared" ref="B299:M299" si="69">+B216</f>
        <v>32</v>
      </c>
      <c r="C299" s="63">
        <f t="shared" si="69"/>
        <v>14</v>
      </c>
      <c r="D299" s="63">
        <f t="shared" si="69"/>
        <v>21</v>
      </c>
      <c r="E299" s="63">
        <f t="shared" si="69"/>
        <v>0</v>
      </c>
      <c r="F299" s="63">
        <f t="shared" si="69"/>
        <v>3</v>
      </c>
      <c r="G299" s="63">
        <f t="shared" si="69"/>
        <v>54</v>
      </c>
      <c r="H299" s="63">
        <f t="shared" si="69"/>
        <v>325</v>
      </c>
      <c r="I299" s="63">
        <f t="shared" si="69"/>
        <v>522</v>
      </c>
      <c r="J299" s="63">
        <f t="shared" si="69"/>
        <v>659</v>
      </c>
      <c r="K299" s="63">
        <f t="shared" si="69"/>
        <v>385.00000000000006</v>
      </c>
      <c r="L299" s="63">
        <f t="shared" si="69"/>
        <v>140</v>
      </c>
      <c r="M299" s="63">
        <f t="shared" si="69"/>
        <v>11</v>
      </c>
      <c r="N299" s="64">
        <f t="shared" si="43"/>
        <v>2166</v>
      </c>
      <c r="O299" s="15"/>
      <c r="P299" s="7"/>
      <c r="Q299" s="7"/>
      <c r="R299" s="7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ht="34.5" customHeight="1" x14ac:dyDescent="0.4">
      <c r="A300" s="55" t="s">
        <v>116</v>
      </c>
      <c r="B300" s="63">
        <f t="shared" ref="B300:M300" si="70">+B217*15</f>
        <v>74805</v>
      </c>
      <c r="C300" s="63">
        <f t="shared" si="70"/>
        <v>145560</v>
      </c>
      <c r="D300" s="63">
        <f t="shared" si="70"/>
        <v>353205</v>
      </c>
      <c r="E300" s="63">
        <f t="shared" si="70"/>
        <v>104535</v>
      </c>
      <c r="F300" s="63">
        <f t="shared" si="70"/>
        <v>123675</v>
      </c>
      <c r="G300" s="63">
        <f t="shared" si="70"/>
        <v>141870</v>
      </c>
      <c r="H300" s="63">
        <f t="shared" si="70"/>
        <v>140340</v>
      </c>
      <c r="I300" s="63">
        <f t="shared" si="70"/>
        <v>488159.99999999994</v>
      </c>
      <c r="J300" s="63">
        <f t="shared" si="70"/>
        <v>192810</v>
      </c>
      <c r="K300" s="63">
        <f t="shared" si="70"/>
        <v>158970</v>
      </c>
      <c r="L300" s="63">
        <f t="shared" si="70"/>
        <v>109830.00000000001</v>
      </c>
      <c r="M300" s="63">
        <f t="shared" si="70"/>
        <v>117825</v>
      </c>
      <c r="N300" s="64">
        <f t="shared" si="43"/>
        <v>2151585</v>
      </c>
      <c r="O300" s="15"/>
      <c r="P300" s="7"/>
      <c r="Q300" s="7"/>
      <c r="R300" s="7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ht="34.5" customHeight="1" x14ac:dyDescent="0.4">
      <c r="A301" s="55" t="s">
        <v>45</v>
      </c>
      <c r="B301" s="63">
        <f t="shared" ref="B301:M301" si="71">+B218*0.6</f>
        <v>1872272.4</v>
      </c>
      <c r="C301" s="63">
        <f t="shared" si="71"/>
        <v>2125844.4</v>
      </c>
      <c r="D301" s="63">
        <f t="shared" si="71"/>
        <v>2173903.1020800001</v>
      </c>
      <c r="E301" s="63">
        <f t="shared" si="71"/>
        <v>2294706.5999999982</v>
      </c>
      <c r="F301" s="63">
        <f t="shared" si="71"/>
        <v>2314447.2000000002</v>
      </c>
      <c r="G301" s="63">
        <f t="shared" si="71"/>
        <v>2391299.3999999994</v>
      </c>
      <c r="H301" s="63">
        <f t="shared" si="71"/>
        <v>2472012.5999999996</v>
      </c>
      <c r="I301" s="63">
        <f t="shared" si="71"/>
        <v>2475506.4</v>
      </c>
      <c r="J301" s="63">
        <f t="shared" si="71"/>
        <v>2153670.6</v>
      </c>
      <c r="K301" s="63">
        <f t="shared" si="71"/>
        <v>2461273.1999999997</v>
      </c>
      <c r="L301" s="63">
        <f t="shared" si="71"/>
        <v>1769728.2000000002</v>
      </c>
      <c r="M301" s="63">
        <f t="shared" si="71"/>
        <v>2154866.4000000004</v>
      </c>
      <c r="N301" s="64">
        <f t="shared" si="43"/>
        <v>26659530.502079993</v>
      </c>
      <c r="O301" s="15"/>
      <c r="P301" s="7"/>
      <c r="Q301" s="7"/>
      <c r="R301" s="7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ht="34.5" customHeight="1" x14ac:dyDescent="0.4">
      <c r="A302" s="55" t="s">
        <v>75</v>
      </c>
      <c r="B302" s="63">
        <f t="shared" ref="B302:M302" si="72">+B219*9</f>
        <v>1343916</v>
      </c>
      <c r="C302" s="63">
        <f t="shared" si="72"/>
        <v>1460087.9999999995</v>
      </c>
      <c r="D302" s="63">
        <f t="shared" si="72"/>
        <v>1649894.94</v>
      </c>
      <c r="E302" s="63">
        <f t="shared" si="72"/>
        <v>3202623</v>
      </c>
      <c r="F302" s="63">
        <f t="shared" si="72"/>
        <v>2839175.9999999981</v>
      </c>
      <c r="G302" s="63">
        <f t="shared" si="72"/>
        <v>1855304.9999999998</v>
      </c>
      <c r="H302" s="63">
        <f t="shared" si="72"/>
        <v>2083122</v>
      </c>
      <c r="I302" s="63">
        <f t="shared" si="72"/>
        <v>2381265</v>
      </c>
      <c r="J302" s="63">
        <f t="shared" si="72"/>
        <v>1836009</v>
      </c>
      <c r="K302" s="63">
        <f t="shared" si="72"/>
        <v>1418841</v>
      </c>
      <c r="L302" s="63">
        <f t="shared" si="72"/>
        <v>1232208</v>
      </c>
      <c r="M302" s="63">
        <f t="shared" si="72"/>
        <v>1349613.0000000002</v>
      </c>
      <c r="N302" s="64">
        <f t="shared" si="43"/>
        <v>22652060.939999998</v>
      </c>
      <c r="O302" s="15"/>
      <c r="P302" s="7"/>
      <c r="Q302" s="7"/>
      <c r="R302" s="7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ht="33.75" customHeight="1" thickBot="1" x14ac:dyDescent="0.45">
      <c r="A303" s="143" t="s">
        <v>46</v>
      </c>
      <c r="B303" s="144">
        <f t="shared" ref="B303:M303" si="73">SUM(B241:B302)</f>
        <v>12109520.520000001</v>
      </c>
      <c r="C303" s="144">
        <f t="shared" si="73"/>
        <v>15276307.719999999</v>
      </c>
      <c r="D303" s="144">
        <f t="shared" si="73"/>
        <v>14699240.640079999</v>
      </c>
      <c r="E303" s="144">
        <f t="shared" si="73"/>
        <v>15835546.059999997</v>
      </c>
      <c r="F303" s="144">
        <f t="shared" si="73"/>
        <v>15258238.020000001</v>
      </c>
      <c r="G303" s="144">
        <f t="shared" si="73"/>
        <v>14317740.729999997</v>
      </c>
      <c r="H303" s="144">
        <f t="shared" si="73"/>
        <v>13790837.470000001</v>
      </c>
      <c r="I303" s="144">
        <f t="shared" si="73"/>
        <v>14487991.720000001</v>
      </c>
      <c r="J303" s="144">
        <f t="shared" si="73"/>
        <v>14938294.509999998</v>
      </c>
      <c r="K303" s="144">
        <f t="shared" si="73"/>
        <v>14246275.069999998</v>
      </c>
      <c r="L303" s="144">
        <f t="shared" si="73"/>
        <v>13862545.800000001</v>
      </c>
      <c r="M303" s="144">
        <f t="shared" si="73"/>
        <v>14053241.440000001</v>
      </c>
      <c r="N303" s="145">
        <f>SUM(N241:N302)</f>
        <v>172875779.70007998</v>
      </c>
      <c r="O303" s="15"/>
      <c r="P303" s="7"/>
      <c r="Q303" s="7"/>
      <c r="R303" s="7"/>
    </row>
    <row r="304" spans="1:31" s="69" customFormat="1" ht="14.25" customHeight="1" x14ac:dyDescent="0.35">
      <c r="A304" s="360"/>
      <c r="Z304" s="78"/>
      <c r="AA304" s="78"/>
      <c r="AB304" s="78"/>
    </row>
    <row r="305" spans="1:28" s="69" customFormat="1" ht="23.25" x14ac:dyDescent="0.35">
      <c r="A305" s="437" t="s">
        <v>321</v>
      </c>
      <c r="Z305" s="78"/>
      <c r="AA305" s="78"/>
      <c r="AB305" s="78"/>
    </row>
    <row r="306" spans="1:28" s="68" customFormat="1" ht="60" customHeight="1" x14ac:dyDescent="0.3">
      <c r="A306" s="472" t="s">
        <v>323</v>
      </c>
      <c r="B306" s="472"/>
      <c r="C306" s="472"/>
      <c r="D306" s="472"/>
      <c r="E306" s="472"/>
      <c r="F306" s="472"/>
      <c r="G306" s="472"/>
      <c r="H306" s="472"/>
      <c r="I306" s="472"/>
      <c r="J306" s="472"/>
      <c r="K306" s="472"/>
      <c r="L306" s="472"/>
      <c r="M306" s="472"/>
      <c r="N306" s="472"/>
      <c r="Z306" s="76"/>
      <c r="AA306" s="77"/>
      <c r="AB306" s="77"/>
    </row>
    <row r="307" spans="1:28" s="66" customFormat="1" x14ac:dyDescent="0.4">
      <c r="A307" s="437" t="s">
        <v>322</v>
      </c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15"/>
    </row>
  </sheetData>
  <sheetProtection formatCells="0" formatColumns="0" formatRows="0" insertColumns="0" insertRows="0" insertHyperlinks="0" deleteColumns="0" deleteRows="0" sort="0" autoFilter="0" pivotTables="0"/>
  <mergeCells count="14">
    <mergeCell ref="A2:N2"/>
    <mergeCell ref="A76:N76"/>
    <mergeCell ref="A230:N230"/>
    <mergeCell ref="A154:N154"/>
    <mergeCell ref="A155:N155"/>
    <mergeCell ref="A306:N306"/>
    <mergeCell ref="A237:N237"/>
    <mergeCell ref="A238:N238"/>
    <mergeCell ref="A4:N4"/>
    <mergeCell ref="A5:N5"/>
    <mergeCell ref="A78:N78"/>
    <mergeCell ref="A79:N79"/>
    <mergeCell ref="A152:N152"/>
    <mergeCell ref="A235:N235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1" manualBreakCount="1">
    <brk id="228" max="1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3DE-C861-4E2B-8F1B-276FF763AFF4}">
  <dimension ref="A1:AG362"/>
  <sheetViews>
    <sheetView zoomScale="43" zoomScaleNormal="43" zoomScaleSheetLayoutView="50" zoomScalePageLayoutView="40" workbookViewId="0">
      <selection activeCell="A311" sqref="A311:A313"/>
    </sheetView>
  </sheetViews>
  <sheetFormatPr baseColWidth="10" defaultRowHeight="26.25" x14ac:dyDescent="0.4"/>
  <cols>
    <col min="1" max="1" width="24" style="164" customWidth="1"/>
    <col min="2" max="2" width="26.5703125" style="164" customWidth="1"/>
    <col min="3" max="3" width="22.42578125" style="164" customWidth="1"/>
    <col min="4" max="4" width="23.85546875" style="164" customWidth="1"/>
    <col min="5" max="5" width="23.28515625" style="164" customWidth="1"/>
    <col min="6" max="6" width="24" style="164" customWidth="1"/>
    <col min="7" max="7" width="25.28515625" style="164" customWidth="1"/>
    <col min="8" max="8" width="25.5703125" style="164" customWidth="1"/>
    <col min="9" max="9" width="26.28515625" style="164" customWidth="1"/>
    <col min="10" max="10" width="24.7109375" style="164" customWidth="1"/>
    <col min="11" max="11" width="25.28515625" style="164" customWidth="1"/>
    <col min="12" max="12" width="27.5703125" style="164" customWidth="1"/>
    <col min="13" max="13" width="26.85546875" style="164" customWidth="1"/>
    <col min="14" max="14" width="32.28515625" style="164" customWidth="1"/>
    <col min="15" max="15" width="27.85546875" style="303" customWidth="1"/>
    <col min="16" max="16" width="28.5703125" style="304" customWidth="1"/>
    <col min="17" max="17" width="21.5703125" style="305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308"/>
      <c r="P1" s="309"/>
      <c r="Q1" s="205"/>
      <c r="R1" s="172"/>
      <c r="S1" s="172"/>
      <c r="T1" s="172"/>
      <c r="X1" s="173"/>
      <c r="Y1" s="173"/>
      <c r="Z1" s="173"/>
      <c r="AA1" s="313"/>
      <c r="AB1" s="313"/>
      <c r="AC1" s="313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308"/>
      <c r="P2" s="309"/>
      <c r="Q2" s="205"/>
      <c r="R2" s="172"/>
      <c r="S2" s="172"/>
      <c r="T2" s="172"/>
      <c r="X2" s="173"/>
      <c r="Y2" s="173"/>
      <c r="Z2" s="173"/>
      <c r="AA2" s="313"/>
      <c r="AB2" s="313"/>
      <c r="AC2" s="313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308"/>
      <c r="P3" s="309"/>
      <c r="Q3" s="205"/>
      <c r="R3" s="172"/>
      <c r="S3" s="172"/>
      <c r="T3" s="172"/>
      <c r="X3" s="173"/>
      <c r="Y3" s="173"/>
      <c r="Z3" s="173"/>
      <c r="AA3" s="313"/>
      <c r="AB3" s="313"/>
      <c r="AC3" s="313"/>
    </row>
    <row r="4" spans="1:29" s="171" customFormat="1" x14ac:dyDescent="0.4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308"/>
      <c r="P4" s="309"/>
      <c r="Q4" s="205"/>
      <c r="R4" s="172"/>
      <c r="S4" s="172"/>
      <c r="T4" s="172"/>
      <c r="X4" s="173"/>
      <c r="Y4" s="173"/>
      <c r="Z4" s="173"/>
      <c r="AA4" s="313"/>
      <c r="AB4" s="313"/>
      <c r="AC4" s="313"/>
    </row>
    <row r="5" spans="1:29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29" ht="17.100000000000001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308"/>
      <c r="P6" s="309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313"/>
    </row>
    <row r="7" spans="1:29" ht="18.75" customHeight="1" x14ac:dyDescent="0.4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56"/>
      <c r="O7" s="308"/>
      <c r="P7" s="309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313"/>
    </row>
    <row r="8" spans="1:29" ht="33.75" x14ac:dyDescent="0.5">
      <c r="A8" s="487" t="s">
        <v>149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308"/>
      <c r="P8" s="309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313"/>
    </row>
    <row r="9" spans="1:29" x14ac:dyDescent="0.4">
      <c r="A9" s="467" t="s">
        <v>99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308"/>
      <c r="P9" s="309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313"/>
    </row>
    <row r="10" spans="1:29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308"/>
      <c r="P10" s="309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313"/>
    </row>
    <row r="11" spans="1:29" ht="4.5" customHeight="1" thickBot="1" x14ac:dyDescent="0.4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308"/>
      <c r="P11" s="309"/>
      <c r="Q11" s="205"/>
      <c r="R11" s="172"/>
      <c r="S11" s="172"/>
      <c r="T11" s="172"/>
      <c r="U11" s="171"/>
      <c r="V11" s="171"/>
      <c r="W11" s="171"/>
      <c r="X11" s="173"/>
      <c r="Y11" s="173"/>
      <c r="Z11" s="173"/>
      <c r="AA11" s="313"/>
    </row>
    <row r="12" spans="1:29" s="158" customFormat="1" ht="44.25" customHeight="1" x14ac:dyDescent="0.35">
      <c r="A12" s="318" t="s">
        <v>1</v>
      </c>
      <c r="B12" s="319" t="s">
        <v>2</v>
      </c>
      <c r="C12" s="319" t="s">
        <v>3</v>
      </c>
      <c r="D12" s="319" t="s">
        <v>4</v>
      </c>
      <c r="E12" s="319" t="s">
        <v>5</v>
      </c>
      <c r="F12" s="319" t="s">
        <v>6</v>
      </c>
      <c r="G12" s="319" t="s">
        <v>7</v>
      </c>
      <c r="H12" s="319" t="s">
        <v>8</v>
      </c>
      <c r="I12" s="319" t="s">
        <v>9</v>
      </c>
      <c r="J12" s="319" t="s">
        <v>10</v>
      </c>
      <c r="K12" s="319" t="s">
        <v>11</v>
      </c>
      <c r="L12" s="319" t="s">
        <v>12</v>
      </c>
      <c r="M12" s="319" t="s">
        <v>13</v>
      </c>
      <c r="N12" s="320" t="s">
        <v>14</v>
      </c>
      <c r="O12" s="308"/>
      <c r="P12" s="309"/>
      <c r="Q12" s="205"/>
      <c r="R12" s="191"/>
      <c r="S12" s="191"/>
      <c r="T12" s="191"/>
      <c r="U12" s="188"/>
      <c r="V12" s="188"/>
      <c r="W12" s="188"/>
      <c r="X12" s="192"/>
      <c r="Y12" s="192"/>
      <c r="Z12" s="192"/>
      <c r="AA12" s="314"/>
      <c r="AB12" s="159"/>
      <c r="AC12" s="159"/>
    </row>
    <row r="13" spans="1:29" s="158" customFormat="1" ht="33.75" customHeight="1" x14ac:dyDescent="0.4">
      <c r="A13" s="160" t="s">
        <v>128</v>
      </c>
      <c r="B13" s="56">
        <f>+[7]ENERO!J8</f>
        <v>479889</v>
      </c>
      <c r="C13" s="56">
        <f>+[7]FEBRERO!J8</f>
        <v>257732</v>
      </c>
      <c r="D13" s="56">
        <f>+[7]MARZO!J8</f>
        <v>31870</v>
      </c>
      <c r="E13" s="56">
        <f>+[7]ABRIL!J8</f>
        <v>192909</v>
      </c>
      <c r="F13" s="56">
        <f>+[7]MAYO!J8</f>
        <v>506367</v>
      </c>
      <c r="G13" s="56">
        <f>+[7]JUNIO!J8</f>
        <v>445879</v>
      </c>
      <c r="H13" s="56">
        <f>+[7]JULIO!J8</f>
        <v>358955</v>
      </c>
      <c r="I13" s="56">
        <f>+[7]AGOSTO!J8</f>
        <v>205319</v>
      </c>
      <c r="J13" s="56">
        <f>+[7]SEPTIEMBRE!J8</f>
        <v>67301</v>
      </c>
      <c r="K13" s="56">
        <f>+[7]OCTUBRE!J8</f>
        <v>40598</v>
      </c>
      <c r="L13" s="56">
        <f>+[7]NOVIEMBRE!J8</f>
        <v>28707</v>
      </c>
      <c r="M13" s="56">
        <f>+[7]DICIEMBRE!J8</f>
        <v>456297</v>
      </c>
      <c r="N13" s="57">
        <f>SUM(B13:M13)</f>
        <v>3071823</v>
      </c>
      <c r="O13" s="227"/>
      <c r="P13" s="204"/>
      <c r="Q13" s="299"/>
      <c r="R13" s="180"/>
      <c r="S13" s="180"/>
      <c r="T13" s="180"/>
      <c r="U13" s="189"/>
      <c r="V13" s="189"/>
      <c r="W13" s="189"/>
      <c r="X13" s="190"/>
      <c r="Y13" s="190"/>
      <c r="Z13" s="190"/>
      <c r="AA13" s="315"/>
      <c r="AB13" s="148"/>
      <c r="AC13" s="148"/>
    </row>
    <row r="14" spans="1:29" s="158" customFormat="1" ht="33.75" customHeight="1" x14ac:dyDescent="0.4">
      <c r="A14" s="160" t="s">
        <v>61</v>
      </c>
      <c r="B14" s="56">
        <f>+[7]ENERO!J9</f>
        <v>26589.000000000004</v>
      </c>
      <c r="C14" s="56">
        <f>+[7]FEBRERO!J9</f>
        <v>21773</v>
      </c>
      <c r="D14" s="56">
        <f>+[7]MARZO!J9</f>
        <v>22431.962126109622</v>
      </c>
      <c r="E14" s="56">
        <f>+[7]ABRIL!J9</f>
        <v>31322.915721659352</v>
      </c>
      <c r="F14" s="56">
        <f>+[7]MAYO!J9</f>
        <v>49521</v>
      </c>
      <c r="G14" s="56">
        <f>+[7]JUNIO!J9</f>
        <v>48521</v>
      </c>
      <c r="H14" s="56">
        <f>+[7]JULIO!J9</f>
        <v>26985.40723401526</v>
      </c>
      <c r="I14" s="56">
        <f>+[7]AGOSTO!J9</f>
        <v>26541</v>
      </c>
      <c r="J14" s="56">
        <f>+[7]SEPTIEMBRE!J9</f>
        <v>28547</v>
      </c>
      <c r="K14" s="56">
        <f>+[7]OCTUBRE!J9</f>
        <v>28287</v>
      </c>
      <c r="L14" s="56">
        <f>+[7]NOVIEMBRE!J9</f>
        <v>35480</v>
      </c>
      <c r="M14" s="56">
        <f>+[7]DICIEMBRE!J9</f>
        <v>24214</v>
      </c>
      <c r="N14" s="57">
        <f t="shared" ref="N14:N74" si="0">SUM(B14:M14)</f>
        <v>370213.28508178424</v>
      </c>
      <c r="O14" s="227"/>
      <c r="P14" s="204"/>
      <c r="Q14" s="299"/>
      <c r="R14" s="180"/>
      <c r="S14" s="180"/>
      <c r="T14" s="180"/>
      <c r="U14" s="189"/>
      <c r="V14" s="189"/>
      <c r="W14" s="189"/>
      <c r="X14" s="190"/>
      <c r="Y14" s="190"/>
      <c r="Z14" s="190"/>
      <c r="AA14" s="315"/>
      <c r="AB14" s="148"/>
      <c r="AC14" s="148"/>
    </row>
    <row r="15" spans="1:29" s="158" customFormat="1" ht="33.75" customHeight="1" x14ac:dyDescent="0.4">
      <c r="A15" s="160" t="s">
        <v>15</v>
      </c>
      <c r="B15" s="56">
        <f>+[7]ENERO!J10</f>
        <v>322</v>
      </c>
      <c r="C15" s="56">
        <f>+[7]FEBRERO!J10</f>
        <v>283</v>
      </c>
      <c r="D15" s="56">
        <f>+[7]MARZO!J10</f>
        <v>0</v>
      </c>
      <c r="E15" s="56">
        <f>+[7]ABRIL!J10</f>
        <v>642</v>
      </c>
      <c r="F15" s="56">
        <f>+[7]MAYO!J10</f>
        <v>326</v>
      </c>
      <c r="G15" s="56">
        <f>+[7]JUNIO!J10</f>
        <v>216</v>
      </c>
      <c r="H15" s="56">
        <f>+[7]JULIO!J10</f>
        <v>226</v>
      </c>
      <c r="I15" s="56">
        <f>+[7]AGOSTO!J10</f>
        <v>357</v>
      </c>
      <c r="J15" s="56">
        <f>+[7]SEPTIEMBRE!J10</f>
        <v>321</v>
      </c>
      <c r="K15" s="56">
        <f>+[7]OCTUBRE!J10</f>
        <v>240</v>
      </c>
      <c r="L15" s="56">
        <f>+[7]NOVIEMBRE!J10</f>
        <v>0</v>
      </c>
      <c r="M15" s="56">
        <f>+[7]DICIEMBRE!J10</f>
        <v>52</v>
      </c>
      <c r="N15" s="57">
        <f t="shared" si="0"/>
        <v>2985</v>
      </c>
      <c r="O15" s="227"/>
      <c r="P15" s="204"/>
      <c r="Q15" s="299">
        <f>+P15/9</f>
        <v>0</v>
      </c>
      <c r="R15" s="180"/>
      <c r="S15" s="180"/>
      <c r="T15" s="180"/>
      <c r="U15" s="189"/>
      <c r="V15" s="189"/>
      <c r="W15" s="189"/>
      <c r="X15" s="190"/>
      <c r="Y15" s="190"/>
      <c r="Z15" s="190"/>
      <c r="AA15" s="315"/>
      <c r="AB15" s="148"/>
      <c r="AC15" s="148"/>
    </row>
    <row r="16" spans="1:29" s="158" customFormat="1" ht="33.75" customHeight="1" x14ac:dyDescent="0.4">
      <c r="A16" s="160" t="s">
        <v>16</v>
      </c>
      <c r="B16" s="56">
        <f>+[7]ENERO!J11</f>
        <v>424.52380952380952</v>
      </c>
      <c r="C16" s="56">
        <f>+[7]FEBRERO!J11</f>
        <v>625</v>
      </c>
      <c r="D16" s="56">
        <f>+[7]MARZO!J11</f>
        <v>223</v>
      </c>
      <c r="E16" s="56">
        <f>+[7]ABRIL!J11</f>
        <v>303.12068965517244</v>
      </c>
      <c r="F16" s="56">
        <f>+[7]MAYO!J11</f>
        <v>98</v>
      </c>
      <c r="G16" s="56">
        <f>+[7]JUNIO!J11</f>
        <v>250</v>
      </c>
      <c r="H16" s="56">
        <f>+[7]JULIO!J11</f>
        <v>425</v>
      </c>
      <c r="I16" s="56">
        <f>+[7]AGOSTO!J11</f>
        <v>256</v>
      </c>
      <c r="J16" s="56">
        <f>+[7]SEPTIEMBRE!J11</f>
        <v>68</v>
      </c>
      <c r="K16" s="56">
        <f>+[7]OCTUBRE!J11</f>
        <v>1051</v>
      </c>
      <c r="L16" s="56">
        <f>+[7]NOVIEMBRE!J11</f>
        <v>1377</v>
      </c>
      <c r="M16" s="56">
        <f>+[7]DICIEMBRE!J11</f>
        <v>354</v>
      </c>
      <c r="N16" s="57">
        <f t="shared" si="0"/>
        <v>5454.6444991789822</v>
      </c>
      <c r="O16" s="227"/>
      <c r="P16" s="204"/>
      <c r="Q16" s="299"/>
      <c r="R16" s="180"/>
      <c r="S16" s="180"/>
      <c r="T16" s="180"/>
      <c r="U16" s="189"/>
      <c r="V16" s="189"/>
      <c r="W16" s="189"/>
      <c r="X16" s="190"/>
      <c r="Y16" s="190"/>
      <c r="Z16" s="190"/>
      <c r="AA16" s="315"/>
      <c r="AB16" s="148"/>
      <c r="AC16" s="148"/>
    </row>
    <row r="17" spans="1:29" s="158" customFormat="1" ht="33.75" customHeight="1" x14ac:dyDescent="0.4">
      <c r="A17" s="160" t="s">
        <v>62</v>
      </c>
      <c r="B17" s="56">
        <f>+[7]ENERO!J12</f>
        <v>3210.3916957026718</v>
      </c>
      <c r="C17" s="56">
        <f>+[7]FEBRERO!J12</f>
        <v>4367</v>
      </c>
      <c r="D17" s="56">
        <f>+[7]MARZO!J12</f>
        <v>5454.3426017342363</v>
      </c>
      <c r="E17" s="56">
        <f>+[7]ABRIL!J12</f>
        <v>4008.7102983638115</v>
      </c>
      <c r="F17" s="56">
        <f>+[7]MAYO!J12</f>
        <v>10786.291473100555</v>
      </c>
      <c r="G17" s="56">
        <f>+[7]JUNIO!J12</f>
        <v>8851.7099318752244</v>
      </c>
      <c r="H17" s="56">
        <f>+[7]JULIO!J12</f>
        <v>6654.1309846431795</v>
      </c>
      <c r="I17" s="56">
        <f>+[7]AGOSTO!J12</f>
        <v>4276.6425875085797</v>
      </c>
      <c r="J17" s="56">
        <f>+[7]SEPTIEMBRE!J12</f>
        <v>7211.0412772585669</v>
      </c>
      <c r="K17" s="56">
        <f>+[7]OCTUBRE!J12</f>
        <v>10458</v>
      </c>
      <c r="L17" s="56">
        <f>+[7]NOVIEMBRE!J12</f>
        <v>2533</v>
      </c>
      <c r="M17" s="56">
        <f>+[7]DICIEMBRE!J12</f>
        <v>1201</v>
      </c>
      <c r="N17" s="57">
        <f t="shared" si="0"/>
        <v>69012.260850186838</v>
      </c>
      <c r="O17" s="227"/>
      <c r="P17" s="204"/>
      <c r="Q17" s="299"/>
      <c r="R17" s="180"/>
      <c r="S17" s="180"/>
      <c r="T17" s="180"/>
      <c r="U17" s="189"/>
      <c r="V17" s="189"/>
      <c r="W17" s="189"/>
      <c r="X17" s="190"/>
      <c r="Y17" s="190"/>
      <c r="Z17" s="190"/>
      <c r="AA17" s="315"/>
      <c r="AB17" s="148"/>
      <c r="AC17" s="148"/>
    </row>
    <row r="18" spans="1:29" s="158" customFormat="1" ht="33.75" customHeight="1" x14ac:dyDescent="0.4">
      <c r="A18" s="160" t="s">
        <v>63</v>
      </c>
      <c r="B18" s="56">
        <f>+[7]ENERO!J13</f>
        <v>16356</v>
      </c>
      <c r="C18" s="56">
        <f>+[7]FEBRERO!J13</f>
        <v>4351.484592928965</v>
      </c>
      <c r="D18" s="56">
        <f>+[7]MARZO!J13</f>
        <v>4189.9999999999991</v>
      </c>
      <c r="E18" s="56">
        <f>+[7]ABRIL!J13</f>
        <v>16854.424240799948</v>
      </c>
      <c r="F18" s="56">
        <f>+[7]MAYO!J13</f>
        <v>19457</v>
      </c>
      <c r="G18" s="56">
        <f>+[7]JUNIO!J13</f>
        <v>3998</v>
      </c>
      <c r="H18" s="56">
        <f>+[7]JULIO!J13</f>
        <v>1898</v>
      </c>
      <c r="I18" s="56">
        <f>+[7]AGOSTO!J13</f>
        <v>5531</v>
      </c>
      <c r="J18" s="56">
        <f>+[7]SEPTIEMBRE!J13</f>
        <v>70344.101570415398</v>
      </c>
      <c r="K18" s="56">
        <f>+[7]OCTUBRE!J13</f>
        <v>6303</v>
      </c>
      <c r="L18" s="56">
        <f>+[7]NOVIEMBRE!J13</f>
        <v>35086</v>
      </c>
      <c r="M18" s="56">
        <f>+[7]DICIEMBRE!J13</f>
        <v>89987</v>
      </c>
      <c r="N18" s="57">
        <f t="shared" si="0"/>
        <v>274356.0104041443</v>
      </c>
      <c r="O18" s="227"/>
      <c r="P18" s="204"/>
      <c r="Q18" s="299"/>
      <c r="R18" s="180"/>
      <c r="S18" s="180"/>
      <c r="T18" s="180"/>
      <c r="U18" s="189"/>
      <c r="V18" s="189"/>
      <c r="W18" s="189"/>
      <c r="X18" s="190"/>
      <c r="Y18" s="190"/>
      <c r="Z18" s="190"/>
      <c r="AA18" s="315"/>
      <c r="AB18" s="148"/>
      <c r="AC18" s="148"/>
    </row>
    <row r="19" spans="1:29" s="158" customFormat="1" ht="33.75" customHeight="1" x14ac:dyDescent="0.4">
      <c r="A19" s="160" t="s">
        <v>17</v>
      </c>
      <c r="B19" s="56">
        <f>+[7]ENERO!J14</f>
        <v>32143.999999999996</v>
      </c>
      <c r="C19" s="56">
        <f>+[7]FEBRERO!J14</f>
        <v>3481</v>
      </c>
      <c r="D19" s="56">
        <f>+[7]MARZO!J14</f>
        <v>2076</v>
      </c>
      <c r="E19" s="56">
        <f>+[7]ABRIL!J14</f>
        <v>28708.127826309632</v>
      </c>
      <c r="F19" s="56">
        <f>+[7]MAYO!J14</f>
        <v>28544.63007318696</v>
      </c>
      <c r="G19" s="56">
        <f>+[7]JUNIO!J14</f>
        <v>7321</v>
      </c>
      <c r="H19" s="56">
        <f>+[7]JULIO!J14</f>
        <v>2507</v>
      </c>
      <c r="I19" s="56">
        <f>+[7]AGOSTO!J14</f>
        <v>3211.3787951041168</v>
      </c>
      <c r="J19" s="56">
        <f>+[7]SEPTIEMBRE!J14</f>
        <v>29020.497178187572</v>
      </c>
      <c r="K19" s="56">
        <f>+[7]OCTUBRE!J14</f>
        <v>20175</v>
      </c>
      <c r="L19" s="56">
        <f>+[7]NOVIEMBRE!J14</f>
        <v>34485</v>
      </c>
      <c r="M19" s="56">
        <f>+[7]DICIEMBRE!J14</f>
        <v>84415</v>
      </c>
      <c r="N19" s="57">
        <f t="shared" si="0"/>
        <v>276088.63387278828</v>
      </c>
      <c r="O19" s="227"/>
      <c r="P19" s="204"/>
      <c r="Q19" s="299"/>
      <c r="R19" s="180"/>
      <c r="S19" s="180"/>
      <c r="T19" s="180"/>
      <c r="U19" s="189"/>
      <c r="V19" s="189"/>
      <c r="W19" s="189"/>
      <c r="X19" s="190"/>
      <c r="Y19" s="190"/>
      <c r="Z19" s="190"/>
      <c r="AA19" s="315"/>
      <c r="AB19" s="148"/>
      <c r="AC19" s="148"/>
    </row>
    <row r="20" spans="1:29" s="158" customFormat="1" ht="33.75" customHeight="1" x14ac:dyDescent="0.4">
      <c r="A20" s="160" t="s">
        <v>18</v>
      </c>
      <c r="B20" s="56">
        <f>+[7]ENERO!J15</f>
        <v>625</v>
      </c>
      <c r="C20" s="56">
        <f>+[7]FEBRERO!J15</f>
        <v>358.99999999999994</v>
      </c>
      <c r="D20" s="56">
        <f>+[7]MARZO!J15</f>
        <v>287</v>
      </c>
      <c r="E20" s="56">
        <f>+[7]ABRIL!J15</f>
        <v>874</v>
      </c>
      <c r="F20" s="56">
        <f>+[7]MAYO!J15</f>
        <v>621</v>
      </c>
      <c r="G20" s="56">
        <f>+[7]JUNIO!J15</f>
        <v>368</v>
      </c>
      <c r="H20" s="56">
        <f>+[7]JULIO!J15</f>
        <v>685</v>
      </c>
      <c r="I20" s="56">
        <f>+[7]AGOSTO!J15</f>
        <v>125</v>
      </c>
      <c r="J20" s="56">
        <f>+[7]SEPTIEMBRE!J15</f>
        <v>487</v>
      </c>
      <c r="K20" s="56">
        <f>+[7]OCTUBRE!J15</f>
        <v>245</v>
      </c>
      <c r="L20" s="56">
        <f>+[7]NOVIEMBRE!J15</f>
        <v>459</v>
      </c>
      <c r="M20" s="56">
        <f>+[7]DICIEMBRE!J15</f>
        <v>489</v>
      </c>
      <c r="N20" s="57">
        <f t="shared" si="0"/>
        <v>5624</v>
      </c>
      <c r="O20" s="227"/>
      <c r="P20" s="204"/>
      <c r="Q20" s="299"/>
      <c r="R20" s="180"/>
      <c r="S20" s="180"/>
      <c r="T20" s="180"/>
      <c r="U20" s="189"/>
      <c r="V20" s="189"/>
      <c r="W20" s="189"/>
      <c r="X20" s="190"/>
      <c r="Y20" s="190"/>
      <c r="Z20" s="190"/>
      <c r="AA20" s="315"/>
      <c r="AB20" s="148"/>
      <c r="AC20" s="148"/>
    </row>
    <row r="21" spans="1:29" s="158" customFormat="1" ht="33.75" customHeight="1" x14ac:dyDescent="0.4">
      <c r="A21" s="160" t="s">
        <v>64</v>
      </c>
      <c r="B21" s="56">
        <f>+[7]ENERO!J16</f>
        <v>6240.9999999999991</v>
      </c>
      <c r="C21" s="56">
        <f>+[7]FEBRERO!J16</f>
        <v>5504</v>
      </c>
      <c r="D21" s="56">
        <f>+[7]MARZO!J16</f>
        <v>8201</v>
      </c>
      <c r="E21" s="56">
        <f>+[7]ABRIL!J16</f>
        <v>30131.931401632821</v>
      </c>
      <c r="F21" s="56">
        <f>+[7]MAYO!J16</f>
        <v>25496.726149856695</v>
      </c>
      <c r="G21" s="56">
        <f>+[7]JUNIO!J16</f>
        <v>23335</v>
      </c>
      <c r="H21" s="56">
        <f>+[7]JULIO!J16</f>
        <v>7886.0638056883963</v>
      </c>
      <c r="I21" s="56">
        <f>+[7]AGOSTO!J16</f>
        <v>12141.940756930864</v>
      </c>
      <c r="J21" s="56">
        <f>+[7]SEPTIEMBRE!J16</f>
        <v>6965</v>
      </c>
      <c r="K21" s="56">
        <f>+[7]OCTUBRE!J16</f>
        <v>7294</v>
      </c>
      <c r="L21" s="56">
        <f>+[7]NOVIEMBRE!J16</f>
        <v>71166</v>
      </c>
      <c r="M21" s="56">
        <f>+[7]DICIEMBRE!J16</f>
        <v>5321</v>
      </c>
      <c r="N21" s="57">
        <f t="shared" si="0"/>
        <v>209683.66211410877</v>
      </c>
      <c r="O21" s="227"/>
      <c r="P21" s="204"/>
      <c r="Q21" s="299"/>
      <c r="R21" s="180"/>
      <c r="S21" s="180"/>
      <c r="T21" s="180"/>
      <c r="U21" s="189"/>
      <c r="V21" s="189"/>
      <c r="W21" s="189"/>
      <c r="X21" s="190"/>
      <c r="Y21" s="190"/>
      <c r="Z21" s="190"/>
      <c r="AA21" s="315"/>
      <c r="AB21" s="148"/>
      <c r="AC21" s="148"/>
    </row>
    <row r="22" spans="1:29" s="158" customFormat="1" ht="33.75" customHeight="1" x14ac:dyDescent="0.4">
      <c r="A22" s="160" t="s">
        <v>100</v>
      </c>
      <c r="B22" s="56">
        <f>+[7]ENERO!J17</f>
        <v>110</v>
      </c>
      <c r="C22" s="56">
        <f>+[7]FEBRERO!J17</f>
        <v>108</v>
      </c>
      <c r="D22" s="56">
        <f>+[7]MARZO!J17</f>
        <v>245</v>
      </c>
      <c r="E22" s="56">
        <f>+[7]ABRIL!J17</f>
        <v>24</v>
      </c>
      <c r="F22" s="56">
        <f>+[7]MAYO!J17</f>
        <v>78</v>
      </c>
      <c r="G22" s="56">
        <f>+[7]JUNIO!J17</f>
        <v>112</v>
      </c>
      <c r="H22" s="56">
        <f>+[7]JULIO!J17</f>
        <v>84.8125</v>
      </c>
      <c r="I22" s="56">
        <f>+[7]AGOSTO!J17</f>
        <v>98</v>
      </c>
      <c r="J22" s="56">
        <f>+[7]SEPTIEMBRE!J17</f>
        <v>281</v>
      </c>
      <c r="K22" s="56">
        <f>+[7]OCTUBRE!J17</f>
        <v>18</v>
      </c>
      <c r="L22" s="56">
        <f>+[7]NOVIEMBRE!J17</f>
        <v>268</v>
      </c>
      <c r="M22" s="56">
        <f>+[7]DICIEMBRE!J17</f>
        <v>96</v>
      </c>
      <c r="N22" s="57">
        <f t="shared" si="0"/>
        <v>1522.8125</v>
      </c>
      <c r="O22" s="227"/>
      <c r="P22" s="204"/>
      <c r="Q22" s="299"/>
      <c r="R22" s="180"/>
      <c r="S22" s="180"/>
      <c r="T22" s="180"/>
      <c r="U22" s="189"/>
      <c r="V22" s="189"/>
      <c r="W22" s="189"/>
      <c r="X22" s="190"/>
      <c r="Y22" s="190"/>
      <c r="Z22" s="190"/>
      <c r="AA22" s="315"/>
      <c r="AB22" s="148"/>
      <c r="AC22" s="148"/>
    </row>
    <row r="23" spans="1:29" s="158" customFormat="1" ht="33.75" customHeight="1" x14ac:dyDescent="0.4">
      <c r="A23" s="160" t="s">
        <v>19</v>
      </c>
      <c r="B23" s="56">
        <f>+[7]ENERO!J18</f>
        <v>11540.754856298989</v>
      </c>
      <c r="C23" s="56">
        <f>+[7]FEBRERO!J18</f>
        <v>9111</v>
      </c>
      <c r="D23" s="56">
        <f>+[7]MARZO!J18</f>
        <v>8606.7468095684781</v>
      </c>
      <c r="E23" s="56">
        <f>+[7]ABRIL!J18</f>
        <v>5803.0234694208166</v>
      </c>
      <c r="F23" s="56">
        <f>+[7]MAYO!J18</f>
        <v>6325.9239965841152</v>
      </c>
      <c r="G23" s="56">
        <f>+[7]JUNIO!J18</f>
        <v>8989.1607460035539</v>
      </c>
      <c r="H23" s="56">
        <f>+[7]JULIO!J18</f>
        <v>9787.0000000000018</v>
      </c>
      <c r="I23" s="56">
        <f>+[7]AGOSTO!J18</f>
        <v>7438</v>
      </c>
      <c r="J23" s="56">
        <f>+[7]SEPTIEMBRE!J18</f>
        <v>9361</v>
      </c>
      <c r="K23" s="56">
        <f>+[7]OCTUBRE!J18</f>
        <v>7778</v>
      </c>
      <c r="L23" s="56">
        <f>+[7]NOVIEMBRE!J18</f>
        <v>12466</v>
      </c>
      <c r="M23" s="56">
        <f>+[7]DICIEMBRE!J18</f>
        <v>7402</v>
      </c>
      <c r="N23" s="57">
        <f t="shared" si="0"/>
        <v>104608.60987787595</v>
      </c>
      <c r="O23" s="227"/>
      <c r="P23" s="204"/>
      <c r="Q23" s="299"/>
      <c r="R23" s="180"/>
      <c r="S23" s="180"/>
      <c r="T23" s="180"/>
      <c r="U23" s="189"/>
      <c r="V23" s="189"/>
      <c r="W23" s="189"/>
      <c r="X23" s="190"/>
      <c r="Y23" s="190"/>
      <c r="Z23" s="190"/>
      <c r="AA23" s="315"/>
      <c r="AB23" s="148"/>
      <c r="AC23" s="148"/>
    </row>
    <row r="24" spans="1:29" s="158" customFormat="1" ht="33.75" customHeight="1" x14ac:dyDescent="0.4">
      <c r="A24" s="160" t="s">
        <v>20</v>
      </c>
      <c r="B24" s="56">
        <f>+[7]ENERO!J19</f>
        <v>4585</v>
      </c>
      <c r="C24" s="56">
        <f>+[7]FEBRERO!J19</f>
        <v>6584</v>
      </c>
      <c r="D24" s="56">
        <f>+[7]MARZO!J19</f>
        <v>6639.9999999999964</v>
      </c>
      <c r="E24" s="56">
        <f>+[7]ABRIL!J19</f>
        <v>4071</v>
      </c>
      <c r="F24" s="56">
        <f>+[7]MAYO!J19</f>
        <v>4878.1714922048996</v>
      </c>
      <c r="G24" s="56">
        <f>+[7]JUNIO!J19</f>
        <v>4998.1012947448589</v>
      </c>
      <c r="H24" s="56">
        <f>+[7]JULIO!J19</f>
        <v>3251</v>
      </c>
      <c r="I24" s="56">
        <f>+[7]AGOSTO!J19</f>
        <v>2052</v>
      </c>
      <c r="J24" s="56">
        <f>+[7]SEPTIEMBRE!J19</f>
        <v>2184</v>
      </c>
      <c r="K24" s="56">
        <f>+[7]OCTUBRE!J19</f>
        <v>2884</v>
      </c>
      <c r="L24" s="56">
        <f>+[7]NOVIEMBRE!J19</f>
        <v>4120</v>
      </c>
      <c r="M24" s="56">
        <f>+[7]DICIEMBRE!J19</f>
        <v>4998</v>
      </c>
      <c r="N24" s="57">
        <f t="shared" si="0"/>
        <v>51245.272786949754</v>
      </c>
      <c r="O24" s="227"/>
      <c r="P24" s="204"/>
      <c r="Q24" s="299"/>
      <c r="R24" s="180"/>
      <c r="S24" s="180"/>
      <c r="T24" s="180"/>
      <c r="U24" s="189"/>
      <c r="V24" s="189"/>
      <c r="W24" s="189"/>
      <c r="X24" s="190"/>
      <c r="Y24" s="190"/>
      <c r="Z24" s="190"/>
      <c r="AA24" s="315"/>
      <c r="AB24" s="148"/>
      <c r="AC24" s="148"/>
    </row>
    <row r="25" spans="1:29" s="158" customFormat="1" ht="33.75" customHeight="1" x14ac:dyDescent="0.4">
      <c r="A25" s="160" t="s">
        <v>21</v>
      </c>
      <c r="B25" s="56">
        <f>+[7]ENERO!J20</f>
        <v>4987</v>
      </c>
      <c r="C25" s="56">
        <f>+[7]FEBRERO!J20</f>
        <v>2524.4488458250212</v>
      </c>
      <c r="D25" s="56">
        <f>+[7]MARZO!J20</f>
        <v>2962.8872214297826</v>
      </c>
      <c r="E25" s="56">
        <f>+[7]ABRIL!J20</f>
        <v>3421</v>
      </c>
      <c r="F25" s="56">
        <f>+[7]MAYO!J20</f>
        <v>3451.9999999999968</v>
      </c>
      <c r="G25" s="56">
        <f>+[7]JUNIO!J20</f>
        <v>4961</v>
      </c>
      <c r="H25" s="56">
        <f>+[7]JULIO!J20</f>
        <v>3201.0000000000005</v>
      </c>
      <c r="I25" s="56">
        <f>+[7]AGOSTO!J20</f>
        <v>3240</v>
      </c>
      <c r="J25" s="56">
        <f>+[7]SEPTIEMBRE!J20</f>
        <v>2426</v>
      </c>
      <c r="K25" s="56">
        <f>+[7]OCTUBRE!J20</f>
        <v>4316</v>
      </c>
      <c r="L25" s="56">
        <f>+[7]NOVIEMBRE!J20</f>
        <v>2786</v>
      </c>
      <c r="M25" s="56">
        <f>+[7]DICIEMBRE!J20</f>
        <v>1710</v>
      </c>
      <c r="N25" s="57">
        <f t="shared" si="0"/>
        <v>39987.336067254801</v>
      </c>
      <c r="O25" s="227"/>
      <c r="P25" s="204"/>
      <c r="Q25" s="299"/>
      <c r="R25" s="180"/>
      <c r="S25" s="180"/>
      <c r="T25" s="180"/>
      <c r="U25" s="189"/>
      <c r="V25" s="189"/>
      <c r="W25" s="189"/>
      <c r="X25" s="190"/>
      <c r="Y25" s="190"/>
      <c r="Z25" s="190"/>
      <c r="AA25" s="315"/>
      <c r="AB25" s="148"/>
      <c r="AC25" s="148"/>
    </row>
    <row r="26" spans="1:29" s="158" customFormat="1" ht="33.75" customHeight="1" x14ac:dyDescent="0.4">
      <c r="A26" s="160" t="s">
        <v>65</v>
      </c>
      <c r="B26" s="56">
        <f>+[7]ENERO!J21</f>
        <v>5341.0000000000036</v>
      </c>
      <c r="C26" s="56">
        <f>+[7]FEBRERO!J21</f>
        <v>4798.0000000000018</v>
      </c>
      <c r="D26" s="56">
        <f>+[7]MARZO!J21</f>
        <v>5749.9999999999973</v>
      </c>
      <c r="E26" s="56">
        <f>+[7]ABRIL!J21</f>
        <v>5922.0000000000045</v>
      </c>
      <c r="F26" s="56">
        <f>+[7]MAYO!J21</f>
        <v>6885</v>
      </c>
      <c r="G26" s="56">
        <f>+[7]JUNIO!J21</f>
        <v>5747</v>
      </c>
      <c r="H26" s="56">
        <f>+[7]JULIO!J21</f>
        <v>4296</v>
      </c>
      <c r="I26" s="56">
        <f>+[7]AGOSTO!J21</f>
        <v>9020</v>
      </c>
      <c r="J26" s="56">
        <f>+[7]SEPTIEMBRE!J21</f>
        <v>4997</v>
      </c>
      <c r="K26" s="56">
        <f>+[7]OCTUBRE!J21</f>
        <v>4904</v>
      </c>
      <c r="L26" s="56">
        <f>+[7]NOVIEMBRE!J21</f>
        <v>4825</v>
      </c>
      <c r="M26" s="56">
        <f>+[7]DICIEMBRE!J21</f>
        <v>4125</v>
      </c>
      <c r="N26" s="57">
        <f t="shared" si="0"/>
        <v>66610</v>
      </c>
      <c r="O26" s="227"/>
      <c r="P26" s="204"/>
      <c r="Q26" s="299"/>
      <c r="R26" s="180"/>
      <c r="S26" s="180"/>
      <c r="T26" s="180"/>
      <c r="U26" s="189"/>
      <c r="V26" s="189"/>
      <c r="W26" s="189"/>
      <c r="X26" s="190"/>
      <c r="Y26" s="190"/>
      <c r="Z26" s="190"/>
      <c r="AA26" s="315"/>
      <c r="AB26" s="148"/>
      <c r="AC26" s="148"/>
    </row>
    <row r="27" spans="1:29" s="158" customFormat="1" ht="33.75" customHeight="1" x14ac:dyDescent="0.4">
      <c r="A27" s="160" t="s">
        <v>22</v>
      </c>
      <c r="B27" s="56">
        <f>+[7]ENERO!J22</f>
        <v>15524.244171779141</v>
      </c>
      <c r="C27" s="56">
        <f>+[7]FEBRERO!J22</f>
        <v>20853.629432233625</v>
      </c>
      <c r="D27" s="56">
        <f>+[7]MARZO!J22</f>
        <v>23186.991686862497</v>
      </c>
      <c r="E27" s="56">
        <f>+[7]ABRIL!J22</f>
        <v>19900.410660254856</v>
      </c>
      <c r="F27" s="56">
        <f>+[7]MAYO!J22</f>
        <v>28541</v>
      </c>
      <c r="G27" s="56">
        <f>+[7]JUNIO!J22</f>
        <v>35987.942284396864</v>
      </c>
      <c r="H27" s="56">
        <f>+[7]JULIO!J22</f>
        <v>29279</v>
      </c>
      <c r="I27" s="56">
        <f>+[7]AGOSTO!J22</f>
        <v>27263</v>
      </c>
      <c r="J27" s="56">
        <f>+[7]SEPTIEMBRE!J22</f>
        <v>35421</v>
      </c>
      <c r="K27" s="56">
        <f>+[7]OCTUBRE!J22</f>
        <v>22661</v>
      </c>
      <c r="L27" s="56">
        <f>+[7]NOVIEMBRE!J22</f>
        <v>34832</v>
      </c>
      <c r="M27" s="56">
        <f>+[7]DICIEMBRE!J22</f>
        <v>16285</v>
      </c>
      <c r="N27" s="57">
        <f t="shared" si="0"/>
        <v>309735.21823552699</v>
      </c>
      <c r="O27" s="227"/>
      <c r="P27" s="204"/>
      <c r="Q27" s="299"/>
      <c r="R27" s="180"/>
      <c r="S27" s="180"/>
      <c r="T27" s="180"/>
      <c r="U27" s="189"/>
      <c r="V27" s="189"/>
      <c r="W27" s="189"/>
      <c r="X27" s="190"/>
      <c r="Y27" s="190"/>
      <c r="Z27" s="190"/>
      <c r="AA27" s="315"/>
      <c r="AB27" s="148"/>
      <c r="AC27" s="148"/>
    </row>
    <row r="28" spans="1:29" s="158" customFormat="1" ht="33.75" customHeight="1" x14ac:dyDescent="0.4">
      <c r="A28" s="160" t="s">
        <v>101</v>
      </c>
      <c r="B28" s="56">
        <f>+[7]ENERO!J23</f>
        <v>283</v>
      </c>
      <c r="C28" s="56">
        <f>+[7]FEBRERO!J23</f>
        <v>362</v>
      </c>
      <c r="D28" s="56">
        <f>+[7]MARZO!J23</f>
        <v>765</v>
      </c>
      <c r="E28" s="56">
        <f>+[7]ABRIL!J23</f>
        <v>260</v>
      </c>
      <c r="F28" s="56">
        <f>+[7]MAYO!J23</f>
        <v>85</v>
      </c>
      <c r="G28" s="56">
        <f>+[7]JUNIO!J23</f>
        <v>123</v>
      </c>
      <c r="H28" s="56">
        <f>+[7]JULIO!J23</f>
        <v>147</v>
      </c>
      <c r="I28" s="56">
        <f>+[7]AGOSTO!J23</f>
        <v>165</v>
      </c>
      <c r="J28" s="56">
        <f>+[7]SEPTIEMBRE!J23</f>
        <v>311</v>
      </c>
      <c r="K28" s="56">
        <f>+[7]OCTUBRE!J23</f>
        <v>38</v>
      </c>
      <c r="L28" s="56">
        <f>+[7]NOVIEMBRE!J23</f>
        <v>172</v>
      </c>
      <c r="M28" s="56">
        <f>+[7]DICIEMBRE!J23</f>
        <v>250</v>
      </c>
      <c r="N28" s="57">
        <f t="shared" si="0"/>
        <v>2961</v>
      </c>
      <c r="O28" s="227"/>
      <c r="P28" s="204"/>
      <c r="Q28" s="299"/>
      <c r="R28" s="180"/>
      <c r="S28" s="180"/>
      <c r="T28" s="180"/>
      <c r="U28" s="189"/>
      <c r="V28" s="189"/>
      <c r="W28" s="189"/>
      <c r="X28" s="190"/>
      <c r="Y28" s="190"/>
      <c r="Z28" s="190"/>
      <c r="AA28" s="315"/>
      <c r="AB28" s="148"/>
      <c r="AC28" s="148"/>
    </row>
    <row r="29" spans="1:29" s="158" customFormat="1" ht="33.75" customHeight="1" x14ac:dyDescent="0.4">
      <c r="A29" s="160" t="s">
        <v>66</v>
      </c>
      <c r="B29" s="56">
        <f>+[7]ENERO!J24</f>
        <v>6002.0000000000036</v>
      </c>
      <c r="C29" s="56">
        <f>+[7]FEBRERO!J24</f>
        <v>4474</v>
      </c>
      <c r="D29" s="56">
        <f>+[7]MARZO!J24</f>
        <v>4718</v>
      </c>
      <c r="E29" s="56">
        <f>+[7]ABRIL!J24</f>
        <v>2437.9999999999995</v>
      </c>
      <c r="F29" s="56">
        <f>+[7]MAYO!J24</f>
        <v>3548</v>
      </c>
      <c r="G29" s="56">
        <f>+[7]JUNIO!J24</f>
        <v>4594</v>
      </c>
      <c r="H29" s="56">
        <f>+[7]JULIO!J24</f>
        <v>2584.0000000000005</v>
      </c>
      <c r="I29" s="56">
        <f>+[7]AGOSTO!J24</f>
        <v>2752</v>
      </c>
      <c r="J29" s="56">
        <f>+[7]SEPTIEMBRE!J24</f>
        <v>6200.9999999999991</v>
      </c>
      <c r="K29" s="56">
        <f>+[7]OCTUBRE!J24</f>
        <v>4790</v>
      </c>
      <c r="L29" s="56">
        <f>+[7]NOVIEMBRE!J24</f>
        <v>4862</v>
      </c>
      <c r="M29" s="56">
        <f>+[7]DICIEMBRE!J24</f>
        <v>4211</v>
      </c>
      <c r="N29" s="57">
        <f t="shared" si="0"/>
        <v>51174</v>
      </c>
      <c r="O29" s="227"/>
      <c r="P29" s="204"/>
      <c r="Q29" s="299"/>
      <c r="R29" s="180"/>
      <c r="S29" s="180"/>
      <c r="T29" s="180"/>
      <c r="U29" s="189"/>
      <c r="V29" s="189"/>
      <c r="W29" s="189"/>
      <c r="X29" s="190"/>
      <c r="Y29" s="190"/>
      <c r="Z29" s="190"/>
      <c r="AA29" s="315"/>
      <c r="AB29" s="148"/>
      <c r="AC29" s="148"/>
    </row>
    <row r="30" spans="1:29" s="158" customFormat="1" ht="33.75" customHeight="1" x14ac:dyDescent="0.4">
      <c r="A30" s="160" t="s">
        <v>23</v>
      </c>
      <c r="B30" s="65">
        <f>+[7]ENERO!J25</f>
        <v>658</v>
      </c>
      <c r="C30" s="65">
        <f>+[7]FEBRERO!J25</f>
        <v>282</v>
      </c>
      <c r="D30" s="65">
        <f>+[7]MARZO!J25</f>
        <v>0</v>
      </c>
      <c r="E30" s="65">
        <f>+[7]ABRIL!J25</f>
        <v>0</v>
      </c>
      <c r="F30" s="65">
        <v>42</v>
      </c>
      <c r="G30" s="65">
        <f>+[7]JUNIO!J25</f>
        <v>30</v>
      </c>
      <c r="H30" s="65">
        <f>+[7]JULIO!J25</f>
        <v>0</v>
      </c>
      <c r="I30" s="65">
        <f>+[7]AGOSTO!J25</f>
        <v>0</v>
      </c>
      <c r="J30" s="65">
        <v>0</v>
      </c>
      <c r="K30" s="65">
        <f>+[7]OCTUBRE!J25</f>
        <v>0</v>
      </c>
      <c r="L30" s="65">
        <f>+[7]NOVIEMBRE!J25</f>
        <v>963</v>
      </c>
      <c r="M30" s="65">
        <f>+[7]DICIEMBRE!J25</f>
        <v>1915</v>
      </c>
      <c r="N30" s="161">
        <f t="shared" si="0"/>
        <v>3890</v>
      </c>
      <c r="O30" s="227"/>
      <c r="P30" s="204"/>
      <c r="Q30" s="299"/>
      <c r="R30" s="180"/>
      <c r="S30" s="180"/>
      <c r="T30" s="180"/>
      <c r="U30" s="189"/>
      <c r="V30" s="189"/>
      <c r="W30" s="189"/>
      <c r="X30" s="190"/>
      <c r="Y30" s="190"/>
      <c r="Z30" s="190"/>
      <c r="AA30" s="315"/>
      <c r="AB30" s="148"/>
      <c r="AC30" s="148"/>
    </row>
    <row r="31" spans="1:29" s="158" customFormat="1" ht="33.75" customHeight="1" x14ac:dyDescent="0.4">
      <c r="A31" s="160" t="s">
        <v>24</v>
      </c>
      <c r="B31" s="56">
        <f>+[7]ENERO!J26</f>
        <v>7261</v>
      </c>
      <c r="C31" s="56">
        <f>+[7]FEBRERO!J26</f>
        <v>4373</v>
      </c>
      <c r="D31" s="56">
        <f>+[7]MARZO!J26</f>
        <v>5111.0000000000009</v>
      </c>
      <c r="E31" s="56">
        <f>+[7]ABRIL!J26</f>
        <v>3032</v>
      </c>
      <c r="F31" s="56">
        <f>+[7]MAYO!J26</f>
        <v>5881.5117698343502</v>
      </c>
      <c r="G31" s="56">
        <f>+[7]JUNIO!J26</f>
        <v>7066.2762524766495</v>
      </c>
      <c r="H31" s="56">
        <f>+[7]JULIO!J26</f>
        <v>6521.29333058872</v>
      </c>
      <c r="I31" s="56">
        <f>+[7]AGOSTO!J26</f>
        <v>5118</v>
      </c>
      <c r="J31" s="56">
        <f>+[7]SEPTIEMBRE!J26</f>
        <v>5547.8799009492368</v>
      </c>
      <c r="K31" s="56">
        <f>+[7]OCTUBRE!J26</f>
        <v>7226</v>
      </c>
      <c r="L31" s="56">
        <f>+[7]NOVIEMBRE!J26</f>
        <v>7212</v>
      </c>
      <c r="M31" s="56">
        <f>+[7]DICIEMBRE!J26</f>
        <v>5754</v>
      </c>
      <c r="N31" s="57">
        <f t="shared" si="0"/>
        <v>70103.961253848945</v>
      </c>
      <c r="O31" s="227"/>
      <c r="P31" s="204"/>
      <c r="Q31" s="299"/>
      <c r="R31" s="180"/>
      <c r="S31" s="180"/>
      <c r="T31" s="180"/>
      <c r="U31" s="189"/>
      <c r="V31" s="189"/>
      <c r="W31" s="189"/>
      <c r="X31" s="190"/>
      <c r="Y31" s="190"/>
      <c r="Z31" s="190"/>
      <c r="AA31" s="315"/>
      <c r="AB31" s="148"/>
      <c r="AC31" s="148"/>
    </row>
    <row r="32" spans="1:29" s="158" customFormat="1" ht="33.75" customHeight="1" x14ac:dyDescent="0.4">
      <c r="A32" s="160" t="s">
        <v>25</v>
      </c>
      <c r="B32" s="56">
        <f>+[7]ENERO!J27</f>
        <v>3484.0000000000045</v>
      </c>
      <c r="C32" s="56">
        <f>+[7]FEBRERO!J27</f>
        <v>1201</v>
      </c>
      <c r="D32" s="56">
        <f>+[7]MARZO!J27</f>
        <v>1531.9999999999998</v>
      </c>
      <c r="E32" s="56">
        <f>+[7]ABRIL!J27</f>
        <v>1422</v>
      </c>
      <c r="F32" s="56">
        <f>+[7]MAYO!J27</f>
        <v>1684.0000000000002</v>
      </c>
      <c r="G32" s="56">
        <f>+[7]JUNIO!J27</f>
        <v>1172</v>
      </c>
      <c r="H32" s="56">
        <f>+[7]JULIO!J27</f>
        <v>979.99999999999989</v>
      </c>
      <c r="I32" s="56">
        <f>+[7]AGOSTO!J27</f>
        <v>789</v>
      </c>
      <c r="J32" s="56">
        <f>+[7]SEPTIEMBRE!J27</f>
        <v>2014</v>
      </c>
      <c r="K32" s="56">
        <f>+[7]OCTUBRE!J27</f>
        <v>887</v>
      </c>
      <c r="L32" s="56">
        <f>+[7]NOVIEMBRE!J27</f>
        <v>691.5</v>
      </c>
      <c r="M32" s="56">
        <f>+[7]DICIEMBRE!J27</f>
        <v>2252</v>
      </c>
      <c r="N32" s="57">
        <f t="shared" si="0"/>
        <v>18108.500000000007</v>
      </c>
      <c r="O32" s="227"/>
      <c r="P32" s="204"/>
      <c r="Q32" s="299"/>
      <c r="R32" s="180"/>
      <c r="S32" s="180"/>
      <c r="T32" s="180"/>
      <c r="U32" s="189"/>
      <c r="V32" s="189"/>
      <c r="W32" s="189"/>
      <c r="X32" s="190"/>
      <c r="Y32" s="190"/>
      <c r="Z32" s="190"/>
      <c r="AA32" s="315"/>
      <c r="AB32" s="148"/>
      <c r="AC32" s="148"/>
    </row>
    <row r="33" spans="1:29" s="158" customFormat="1" ht="33.75" customHeight="1" x14ac:dyDescent="0.4">
      <c r="A33" s="160" t="s">
        <v>26</v>
      </c>
      <c r="B33" s="56">
        <f>+[7]ENERO!J28</f>
        <v>5989.395833333333</v>
      </c>
      <c r="C33" s="56">
        <f>+[7]FEBRERO!J28</f>
        <v>3679</v>
      </c>
      <c r="D33" s="56">
        <f>+[7]MARZO!J28</f>
        <v>3919.4892379086086</v>
      </c>
      <c r="E33" s="56">
        <f>+[7]ABRIL!J28</f>
        <v>5578.0000000000018</v>
      </c>
      <c r="F33" s="56">
        <f>+[7]MAYO!J28</f>
        <v>6354</v>
      </c>
      <c r="G33" s="56">
        <f>+[7]JUNIO!J28</f>
        <v>3780</v>
      </c>
      <c r="H33" s="56">
        <f>+[7]JULIO!J28</f>
        <v>4282</v>
      </c>
      <c r="I33" s="56">
        <f>+[7]AGOSTO!J28</f>
        <v>2154</v>
      </c>
      <c r="J33" s="56">
        <f>+[7]SEPTIEMBRE!J28</f>
        <v>5698</v>
      </c>
      <c r="K33" s="56">
        <f>+[7]OCTUBRE!J28</f>
        <v>6463</v>
      </c>
      <c r="L33" s="56">
        <f>+[7]NOVIEMBRE!J28</f>
        <v>7335</v>
      </c>
      <c r="M33" s="56">
        <f>+[7]DICIEMBRE!J28</f>
        <v>9124</v>
      </c>
      <c r="N33" s="57">
        <f t="shared" si="0"/>
        <v>64355.885071241944</v>
      </c>
      <c r="O33" s="227"/>
      <c r="P33" s="204"/>
      <c r="Q33" s="299"/>
      <c r="R33" s="180"/>
      <c r="S33" s="180"/>
      <c r="T33" s="180"/>
      <c r="U33" s="189"/>
      <c r="V33" s="189"/>
      <c r="W33" s="189"/>
      <c r="X33" s="190"/>
      <c r="Y33" s="190"/>
      <c r="Z33" s="190"/>
      <c r="AA33" s="315"/>
      <c r="AB33" s="148"/>
      <c r="AC33" s="148"/>
    </row>
    <row r="34" spans="1:29" s="158" customFormat="1" ht="33.75" customHeight="1" x14ac:dyDescent="0.4">
      <c r="A34" s="160" t="s">
        <v>27</v>
      </c>
      <c r="B34" s="56">
        <f>+[7]ENERO!J29</f>
        <v>965.99999999999966</v>
      </c>
      <c r="C34" s="56">
        <f>+[7]FEBRERO!J29</f>
        <v>451.00000000000006</v>
      </c>
      <c r="D34" s="56">
        <f>+[7]MARZO!J29</f>
        <v>976</v>
      </c>
      <c r="E34" s="56">
        <f>+[7]ABRIL!J29</f>
        <v>794</v>
      </c>
      <c r="F34" s="56">
        <f>+[7]MAYO!J29</f>
        <v>456.00000000000006</v>
      </c>
      <c r="G34" s="56">
        <f>+[7]JUNIO!J29</f>
        <v>651.99999999999989</v>
      </c>
      <c r="H34" s="56">
        <f>+[7]JULIO!J29</f>
        <v>381.99999999999994</v>
      </c>
      <c r="I34" s="56">
        <f>+[7]AGOSTO!J29</f>
        <v>380.00000000000006</v>
      </c>
      <c r="J34" s="56">
        <f>+[7]SEPTIEMBRE!J29</f>
        <v>852</v>
      </c>
      <c r="K34" s="56">
        <f>+[7]OCTUBRE!J29</f>
        <v>303</v>
      </c>
      <c r="L34" s="56">
        <f>+[7]NOVIEMBRE!J29</f>
        <v>608</v>
      </c>
      <c r="M34" s="56">
        <f>+[7]DICIEMBRE!J29</f>
        <v>499</v>
      </c>
      <c r="N34" s="57">
        <f t="shared" si="0"/>
        <v>7319</v>
      </c>
      <c r="O34" s="227"/>
      <c r="P34" s="204"/>
      <c r="Q34" s="299"/>
      <c r="R34" s="180"/>
      <c r="S34" s="180"/>
      <c r="T34" s="180"/>
      <c r="U34" s="189"/>
      <c r="V34" s="189"/>
      <c r="W34" s="189"/>
      <c r="X34" s="190"/>
      <c r="Y34" s="190"/>
      <c r="Z34" s="190"/>
      <c r="AA34" s="315"/>
      <c r="AB34" s="148"/>
      <c r="AC34" s="148"/>
    </row>
    <row r="35" spans="1:29" s="158" customFormat="1" ht="33.75" customHeight="1" x14ac:dyDescent="0.4">
      <c r="A35" s="160" t="s">
        <v>28</v>
      </c>
      <c r="B35" s="56">
        <f>+[7]ENERO!J30</f>
        <v>1451.9999999999989</v>
      </c>
      <c r="C35" s="56">
        <f>+[7]FEBRERO!J30</f>
        <v>956</v>
      </c>
      <c r="D35" s="56">
        <f>+[7]MARZO!J30</f>
        <v>1344.9999999999998</v>
      </c>
      <c r="E35" s="56">
        <f>+[7]ABRIL!J30</f>
        <v>1123.0000000000002</v>
      </c>
      <c r="F35" s="56">
        <f>+[7]MAYO!J30</f>
        <v>1204</v>
      </c>
      <c r="G35" s="56">
        <f>+[7]JUNIO!J30</f>
        <v>1658</v>
      </c>
      <c r="H35" s="56">
        <f>+[7]JULIO!J30</f>
        <v>1985</v>
      </c>
      <c r="I35" s="56">
        <f>+[7]AGOSTO!J30</f>
        <v>1151.5</v>
      </c>
      <c r="J35" s="56">
        <f>+[7]SEPTIEMBRE!J30</f>
        <v>1968</v>
      </c>
      <c r="K35" s="56">
        <f>+[7]OCTUBRE!J30</f>
        <v>1526.6</v>
      </c>
      <c r="L35" s="56">
        <f>+[7]NOVIEMBRE!J30</f>
        <v>995</v>
      </c>
      <c r="M35" s="56">
        <f>+[7]DICIEMBRE!J30</f>
        <v>588.5</v>
      </c>
      <c r="N35" s="57">
        <f t="shared" si="0"/>
        <v>15952.6</v>
      </c>
      <c r="O35" s="227"/>
      <c r="P35" s="204"/>
      <c r="Q35" s="299"/>
      <c r="R35" s="180"/>
      <c r="S35" s="180"/>
      <c r="T35" s="180"/>
      <c r="U35" s="189"/>
      <c r="V35" s="189"/>
      <c r="W35" s="189"/>
      <c r="X35" s="190"/>
      <c r="Y35" s="190"/>
      <c r="Z35" s="190"/>
      <c r="AA35" s="315"/>
      <c r="AB35" s="148"/>
      <c r="AC35" s="148"/>
    </row>
    <row r="36" spans="1:29" s="158" customFormat="1" ht="33.75" customHeight="1" x14ac:dyDescent="0.4">
      <c r="A36" s="160" t="s">
        <v>29</v>
      </c>
      <c r="B36" s="56">
        <f>+[7]ENERO!J31</f>
        <v>468.14516129032251</v>
      </c>
      <c r="C36" s="56">
        <f>+[7]FEBRERO!J31</f>
        <v>1026</v>
      </c>
      <c r="D36" s="56">
        <f>+[7]MARZO!J31</f>
        <v>827.78011776299991</v>
      </c>
      <c r="E36" s="56">
        <f>+[7]ABRIL!J31</f>
        <v>591.84210526315792</v>
      </c>
      <c r="F36" s="56">
        <f>+[7]MAYO!J31</f>
        <v>954.99999999999807</v>
      </c>
      <c r="G36" s="56">
        <f>+[7]JUNIO!J31</f>
        <v>849</v>
      </c>
      <c r="H36" s="56">
        <f>+[7]JULIO!J31</f>
        <v>423</v>
      </c>
      <c r="I36" s="56">
        <f>+[7]AGOSTO!J31</f>
        <v>965.61879895561356</v>
      </c>
      <c r="J36" s="56">
        <f>+[7]SEPTIEMBRE!J31</f>
        <v>1324.4710327455919</v>
      </c>
      <c r="K36" s="56">
        <f>+[7]OCTUBRE!J31</f>
        <v>1239.3</v>
      </c>
      <c r="L36" s="56">
        <f>+[7]NOVIEMBRE!J31</f>
        <v>712</v>
      </c>
      <c r="M36" s="56">
        <f>+[7]DICIEMBRE!J31</f>
        <v>471.5</v>
      </c>
      <c r="N36" s="57">
        <f t="shared" si="0"/>
        <v>9853.6572160176838</v>
      </c>
      <c r="O36" s="227"/>
      <c r="P36" s="204"/>
      <c r="Q36" s="299"/>
      <c r="R36" s="180"/>
      <c r="S36" s="180"/>
      <c r="T36" s="180"/>
      <c r="U36" s="189"/>
      <c r="V36" s="189"/>
      <c r="W36" s="189"/>
      <c r="X36" s="190"/>
      <c r="Y36" s="190"/>
      <c r="Z36" s="190"/>
      <c r="AA36" s="315"/>
      <c r="AB36" s="148"/>
      <c r="AC36" s="148"/>
    </row>
    <row r="37" spans="1:29" s="158" customFormat="1" ht="33.75" customHeight="1" x14ac:dyDescent="0.4">
      <c r="A37" s="160" t="s">
        <v>30</v>
      </c>
      <c r="B37" s="56">
        <f>+[7]ENERO!J32</f>
        <v>65</v>
      </c>
      <c r="C37" s="56">
        <f>+[7]FEBRERO!J32</f>
        <v>540</v>
      </c>
      <c r="D37" s="56">
        <f>+[7]MARZO!J32</f>
        <v>324.52512639168992</v>
      </c>
      <c r="E37" s="56">
        <f>+[7]ABRIL!J32</f>
        <v>71</v>
      </c>
      <c r="F37" s="56">
        <f>+[7]MAYO!J32</f>
        <v>33</v>
      </c>
      <c r="G37" s="56">
        <f>+[7]JUNIO!J32</f>
        <v>108</v>
      </c>
      <c r="H37" s="56">
        <f>+[7]JULIO!J32</f>
        <v>120</v>
      </c>
      <c r="I37" s="56">
        <f>+[7]AGOSTO!J32</f>
        <v>125</v>
      </c>
      <c r="J37" s="56">
        <f>+[7]SEPTIEMBRE!J32</f>
        <v>664.6</v>
      </c>
      <c r="K37" s="56">
        <f>+[7]OCTUBRE!J32</f>
        <v>370</v>
      </c>
      <c r="L37" s="56">
        <f>+[7]NOVIEMBRE!J32</f>
        <v>851</v>
      </c>
      <c r="M37" s="56">
        <f>+[7]DICIEMBRE!J32</f>
        <v>349</v>
      </c>
      <c r="N37" s="57">
        <f t="shared" si="0"/>
        <v>3621.1251263916897</v>
      </c>
      <c r="O37" s="227"/>
      <c r="P37" s="204"/>
      <c r="Q37" s="299"/>
      <c r="R37" s="180"/>
      <c r="S37" s="180"/>
      <c r="T37" s="180"/>
      <c r="U37" s="189"/>
      <c r="V37" s="189"/>
      <c r="W37" s="189"/>
      <c r="X37" s="190"/>
      <c r="Y37" s="190"/>
      <c r="Z37" s="190"/>
      <c r="AA37" s="315"/>
      <c r="AB37" s="148"/>
      <c r="AC37" s="148"/>
    </row>
    <row r="38" spans="1:29" s="158" customFormat="1" ht="33.75" customHeight="1" x14ac:dyDescent="0.4">
      <c r="A38" s="160" t="s">
        <v>31</v>
      </c>
      <c r="B38" s="56">
        <f>+[7]ENERO!J33</f>
        <v>895</v>
      </c>
      <c r="C38" s="56">
        <f>+[7]FEBRERO!J33</f>
        <v>773</v>
      </c>
      <c r="D38" s="56">
        <f>+[7]MARZO!J33</f>
        <v>1008</v>
      </c>
      <c r="E38" s="56">
        <f>+[7]ABRIL!J33</f>
        <v>868</v>
      </c>
      <c r="F38" s="56">
        <f>+[7]MAYO!J33</f>
        <v>811</v>
      </c>
      <c r="G38" s="56">
        <f>+[7]JUNIO!J33</f>
        <v>0</v>
      </c>
      <c r="H38" s="56">
        <f>+[7]JULIO!J33</f>
        <v>2455.0000000000032</v>
      </c>
      <c r="I38" s="56">
        <f>+[7]AGOSTO!J33</f>
        <v>1104</v>
      </c>
      <c r="J38" s="56">
        <f>+[7]SEPTIEMBRE!J33</f>
        <v>854</v>
      </c>
      <c r="K38" s="56">
        <f>+[7]OCTUBRE!J33</f>
        <v>294</v>
      </c>
      <c r="L38" s="56">
        <f>+[7]NOVIEMBRE!J33</f>
        <v>1687</v>
      </c>
      <c r="M38" s="56">
        <f>+[7]DICIEMBRE!J33</f>
        <v>412</v>
      </c>
      <c r="N38" s="57">
        <f t="shared" si="0"/>
        <v>11161.000000000004</v>
      </c>
      <c r="O38" s="227"/>
      <c r="P38" s="204"/>
      <c r="Q38" s="299"/>
      <c r="R38" s="180"/>
      <c r="S38" s="180"/>
      <c r="T38" s="180"/>
      <c r="U38" s="189"/>
      <c r="V38" s="189"/>
      <c r="W38" s="189"/>
      <c r="X38" s="190"/>
      <c r="Y38" s="190"/>
      <c r="Z38" s="190"/>
      <c r="AA38" s="315"/>
      <c r="AB38" s="148"/>
      <c r="AC38" s="148"/>
    </row>
    <row r="39" spans="1:29" s="158" customFormat="1" ht="33.75" customHeight="1" x14ac:dyDescent="0.4">
      <c r="A39" s="160" t="s">
        <v>129</v>
      </c>
      <c r="B39" s="56">
        <f>+[7]ENERO!J34</f>
        <v>0</v>
      </c>
      <c r="C39" s="56">
        <f>+[7]FEBRERO!J34</f>
        <v>0</v>
      </c>
      <c r="D39" s="56">
        <f>+[7]MARZO!J34</f>
        <v>0</v>
      </c>
      <c r="E39" s="56">
        <f>+[7]ABRIL!J34</f>
        <v>0</v>
      </c>
      <c r="F39" s="56">
        <f>+[7]MAYO!J34</f>
        <v>0</v>
      </c>
      <c r="G39" s="56">
        <f>+[7]JUNIO!J34</f>
        <v>0</v>
      </c>
      <c r="H39" s="56">
        <f>+[7]JULIO!J34</f>
        <v>0</v>
      </c>
      <c r="I39" s="56">
        <f>+[7]AGOSTO!J34</f>
        <v>0</v>
      </c>
      <c r="J39" s="56">
        <f>+[7]SEPTIEMBRE!J34</f>
        <v>0</v>
      </c>
      <c r="K39" s="56">
        <f>+[7]OCTUBRE!J34</f>
        <v>0</v>
      </c>
      <c r="L39" s="56">
        <f>+[7]NOVIEMBRE!J34</f>
        <v>0</v>
      </c>
      <c r="M39" s="56">
        <f>+[7]DICIEMBRE!J34</f>
        <v>0</v>
      </c>
      <c r="N39" s="57">
        <f t="shared" si="0"/>
        <v>0</v>
      </c>
      <c r="O39" s="227"/>
      <c r="P39" s="204"/>
      <c r="Q39" s="299"/>
      <c r="R39" s="180"/>
      <c r="S39" s="180"/>
      <c r="T39" s="180"/>
      <c r="U39" s="189"/>
      <c r="V39" s="189"/>
      <c r="W39" s="189"/>
      <c r="X39" s="190"/>
      <c r="Y39" s="190"/>
      <c r="Z39" s="190"/>
      <c r="AA39" s="315"/>
      <c r="AB39" s="148"/>
      <c r="AC39" s="148"/>
    </row>
    <row r="40" spans="1:29" s="158" customFormat="1" ht="33.75" customHeight="1" x14ac:dyDescent="0.4">
      <c r="A40" s="160" t="s">
        <v>33</v>
      </c>
      <c r="B40" s="56">
        <f>+[7]ENERO!J35</f>
        <v>1887.9999999999998</v>
      </c>
      <c r="C40" s="56">
        <f>+[7]FEBRERO!J35</f>
        <v>1722</v>
      </c>
      <c r="D40" s="56">
        <f>+[7]MARZO!J35</f>
        <v>1321.0000000000002</v>
      </c>
      <c r="E40" s="56">
        <f>+[7]ABRIL!J35</f>
        <v>895</v>
      </c>
      <c r="F40" s="56">
        <f>+[7]MAYO!J35</f>
        <v>1167</v>
      </c>
      <c r="G40" s="56">
        <f>+[7]JUNIO!J35</f>
        <v>1524</v>
      </c>
      <c r="H40" s="56">
        <f>+[7]JULIO!J35</f>
        <v>1754</v>
      </c>
      <c r="I40" s="56">
        <f>+[7]AGOSTO!J35</f>
        <v>1895</v>
      </c>
      <c r="J40" s="56">
        <f>+[7]SEPTIEMBRE!J35</f>
        <v>1785</v>
      </c>
      <c r="K40" s="56">
        <f>+[7]OCTUBRE!J35</f>
        <v>1525</v>
      </c>
      <c r="L40" s="56">
        <f>+[7]NOVIEMBRE!J35</f>
        <v>857</v>
      </c>
      <c r="M40" s="56">
        <f>+[7]DICIEMBRE!J35</f>
        <v>665</v>
      </c>
      <c r="N40" s="57">
        <f t="shared" si="0"/>
        <v>16998</v>
      </c>
      <c r="O40" s="227"/>
      <c r="P40" s="204"/>
      <c r="Q40" s="299"/>
      <c r="R40" s="180"/>
      <c r="S40" s="180"/>
      <c r="T40" s="180"/>
      <c r="U40" s="189"/>
      <c r="V40" s="189"/>
      <c r="W40" s="189"/>
      <c r="X40" s="190"/>
      <c r="Y40" s="190"/>
      <c r="Z40" s="190"/>
      <c r="AA40" s="315"/>
      <c r="AB40" s="148"/>
      <c r="AC40" s="148"/>
    </row>
    <row r="41" spans="1:29" s="158" customFormat="1" ht="33.75" customHeight="1" x14ac:dyDescent="0.4">
      <c r="A41" s="160" t="s">
        <v>34</v>
      </c>
      <c r="B41" s="56">
        <f>+[7]ENERO!J36</f>
        <v>342</v>
      </c>
      <c r="C41" s="56">
        <f>+[7]FEBRERO!J36</f>
        <v>422</v>
      </c>
      <c r="D41" s="56">
        <f>+[7]MARZO!J36</f>
        <v>398</v>
      </c>
      <c r="E41" s="56">
        <f>+[7]ABRIL!J36</f>
        <v>238.00000000000006</v>
      </c>
      <c r="F41" s="56">
        <f>+[7]MAYO!J36</f>
        <v>353</v>
      </c>
      <c r="G41" s="56">
        <f>+[7]JUNIO!J36</f>
        <v>385</v>
      </c>
      <c r="H41" s="56">
        <f>+[7]JULIO!J36</f>
        <v>358</v>
      </c>
      <c r="I41" s="56">
        <f>+[7]AGOSTO!J36</f>
        <v>518</v>
      </c>
      <c r="J41" s="56">
        <f>+[7]SEPTIEMBRE!J36</f>
        <v>521</v>
      </c>
      <c r="K41" s="56">
        <f>+[7]OCTUBRE!J36</f>
        <v>600</v>
      </c>
      <c r="L41" s="56">
        <f>+[7]NOVIEMBRE!J36</f>
        <v>94</v>
      </c>
      <c r="M41" s="56">
        <f>+[7]DICIEMBRE!J36</f>
        <v>425</v>
      </c>
      <c r="N41" s="57">
        <f t="shared" si="0"/>
        <v>4654</v>
      </c>
      <c r="O41" s="227"/>
      <c r="P41" s="204"/>
      <c r="Q41" s="299"/>
      <c r="R41" s="180"/>
      <c r="S41" s="180"/>
      <c r="T41" s="180"/>
      <c r="U41" s="189"/>
      <c r="V41" s="189"/>
      <c r="W41" s="189"/>
      <c r="X41" s="190"/>
      <c r="Y41" s="190"/>
      <c r="Z41" s="190"/>
      <c r="AA41" s="315"/>
      <c r="AB41" s="148"/>
      <c r="AC41" s="148"/>
    </row>
    <row r="42" spans="1:29" s="158" customFormat="1" ht="33.75" customHeight="1" x14ac:dyDescent="0.4">
      <c r="A42" s="160" t="s">
        <v>68</v>
      </c>
      <c r="B42" s="56">
        <f>+[7]ENERO!J37</f>
        <v>235</v>
      </c>
      <c r="C42" s="56">
        <f>+[7]FEBRERO!J37</f>
        <v>120</v>
      </c>
      <c r="D42" s="56">
        <f>+[7]MARZO!J37</f>
        <v>85.999999999999986</v>
      </c>
      <c r="E42" s="56">
        <f>+[7]ABRIL!J37</f>
        <v>52</v>
      </c>
      <c r="F42" s="56">
        <f>+[7]MAYO!J37</f>
        <v>80.000000000000014</v>
      </c>
      <c r="G42" s="56">
        <f>+[7]JUNIO!J37</f>
        <v>125</v>
      </c>
      <c r="H42" s="56">
        <f>+[7]JULIO!J37</f>
        <v>177.99999999999994</v>
      </c>
      <c r="I42" s="56">
        <f>+[7]AGOSTO!J37</f>
        <v>96</v>
      </c>
      <c r="J42" s="56">
        <f>+[7]SEPTIEMBRE!J37</f>
        <v>145</v>
      </c>
      <c r="K42" s="56">
        <f>+[7]OCTUBRE!J37</f>
        <v>299</v>
      </c>
      <c r="L42" s="56">
        <f>+[7]NOVIEMBRE!J37</f>
        <v>235</v>
      </c>
      <c r="M42" s="56">
        <f>+[7]DICIEMBRE!J37</f>
        <v>222</v>
      </c>
      <c r="N42" s="57">
        <f t="shared" si="0"/>
        <v>1873</v>
      </c>
      <c r="O42" s="227"/>
      <c r="P42" s="204"/>
      <c r="Q42" s="299"/>
      <c r="R42" s="180"/>
      <c r="S42" s="180"/>
      <c r="T42" s="180"/>
      <c r="U42" s="189"/>
      <c r="V42" s="189"/>
      <c r="W42" s="189"/>
      <c r="X42" s="190"/>
      <c r="Y42" s="190"/>
      <c r="Z42" s="190"/>
      <c r="AA42" s="315"/>
      <c r="AB42" s="148"/>
      <c r="AC42" s="148"/>
    </row>
    <row r="43" spans="1:29" s="158" customFormat="1" ht="33.75" customHeight="1" x14ac:dyDescent="0.4">
      <c r="A43" s="160" t="s">
        <v>69</v>
      </c>
      <c r="B43" s="56">
        <f>+[7]ENERO!J38</f>
        <v>621</v>
      </c>
      <c r="C43" s="56">
        <f>+[7]FEBRERO!J38</f>
        <v>464</v>
      </c>
      <c r="D43" s="56">
        <f>+[7]MARZO!J38</f>
        <v>490</v>
      </c>
      <c r="E43" s="56">
        <f>+[7]ABRIL!J38</f>
        <v>459</v>
      </c>
      <c r="F43" s="56">
        <f>+[7]MAYO!J38</f>
        <v>584</v>
      </c>
      <c r="G43" s="56">
        <f>+[7]JUNIO!J38</f>
        <v>625</v>
      </c>
      <c r="H43" s="56">
        <f>+[7]JULIO!J38</f>
        <v>584</v>
      </c>
      <c r="I43" s="56">
        <f>+[7]AGOSTO!J38</f>
        <v>785</v>
      </c>
      <c r="J43" s="56">
        <f>+[7]SEPTIEMBRE!J38</f>
        <v>566</v>
      </c>
      <c r="K43" s="56">
        <f>+[7]OCTUBRE!J38</f>
        <v>484</v>
      </c>
      <c r="L43" s="56">
        <f>+[7]NOVIEMBRE!J38</f>
        <v>475</v>
      </c>
      <c r="M43" s="56">
        <f>+[7]DICIEMBRE!J38</f>
        <v>294</v>
      </c>
      <c r="N43" s="57">
        <f t="shared" si="0"/>
        <v>6431</v>
      </c>
      <c r="O43" s="227"/>
      <c r="P43" s="204"/>
      <c r="Q43" s="299"/>
      <c r="R43" s="180"/>
      <c r="S43" s="180"/>
      <c r="T43" s="180"/>
      <c r="U43" s="189"/>
      <c r="V43" s="189"/>
      <c r="W43" s="189"/>
      <c r="X43" s="190"/>
      <c r="Y43" s="190"/>
      <c r="Z43" s="190"/>
      <c r="AA43" s="315"/>
      <c r="AB43" s="148"/>
      <c r="AC43" s="148"/>
    </row>
    <row r="44" spans="1:29" s="158" customFormat="1" ht="33.75" customHeight="1" x14ac:dyDescent="0.4">
      <c r="A44" s="160" t="s">
        <v>35</v>
      </c>
      <c r="B44" s="56">
        <f>+[7]ENERO!J39</f>
        <v>22</v>
      </c>
      <c r="C44" s="56">
        <f>+[7]FEBRERO!J39</f>
        <v>76</v>
      </c>
      <c r="D44" s="56">
        <f>+[7]MARZO!J39</f>
        <v>151</v>
      </c>
      <c r="E44" s="56">
        <f>+[7]ABRIL!J39</f>
        <v>214</v>
      </c>
      <c r="F44" s="56">
        <f>+[7]MAYO!J39</f>
        <v>117</v>
      </c>
      <c r="G44" s="56">
        <f>+[7]JUNIO!J39</f>
        <v>152</v>
      </c>
      <c r="H44" s="56">
        <f>+[7]JULIO!J39</f>
        <v>251</v>
      </c>
      <c r="I44" s="56">
        <f>+[7]AGOSTO!J39</f>
        <v>82</v>
      </c>
      <c r="J44" s="56">
        <f>+[7]SEPTIEMBRE!J39</f>
        <v>119</v>
      </c>
      <c r="K44" s="56">
        <f>+[7]OCTUBRE!J39</f>
        <v>93</v>
      </c>
      <c r="L44" s="56">
        <f>+[7]NOVIEMBRE!J39</f>
        <v>97</v>
      </c>
      <c r="M44" s="56">
        <f>+[7]DICIEMBRE!J39</f>
        <v>78</v>
      </c>
      <c r="N44" s="57">
        <f t="shared" si="0"/>
        <v>1452</v>
      </c>
      <c r="O44" s="227"/>
      <c r="P44" s="204"/>
      <c r="Q44" s="299"/>
      <c r="R44" s="180"/>
      <c r="S44" s="180"/>
      <c r="T44" s="180"/>
      <c r="U44" s="189"/>
      <c r="V44" s="189"/>
      <c r="W44" s="189"/>
      <c r="X44" s="190"/>
      <c r="Y44" s="190"/>
      <c r="Z44" s="190"/>
      <c r="AA44" s="315"/>
      <c r="AB44" s="148"/>
      <c r="AC44" s="148"/>
    </row>
    <row r="45" spans="1:29" s="158" customFormat="1" ht="33.75" customHeight="1" x14ac:dyDescent="0.4">
      <c r="A45" s="160" t="s">
        <v>70</v>
      </c>
      <c r="B45" s="56">
        <f>+[7]ENERO!J40</f>
        <v>1299.5759438103601</v>
      </c>
      <c r="C45" s="56">
        <f>+[7]FEBRERO!J40</f>
        <v>1074</v>
      </c>
      <c r="D45" s="56">
        <f>+[7]MARZO!J40</f>
        <v>1052.9894558351666</v>
      </c>
      <c r="E45" s="56">
        <f>+[7]ABRIL!J40</f>
        <v>1179.5493779970811</v>
      </c>
      <c r="F45" s="56">
        <f>+[7]MAYO!J40</f>
        <v>716</v>
      </c>
      <c r="G45" s="56">
        <f>+[7]JUNIO!J40</f>
        <v>658.19999999999993</v>
      </c>
      <c r="H45" s="56">
        <f>+[7]JULIO!J40</f>
        <v>555.90588235294115</v>
      </c>
      <c r="I45" s="56">
        <f>+[7]AGOSTO!J40</f>
        <v>226</v>
      </c>
      <c r="J45" s="56">
        <f>+[7]SEPTIEMBRE!J40</f>
        <v>549</v>
      </c>
      <c r="K45" s="56">
        <f>+[7]OCTUBRE!J40</f>
        <v>428</v>
      </c>
      <c r="L45" s="56">
        <f>+[7]NOVIEMBRE!J40</f>
        <v>294</v>
      </c>
      <c r="M45" s="56">
        <f>+[7]DICIEMBRE!J40</f>
        <v>1091</v>
      </c>
      <c r="N45" s="57">
        <f t="shared" si="0"/>
        <v>9124.2206599955498</v>
      </c>
      <c r="O45" s="227"/>
      <c r="P45" s="204"/>
      <c r="Q45" s="299"/>
      <c r="R45" s="180"/>
      <c r="S45" s="180"/>
      <c r="T45" s="180"/>
      <c r="U45" s="189"/>
      <c r="V45" s="189"/>
      <c r="W45" s="189"/>
      <c r="X45" s="190"/>
      <c r="Y45" s="190"/>
      <c r="Z45" s="190"/>
      <c r="AA45" s="315"/>
      <c r="AB45" s="148"/>
      <c r="AC45" s="148"/>
    </row>
    <row r="46" spans="1:29" s="158" customFormat="1" ht="33.75" customHeight="1" x14ac:dyDescent="0.4">
      <c r="A46" s="160" t="s">
        <v>37</v>
      </c>
      <c r="B46" s="65">
        <f>+[7]ENERO!J41</f>
        <v>419</v>
      </c>
      <c r="C46" s="65">
        <f>+[7]FEBRERO!J41</f>
        <v>210</v>
      </c>
      <c r="D46" s="65">
        <f>+[7]MARZO!J41</f>
        <v>325</v>
      </c>
      <c r="E46" s="65">
        <f>+[7]ABRIL!J41</f>
        <v>214</v>
      </c>
      <c r="F46" s="65">
        <f>+[7]MAYO!J41</f>
        <v>58</v>
      </c>
      <c r="G46" s="65">
        <f>+[7]JUNIO!J41</f>
        <v>189</v>
      </c>
      <c r="H46" s="65">
        <f>+[7]JULIO!J41</f>
        <v>120</v>
      </c>
      <c r="I46" s="65">
        <f>+[7]AGOSTO!J41</f>
        <v>109</v>
      </c>
      <c r="J46" s="65">
        <f>+[7]SEPTIEMBRE!J41</f>
        <v>185</v>
      </c>
      <c r="K46" s="65">
        <f>+[7]OCTUBRE!J41</f>
        <v>15</v>
      </c>
      <c r="L46" s="65">
        <f>+[7]NOVIEMBRE!J41</f>
        <v>39</v>
      </c>
      <c r="M46" s="65">
        <f>+[7]DICIEMBRE!J41</f>
        <v>6</v>
      </c>
      <c r="N46" s="161">
        <f t="shared" si="0"/>
        <v>1889</v>
      </c>
      <c r="O46" s="227"/>
      <c r="P46" s="204"/>
      <c r="Q46" s="299"/>
      <c r="R46" s="180"/>
      <c r="S46" s="180"/>
      <c r="T46" s="180"/>
      <c r="U46" s="189"/>
      <c r="V46" s="189"/>
      <c r="W46" s="189"/>
      <c r="X46" s="190"/>
      <c r="Y46" s="190"/>
      <c r="Z46" s="190"/>
      <c r="AA46" s="315"/>
      <c r="AB46" s="162"/>
      <c r="AC46" s="162"/>
    </row>
    <row r="47" spans="1:29" s="158" customFormat="1" ht="33.75" customHeight="1" x14ac:dyDescent="0.4">
      <c r="A47" s="160" t="s">
        <v>38</v>
      </c>
      <c r="B47" s="56">
        <f>+[7]ENERO!J42</f>
        <v>257.99999999999977</v>
      </c>
      <c r="C47" s="56">
        <f>+[7]FEBRERO!J42</f>
        <v>214</v>
      </c>
      <c r="D47" s="56">
        <f>+[7]MARZO!J42</f>
        <v>311</v>
      </c>
      <c r="E47" s="56">
        <f>+[7]ABRIL!J42</f>
        <v>124</v>
      </c>
      <c r="F47" s="56">
        <f>+[7]MAYO!J42</f>
        <v>62</v>
      </c>
      <c r="G47" s="56">
        <f>+[7]JUNIO!J42</f>
        <v>120</v>
      </c>
      <c r="H47" s="56">
        <f>+[7]JULIO!J42</f>
        <v>300</v>
      </c>
      <c r="I47" s="56">
        <f>+[7]AGOSTO!J42</f>
        <v>50</v>
      </c>
      <c r="J47" s="56">
        <f>+[7]SEPTIEMBRE!J42</f>
        <v>183</v>
      </c>
      <c r="K47" s="56">
        <f>+[7]OCTUBRE!J42</f>
        <v>75</v>
      </c>
      <c r="L47" s="56">
        <f>+[7]NOVIEMBRE!J42</f>
        <v>238</v>
      </c>
      <c r="M47" s="56">
        <f>+[7]DICIEMBRE!J42</f>
        <v>193</v>
      </c>
      <c r="N47" s="57">
        <f t="shared" si="0"/>
        <v>2128</v>
      </c>
      <c r="O47" s="227"/>
      <c r="P47" s="204"/>
      <c r="Q47" s="299"/>
      <c r="R47" s="180"/>
      <c r="S47" s="180"/>
      <c r="T47" s="180"/>
      <c r="U47" s="189"/>
      <c r="V47" s="189"/>
      <c r="W47" s="189"/>
      <c r="X47" s="190"/>
      <c r="Y47" s="190"/>
      <c r="Z47" s="190"/>
      <c r="AA47" s="315"/>
      <c r="AB47" s="148"/>
      <c r="AC47" s="148"/>
    </row>
    <row r="48" spans="1:29" s="158" customFormat="1" ht="33.75" customHeight="1" x14ac:dyDescent="0.4">
      <c r="A48" s="160" t="s">
        <v>102</v>
      </c>
      <c r="B48" s="56">
        <f>+[7]ENERO!J43</f>
        <v>321</v>
      </c>
      <c r="C48" s="56">
        <f>+[7]FEBRERO!J43</f>
        <v>269</v>
      </c>
      <c r="D48" s="56">
        <f>+[7]MARZO!J43</f>
        <v>387</v>
      </c>
      <c r="E48" s="56">
        <f>+[7]ABRIL!J43</f>
        <v>220</v>
      </c>
      <c r="F48" s="56">
        <f>+[7]MAYO!J43</f>
        <v>135</v>
      </c>
      <c r="G48" s="56">
        <f>+[7]JUNIO!J43</f>
        <v>204</v>
      </c>
      <c r="H48" s="56">
        <f>+[7]JULIO!J43</f>
        <v>135</v>
      </c>
      <c r="I48" s="56">
        <f>+[7]AGOSTO!J43</f>
        <v>180</v>
      </c>
      <c r="J48" s="56">
        <f>+[7]SEPTIEMBRE!J43</f>
        <v>779</v>
      </c>
      <c r="K48" s="56">
        <f>+[7]OCTUBRE!J43</f>
        <v>70</v>
      </c>
      <c r="L48" s="56">
        <f>+[7]NOVIEMBRE!J43</f>
        <v>127</v>
      </c>
      <c r="M48" s="56">
        <f>+[7]DICIEMBRE!J43</f>
        <v>180</v>
      </c>
      <c r="N48" s="57">
        <f t="shared" si="0"/>
        <v>3007</v>
      </c>
      <c r="O48" s="227"/>
      <c r="P48" s="204"/>
      <c r="Q48" s="299"/>
      <c r="R48" s="180"/>
      <c r="S48" s="180"/>
      <c r="T48" s="180"/>
      <c r="U48" s="189"/>
      <c r="V48" s="189"/>
      <c r="W48" s="189"/>
      <c r="X48" s="190"/>
      <c r="Y48" s="190"/>
      <c r="Z48" s="190"/>
      <c r="AA48" s="315"/>
      <c r="AB48" s="148"/>
      <c r="AC48" s="148"/>
    </row>
    <row r="49" spans="1:29" s="158" customFormat="1" ht="33.75" customHeight="1" x14ac:dyDescent="0.4">
      <c r="A49" s="160" t="s">
        <v>103</v>
      </c>
      <c r="B49" s="56">
        <f>+[7]ENERO!J44</f>
        <v>0</v>
      </c>
      <c r="C49" s="56">
        <f>+[7]FEBRERO!J44</f>
        <v>192</v>
      </c>
      <c r="D49" s="56">
        <f>+[7]MARZO!J44</f>
        <v>0</v>
      </c>
      <c r="E49" s="56">
        <f>+[7]ABRIL!J44</f>
        <v>6</v>
      </c>
      <c r="F49" s="56">
        <f>+[7]MAYO!J44</f>
        <v>10</v>
      </c>
      <c r="G49" s="56">
        <f>+[7]JUNIO!J44</f>
        <v>0</v>
      </c>
      <c r="H49" s="56">
        <f>+[7]JULIO!J44</f>
        <v>0</v>
      </c>
      <c r="I49" s="56">
        <f>+[7]AGOSTO!J44</f>
        <v>7</v>
      </c>
      <c r="J49" s="56">
        <f>+[7]SEPTIEMBRE!J44</f>
        <v>0</v>
      </c>
      <c r="K49" s="56">
        <f>+[7]OCTUBRE!J44</f>
        <v>13</v>
      </c>
      <c r="L49" s="56">
        <f>+[7]NOVIEMBRE!J44</f>
        <v>26</v>
      </c>
      <c r="M49" s="56">
        <f>+[7]DICIEMBRE!J44</f>
        <v>0</v>
      </c>
      <c r="N49" s="57">
        <f t="shared" si="0"/>
        <v>254</v>
      </c>
      <c r="O49" s="227"/>
      <c r="P49" s="204"/>
      <c r="Q49" s="299"/>
      <c r="R49" s="180"/>
      <c r="S49" s="180"/>
      <c r="T49" s="180"/>
      <c r="U49" s="189"/>
      <c r="V49" s="189"/>
      <c r="W49" s="189"/>
      <c r="X49" s="190"/>
      <c r="Y49" s="190"/>
      <c r="Z49" s="190"/>
      <c r="AA49" s="315"/>
      <c r="AB49" s="148"/>
      <c r="AC49" s="148"/>
    </row>
    <row r="50" spans="1:29" s="158" customFormat="1" ht="33.75" customHeight="1" x14ac:dyDescent="0.4">
      <c r="A50" s="160" t="s">
        <v>104</v>
      </c>
      <c r="B50" s="56">
        <f>+[7]ENERO!J45</f>
        <v>145</v>
      </c>
      <c r="C50" s="56">
        <f>+[7]FEBRERO!J45</f>
        <v>143</v>
      </c>
      <c r="D50" s="56">
        <f>+[7]MARZO!J45</f>
        <v>99</v>
      </c>
      <c r="E50" s="56">
        <f>+[7]ABRIL!J45</f>
        <v>186</v>
      </c>
      <c r="F50" s="56">
        <f>+[7]MAYO!J45</f>
        <v>64</v>
      </c>
      <c r="G50" s="56">
        <f>+[7]JUNIO!J45</f>
        <v>83</v>
      </c>
      <c r="H50" s="56">
        <f>+[7]JULIO!J45</f>
        <v>68</v>
      </c>
      <c r="I50" s="56">
        <f>+[7]AGOSTO!J45</f>
        <v>52</v>
      </c>
      <c r="J50" s="56">
        <f>+[7]SEPTIEMBRE!J45</f>
        <v>258</v>
      </c>
      <c r="K50" s="56">
        <f>+[7]OCTUBRE!J45</f>
        <v>44</v>
      </c>
      <c r="L50" s="56">
        <f>+[7]NOVIEMBRE!J45</f>
        <v>73</v>
      </c>
      <c r="M50" s="56">
        <f>+[7]DICIEMBRE!J45</f>
        <v>58</v>
      </c>
      <c r="N50" s="57">
        <f t="shared" si="0"/>
        <v>1273</v>
      </c>
      <c r="O50" s="227"/>
      <c r="P50" s="204"/>
      <c r="Q50" s="299"/>
      <c r="R50" s="180"/>
      <c r="S50" s="180"/>
      <c r="T50" s="180"/>
      <c r="U50" s="189"/>
      <c r="V50" s="189"/>
      <c r="W50" s="189"/>
      <c r="X50" s="190"/>
      <c r="Y50" s="190"/>
      <c r="Z50" s="190"/>
      <c r="AA50" s="315"/>
      <c r="AB50" s="148"/>
      <c r="AC50" s="148"/>
    </row>
    <row r="51" spans="1:29" s="158" customFormat="1" ht="33.75" customHeight="1" x14ac:dyDescent="0.4">
      <c r="A51" s="160" t="s">
        <v>105</v>
      </c>
      <c r="B51" s="56">
        <f>+[7]ENERO!J46</f>
        <v>78</v>
      </c>
      <c r="C51" s="56">
        <f>+[7]FEBRERO!J46</f>
        <v>565</v>
      </c>
      <c r="D51" s="56">
        <f>+[7]MARZO!J46</f>
        <v>132</v>
      </c>
      <c r="E51" s="56">
        <f>+[7]ABRIL!J46</f>
        <v>217</v>
      </c>
      <c r="F51" s="56">
        <f>+[7]MAYO!J46</f>
        <v>104</v>
      </c>
      <c r="G51" s="56">
        <f>+[7]JUNIO!J46</f>
        <v>368</v>
      </c>
      <c r="H51" s="56">
        <f>+[7]JULIO!J46</f>
        <v>192</v>
      </c>
      <c r="I51" s="56">
        <f>+[7]AGOSTO!J46</f>
        <v>120</v>
      </c>
      <c r="J51" s="56">
        <f>+[7]SEPTIEMBRE!J46</f>
        <v>358</v>
      </c>
      <c r="K51" s="56">
        <f>+[7]OCTUBRE!J46</f>
        <v>24</v>
      </c>
      <c r="L51" s="56">
        <f>+[7]NOVIEMBRE!J46</f>
        <v>13</v>
      </c>
      <c r="M51" s="56">
        <f>+[7]DICIEMBRE!J46</f>
        <v>54</v>
      </c>
      <c r="N51" s="57">
        <f t="shared" si="0"/>
        <v>2225</v>
      </c>
      <c r="O51" s="227"/>
      <c r="P51" s="204"/>
      <c r="Q51" s="299"/>
      <c r="R51" s="180"/>
      <c r="S51" s="180"/>
      <c r="T51" s="180"/>
      <c r="U51" s="189"/>
      <c r="V51" s="189"/>
      <c r="W51" s="189"/>
      <c r="X51" s="190"/>
      <c r="Y51" s="190"/>
      <c r="Z51" s="190"/>
      <c r="AA51" s="315"/>
      <c r="AB51" s="148"/>
      <c r="AC51" s="148"/>
    </row>
    <row r="52" spans="1:29" s="158" customFormat="1" ht="33.75" customHeight="1" x14ac:dyDescent="0.4">
      <c r="A52" s="160" t="s">
        <v>106</v>
      </c>
      <c r="B52" s="56">
        <f>+[7]ENERO!J47</f>
        <v>270</v>
      </c>
      <c r="C52" s="56">
        <f>+[7]FEBRERO!J47</f>
        <v>217</v>
      </c>
      <c r="D52" s="56">
        <f>+[7]MARZO!J47</f>
        <v>186.99999999999997</v>
      </c>
      <c r="E52" s="56">
        <f>+[7]ABRIL!J47</f>
        <v>290</v>
      </c>
      <c r="F52" s="56">
        <f>+[7]MAYO!J47</f>
        <v>32.120879120879124</v>
      </c>
      <c r="G52" s="56">
        <f>+[7]JUNIO!J47</f>
        <v>357</v>
      </c>
      <c r="H52" s="56">
        <f>+[7]JULIO!J47</f>
        <v>321</v>
      </c>
      <c r="I52" s="56">
        <f>+[7]AGOSTO!J47</f>
        <v>288</v>
      </c>
      <c r="J52" s="56">
        <f>+[7]SEPTIEMBRE!J47</f>
        <v>499</v>
      </c>
      <c r="K52" s="56">
        <f>+[7]OCTUBRE!J47</f>
        <v>346</v>
      </c>
      <c r="L52" s="56">
        <f>+[7]NOVIEMBRE!J47</f>
        <v>173</v>
      </c>
      <c r="M52" s="56">
        <f>+[7]DICIEMBRE!J47</f>
        <v>186</v>
      </c>
      <c r="N52" s="57">
        <f t="shared" si="0"/>
        <v>3166.1208791208792</v>
      </c>
      <c r="O52" s="227"/>
      <c r="P52" s="204"/>
      <c r="Q52" s="299"/>
      <c r="R52" s="180"/>
      <c r="S52" s="180"/>
      <c r="T52" s="180"/>
      <c r="U52" s="189"/>
      <c r="V52" s="189"/>
      <c r="W52" s="189"/>
      <c r="X52" s="190"/>
      <c r="Y52" s="190"/>
      <c r="Z52" s="190"/>
      <c r="AA52" s="315"/>
      <c r="AB52" s="148"/>
      <c r="AC52" s="148"/>
    </row>
    <row r="53" spans="1:29" s="158" customFormat="1" ht="33.75" customHeight="1" x14ac:dyDescent="0.4">
      <c r="A53" s="160" t="s">
        <v>107</v>
      </c>
      <c r="B53" s="56">
        <f>+[7]ENERO!J48</f>
        <v>78</v>
      </c>
      <c r="C53" s="56">
        <f>+[7]FEBRERO!J48</f>
        <v>45</v>
      </c>
      <c r="D53" s="56">
        <f>+[7]MARZO!J48</f>
        <v>34</v>
      </c>
      <c r="E53" s="56">
        <f>+[7]ABRIL!J48</f>
        <v>0</v>
      </c>
      <c r="F53" s="56">
        <f>+[7]MAYO!J48</f>
        <v>0</v>
      </c>
      <c r="G53" s="56">
        <f>+[7]JUNIO!J48</f>
        <v>36</v>
      </c>
      <c r="H53" s="56">
        <f>+[7]JULIO!J48</f>
        <v>120</v>
      </c>
      <c r="I53" s="56">
        <f>+[7]AGOSTO!J48</f>
        <v>125</v>
      </c>
      <c r="J53" s="56">
        <f>+[7]SEPTIEMBRE!J48</f>
        <v>5</v>
      </c>
      <c r="K53" s="56">
        <f>+[7]OCTUBRE!J48</f>
        <v>0</v>
      </c>
      <c r="L53" s="56">
        <f>+[7]NOVIEMBRE!J48</f>
        <v>108</v>
      </c>
      <c r="M53" s="56">
        <f>+[7]DICIEMBRE!J48</f>
        <v>50</v>
      </c>
      <c r="N53" s="57">
        <f t="shared" si="0"/>
        <v>601</v>
      </c>
      <c r="O53" s="227"/>
      <c r="P53" s="204"/>
      <c r="Q53" s="299"/>
      <c r="R53" s="180"/>
      <c r="S53" s="180"/>
      <c r="T53" s="180"/>
      <c r="U53" s="189"/>
      <c r="V53" s="189"/>
      <c r="W53" s="189"/>
      <c r="X53" s="190"/>
      <c r="Y53" s="190"/>
      <c r="Z53" s="190"/>
      <c r="AA53" s="315"/>
      <c r="AB53" s="148"/>
      <c r="AC53" s="148"/>
    </row>
    <row r="54" spans="1:29" s="158" customFormat="1" ht="33.75" customHeight="1" x14ac:dyDescent="0.4">
      <c r="A54" s="160" t="s">
        <v>36</v>
      </c>
      <c r="B54" s="56">
        <f>+[7]ENERO!J49</f>
        <v>30</v>
      </c>
      <c r="C54" s="56">
        <f>+[7]FEBRERO!J49</f>
        <v>85</v>
      </c>
      <c r="D54" s="56">
        <f>+[7]MARZO!J49</f>
        <v>123</v>
      </c>
      <c r="E54" s="56">
        <f>+[7]ABRIL!J49</f>
        <v>164</v>
      </c>
      <c r="F54" s="56">
        <f>+[7]MAYO!J49</f>
        <v>65.10526315789474</v>
      </c>
      <c r="G54" s="56">
        <f>+[7]JUNIO!J49</f>
        <v>284.52570789865871</v>
      </c>
      <c r="H54" s="56">
        <f>+[7]JULIO!J49</f>
        <v>144.85106382978722</v>
      </c>
      <c r="I54" s="56">
        <f>+[7]AGOSTO!J49</f>
        <v>74.888888888888886</v>
      </c>
      <c r="J54" s="56">
        <f>+[7]SEPTIEMBRE!J49</f>
        <v>388.71428571428572</v>
      </c>
      <c r="K54" s="56">
        <f>+[7]OCTUBRE!J49</f>
        <v>68</v>
      </c>
      <c r="L54" s="56">
        <f>+[7]NOVIEMBRE!J49</f>
        <v>811</v>
      </c>
      <c r="M54" s="56">
        <f>+[7]DICIEMBRE!J49</f>
        <v>79</v>
      </c>
      <c r="N54" s="57">
        <f t="shared" si="0"/>
        <v>2318.0852094895154</v>
      </c>
      <c r="O54" s="227"/>
      <c r="P54" s="204"/>
      <c r="Q54" s="299"/>
      <c r="R54" s="180"/>
      <c r="S54" s="180"/>
      <c r="T54" s="180"/>
      <c r="U54" s="189"/>
      <c r="V54" s="189"/>
      <c r="W54" s="189"/>
      <c r="X54" s="190"/>
      <c r="Y54" s="190"/>
      <c r="Z54" s="190"/>
      <c r="AA54" s="315"/>
      <c r="AB54" s="148"/>
      <c r="AC54" s="148"/>
    </row>
    <row r="55" spans="1:29" s="158" customFormat="1" ht="33.75" customHeight="1" x14ac:dyDescent="0.4">
      <c r="A55" s="160" t="s">
        <v>108</v>
      </c>
      <c r="B55" s="56">
        <f>+[7]ENERO!J50</f>
        <v>0</v>
      </c>
      <c r="C55" s="56">
        <f>+[7]FEBRERO!J50</f>
        <v>0</v>
      </c>
      <c r="D55" s="56">
        <f>+[7]MARZO!J50</f>
        <v>0</v>
      </c>
      <c r="E55" s="56">
        <f>+[7]ABRIL!J50</f>
        <v>0</v>
      </c>
      <c r="F55" s="56">
        <f>+[7]MAYO!J50</f>
        <v>0</v>
      </c>
      <c r="G55" s="56">
        <f>+[7]JUNIO!J50</f>
        <v>0</v>
      </c>
      <c r="H55" s="56">
        <f>+[7]JULIO!J50</f>
        <v>0</v>
      </c>
      <c r="I55" s="56">
        <f>+[7]AGOSTO!J50</f>
        <v>0</v>
      </c>
      <c r="J55" s="56">
        <f>+[7]SEPTIEMBRE!J50</f>
        <v>0</v>
      </c>
      <c r="K55" s="56">
        <f>+[7]OCTUBRE!J50</f>
        <v>0</v>
      </c>
      <c r="L55" s="56">
        <f>+[7]NOVIEMBRE!J50</f>
        <v>0</v>
      </c>
      <c r="M55" s="56">
        <f>+[7]DICIEMBRE!J50</f>
        <v>105</v>
      </c>
      <c r="N55" s="57">
        <f t="shared" si="0"/>
        <v>105</v>
      </c>
      <c r="O55" s="227"/>
      <c r="P55" s="204"/>
      <c r="Q55" s="299"/>
      <c r="R55" s="180"/>
      <c r="S55" s="180"/>
      <c r="T55" s="180"/>
      <c r="U55" s="189"/>
      <c r="V55" s="189"/>
      <c r="W55" s="189"/>
      <c r="X55" s="190"/>
      <c r="Y55" s="190"/>
      <c r="Z55" s="190"/>
      <c r="AA55" s="315"/>
      <c r="AB55" s="148"/>
      <c r="AC55" s="148"/>
    </row>
    <row r="56" spans="1:29" s="158" customFormat="1" ht="33.75" customHeight="1" x14ac:dyDescent="0.4">
      <c r="A56" s="160" t="s">
        <v>39</v>
      </c>
      <c r="B56" s="56">
        <f>+[7]ENERO!J51</f>
        <v>1685</v>
      </c>
      <c r="C56" s="56">
        <f>+[7]FEBRERO!J51</f>
        <v>2222</v>
      </c>
      <c r="D56" s="56">
        <f>+[7]MARZO!J51</f>
        <v>1797.0000000000002</v>
      </c>
      <c r="E56" s="56">
        <f>+[7]ABRIL!J51</f>
        <v>3985</v>
      </c>
      <c r="F56" s="56">
        <f>+[7]MAYO!J51</f>
        <v>3747.0000000000005</v>
      </c>
      <c r="G56" s="56">
        <f>+[7]JUNIO!J51</f>
        <v>15421</v>
      </c>
      <c r="H56" s="56">
        <f>+[7]JULIO!J51</f>
        <v>4101</v>
      </c>
      <c r="I56" s="56">
        <f>+[7]AGOSTO!J51</f>
        <v>3285</v>
      </c>
      <c r="J56" s="56">
        <f>+[7]SEPTIEMBRE!J51</f>
        <v>4521</v>
      </c>
      <c r="K56" s="56">
        <f>+[7]OCTUBRE!J51</f>
        <v>2994</v>
      </c>
      <c r="L56" s="56">
        <f>+[7]NOVIEMBRE!J51</f>
        <v>2215</v>
      </c>
      <c r="M56" s="56">
        <f>+[7]DICIEMBRE!J51</f>
        <v>2241</v>
      </c>
      <c r="N56" s="57">
        <f t="shared" si="0"/>
        <v>48214</v>
      </c>
      <c r="O56" s="227"/>
      <c r="P56" s="204"/>
      <c r="Q56" s="299"/>
      <c r="R56" s="180"/>
      <c r="S56" s="180"/>
      <c r="T56" s="180"/>
      <c r="U56" s="189"/>
      <c r="V56" s="189"/>
      <c r="W56" s="189"/>
      <c r="X56" s="190"/>
      <c r="Y56" s="190"/>
      <c r="Z56" s="190"/>
      <c r="AA56" s="315"/>
      <c r="AB56" s="148"/>
      <c r="AC56" s="148"/>
    </row>
    <row r="57" spans="1:29" s="158" customFormat="1" ht="33.75" customHeight="1" x14ac:dyDescent="0.4">
      <c r="A57" s="160" t="s">
        <v>40</v>
      </c>
      <c r="B57" s="56">
        <f>+[7]ENERO!J52</f>
        <v>1256</v>
      </c>
      <c r="C57" s="56">
        <f>+[7]FEBRERO!J52</f>
        <v>1624</v>
      </c>
      <c r="D57" s="56">
        <f>+[7]MARZO!J52</f>
        <v>5531</v>
      </c>
      <c r="E57" s="56">
        <f>+[7]ABRIL!J52</f>
        <v>2057</v>
      </c>
      <c r="F57" s="56">
        <f>+[7]MAYO!J52</f>
        <v>1006</v>
      </c>
      <c r="G57" s="56">
        <f>+[7]JUNIO!J52</f>
        <v>2012</v>
      </c>
      <c r="H57" s="56">
        <f>+[7]JULIO!J52</f>
        <v>2014</v>
      </c>
      <c r="I57" s="56">
        <f>+[7]AGOSTO!J52</f>
        <v>3895</v>
      </c>
      <c r="J57" s="56">
        <f>+[7]SEPTIEMBRE!J52</f>
        <v>3169.9999999999968</v>
      </c>
      <c r="K57" s="56">
        <f>+[7]OCTUBRE!J52</f>
        <v>2192</v>
      </c>
      <c r="L57" s="56">
        <f>+[7]NOVIEMBRE!J52</f>
        <v>2439</v>
      </c>
      <c r="M57" s="56">
        <f>+[7]DICIEMBRE!J52</f>
        <v>1722</v>
      </c>
      <c r="N57" s="57">
        <f t="shared" si="0"/>
        <v>28917.999999999996</v>
      </c>
      <c r="O57" s="227"/>
      <c r="P57" s="204"/>
      <c r="Q57" s="299"/>
      <c r="R57" s="180"/>
      <c r="S57" s="180"/>
      <c r="T57" s="180"/>
      <c r="U57" s="189"/>
      <c r="V57" s="189"/>
      <c r="W57" s="189"/>
      <c r="X57" s="190"/>
      <c r="Y57" s="190"/>
      <c r="Z57" s="190"/>
      <c r="AA57" s="315"/>
      <c r="AB57" s="148"/>
      <c r="AC57" s="148"/>
    </row>
    <row r="58" spans="1:29" s="158" customFormat="1" ht="33.75" customHeight="1" x14ac:dyDescent="0.4">
      <c r="A58" s="160" t="s">
        <v>41</v>
      </c>
      <c r="B58" s="56">
        <f>+[7]ENERO!J53</f>
        <v>1985.0000000000002</v>
      </c>
      <c r="C58" s="56">
        <f>+[7]FEBRERO!J53</f>
        <v>1385</v>
      </c>
      <c r="D58" s="56">
        <f>+[7]MARZO!J53</f>
        <v>2341.9999999999995</v>
      </c>
      <c r="E58" s="56">
        <f>+[7]ABRIL!J53</f>
        <v>1293</v>
      </c>
      <c r="F58" s="56">
        <f>+[7]MAYO!J53</f>
        <v>2760.9999999999995</v>
      </c>
      <c r="G58" s="56">
        <f>+[7]JUNIO!J53</f>
        <v>2358.0000000000005</v>
      </c>
      <c r="H58" s="56">
        <f>+[7]JULIO!J53</f>
        <v>9968</v>
      </c>
      <c r="I58" s="56">
        <f>+[7]AGOSTO!J53</f>
        <v>1121</v>
      </c>
      <c r="J58" s="56">
        <f>+[7]SEPTIEMBRE!J53</f>
        <v>2104</v>
      </c>
      <c r="K58" s="56">
        <f>+[7]OCTUBRE!J53</f>
        <v>1728</v>
      </c>
      <c r="L58" s="56">
        <f>+[7]NOVIEMBRE!J53</f>
        <v>2332</v>
      </c>
      <c r="M58" s="56">
        <f>+[7]DICIEMBRE!J53</f>
        <v>2612</v>
      </c>
      <c r="N58" s="57">
        <f t="shared" si="0"/>
        <v>31989</v>
      </c>
      <c r="O58" s="227"/>
      <c r="P58" s="204"/>
      <c r="Q58" s="299"/>
      <c r="R58" s="180"/>
      <c r="S58" s="180"/>
      <c r="T58" s="180"/>
      <c r="U58" s="189"/>
      <c r="V58" s="189"/>
      <c r="W58" s="189"/>
      <c r="X58" s="190"/>
      <c r="Y58" s="190"/>
      <c r="Z58" s="190"/>
      <c r="AA58" s="315"/>
      <c r="AB58" s="148"/>
      <c r="AC58" s="148"/>
    </row>
    <row r="59" spans="1:29" s="158" customFormat="1" ht="33.75" customHeight="1" x14ac:dyDescent="0.4">
      <c r="A59" s="160" t="s">
        <v>72</v>
      </c>
      <c r="B59" s="56">
        <f>+[7]ENERO!J54</f>
        <v>1432.0000000000002</v>
      </c>
      <c r="C59" s="56">
        <f>+[7]FEBRERO!J54</f>
        <v>545</v>
      </c>
      <c r="D59" s="56">
        <f>+[7]MARZO!J54</f>
        <v>1399.9999999999998</v>
      </c>
      <c r="E59" s="56">
        <f>+[7]ABRIL!J54</f>
        <v>698</v>
      </c>
      <c r="F59" s="56">
        <f>+[7]MAYO!J54</f>
        <v>682</v>
      </c>
      <c r="G59" s="56">
        <f>+[7]JUNIO!J54</f>
        <v>952</v>
      </c>
      <c r="H59" s="56">
        <f>+[7]JULIO!J54</f>
        <v>605</v>
      </c>
      <c r="I59" s="56">
        <f>+[7]AGOSTO!J54</f>
        <v>458</v>
      </c>
      <c r="J59" s="56">
        <f>+[7]SEPTIEMBRE!J54</f>
        <v>658</v>
      </c>
      <c r="K59" s="56">
        <f>+[7]OCTUBRE!J54</f>
        <v>796</v>
      </c>
      <c r="L59" s="56">
        <f>+[7]NOVIEMBRE!J54</f>
        <v>519</v>
      </c>
      <c r="M59" s="56">
        <f>+[7]DICIEMBRE!J54</f>
        <v>370</v>
      </c>
      <c r="N59" s="57">
        <f t="shared" si="0"/>
        <v>9115</v>
      </c>
      <c r="O59" s="227"/>
      <c r="P59" s="204"/>
      <c r="Q59" s="299"/>
      <c r="R59" s="180"/>
      <c r="S59" s="180"/>
      <c r="T59" s="180"/>
      <c r="U59" s="189"/>
      <c r="V59" s="189"/>
      <c r="W59" s="189"/>
      <c r="X59" s="190"/>
      <c r="Y59" s="190"/>
      <c r="Z59" s="190"/>
      <c r="AA59" s="315"/>
      <c r="AB59" s="148"/>
      <c r="AC59" s="148"/>
    </row>
    <row r="60" spans="1:29" s="158" customFormat="1" ht="33.75" customHeight="1" x14ac:dyDescent="0.4">
      <c r="A60" s="160" t="s">
        <v>42</v>
      </c>
      <c r="B60" s="56">
        <f>+[7]ENERO!J55</f>
        <v>60</v>
      </c>
      <c r="C60" s="56">
        <f>+[7]FEBRERO!J55</f>
        <v>54</v>
      </c>
      <c r="D60" s="56">
        <f>+[7]MARZO!J55</f>
        <v>44.932330827067666</v>
      </c>
      <c r="E60" s="56">
        <f>+[7]ABRIL!J55</f>
        <v>0</v>
      </c>
      <c r="F60" s="56">
        <f>+[7]MAYO!J55</f>
        <v>0</v>
      </c>
      <c r="G60" s="56">
        <f>+[7]JUNIO!J55</f>
        <v>30</v>
      </c>
      <c r="H60" s="56">
        <f>+[7]JULIO!J55</f>
        <v>0</v>
      </c>
      <c r="I60" s="56">
        <f>+[7]AGOSTO!J55</f>
        <v>0</v>
      </c>
      <c r="J60" s="56">
        <f>+[7]SEPTIEMBRE!J55</f>
        <v>8</v>
      </c>
      <c r="K60" s="56">
        <f>+[7]OCTUBRE!J55</f>
        <v>45</v>
      </c>
      <c r="L60" s="56">
        <f>+[7]NOVIEMBRE!J55</f>
        <v>701</v>
      </c>
      <c r="M60" s="56">
        <f>+[7]DICIEMBRE!J55</f>
        <v>9</v>
      </c>
      <c r="N60" s="57">
        <f t="shared" si="0"/>
        <v>951.93233082706763</v>
      </c>
      <c r="O60" s="227"/>
      <c r="P60" s="204"/>
      <c r="Q60" s="299"/>
      <c r="R60" s="180"/>
      <c r="S60" s="180"/>
      <c r="T60" s="180"/>
      <c r="U60" s="189"/>
      <c r="V60" s="189"/>
      <c r="W60" s="189"/>
      <c r="X60" s="190"/>
      <c r="Y60" s="190"/>
      <c r="Z60" s="190"/>
      <c r="AA60" s="315"/>
      <c r="AB60" s="148"/>
      <c r="AC60" s="148"/>
    </row>
    <row r="61" spans="1:29" s="158" customFormat="1" ht="33.75" customHeight="1" x14ac:dyDescent="0.4">
      <c r="A61" s="160" t="s">
        <v>43</v>
      </c>
      <c r="B61" s="56">
        <f>+[7]ENERO!J56</f>
        <v>4241.3917287438999</v>
      </c>
      <c r="C61" s="56">
        <f>+[7]FEBRERO!J56</f>
        <v>4409.9999999999964</v>
      </c>
      <c r="D61" s="56">
        <f>+[7]MARZO!J56</f>
        <v>3378</v>
      </c>
      <c r="E61" s="56">
        <f>+[7]ABRIL!J56</f>
        <v>2834.0000000000005</v>
      </c>
      <c r="F61" s="56">
        <f>+[7]MAYO!J56</f>
        <v>2967</v>
      </c>
      <c r="G61" s="56">
        <f>+[7]JUNIO!J56</f>
        <v>3969</v>
      </c>
      <c r="H61" s="56">
        <f>+[7]JULIO!J56</f>
        <v>3336</v>
      </c>
      <c r="I61" s="56">
        <f>+[7]AGOSTO!J56</f>
        <v>3623.9999999999995</v>
      </c>
      <c r="J61" s="56">
        <f>+[7]SEPTIEMBRE!J56</f>
        <v>3895</v>
      </c>
      <c r="K61" s="56">
        <f>+[7]OCTUBRE!J56</f>
        <v>3082</v>
      </c>
      <c r="L61" s="56">
        <f>+[7]NOVIEMBRE!J56</f>
        <v>3455</v>
      </c>
      <c r="M61" s="56">
        <f>+[7]DICIEMBRE!J56</f>
        <v>11589</v>
      </c>
      <c r="N61" s="57">
        <f t="shared" si="0"/>
        <v>50780.391728743896</v>
      </c>
      <c r="O61" s="227"/>
      <c r="P61" s="204"/>
      <c r="Q61" s="299"/>
      <c r="R61" s="180"/>
      <c r="S61" s="180"/>
      <c r="T61" s="180"/>
      <c r="U61" s="189"/>
      <c r="V61" s="189"/>
      <c r="W61" s="189"/>
      <c r="X61" s="190"/>
      <c r="Y61" s="190"/>
      <c r="Z61" s="190"/>
      <c r="AA61" s="315"/>
      <c r="AB61" s="148"/>
      <c r="AC61" s="148"/>
    </row>
    <row r="62" spans="1:29" s="158" customFormat="1" ht="33.75" customHeight="1" x14ac:dyDescent="0.4">
      <c r="A62" s="160" t="s">
        <v>73</v>
      </c>
      <c r="B62" s="56">
        <f>+[7]ENERO!J57</f>
        <v>1515</v>
      </c>
      <c r="C62" s="56">
        <f>+[7]FEBRERO!J57</f>
        <v>1641</v>
      </c>
      <c r="D62" s="56">
        <f>+[7]MARZO!J57</f>
        <v>1855.0000000000005</v>
      </c>
      <c r="E62" s="56">
        <f>+[7]ABRIL!J57</f>
        <v>1102.0000000000002</v>
      </c>
      <c r="F62" s="56">
        <f>+[7]MAYO!J57</f>
        <v>933</v>
      </c>
      <c r="G62" s="56">
        <f>+[7]JUNIO!J57</f>
        <v>1611</v>
      </c>
      <c r="H62" s="56">
        <f>+[7]JULIO!J57</f>
        <v>1853.6848958333333</v>
      </c>
      <c r="I62" s="56">
        <f>+[7]AGOSTO!J57</f>
        <v>1022</v>
      </c>
      <c r="J62" s="56">
        <f>+[7]SEPTIEMBRE!J57</f>
        <v>3586.020750988142</v>
      </c>
      <c r="K62" s="56">
        <f>+[7]OCTUBRE!J57</f>
        <v>1868</v>
      </c>
      <c r="L62" s="56">
        <f>+[7]NOVIEMBRE!J57</f>
        <v>4534</v>
      </c>
      <c r="M62" s="56">
        <f>+[7]DICIEMBRE!J57</f>
        <v>3785</v>
      </c>
      <c r="N62" s="57">
        <f t="shared" si="0"/>
        <v>25305.705646821476</v>
      </c>
      <c r="O62" s="227"/>
      <c r="P62" s="204"/>
      <c r="Q62" s="299"/>
      <c r="R62" s="180"/>
      <c r="S62" s="180"/>
      <c r="T62" s="180"/>
      <c r="U62" s="189"/>
      <c r="V62" s="189"/>
      <c r="W62" s="189"/>
      <c r="X62" s="190"/>
      <c r="Y62" s="190"/>
      <c r="Z62" s="190"/>
      <c r="AA62" s="315"/>
      <c r="AB62" s="148"/>
      <c r="AC62" s="148"/>
    </row>
    <row r="63" spans="1:29" s="158" customFormat="1" ht="33.75" customHeight="1" x14ac:dyDescent="0.4">
      <c r="A63" s="160" t="s">
        <v>74</v>
      </c>
      <c r="B63" s="56">
        <f>+[7]ENERO!J58</f>
        <v>0</v>
      </c>
      <c r="C63" s="56">
        <f>+[7]FEBRERO!J58</f>
        <v>1</v>
      </c>
      <c r="D63" s="56">
        <f>+[7]MARZO!J58</f>
        <v>8</v>
      </c>
      <c r="E63" s="56">
        <f>+[7]ABRIL!J58</f>
        <v>0</v>
      </c>
      <c r="F63" s="56">
        <f>+[7]MAYO!J58</f>
        <v>7</v>
      </c>
      <c r="G63" s="56">
        <f>+[7]JUNIO!J58</f>
        <v>0</v>
      </c>
      <c r="H63" s="56">
        <f>+[7]JULIO!J58</f>
        <v>0</v>
      </c>
      <c r="I63" s="56">
        <f>+[7]AGOSTO!J58</f>
        <v>0</v>
      </c>
      <c r="J63" s="56">
        <f>+[7]SEPTIEMBRE!J58</f>
        <v>25</v>
      </c>
      <c r="K63" s="56">
        <f>+[7]OCTUBRE!J58</f>
        <v>0</v>
      </c>
      <c r="L63" s="56">
        <f>+[7]NOVIEMBRE!J58</f>
        <v>0</v>
      </c>
      <c r="M63" s="56">
        <f>+[7]DICIEMBRE!J58</f>
        <v>0</v>
      </c>
      <c r="N63" s="57">
        <f t="shared" si="0"/>
        <v>41</v>
      </c>
      <c r="O63" s="227"/>
      <c r="P63" s="204"/>
      <c r="Q63" s="299"/>
      <c r="R63" s="180"/>
      <c r="S63" s="180"/>
      <c r="T63" s="180"/>
      <c r="U63" s="189"/>
      <c r="V63" s="189"/>
      <c r="W63" s="189"/>
      <c r="X63" s="190"/>
      <c r="Y63" s="190"/>
      <c r="Z63" s="190"/>
      <c r="AA63" s="315"/>
      <c r="AB63" s="148"/>
      <c r="AC63" s="148"/>
    </row>
    <row r="64" spans="1:29" s="158" customFormat="1" ht="33.75" customHeight="1" x14ac:dyDescent="0.4">
      <c r="A64" s="160" t="s">
        <v>44</v>
      </c>
      <c r="B64" s="56">
        <f>+[7]ENERO!J59</f>
        <v>0</v>
      </c>
      <c r="C64" s="56">
        <f>+[7]FEBRERO!J59</f>
        <v>3</v>
      </c>
      <c r="D64" s="56">
        <f>+[7]MARZO!J59</f>
        <v>70</v>
      </c>
      <c r="E64" s="56">
        <f>+[7]ABRIL!J59</f>
        <v>3</v>
      </c>
      <c r="F64" s="56">
        <f>+[7]MAYO!J59</f>
        <v>5</v>
      </c>
      <c r="G64" s="56">
        <f>+[7]JUNIO!J59</f>
        <v>15</v>
      </c>
      <c r="H64" s="56">
        <f>+[7]JULIO!J59</f>
        <v>48</v>
      </c>
      <c r="I64" s="56">
        <f>+[7]AGOSTO!J59</f>
        <v>25</v>
      </c>
      <c r="J64" s="56">
        <f>+[7]SEPTIEMBRE!J59</f>
        <v>132</v>
      </c>
      <c r="K64" s="56">
        <f>+[7]OCTUBRE!J59</f>
        <v>0</v>
      </c>
      <c r="L64" s="56">
        <f>+[7]NOVIEMBRE!J59</f>
        <v>71</v>
      </c>
      <c r="M64" s="56">
        <f>+[7]DICIEMBRE!J59</f>
        <v>58</v>
      </c>
      <c r="N64" s="57">
        <f t="shared" si="0"/>
        <v>430</v>
      </c>
      <c r="O64" s="227"/>
      <c r="P64" s="204"/>
      <c r="Q64" s="299"/>
      <c r="R64" s="180"/>
      <c r="S64" s="180"/>
      <c r="T64" s="180"/>
      <c r="U64" s="189"/>
      <c r="V64" s="189"/>
      <c r="W64" s="189"/>
      <c r="X64" s="190"/>
      <c r="Y64" s="190"/>
      <c r="Z64" s="190"/>
      <c r="AA64" s="315"/>
      <c r="AB64" s="148"/>
      <c r="AC64" s="148"/>
    </row>
    <row r="65" spans="1:29" s="158" customFormat="1" ht="33.75" customHeight="1" x14ac:dyDescent="0.4">
      <c r="A65" s="160" t="s">
        <v>109</v>
      </c>
      <c r="B65" s="56">
        <f>+[7]ENERO!J60</f>
        <v>12</v>
      </c>
      <c r="C65" s="56">
        <f>+[7]FEBRERO!J60</f>
        <v>102</v>
      </c>
      <c r="D65" s="56">
        <f>+[7]MARZO!J60</f>
        <v>745.76470588235293</v>
      </c>
      <c r="E65" s="56">
        <f>+[7]ABRIL!J60</f>
        <v>218</v>
      </c>
      <c r="F65" s="56">
        <f>+[7]MAYO!J60</f>
        <v>0</v>
      </c>
      <c r="G65" s="56">
        <f>+[7]JUNIO!J60</f>
        <v>131</v>
      </c>
      <c r="H65" s="56">
        <f>+[7]JULIO!J60</f>
        <v>55</v>
      </c>
      <c r="I65" s="56">
        <f>+[7]AGOSTO!J60</f>
        <v>15</v>
      </c>
      <c r="J65" s="56">
        <f>+[7]SEPTIEMBRE!J60</f>
        <v>54</v>
      </c>
      <c r="K65" s="56">
        <f>+[7]OCTUBRE!J60</f>
        <v>200</v>
      </c>
      <c r="L65" s="56">
        <f>+[7]NOVIEMBRE!J60</f>
        <v>48</v>
      </c>
      <c r="M65" s="56">
        <f>+[7]DICIEMBRE!J60</f>
        <v>521</v>
      </c>
      <c r="N65" s="57">
        <f t="shared" si="0"/>
        <v>2101.7647058823532</v>
      </c>
      <c r="O65" s="227"/>
      <c r="P65" s="204"/>
      <c r="Q65" s="299"/>
      <c r="R65" s="180"/>
      <c r="S65" s="180"/>
      <c r="T65" s="180"/>
      <c r="U65" s="189"/>
      <c r="V65" s="189"/>
      <c r="W65" s="189"/>
      <c r="X65" s="190"/>
      <c r="Y65" s="190"/>
      <c r="Z65" s="190"/>
      <c r="AA65" s="315"/>
      <c r="AB65" s="148"/>
      <c r="AC65" s="148"/>
    </row>
    <row r="66" spans="1:29" s="158" customFormat="1" ht="33.75" customHeight="1" x14ac:dyDescent="0.4">
      <c r="A66" s="160" t="s">
        <v>110</v>
      </c>
      <c r="B66" s="56">
        <f>+[7]ENERO!J61</f>
        <v>43</v>
      </c>
      <c r="C66" s="56">
        <f>+[7]FEBRERO!J61</f>
        <v>54</v>
      </c>
      <c r="D66" s="56">
        <f>+[7]MARZO!J61</f>
        <v>27.000000000000004</v>
      </c>
      <c r="E66" s="56">
        <f>+[7]ABRIL!J61</f>
        <v>64</v>
      </c>
      <c r="F66" s="56">
        <f>+[7]MAYO!J61</f>
        <v>21</v>
      </c>
      <c r="G66" s="56">
        <f>+[7]JUNIO!J61</f>
        <v>69</v>
      </c>
      <c r="H66" s="56">
        <f>+[7]JULIO!J61</f>
        <v>18</v>
      </c>
      <c r="I66" s="56">
        <f>+[7]AGOSTO!J61</f>
        <v>22</v>
      </c>
      <c r="J66" s="56">
        <f>+[7]SEPTIEMBRE!J61</f>
        <v>54</v>
      </c>
      <c r="K66" s="56">
        <f>+[7]OCTUBRE!J61</f>
        <v>13</v>
      </c>
      <c r="L66" s="56">
        <f>+[7]NOVIEMBRE!J61</f>
        <v>34</v>
      </c>
      <c r="M66" s="56">
        <f>+[7]DICIEMBRE!J61</f>
        <v>81</v>
      </c>
      <c r="N66" s="57">
        <f t="shared" si="0"/>
        <v>500</v>
      </c>
      <c r="O66" s="227"/>
      <c r="P66" s="204"/>
      <c r="Q66" s="299"/>
      <c r="R66" s="180"/>
      <c r="S66" s="180"/>
      <c r="T66" s="180"/>
      <c r="U66" s="189"/>
      <c r="V66" s="189"/>
      <c r="W66" s="189"/>
      <c r="X66" s="190"/>
      <c r="Y66" s="190"/>
      <c r="Z66" s="190"/>
      <c r="AA66" s="315"/>
      <c r="AB66" s="148"/>
      <c r="AC66" s="148"/>
    </row>
    <row r="67" spans="1:29" s="158" customFormat="1" ht="33.75" customHeight="1" x14ac:dyDescent="0.4">
      <c r="A67" s="160" t="s">
        <v>111</v>
      </c>
      <c r="B67" s="56">
        <f>+[7]ENERO!J62</f>
        <v>7</v>
      </c>
      <c r="C67" s="56">
        <f>+[7]FEBRERO!J62</f>
        <v>22</v>
      </c>
      <c r="D67" s="56">
        <f>+[7]MARZO!J62</f>
        <v>0</v>
      </c>
      <c r="E67" s="56">
        <f>+[7]ABRIL!J62</f>
        <v>45</v>
      </c>
      <c r="F67" s="56">
        <f>+[7]MAYO!J62</f>
        <v>16</v>
      </c>
      <c r="G67" s="56">
        <f>+[7]JUNIO!J62</f>
        <v>42</v>
      </c>
      <c r="H67" s="56">
        <f>+[7]JULIO!J62</f>
        <v>125</v>
      </c>
      <c r="I67" s="56">
        <f>+[7]AGOSTO!J62</f>
        <v>78</v>
      </c>
      <c r="J67" s="56">
        <f>+[7]SEPTIEMBRE!J62</f>
        <v>51</v>
      </c>
      <c r="K67" s="56">
        <f>+[7]OCTUBRE!J62</f>
        <v>7</v>
      </c>
      <c r="L67" s="56">
        <f>+[7]NOVIEMBRE!J62</f>
        <v>55</v>
      </c>
      <c r="M67" s="56">
        <f>+[7]DICIEMBRE!J62</f>
        <v>53</v>
      </c>
      <c r="N67" s="57">
        <f t="shared" si="0"/>
        <v>501</v>
      </c>
      <c r="O67" s="227"/>
      <c r="P67" s="204"/>
      <c r="Q67" s="299"/>
      <c r="R67" s="180"/>
      <c r="S67" s="180"/>
      <c r="T67" s="180"/>
      <c r="U67" s="189"/>
      <c r="V67" s="189"/>
      <c r="W67" s="189"/>
      <c r="X67" s="190"/>
      <c r="Y67" s="190"/>
      <c r="Z67" s="190"/>
      <c r="AA67" s="315"/>
      <c r="AB67" s="148"/>
      <c r="AC67" s="148"/>
    </row>
    <row r="68" spans="1:29" s="158" customFormat="1" ht="33.75" customHeight="1" x14ac:dyDescent="0.4">
      <c r="A68" s="160" t="s">
        <v>112</v>
      </c>
      <c r="B68" s="56">
        <f>+[7]ENERO!J63</f>
        <v>13</v>
      </c>
      <c r="C68" s="56">
        <f>+[7]FEBRERO!J63</f>
        <v>95</v>
      </c>
      <c r="D68" s="56">
        <f>+[7]MARZO!J63</f>
        <v>0</v>
      </c>
      <c r="E68" s="56">
        <f>+[7]ABRIL!J63</f>
        <v>0</v>
      </c>
      <c r="F68" s="56">
        <f>+[7]MAYO!J63</f>
        <v>16</v>
      </c>
      <c r="G68" s="56">
        <f>+[7]JUNIO!J63</f>
        <v>0</v>
      </c>
      <c r="H68" s="56">
        <f>+[7]JULIO!J63</f>
        <v>17</v>
      </c>
      <c r="I68" s="56">
        <f>+[7]AGOSTO!J63</f>
        <v>55</v>
      </c>
      <c r="J68" s="56">
        <f>+[7]SEPTIEMBRE!J63</f>
        <v>35</v>
      </c>
      <c r="K68" s="56">
        <f>+[7]OCTUBRE!J63</f>
        <v>0</v>
      </c>
      <c r="L68" s="56">
        <f>+[7]NOVIEMBRE!J63</f>
        <v>77</v>
      </c>
      <c r="M68" s="56">
        <f>+[7]DICIEMBRE!J63</f>
        <v>4</v>
      </c>
      <c r="N68" s="57">
        <f t="shared" si="0"/>
        <v>312</v>
      </c>
      <c r="O68" s="227"/>
      <c r="P68" s="204"/>
      <c r="Q68" s="299"/>
      <c r="R68" s="180"/>
      <c r="S68" s="180"/>
      <c r="T68" s="180"/>
      <c r="U68" s="189"/>
      <c r="V68" s="189"/>
      <c r="W68" s="189"/>
      <c r="X68" s="190"/>
      <c r="Y68" s="190"/>
      <c r="Z68" s="190"/>
      <c r="AA68" s="315"/>
      <c r="AB68" s="148"/>
      <c r="AC68" s="148"/>
    </row>
    <row r="69" spans="1:29" s="158" customFormat="1" ht="33.75" customHeight="1" x14ac:dyDescent="0.4">
      <c r="A69" s="160" t="s">
        <v>113</v>
      </c>
      <c r="B69" s="56">
        <f>+[7]ENERO!J64</f>
        <v>1024</v>
      </c>
      <c r="C69" s="56">
        <f>+[7]FEBRERO!J64</f>
        <v>375</v>
      </c>
      <c r="D69" s="56">
        <f>+[7]MARZO!J64</f>
        <v>765</v>
      </c>
      <c r="E69" s="56">
        <f>+[7]ABRIL!J64</f>
        <v>390</v>
      </c>
      <c r="F69" s="56">
        <f>+[7]MAYO!J64</f>
        <v>395</v>
      </c>
      <c r="G69" s="56">
        <f>+[7]JUNIO!J64</f>
        <v>258</v>
      </c>
      <c r="H69" s="56">
        <f>+[7]JULIO!J64</f>
        <v>2014</v>
      </c>
      <c r="I69" s="56">
        <f>+[7]AGOSTO!J64</f>
        <v>550</v>
      </c>
      <c r="J69" s="56">
        <f>+[7]SEPTIEMBRE!J64</f>
        <v>1679</v>
      </c>
      <c r="K69" s="56">
        <f>+[7]OCTUBRE!J64</f>
        <v>225</v>
      </c>
      <c r="L69" s="56">
        <f>+[7]NOVIEMBRE!J64</f>
        <v>356</v>
      </c>
      <c r="M69" s="56">
        <f>+[7]DICIEMBRE!J64</f>
        <v>204</v>
      </c>
      <c r="N69" s="57">
        <f t="shared" si="0"/>
        <v>8235</v>
      </c>
      <c r="O69" s="227"/>
      <c r="P69" s="204"/>
      <c r="Q69" s="299"/>
      <c r="R69" s="180"/>
      <c r="S69" s="180"/>
      <c r="T69" s="180"/>
      <c r="U69" s="189"/>
      <c r="V69" s="189"/>
      <c r="W69" s="189"/>
      <c r="X69" s="190"/>
      <c r="Y69" s="190"/>
      <c r="Z69" s="190"/>
      <c r="AA69" s="315"/>
      <c r="AB69" s="148"/>
      <c r="AC69" s="148"/>
    </row>
    <row r="70" spans="1:29" s="158" customFormat="1" ht="33.75" customHeight="1" x14ac:dyDescent="0.4">
      <c r="A70" s="160" t="s">
        <v>114</v>
      </c>
      <c r="B70" s="56">
        <f>+[7]ENERO!J65</f>
        <v>1354</v>
      </c>
      <c r="C70" s="56">
        <f>+[7]FEBRERO!J65</f>
        <v>1093</v>
      </c>
      <c r="D70" s="56">
        <f>+[7]MARZO!J65</f>
        <v>801</v>
      </c>
      <c r="E70" s="56">
        <f>+[7]ABRIL!J65</f>
        <v>996</v>
      </c>
      <c r="F70" s="56">
        <f>+[7]MAYO!J65</f>
        <v>642.00000000000011</v>
      </c>
      <c r="G70" s="56">
        <f>+[7]JUNIO!J65</f>
        <v>904</v>
      </c>
      <c r="H70" s="56">
        <f>+[7]JULIO!J65</f>
        <v>1025</v>
      </c>
      <c r="I70" s="56">
        <f>+[7]AGOSTO!J65</f>
        <v>898</v>
      </c>
      <c r="J70" s="56">
        <f>+[7]SEPTIEMBRE!J65</f>
        <v>1551</v>
      </c>
      <c r="K70" s="56">
        <f>+[7]OCTUBRE!J65</f>
        <v>976</v>
      </c>
      <c r="L70" s="56">
        <f>+[7]NOVIEMBRE!J65</f>
        <v>1801</v>
      </c>
      <c r="M70" s="56">
        <f>+[7]DICIEMBRE!J65</f>
        <v>2280</v>
      </c>
      <c r="N70" s="57">
        <f t="shared" si="0"/>
        <v>14321</v>
      </c>
      <c r="O70" s="227"/>
      <c r="P70" s="204"/>
      <c r="Q70" s="299"/>
      <c r="R70" s="180"/>
      <c r="S70" s="180"/>
      <c r="T70" s="180"/>
      <c r="U70" s="189"/>
      <c r="V70" s="189"/>
      <c r="W70" s="189"/>
      <c r="X70" s="190"/>
      <c r="Y70" s="190"/>
      <c r="Z70" s="190"/>
      <c r="AA70" s="315"/>
      <c r="AB70" s="148"/>
      <c r="AC70" s="148"/>
    </row>
    <row r="71" spans="1:29" s="158" customFormat="1" ht="33.75" customHeight="1" x14ac:dyDescent="0.4">
      <c r="A71" s="160" t="s">
        <v>115</v>
      </c>
      <c r="B71" s="56">
        <f>+[7]ENERO!J66</f>
        <v>86</v>
      </c>
      <c r="C71" s="56">
        <f>+[7]FEBRERO!J66</f>
        <v>56</v>
      </c>
      <c r="D71" s="56">
        <f>+[7]MARZO!J66</f>
        <v>85</v>
      </c>
      <c r="E71" s="56">
        <f>+[7]ABRIL!J66</f>
        <v>383</v>
      </c>
      <c r="F71" s="56">
        <f>+[7]MAYO!J66</f>
        <v>55</v>
      </c>
      <c r="G71" s="56">
        <f>+[7]JUNIO!J66</f>
        <v>258</v>
      </c>
      <c r="H71" s="56">
        <f>+[7]JULIO!J66</f>
        <v>24</v>
      </c>
      <c r="I71" s="56">
        <f>+[7]AGOSTO!J66</f>
        <v>129</v>
      </c>
      <c r="J71" s="56">
        <f>+[7]SEPTIEMBRE!J66</f>
        <v>59</v>
      </c>
      <c r="K71" s="56">
        <f>+[7]OCTUBRE!J66</f>
        <v>162</v>
      </c>
      <c r="L71" s="56">
        <f>+[7]NOVIEMBRE!J66</f>
        <v>133</v>
      </c>
      <c r="M71" s="56">
        <f>+[7]DICIEMBRE!J66</f>
        <v>22</v>
      </c>
      <c r="N71" s="57">
        <f t="shared" si="0"/>
        <v>1452</v>
      </c>
      <c r="O71" s="227"/>
      <c r="P71" s="204"/>
      <c r="Q71" s="299"/>
      <c r="R71" s="180"/>
      <c r="S71" s="180"/>
      <c r="T71" s="180"/>
      <c r="U71" s="189"/>
      <c r="V71" s="189"/>
      <c r="W71" s="189"/>
      <c r="X71" s="190"/>
      <c r="Y71" s="190"/>
      <c r="Z71" s="190"/>
      <c r="AA71" s="315"/>
      <c r="AB71" s="148"/>
      <c r="AC71" s="148"/>
    </row>
    <row r="72" spans="1:29" s="158" customFormat="1" ht="33.75" customHeight="1" x14ac:dyDescent="0.4">
      <c r="A72" s="160" t="s">
        <v>116</v>
      </c>
      <c r="B72" s="56">
        <f>+[7]ENERO!J67</f>
        <v>15</v>
      </c>
      <c r="C72" s="56">
        <f>+[7]FEBRERO!J67</f>
        <v>6</v>
      </c>
      <c r="D72" s="56">
        <f>+[7]MARZO!J67</f>
        <v>21</v>
      </c>
      <c r="E72" s="56">
        <f>+[7]ABRIL!J67</f>
        <v>25</v>
      </c>
      <c r="F72" s="56">
        <f>+[7]MAYO!J67</f>
        <v>16</v>
      </c>
      <c r="G72" s="56">
        <f>+[7]JUNIO!J67</f>
        <v>41</v>
      </c>
      <c r="H72" s="56">
        <f>+[7]JULIO!J67</f>
        <v>4</v>
      </c>
      <c r="I72" s="56">
        <f>+[7]AGOSTO!J67</f>
        <v>32</v>
      </c>
      <c r="J72" s="56">
        <f>+[7]SEPTIEMBRE!J67</f>
        <v>9</v>
      </c>
      <c r="K72" s="56">
        <f>+[7]OCTUBRE!J67</f>
        <v>25</v>
      </c>
      <c r="L72" s="56">
        <f>+[7]NOVIEMBRE!J67</f>
        <v>74</v>
      </c>
      <c r="M72" s="56">
        <f>+[7]DICIEMBRE!J67</f>
        <v>0</v>
      </c>
      <c r="N72" s="57">
        <f t="shared" si="0"/>
        <v>268</v>
      </c>
      <c r="O72" s="227"/>
      <c r="P72" s="204"/>
      <c r="Q72" s="299"/>
      <c r="R72" s="180"/>
      <c r="S72" s="180"/>
      <c r="T72" s="180"/>
      <c r="U72" s="189"/>
      <c r="V72" s="189"/>
      <c r="W72" s="189"/>
      <c r="X72" s="190"/>
      <c r="Y72" s="190"/>
      <c r="Z72" s="190"/>
      <c r="AA72" s="315"/>
      <c r="AB72" s="148"/>
      <c r="AC72" s="148"/>
    </row>
    <row r="73" spans="1:29" s="158" customFormat="1" ht="33.75" customHeight="1" x14ac:dyDescent="0.4">
      <c r="A73" s="160" t="s">
        <v>45</v>
      </c>
      <c r="B73" s="56">
        <f>+[7]ENERO!J68</f>
        <v>13024</v>
      </c>
      <c r="C73" s="56">
        <f>+[7]FEBRERO!J68</f>
        <v>2860</v>
      </c>
      <c r="D73" s="56">
        <f>+[7]MARZO!J68</f>
        <v>5761.9999999999991</v>
      </c>
      <c r="E73" s="56">
        <f>+[7]ABRIL!J68</f>
        <v>8256</v>
      </c>
      <c r="F73" s="56">
        <f>+[7]MAYO!J68</f>
        <v>4214</v>
      </c>
      <c r="G73" s="56">
        <f>+[7]JUNIO!J68</f>
        <v>12547.000000000002</v>
      </c>
      <c r="H73" s="56">
        <f>+[7]JULIO!J68</f>
        <v>13058.973432518598</v>
      </c>
      <c r="I73" s="56">
        <f>+[7]AGOSTO!J68</f>
        <v>2549</v>
      </c>
      <c r="J73" s="56">
        <f>+[7]SEPTIEMBRE!J68</f>
        <v>8951.9999999999982</v>
      </c>
      <c r="K73" s="56">
        <f>+[7]OCTUBRE!J68</f>
        <v>3407</v>
      </c>
      <c r="L73" s="56">
        <f>+[7]NOVIEMBRE!J68</f>
        <v>17940</v>
      </c>
      <c r="M73" s="56">
        <f>+[7]DICIEMBRE!J68</f>
        <v>1854</v>
      </c>
      <c r="N73" s="57">
        <f t="shared" si="0"/>
        <v>94423.9734325186</v>
      </c>
      <c r="O73" s="227"/>
      <c r="P73" s="204"/>
      <c r="Q73" s="299"/>
      <c r="R73" s="180"/>
      <c r="S73" s="180"/>
      <c r="T73" s="180"/>
      <c r="U73" s="189"/>
      <c r="V73" s="189"/>
      <c r="W73" s="189"/>
      <c r="X73" s="190"/>
      <c r="Y73" s="190"/>
      <c r="Z73" s="190"/>
      <c r="AA73" s="315"/>
      <c r="AB73" s="148"/>
      <c r="AC73" s="148"/>
    </row>
    <row r="74" spans="1:29" s="158" customFormat="1" ht="33.75" customHeight="1" x14ac:dyDescent="0.4">
      <c r="A74" s="160" t="s">
        <v>75</v>
      </c>
      <c r="B74" s="56">
        <f>+[7]ENERO!J69</f>
        <v>26544</v>
      </c>
      <c r="C74" s="56">
        <f>+[7]FEBRERO!J69</f>
        <v>20324</v>
      </c>
      <c r="D74" s="56">
        <f>+[7]MARZO!J69</f>
        <v>18767.000000000004</v>
      </c>
      <c r="E74" s="56">
        <f>+[7]ABRIL!J69</f>
        <v>21298</v>
      </c>
      <c r="F74" s="56">
        <f>+[7]MAYO!J69</f>
        <v>23764</v>
      </c>
      <c r="G74" s="56">
        <f>+[7]JUNIO!J69</f>
        <v>28543.999999999996</v>
      </c>
      <c r="H74" s="56">
        <f>+[7]JULIO!J69</f>
        <v>24521.000000000004</v>
      </c>
      <c r="I74" s="56">
        <f>+[7]AGOSTO!J69</f>
        <v>24525</v>
      </c>
      <c r="J74" s="56">
        <f>+[7]SEPTIEMBRE!J69</f>
        <v>27944</v>
      </c>
      <c r="K74" s="56">
        <f>+[7]OCTUBRE!J69</f>
        <v>29093</v>
      </c>
      <c r="L74" s="56">
        <f>+[7]NOVIEMBRE!J69</f>
        <v>51450</v>
      </c>
      <c r="M74" s="56">
        <f>+[7]DICIEMBRE!J69</f>
        <v>19214</v>
      </c>
      <c r="N74" s="57">
        <f t="shared" si="0"/>
        <v>315988</v>
      </c>
      <c r="O74" s="227"/>
      <c r="P74" s="204"/>
      <c r="Q74" s="299"/>
      <c r="R74" s="180"/>
      <c r="S74" s="180"/>
      <c r="T74" s="180"/>
      <c r="U74" s="189"/>
      <c r="V74" s="189"/>
      <c r="W74" s="189"/>
      <c r="X74" s="190"/>
      <c r="Y74" s="190"/>
      <c r="Z74" s="190"/>
      <c r="AA74" s="315"/>
      <c r="AB74" s="148"/>
      <c r="AC74" s="148"/>
    </row>
    <row r="75" spans="1:29" s="158" customFormat="1" ht="35.25" customHeight="1" thickBot="1" x14ac:dyDescent="0.45">
      <c r="A75" s="324" t="s">
        <v>46</v>
      </c>
      <c r="B75" s="144">
        <f t="shared" ref="B75:N75" si="1">SUM(B13:B74)</f>
        <v>695715.42320048262</v>
      </c>
      <c r="C75" s="144">
        <f t="shared" si="1"/>
        <v>403261.56287098763</v>
      </c>
      <c r="D75" s="144">
        <f t="shared" si="1"/>
        <v>191148.41142031251</v>
      </c>
      <c r="E75" s="144">
        <f t="shared" si="1"/>
        <v>409179.0557913566</v>
      </c>
      <c r="F75" s="144">
        <f t="shared" si="1"/>
        <v>757225.48109704629</v>
      </c>
      <c r="G75" s="144">
        <f t="shared" si="1"/>
        <v>693839.91621739569</v>
      </c>
      <c r="H75" s="144">
        <f t="shared" si="1"/>
        <v>543869.12312947027</v>
      </c>
      <c r="I75" s="144">
        <f t="shared" si="1"/>
        <v>368464.96982738806</v>
      </c>
      <c r="J75" s="144">
        <f t="shared" si="1"/>
        <v>355197.32599625882</v>
      </c>
      <c r="K75" s="144">
        <f t="shared" si="1"/>
        <v>231245.9</v>
      </c>
      <c r="L75" s="144">
        <f t="shared" si="1"/>
        <v>386572.5</v>
      </c>
      <c r="M75" s="144">
        <f t="shared" si="1"/>
        <v>773077</v>
      </c>
      <c r="N75" s="145">
        <f t="shared" si="1"/>
        <v>5808796.6695506992</v>
      </c>
      <c r="O75" s="227"/>
      <c r="P75" s="204"/>
      <c r="Q75" s="299"/>
      <c r="R75" s="180"/>
      <c r="S75" s="180"/>
      <c r="T75" s="180"/>
      <c r="U75" s="189"/>
      <c r="V75" s="189"/>
      <c r="W75" s="189"/>
      <c r="X75" s="190"/>
      <c r="Y75" s="190"/>
      <c r="Z75" s="190"/>
      <c r="AA75" s="315"/>
      <c r="AB75" s="148"/>
      <c r="AC75" s="148"/>
    </row>
    <row r="76" spans="1:29" ht="25.5" customHeight="1" x14ac:dyDescent="0.4">
      <c r="A76" s="168" t="s">
        <v>152</v>
      </c>
      <c r="B76" s="167"/>
      <c r="C76" s="167"/>
      <c r="D76" s="167"/>
      <c r="E76" s="167"/>
      <c r="F76" s="167"/>
      <c r="G76" s="167" t="s">
        <v>130</v>
      </c>
      <c r="H76" s="167"/>
      <c r="I76" s="167"/>
      <c r="J76" s="167"/>
      <c r="K76" s="167"/>
      <c r="L76" s="167"/>
      <c r="M76" s="167"/>
      <c r="N76" s="167"/>
      <c r="O76" s="227"/>
      <c r="P76" s="204"/>
      <c r="Q76" s="299"/>
      <c r="R76" s="180"/>
      <c r="S76" s="180"/>
      <c r="T76" s="180"/>
      <c r="U76" s="189"/>
      <c r="V76" s="189"/>
      <c r="W76" s="189"/>
      <c r="X76" s="190"/>
      <c r="Y76" s="190"/>
      <c r="Z76" s="190"/>
      <c r="AA76" s="315"/>
      <c r="AB76" s="148"/>
      <c r="AC76" s="148"/>
    </row>
    <row r="77" spans="1:29" ht="19.5" customHeight="1" x14ac:dyDescent="0.4">
      <c r="A77" s="168" t="s">
        <v>153</v>
      </c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227"/>
      <c r="P77" s="204"/>
      <c r="Q77" s="299"/>
      <c r="R77" s="180"/>
      <c r="S77" s="180"/>
      <c r="T77" s="180"/>
      <c r="U77" s="189"/>
      <c r="V77" s="189"/>
      <c r="W77" s="189"/>
      <c r="X77" s="190"/>
      <c r="Y77" s="190"/>
      <c r="Z77" s="190"/>
      <c r="AA77" s="315"/>
      <c r="AB77" s="148"/>
      <c r="AC77" s="148"/>
    </row>
    <row r="78" spans="1:29" ht="19.5" customHeight="1" x14ac:dyDescent="0.4">
      <c r="A78" s="168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227"/>
      <c r="P78" s="204"/>
      <c r="Q78" s="299"/>
      <c r="R78" s="180"/>
      <c r="S78" s="180"/>
      <c r="T78" s="180"/>
      <c r="U78" s="189"/>
      <c r="V78" s="189"/>
      <c r="W78" s="189"/>
      <c r="X78" s="190"/>
      <c r="Y78" s="190"/>
      <c r="Z78" s="190"/>
      <c r="AA78" s="315"/>
      <c r="AB78" s="148"/>
      <c r="AC78" s="148"/>
    </row>
    <row r="79" spans="1:29" ht="19.5" customHeight="1" x14ac:dyDescent="0.4">
      <c r="A79" s="168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227"/>
      <c r="P79" s="204"/>
      <c r="Q79" s="299"/>
      <c r="R79" s="180"/>
      <c r="S79" s="180"/>
      <c r="T79" s="180"/>
      <c r="U79" s="189"/>
      <c r="V79" s="189"/>
      <c r="W79" s="189"/>
      <c r="X79" s="190"/>
      <c r="Y79" s="190"/>
      <c r="Z79" s="190"/>
      <c r="AA79" s="315"/>
      <c r="AB79" s="148"/>
      <c r="AC79" s="148"/>
    </row>
    <row r="80" spans="1:29" ht="19.5" customHeight="1" x14ac:dyDescent="0.4">
      <c r="A80" s="168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227"/>
      <c r="P80" s="204"/>
      <c r="Q80" s="299"/>
      <c r="R80" s="180"/>
      <c r="S80" s="180"/>
      <c r="T80" s="180"/>
      <c r="U80" s="189"/>
      <c r="V80" s="189"/>
      <c r="W80" s="189"/>
      <c r="X80" s="190"/>
      <c r="Y80" s="190"/>
      <c r="Z80" s="190"/>
      <c r="AA80" s="315"/>
      <c r="AB80" s="148"/>
      <c r="AC80" s="148"/>
    </row>
    <row r="81" spans="1:29" ht="19.5" customHeight="1" x14ac:dyDescent="0.4">
      <c r="A81" s="168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227"/>
      <c r="P81" s="204"/>
      <c r="Q81" s="299"/>
      <c r="R81" s="180"/>
      <c r="S81" s="180"/>
      <c r="T81" s="180"/>
      <c r="U81" s="189"/>
      <c r="V81" s="189"/>
      <c r="W81" s="189"/>
      <c r="X81" s="190"/>
      <c r="Y81" s="190"/>
      <c r="Z81" s="190"/>
      <c r="AA81" s="315"/>
      <c r="AB81" s="148"/>
      <c r="AC81" s="148"/>
    </row>
    <row r="82" spans="1:29" ht="19.5" customHeight="1" x14ac:dyDescent="0.4">
      <c r="A82" s="168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227"/>
      <c r="P82" s="204"/>
      <c r="Q82" s="299"/>
      <c r="R82" s="180"/>
      <c r="S82" s="180"/>
      <c r="T82" s="180"/>
      <c r="U82" s="189"/>
      <c r="V82" s="189"/>
      <c r="W82" s="189"/>
      <c r="X82" s="190"/>
      <c r="Y82" s="190"/>
      <c r="Z82" s="190"/>
      <c r="AA82" s="315"/>
      <c r="AB82" s="148"/>
      <c r="AC82" s="148"/>
    </row>
    <row r="83" spans="1:29" ht="10.5" customHeight="1" x14ac:dyDescent="0.4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227"/>
      <c r="P83" s="204"/>
      <c r="Q83" s="299"/>
      <c r="R83" s="180"/>
      <c r="S83" s="180"/>
      <c r="T83" s="180"/>
      <c r="U83" s="171"/>
      <c r="V83" s="171"/>
      <c r="W83" s="171"/>
      <c r="X83" s="173"/>
      <c r="Y83" s="173"/>
      <c r="Z83" s="173"/>
      <c r="AA83" s="313"/>
    </row>
    <row r="84" spans="1:29" ht="10.5" customHeight="1" x14ac:dyDescent="0.4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227"/>
      <c r="P84" s="204"/>
      <c r="Q84" s="299"/>
      <c r="R84" s="180"/>
      <c r="S84" s="180"/>
      <c r="T84" s="180"/>
      <c r="U84" s="171"/>
      <c r="V84" s="171"/>
      <c r="W84" s="171"/>
      <c r="X84" s="173"/>
      <c r="Y84" s="173"/>
      <c r="Z84" s="173"/>
      <c r="AA84" s="313"/>
    </row>
    <row r="85" spans="1:29" ht="17.100000000000001" customHeight="1" x14ac:dyDescent="0.4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227"/>
      <c r="P85" s="204"/>
      <c r="Q85" s="299"/>
      <c r="R85" s="180"/>
      <c r="S85" s="180"/>
      <c r="T85" s="180"/>
      <c r="U85" s="171"/>
      <c r="V85" s="171"/>
      <c r="W85" s="171"/>
      <c r="X85" s="173"/>
      <c r="Y85" s="173"/>
      <c r="Z85" s="173"/>
      <c r="AA85" s="313"/>
    </row>
    <row r="86" spans="1:29" ht="19.5" customHeight="1" x14ac:dyDescent="0.4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227"/>
      <c r="P86" s="204"/>
      <c r="Q86" s="299"/>
      <c r="R86" s="180"/>
      <c r="S86" s="180"/>
      <c r="T86" s="180"/>
      <c r="U86" s="171"/>
      <c r="V86" s="171"/>
      <c r="W86" s="171"/>
      <c r="X86" s="173"/>
      <c r="Y86" s="173"/>
      <c r="Z86" s="173"/>
      <c r="AA86" s="313"/>
    </row>
    <row r="87" spans="1:29" ht="15" customHeight="1" x14ac:dyDescent="0.4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227"/>
      <c r="P87" s="204"/>
      <c r="Q87" s="299"/>
      <c r="R87" s="180"/>
      <c r="S87" s="180"/>
      <c r="T87" s="180"/>
      <c r="U87" s="171"/>
      <c r="V87" s="171"/>
      <c r="W87" s="171"/>
      <c r="X87" s="173"/>
      <c r="Y87" s="173"/>
      <c r="Z87" s="173"/>
      <c r="AA87" s="313"/>
    </row>
    <row r="88" spans="1:29" ht="33.75" x14ac:dyDescent="0.5">
      <c r="A88" s="486" t="s">
        <v>150</v>
      </c>
      <c r="B88" s="486"/>
      <c r="C88" s="486"/>
      <c r="D88" s="486"/>
      <c r="E88" s="486"/>
      <c r="F88" s="486"/>
      <c r="G88" s="486"/>
      <c r="H88" s="486"/>
      <c r="I88" s="486"/>
      <c r="J88" s="486"/>
      <c r="K88" s="486"/>
      <c r="L88" s="486"/>
      <c r="M88" s="486"/>
      <c r="N88" s="486"/>
      <c r="O88" s="227"/>
      <c r="P88" s="204"/>
      <c r="Q88" s="299"/>
      <c r="R88" s="180"/>
      <c r="S88" s="180"/>
      <c r="T88" s="180"/>
      <c r="U88" s="171"/>
      <c r="V88" s="171"/>
      <c r="W88" s="171"/>
      <c r="X88" s="173"/>
      <c r="Y88" s="173"/>
      <c r="Z88" s="173"/>
      <c r="AA88" s="313"/>
    </row>
    <row r="89" spans="1:29" ht="25.5" customHeight="1" x14ac:dyDescent="0.4">
      <c r="A89" s="463" t="s">
        <v>99</v>
      </c>
      <c r="B89" s="463"/>
      <c r="C89" s="463"/>
      <c r="D89" s="463"/>
      <c r="E89" s="463"/>
      <c r="F89" s="463"/>
      <c r="G89" s="463"/>
      <c r="H89" s="463"/>
      <c r="I89" s="463"/>
      <c r="J89" s="463"/>
      <c r="K89" s="463"/>
      <c r="L89" s="463"/>
      <c r="M89" s="463"/>
      <c r="N89" s="463"/>
      <c r="O89" s="227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313"/>
    </row>
    <row r="90" spans="1:29" ht="17.100000000000001" customHeight="1" x14ac:dyDescent="0.4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227"/>
      <c r="P90" s="204"/>
      <c r="Q90" s="205"/>
      <c r="R90" s="180"/>
      <c r="S90" s="180"/>
      <c r="T90" s="180"/>
      <c r="U90" s="171"/>
      <c r="V90" s="171"/>
      <c r="W90" s="171"/>
      <c r="X90" s="173"/>
      <c r="Y90" s="173"/>
      <c r="Z90" s="173"/>
      <c r="AA90" s="313"/>
    </row>
    <row r="91" spans="1:29" ht="17.100000000000001" customHeight="1" thickBot="1" x14ac:dyDescent="0.45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227"/>
      <c r="P91" s="204"/>
      <c r="Q91" s="205"/>
      <c r="R91" s="180"/>
      <c r="S91" s="180"/>
      <c r="T91" s="180"/>
      <c r="U91" s="171"/>
      <c r="V91" s="171"/>
      <c r="W91" s="171"/>
      <c r="X91" s="173"/>
      <c r="Y91" s="173"/>
      <c r="Z91" s="173"/>
      <c r="AA91" s="313"/>
    </row>
    <row r="92" spans="1:29" ht="33.75" customHeight="1" x14ac:dyDescent="0.35">
      <c r="A92" s="318" t="s">
        <v>1</v>
      </c>
      <c r="B92" s="319" t="s">
        <v>2</v>
      </c>
      <c r="C92" s="319" t="s">
        <v>3</v>
      </c>
      <c r="D92" s="319" t="s">
        <v>4</v>
      </c>
      <c r="E92" s="319" t="s">
        <v>5</v>
      </c>
      <c r="F92" s="319" t="s">
        <v>6</v>
      </c>
      <c r="G92" s="319" t="s">
        <v>7</v>
      </c>
      <c r="H92" s="319" t="s">
        <v>8</v>
      </c>
      <c r="I92" s="319" t="s">
        <v>9</v>
      </c>
      <c r="J92" s="319" t="s">
        <v>10</v>
      </c>
      <c r="K92" s="319" t="s">
        <v>11</v>
      </c>
      <c r="L92" s="319" t="s">
        <v>12</v>
      </c>
      <c r="M92" s="319" t="s">
        <v>13</v>
      </c>
      <c r="N92" s="320" t="s">
        <v>14</v>
      </c>
      <c r="O92" s="227"/>
      <c r="P92" s="204"/>
      <c r="Q92" s="205"/>
      <c r="R92" s="180"/>
      <c r="S92" s="180"/>
      <c r="T92" s="180"/>
      <c r="U92" s="171"/>
      <c r="V92" s="171"/>
      <c r="W92" s="171"/>
      <c r="X92" s="173"/>
      <c r="Y92" s="173"/>
      <c r="Z92" s="173"/>
      <c r="AA92" s="313"/>
    </row>
    <row r="93" spans="1:29" ht="33.75" customHeight="1" x14ac:dyDescent="0.4">
      <c r="A93" s="160" t="s">
        <v>128</v>
      </c>
      <c r="B93" s="63">
        <f>+[7]ENERO!J82</f>
        <v>26476</v>
      </c>
      <c r="C93" s="63">
        <f>+[7]FEBRERO!J82</f>
        <v>6810</v>
      </c>
      <c r="D93" s="63">
        <f>+[7]MARZO!J82</f>
        <v>125411</v>
      </c>
      <c r="E93" s="63">
        <f>+[7]ABRIL!J82</f>
        <v>464895</v>
      </c>
      <c r="F93" s="63">
        <f>+[7]MAYO!J82</f>
        <v>501884</v>
      </c>
      <c r="G93" s="63">
        <f>+[7]JUNIO!J82</f>
        <v>130213.99999999999</v>
      </c>
      <c r="H93" s="63">
        <f>+[7]JULIO!J82</f>
        <v>146255</v>
      </c>
      <c r="I93" s="63">
        <f>+[7]AGOSTO!J82</f>
        <v>398193</v>
      </c>
      <c r="J93" s="63">
        <f>+[7]SEPTIEMBRE!J82</f>
        <v>454740.00000000006</v>
      </c>
      <c r="K93" s="63">
        <f>+[7]OCTUBRE!J82</f>
        <v>246114</v>
      </c>
      <c r="L93" s="63">
        <f>+[7]NOVIEMBRE!J82</f>
        <v>229130</v>
      </c>
      <c r="M93" s="63">
        <f>+[7]DICIEMBRE!J82</f>
        <v>182420</v>
      </c>
      <c r="N93" s="64">
        <f>SUM(B93:M93)</f>
        <v>2912542</v>
      </c>
      <c r="O93" s="227"/>
      <c r="P93" s="204"/>
      <c r="Q93" s="299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">
      <c r="A94" s="160" t="s">
        <v>61</v>
      </c>
      <c r="B94" s="63">
        <f>+[7]ENERO!J83</f>
        <v>65213.892616289129</v>
      </c>
      <c r="C94" s="63">
        <f>+[7]FEBRERO!J83</f>
        <v>33345</v>
      </c>
      <c r="D94" s="63">
        <f>+[7]MARZO!J83</f>
        <v>31606.000000000004</v>
      </c>
      <c r="E94" s="63">
        <f>+[7]ABRIL!J83</f>
        <v>31954.114086148373</v>
      </c>
      <c r="F94" s="63">
        <f>+[7]MAYO!J83</f>
        <v>22654.000000000004</v>
      </c>
      <c r="G94" s="63">
        <f>+[7]JUNIO!J83</f>
        <v>49020.946081009992</v>
      </c>
      <c r="H94" s="63">
        <f>+[7]JULIO!J83</f>
        <v>47854.379617834391</v>
      </c>
      <c r="I94" s="63">
        <f>+[7]AGOSTO!J83</f>
        <v>51244.787027833001</v>
      </c>
      <c r="J94" s="63">
        <f>+[7]SEPTIEMBRE!J83</f>
        <v>60213.961408586591</v>
      </c>
      <c r="K94" s="63">
        <f>+[7]OCTUBRE!J83</f>
        <v>20145</v>
      </c>
      <c r="L94" s="63">
        <f>+[7]NOVIEMBRE!J83</f>
        <v>10974</v>
      </c>
      <c r="M94" s="63">
        <f>+[7]DICIEMBRE!J83</f>
        <v>28985</v>
      </c>
      <c r="N94" s="64">
        <f t="shared" ref="N94:N95" si="2">SUM(B94:M94)</f>
        <v>453211.08083770145</v>
      </c>
      <c r="O94" s="227"/>
      <c r="P94" s="204"/>
      <c r="Q94" s="299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">
      <c r="A95" s="160" t="s">
        <v>15</v>
      </c>
      <c r="B95" s="63">
        <f>+[7]ENERO!J84</f>
        <v>135</v>
      </c>
      <c r="C95" s="63">
        <f>+[7]FEBRERO!J84</f>
        <v>1581</v>
      </c>
      <c r="D95" s="63">
        <f>+[7]MARZO!J84</f>
        <v>843</v>
      </c>
      <c r="E95" s="63">
        <f>+[7]ABRIL!J84</f>
        <v>0</v>
      </c>
      <c r="F95" s="63">
        <f>+[7]MAYO!J84</f>
        <v>249</v>
      </c>
      <c r="G95" s="63">
        <f>+[7]JUNIO!J84</f>
        <v>99</v>
      </c>
      <c r="H95" s="63">
        <f>+[7]JULIO!J84</f>
        <v>175</v>
      </c>
      <c r="I95" s="63">
        <f>+[7]AGOSTO!J84</f>
        <v>200</v>
      </c>
      <c r="J95" s="63">
        <f>+[7]SEPTIEMBRE!J84</f>
        <v>210</v>
      </c>
      <c r="K95" s="63">
        <f>+[7]OCTUBRE!J84</f>
        <v>54</v>
      </c>
      <c r="L95" s="63">
        <f>+[7]NOVIEMBRE!J84</f>
        <v>88</v>
      </c>
      <c r="M95" s="63">
        <f>+[7]DICIEMBRE!J84</f>
        <v>265</v>
      </c>
      <c r="N95" s="64">
        <f t="shared" si="2"/>
        <v>3899</v>
      </c>
      <c r="O95" s="227"/>
      <c r="P95" s="204"/>
      <c r="Q95" s="299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">
      <c r="A96" s="160" t="s">
        <v>16</v>
      </c>
      <c r="B96" s="65">
        <f>+[7]ENERO!J85</f>
        <v>453806</v>
      </c>
      <c r="C96" s="65">
        <f>+[7]FEBRERO!J85</f>
        <v>499859.00000000006</v>
      </c>
      <c r="D96" s="65">
        <f>+[7]MARZO!J85</f>
        <v>426149.00000000006</v>
      </c>
      <c r="E96" s="65">
        <f>+[7]ABRIL!J85</f>
        <v>454566.99999999988</v>
      </c>
      <c r="F96" s="65">
        <f>+[7]MAYO!J85</f>
        <v>499945.00000000006</v>
      </c>
      <c r="G96" s="65">
        <f>+[7]JUNIO!J85</f>
        <v>466673.70000000007</v>
      </c>
      <c r="H96" s="63">
        <f>+[7]JULIO!J85</f>
        <v>472014</v>
      </c>
      <c r="I96" s="65">
        <f>+[7]AGOSTO!J85</f>
        <v>465267.70000000007</v>
      </c>
      <c r="J96" s="65">
        <f>+[7]SEPTIEMBRE!J85</f>
        <v>480044.70000000007</v>
      </c>
      <c r="K96" s="63">
        <f>+[7]OCTUBRE!J85</f>
        <v>485477</v>
      </c>
      <c r="L96" s="63">
        <f>+[7]NOVIEMBRE!J85</f>
        <v>65575</v>
      </c>
      <c r="M96" s="63">
        <f>+[7]DICIEMBRE!J85</f>
        <v>451024</v>
      </c>
      <c r="N96" s="64">
        <v>717542</v>
      </c>
      <c r="O96" s="227"/>
      <c r="P96" s="204"/>
      <c r="Q96" s="310">
        <f>O96/N96</f>
        <v>0</v>
      </c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">
      <c r="A97" s="160" t="s">
        <v>62</v>
      </c>
      <c r="B97" s="63">
        <f>+[7]ENERO!J86</f>
        <v>3757.9999999999995</v>
      </c>
      <c r="C97" s="63">
        <f>+[7]FEBRERO!J86</f>
        <v>4358</v>
      </c>
      <c r="D97" s="63">
        <f>+[7]MARZO!J86</f>
        <v>2156</v>
      </c>
      <c r="E97" s="63">
        <f>+[7]ABRIL!J86</f>
        <v>2776</v>
      </c>
      <c r="F97" s="63">
        <f>+[7]MAYO!J86</f>
        <v>5217.3113471212973</v>
      </c>
      <c r="G97" s="63">
        <f>+[7]JUNIO!J86</f>
        <v>4785</v>
      </c>
      <c r="H97" s="63">
        <f>+[7]JULIO!J86</f>
        <v>6214</v>
      </c>
      <c r="I97" s="63">
        <f>+[7]AGOSTO!J86</f>
        <v>8852</v>
      </c>
      <c r="J97" s="63">
        <f>+[7]SEPTIEMBRE!J86</f>
        <v>9785</v>
      </c>
      <c r="K97" s="63">
        <f>+[7]OCTUBRE!J86</f>
        <v>2722</v>
      </c>
      <c r="L97" s="63">
        <f>+[7]NOVIEMBRE!J86</f>
        <v>3074</v>
      </c>
      <c r="M97" s="63">
        <f>+[7]DICIEMBRE!J86</f>
        <v>9755</v>
      </c>
      <c r="N97" s="64">
        <f>SUM(B97:M97)</f>
        <v>63452.3113471213</v>
      </c>
      <c r="O97" s="227"/>
      <c r="P97" s="204"/>
      <c r="Q97" s="299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">
      <c r="A98" s="160" t="s">
        <v>63</v>
      </c>
      <c r="B98" s="63">
        <f>+[7]ENERO!J87</f>
        <v>20450.999999999996</v>
      </c>
      <c r="C98" s="63">
        <f>+[7]FEBRERO!J87</f>
        <v>136736.55151283363</v>
      </c>
      <c r="D98" s="63">
        <f>+[7]MARZO!J87</f>
        <v>34432</v>
      </c>
      <c r="E98" s="63">
        <f>+[7]ABRIL!J87</f>
        <v>16776</v>
      </c>
      <c r="F98" s="63">
        <f>+[7]MAYO!J87</f>
        <v>4387.0000000000009</v>
      </c>
      <c r="G98" s="63">
        <f>+[7]JUNIO!J87</f>
        <v>5965.0000000000009</v>
      </c>
      <c r="H98" s="63">
        <f>+[7]JULIO!J87</f>
        <v>14522.000000000002</v>
      </c>
      <c r="I98" s="63">
        <f>+[7]AGOSTO!J87</f>
        <v>15300.999999999998</v>
      </c>
      <c r="J98" s="63">
        <f>+[7]SEPTIEMBRE!J87</f>
        <v>5487</v>
      </c>
      <c r="K98" s="63">
        <f>+[7]OCTUBRE!J87</f>
        <v>3321</v>
      </c>
      <c r="L98" s="63">
        <f>+[7]NOVIEMBRE!J87</f>
        <v>1774</v>
      </c>
      <c r="M98" s="63">
        <f>+[7]DICIEMBRE!J87</f>
        <v>11001</v>
      </c>
      <c r="N98" s="64">
        <f t="shared" ref="N98:N152" si="3">SUM(B98:M98)</f>
        <v>270153.55151283363</v>
      </c>
      <c r="O98" s="227"/>
      <c r="P98" s="204"/>
      <c r="Q98" s="299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">
      <c r="A99" s="160" t="s">
        <v>17</v>
      </c>
      <c r="B99" s="63">
        <f>+[7]ENERO!J88</f>
        <v>28324.999999999996</v>
      </c>
      <c r="C99" s="63">
        <f>+[7]FEBRERO!J88</f>
        <v>32451</v>
      </c>
      <c r="D99" s="63">
        <f>+[7]MARZO!J88</f>
        <v>59288.674311027113</v>
      </c>
      <c r="E99" s="63">
        <f>+[7]ABRIL!J88</f>
        <v>33957</v>
      </c>
      <c r="F99" s="63">
        <f>+[7]MAYO!J88</f>
        <v>4905</v>
      </c>
      <c r="G99" s="63">
        <f>+[7]JUNIO!J88</f>
        <v>7653.9999999999991</v>
      </c>
      <c r="H99" s="63">
        <f>+[7]JULIO!J88</f>
        <v>36544</v>
      </c>
      <c r="I99" s="63">
        <f>+[7]AGOSTO!J88</f>
        <v>29012</v>
      </c>
      <c r="J99" s="63">
        <f>+[7]SEPTIEMBRE!J88</f>
        <v>8522</v>
      </c>
      <c r="K99" s="63">
        <f>+[7]OCTUBRE!J88</f>
        <v>3955</v>
      </c>
      <c r="L99" s="63">
        <f>+[7]NOVIEMBRE!J88</f>
        <v>14174</v>
      </c>
      <c r="M99" s="63">
        <f>+[7]DICIEMBRE!J88</f>
        <v>22459</v>
      </c>
      <c r="N99" s="64">
        <f t="shared" si="3"/>
        <v>281246.67431102711</v>
      </c>
      <c r="O99" s="227"/>
      <c r="P99" s="204"/>
      <c r="Q99" s="299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">
      <c r="A100" s="160" t="s">
        <v>18</v>
      </c>
      <c r="B100" s="63">
        <f>+[7]ENERO!J89</f>
        <v>2421</v>
      </c>
      <c r="C100" s="63">
        <f>+[7]FEBRERO!J89</f>
        <v>721.00000000000011</v>
      </c>
      <c r="D100" s="63">
        <f>+[7]MARZO!J89</f>
        <v>1065</v>
      </c>
      <c r="E100" s="63">
        <f>+[7]ABRIL!J89</f>
        <v>409</v>
      </c>
      <c r="F100" s="63">
        <f>+[7]MAYO!J89</f>
        <v>338.00000000000006</v>
      </c>
      <c r="G100" s="63">
        <f>+[7]JUNIO!J89</f>
        <v>212</v>
      </c>
      <c r="H100" s="63">
        <f>+[7]JULIO!J89</f>
        <v>1541</v>
      </c>
      <c r="I100" s="63">
        <f>+[7]AGOSTO!J89</f>
        <v>1005</v>
      </c>
      <c r="J100" s="63">
        <f>+[7]SEPTIEMBRE!J89</f>
        <v>397</v>
      </c>
      <c r="K100" s="63">
        <f>+[7]OCTUBRE!J89</f>
        <v>2590</v>
      </c>
      <c r="L100" s="63">
        <f>+[7]NOVIEMBRE!J89</f>
        <v>988</v>
      </c>
      <c r="M100" s="63">
        <f>+[7]DICIEMBRE!J89</f>
        <v>1101</v>
      </c>
      <c r="N100" s="64">
        <f t="shared" si="3"/>
        <v>12788</v>
      </c>
      <c r="O100" s="227"/>
      <c r="P100" s="204"/>
      <c r="Q100" s="299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">
      <c r="A101" s="160" t="s">
        <v>64</v>
      </c>
      <c r="B101" s="63">
        <f>+[7]ENERO!J90</f>
        <v>67584.000000000015</v>
      </c>
      <c r="C101" s="63">
        <f>+[7]FEBRERO!J90</f>
        <v>61243.999999999993</v>
      </c>
      <c r="D101" s="63">
        <f>+[7]MARZO!J90</f>
        <v>39397</v>
      </c>
      <c r="E101" s="63">
        <f>+[7]ABRIL!J90</f>
        <v>25546</v>
      </c>
      <c r="F101" s="63">
        <f>+[7]MAYO!J90</f>
        <v>23861.630527573841</v>
      </c>
      <c r="G101" s="63">
        <f>+[7]JUNIO!J90</f>
        <v>17021</v>
      </c>
      <c r="H101" s="63">
        <f>+[7]JULIO!J90</f>
        <v>11211</v>
      </c>
      <c r="I101" s="63">
        <f>+[7]AGOSTO!J90</f>
        <v>17854</v>
      </c>
      <c r="J101" s="63">
        <f>+[7]SEPTIEMBRE!J90</f>
        <v>12547.999999999998</v>
      </c>
      <c r="K101" s="63">
        <f>+[7]OCTUBRE!J90</f>
        <v>6895</v>
      </c>
      <c r="L101" s="63">
        <f>+[7]NOVIEMBRE!J90</f>
        <v>3590</v>
      </c>
      <c r="M101" s="63">
        <f>+[7]DICIEMBRE!J90</f>
        <v>41777</v>
      </c>
      <c r="N101" s="64">
        <f t="shared" si="3"/>
        <v>328528.63052757387</v>
      </c>
      <c r="O101" s="227"/>
      <c r="P101" s="204"/>
      <c r="Q101" s="299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">
      <c r="A102" s="160" t="s">
        <v>100</v>
      </c>
      <c r="B102" s="63">
        <f>+[7]ENERO!J91</f>
        <v>180</v>
      </c>
      <c r="C102" s="63">
        <f>+[7]FEBRERO!J91</f>
        <v>225</v>
      </c>
      <c r="D102" s="63">
        <f>+[7]MARZO!J91</f>
        <v>234</v>
      </c>
      <c r="E102" s="63">
        <f>+[7]ABRIL!J91</f>
        <v>60</v>
      </c>
      <c r="F102" s="63">
        <f>+[7]MAYO!J91</f>
        <v>401</v>
      </c>
      <c r="G102" s="63">
        <f>+[7]JUNIO!J91</f>
        <v>359</v>
      </c>
      <c r="H102" s="63">
        <f>+[7]JULIO!J91</f>
        <v>128</v>
      </c>
      <c r="I102" s="63">
        <f>+[7]AGOSTO!J91</f>
        <v>409</v>
      </c>
      <c r="J102" s="63">
        <f>+[7]SEPTIEMBRE!J91</f>
        <v>270</v>
      </c>
      <c r="K102" s="63">
        <f>+[7]OCTUBRE!J91</f>
        <v>310</v>
      </c>
      <c r="L102" s="63">
        <f>+[7]NOVIEMBRE!J91</f>
        <v>383</v>
      </c>
      <c r="M102" s="63">
        <f>+[7]DICIEMBRE!J91</f>
        <v>140</v>
      </c>
      <c r="N102" s="64">
        <f>SUM(B102:M102)</f>
        <v>3099</v>
      </c>
      <c r="O102" s="227"/>
      <c r="P102" s="204"/>
      <c r="Q102" s="299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">
      <c r="A103" s="160" t="s">
        <v>19</v>
      </c>
      <c r="B103" s="63">
        <f>+[7]ENERO!J92</f>
        <v>5985</v>
      </c>
      <c r="C103" s="63">
        <f>+[7]FEBRERO!J92</f>
        <v>12010.999999999998</v>
      </c>
      <c r="D103" s="63">
        <f>+[7]MARZO!J92</f>
        <v>10943.000000000004</v>
      </c>
      <c r="E103" s="63">
        <f>+[7]ABRIL!J92</f>
        <v>12343</v>
      </c>
      <c r="F103" s="63">
        <f>+[7]MAYO!J92</f>
        <v>10547</v>
      </c>
      <c r="G103" s="63">
        <f>+[7]JUNIO!J92</f>
        <v>10621.490626618333</v>
      </c>
      <c r="H103" s="63">
        <f>+[7]JULIO!J92</f>
        <v>9209.6451437873038</v>
      </c>
      <c r="I103" s="63">
        <f>+[7]AGOSTO!J92</f>
        <v>7452.0000000000009</v>
      </c>
      <c r="J103" s="63">
        <f>+[7]SEPTIEMBRE!J92</f>
        <v>8520.3937115516055</v>
      </c>
      <c r="K103" s="63">
        <f>+[7]OCTUBRE!J92</f>
        <v>6645</v>
      </c>
      <c r="L103" s="63">
        <f>+[7]NOVIEMBRE!J92</f>
        <v>4820</v>
      </c>
      <c r="M103" s="63">
        <f>+[7]DICIEMBRE!J92</f>
        <v>9421</v>
      </c>
      <c r="N103" s="64">
        <f t="shared" si="3"/>
        <v>108518.52948195724</v>
      </c>
      <c r="O103" s="227"/>
      <c r="P103" s="204"/>
      <c r="Q103" s="299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">
      <c r="A104" s="160" t="s">
        <v>20</v>
      </c>
      <c r="B104" s="63">
        <f>+[7]ENERO!J93</f>
        <v>9353.8616020197387</v>
      </c>
      <c r="C104" s="63">
        <f>+[7]FEBRERO!J93</f>
        <v>10015.425008541168</v>
      </c>
      <c r="D104" s="63">
        <f>+[7]MARZO!J93</f>
        <v>7294</v>
      </c>
      <c r="E104" s="63">
        <f>+[7]ABRIL!J93</f>
        <v>9042</v>
      </c>
      <c r="F104" s="63">
        <f>+[7]MAYO!J93</f>
        <v>5401</v>
      </c>
      <c r="G104" s="63">
        <f>+[7]JUNIO!J93</f>
        <v>6998</v>
      </c>
      <c r="H104" s="63">
        <f>+[7]JULIO!J93</f>
        <v>4521</v>
      </c>
      <c r="I104" s="63">
        <f>+[7]AGOSTO!J93</f>
        <v>3998</v>
      </c>
      <c r="J104" s="63">
        <f>+[7]SEPTIEMBRE!J93</f>
        <v>3596.0287769784172</v>
      </c>
      <c r="K104" s="63">
        <f>+[7]OCTUBRE!J93</f>
        <v>1366</v>
      </c>
      <c r="L104" s="63">
        <f>+[7]NOVIEMBRE!J93</f>
        <v>3770</v>
      </c>
      <c r="M104" s="63">
        <f>+[7]DICIEMBRE!J93</f>
        <v>2899</v>
      </c>
      <c r="N104" s="64">
        <f t="shared" si="3"/>
        <v>68254.315387539333</v>
      </c>
      <c r="O104" s="227"/>
      <c r="P104" s="204"/>
      <c r="Q104" s="299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">
      <c r="A105" s="160" t="s">
        <v>21</v>
      </c>
      <c r="B105" s="63">
        <f>+[7]ENERO!J94</f>
        <v>5102</v>
      </c>
      <c r="C105" s="63">
        <f>+[7]FEBRERO!J94</f>
        <v>5598</v>
      </c>
      <c r="D105" s="63">
        <f>+[7]MARZO!J94</f>
        <v>4813</v>
      </c>
      <c r="E105" s="63">
        <f>+[7]ABRIL!J94</f>
        <v>3970.0000000000023</v>
      </c>
      <c r="F105" s="63">
        <f>+[7]MAYO!J94</f>
        <v>4914</v>
      </c>
      <c r="G105" s="63">
        <f>+[7]JUNIO!J94</f>
        <v>4158</v>
      </c>
      <c r="H105" s="63">
        <f>+[7]JULIO!J94</f>
        <v>3400</v>
      </c>
      <c r="I105" s="63">
        <f>+[7]AGOSTO!J94</f>
        <v>4225</v>
      </c>
      <c r="J105" s="63">
        <f>+[7]SEPTIEMBRE!J94</f>
        <v>3652.3120622568094</v>
      </c>
      <c r="K105" s="63">
        <f>+[7]OCTUBRE!J94</f>
        <v>2966</v>
      </c>
      <c r="L105" s="63">
        <f>+[7]NOVIEMBRE!J94</f>
        <v>7638</v>
      </c>
      <c r="M105" s="63">
        <f>+[7]DICIEMBRE!J94</f>
        <v>2754</v>
      </c>
      <c r="N105" s="64">
        <f t="shared" si="3"/>
        <v>53190.312062256809</v>
      </c>
      <c r="O105" s="227"/>
      <c r="P105" s="204"/>
      <c r="Q105" s="299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">
      <c r="A106" s="160" t="s">
        <v>65</v>
      </c>
      <c r="B106" s="63">
        <f>+[7]ENERO!J95</f>
        <v>5758</v>
      </c>
      <c r="C106" s="63">
        <f>+[7]FEBRERO!J95</f>
        <v>7623.9999999999991</v>
      </c>
      <c r="D106" s="63">
        <f>+[7]MARZO!J95</f>
        <v>6086.9999999999991</v>
      </c>
      <c r="E106" s="63">
        <f>+[7]ABRIL!J95</f>
        <v>6659</v>
      </c>
      <c r="F106" s="63">
        <f>+[7]MAYO!J95</f>
        <v>6254</v>
      </c>
      <c r="G106" s="63">
        <f>+[7]JUNIO!J95</f>
        <v>6601.0000000000009</v>
      </c>
      <c r="H106" s="63">
        <f>+[7]JULIO!J95</f>
        <v>6520</v>
      </c>
      <c r="I106" s="63">
        <f>+[7]AGOSTO!J95</f>
        <v>4878</v>
      </c>
      <c r="J106" s="63">
        <f>+[7]SEPTIEMBRE!J95</f>
        <v>4489</v>
      </c>
      <c r="K106" s="63">
        <f>+[7]OCTUBRE!J95</f>
        <v>5788</v>
      </c>
      <c r="L106" s="63">
        <f>+[7]NOVIEMBRE!J95</f>
        <v>7761</v>
      </c>
      <c r="M106" s="63">
        <f>+[7]DICIEMBRE!J95</f>
        <v>7899</v>
      </c>
      <c r="N106" s="64">
        <f t="shared" si="3"/>
        <v>76318</v>
      </c>
      <c r="O106" s="227"/>
      <c r="P106" s="204"/>
      <c r="Q106" s="299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ht="33.75" customHeight="1" x14ac:dyDescent="0.4">
      <c r="A107" s="160" t="s">
        <v>22</v>
      </c>
      <c r="B107" s="63">
        <f>+[7]ENERO!J96</f>
        <v>26583.999999999996</v>
      </c>
      <c r="C107" s="63">
        <f>+[7]FEBRERO!J96</f>
        <v>36021</v>
      </c>
      <c r="D107" s="63">
        <f>+[7]MARZO!J96</f>
        <v>27496.332630238758</v>
      </c>
      <c r="E107" s="63">
        <f>+[7]ABRIL!J96</f>
        <v>30434.999999999996</v>
      </c>
      <c r="F107" s="63">
        <f>+[7]MAYO!J96</f>
        <v>26214</v>
      </c>
      <c r="G107" s="63">
        <f>+[7]JUNIO!J96</f>
        <v>38965</v>
      </c>
      <c r="H107" s="63">
        <f>+[7]JULIO!J96</f>
        <v>30100.000000000004</v>
      </c>
      <c r="I107" s="63">
        <f>+[7]AGOSTO!J96</f>
        <v>32185.000000000004</v>
      </c>
      <c r="J107" s="63">
        <f>+[7]SEPTIEMBRE!J96</f>
        <v>29145.000000000004</v>
      </c>
      <c r="K107" s="63">
        <f>+[7]OCTUBRE!J96</f>
        <v>23496</v>
      </c>
      <c r="L107" s="63">
        <f>+[7]NOVIEMBRE!J96</f>
        <v>23757</v>
      </c>
      <c r="M107" s="63">
        <f>+[7]DICIEMBRE!J96</f>
        <v>19685</v>
      </c>
      <c r="N107" s="64">
        <f t="shared" si="3"/>
        <v>344083.33263023879</v>
      </c>
      <c r="O107" s="227"/>
      <c r="P107" s="204"/>
      <c r="Q107" s="299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65"/>
      <c r="AC107" s="165"/>
    </row>
    <row r="108" spans="1:29" ht="33.75" customHeight="1" x14ac:dyDescent="0.4">
      <c r="A108" s="160" t="s">
        <v>101</v>
      </c>
      <c r="B108" s="63">
        <f>+[7]ENERO!J97</f>
        <v>139.92183288409706</v>
      </c>
      <c r="C108" s="63">
        <f>+[7]FEBRERO!J97</f>
        <v>170.38461538461539</v>
      </c>
      <c r="D108" s="63">
        <f>+[7]MARZO!J97</f>
        <v>293</v>
      </c>
      <c r="E108" s="63">
        <f>+[7]ABRIL!J97</f>
        <v>261</v>
      </c>
      <c r="F108" s="63">
        <f>+[7]MAYO!J97</f>
        <v>99</v>
      </c>
      <c r="G108" s="63">
        <f>+[7]JUNIO!J97</f>
        <v>81</v>
      </c>
      <c r="H108" s="63">
        <f>+[7]JULIO!J97</f>
        <v>72</v>
      </c>
      <c r="I108" s="63">
        <f>+[7]AGOSTO!J97</f>
        <v>94</v>
      </c>
      <c r="J108" s="63">
        <f>+[7]SEPTIEMBRE!J97</f>
        <v>145</v>
      </c>
      <c r="K108" s="63">
        <f>+[7]OCTUBRE!J97</f>
        <v>83</v>
      </c>
      <c r="L108" s="63">
        <f>+[7]NOVIEMBRE!J97</f>
        <v>421</v>
      </c>
      <c r="M108" s="63">
        <f>+[7]DICIEMBRE!J97</f>
        <v>129</v>
      </c>
      <c r="N108" s="64">
        <f t="shared" si="3"/>
        <v>1988.3064482687123</v>
      </c>
      <c r="O108" s="227"/>
      <c r="P108" s="204"/>
      <c r="Q108" s="299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ht="33.75" customHeight="1" x14ac:dyDescent="0.4">
      <c r="A109" s="160" t="s">
        <v>66</v>
      </c>
      <c r="B109" s="63">
        <f>+[7]ENERO!J98</f>
        <v>13940.807958756242</v>
      </c>
      <c r="C109" s="63">
        <f>+[7]FEBRERO!J98</f>
        <v>14562.000000000002</v>
      </c>
      <c r="D109" s="63">
        <f>+[7]MARZO!J98</f>
        <v>17033</v>
      </c>
      <c r="E109" s="63">
        <f>+[7]ABRIL!J98</f>
        <v>14786.999999999998</v>
      </c>
      <c r="F109" s="63">
        <f>+[7]MAYO!J98</f>
        <v>11269.000000000002</v>
      </c>
      <c r="G109" s="63">
        <f>+[7]JUNIO!J98</f>
        <v>16584</v>
      </c>
      <c r="H109" s="63">
        <f>+[7]JULIO!J98</f>
        <v>6857</v>
      </c>
      <c r="I109" s="63">
        <f>+[7]AGOSTO!J98</f>
        <v>8059.9999999999991</v>
      </c>
      <c r="J109" s="63">
        <f>+[7]SEPTIEMBRE!J98</f>
        <v>7521</v>
      </c>
      <c r="K109" s="63">
        <f>+[7]OCTUBRE!J98</f>
        <v>5055</v>
      </c>
      <c r="L109" s="63">
        <f>+[7]NOVIEMBRE!J98</f>
        <v>5779</v>
      </c>
      <c r="M109" s="63">
        <f>+[7]DICIEMBRE!J98</f>
        <v>6654</v>
      </c>
      <c r="N109" s="64">
        <f t="shared" si="3"/>
        <v>128101.80795875625</v>
      </c>
      <c r="O109" s="227"/>
      <c r="P109" s="204"/>
      <c r="Q109" s="299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65"/>
      <c r="AC109" s="165"/>
    </row>
    <row r="110" spans="1:29" ht="33.75" customHeight="1" x14ac:dyDescent="0.4">
      <c r="A110" s="160" t="s">
        <v>23</v>
      </c>
      <c r="B110" s="63">
        <f>+[7]ENERO!J99</f>
        <v>10</v>
      </c>
      <c r="C110" s="63">
        <f>+[7]FEBRERO!J99</f>
        <v>137</v>
      </c>
      <c r="D110" s="63">
        <f>+[7]MARZO!J99</f>
        <v>369</v>
      </c>
      <c r="E110" s="63">
        <f>+[7]ABRIL!J99</f>
        <v>1597</v>
      </c>
      <c r="F110" s="63">
        <f>+[7]MAYO!J99</f>
        <v>2489</v>
      </c>
      <c r="G110" s="63">
        <f>+[7]JUNIO!J99</f>
        <v>847</v>
      </c>
      <c r="H110" s="63">
        <f>+[7]JULIO!J99</f>
        <v>98</v>
      </c>
      <c r="I110" s="63">
        <f>+[7]AGOSTO!J99</f>
        <v>149</v>
      </c>
      <c r="J110" s="63">
        <f>+[7]SEPTIEMBRE!J99</f>
        <v>0</v>
      </c>
      <c r="K110" s="63">
        <f>+[7]OCTUBRE!J99</f>
        <v>0</v>
      </c>
      <c r="L110" s="63">
        <f>+[7]NOVIEMBRE!J99</f>
        <v>0</v>
      </c>
      <c r="M110" s="63">
        <f>+[7]DICIEMBRE!J99</f>
        <v>0</v>
      </c>
      <c r="N110" s="64">
        <f t="shared" si="3"/>
        <v>5696</v>
      </c>
      <c r="O110" s="227"/>
      <c r="P110" s="204"/>
      <c r="Q110" s="299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">
      <c r="A111" s="160" t="s">
        <v>24</v>
      </c>
      <c r="B111" s="63">
        <f>+[7]ENERO!J100</f>
        <v>13753.999999999998</v>
      </c>
      <c r="C111" s="63">
        <f>+[7]FEBRERO!J100</f>
        <v>12324.452120246866</v>
      </c>
      <c r="D111" s="63">
        <f>+[7]MARZO!J100</f>
        <v>14765</v>
      </c>
      <c r="E111" s="63">
        <f>+[7]ABRIL!J100</f>
        <v>8567</v>
      </c>
      <c r="F111" s="63">
        <f>+[7]MAYO!J100</f>
        <v>10252.391511683356</v>
      </c>
      <c r="G111" s="63">
        <f>+[7]JUNIO!J100</f>
        <v>11087</v>
      </c>
      <c r="H111" s="63">
        <f>+[7]JULIO!J100</f>
        <v>9541.0000000000018</v>
      </c>
      <c r="I111" s="63">
        <f>+[7]AGOSTO!J100</f>
        <v>9258</v>
      </c>
      <c r="J111" s="63">
        <f>+[7]SEPTIEMBRE!J100</f>
        <v>10010.889221556887</v>
      </c>
      <c r="K111" s="63">
        <f>+[7]OCTUBRE!J100</f>
        <v>4754</v>
      </c>
      <c r="L111" s="63">
        <f>+[7]NOVIEMBRE!J100</f>
        <v>9888</v>
      </c>
      <c r="M111" s="63">
        <f>+[7]DICIEMBRE!J100</f>
        <v>9254</v>
      </c>
      <c r="N111" s="64">
        <f t="shared" si="3"/>
        <v>123455.7328534871</v>
      </c>
      <c r="O111" s="227"/>
      <c r="P111" s="204"/>
      <c r="Q111" s="299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">
      <c r="A112" s="160" t="s">
        <v>25</v>
      </c>
      <c r="B112" s="63">
        <f>+[7]ENERO!J101</f>
        <v>7105.0000000000018</v>
      </c>
      <c r="C112" s="63">
        <f>+[7]FEBRERO!J101</f>
        <v>7012.0000000000009</v>
      </c>
      <c r="D112" s="63">
        <f>+[7]MARZO!J101</f>
        <v>5800</v>
      </c>
      <c r="E112" s="63">
        <f>+[7]ABRIL!J101</f>
        <v>2134</v>
      </c>
      <c r="F112" s="63">
        <f>+[7]MAYO!J101</f>
        <v>4455.0000000000009</v>
      </c>
      <c r="G112" s="63">
        <f>+[7]JUNIO!J101</f>
        <v>8321</v>
      </c>
      <c r="H112" s="63">
        <f>+[7]JULIO!J101</f>
        <v>4985</v>
      </c>
      <c r="I112" s="63">
        <f>+[7]AGOSTO!J101</f>
        <v>4865</v>
      </c>
      <c r="J112" s="63">
        <f>+[7]SEPTIEMBRE!J101</f>
        <v>4785</v>
      </c>
      <c r="K112" s="63">
        <f>+[7]OCTUBRE!J101</f>
        <v>1825</v>
      </c>
      <c r="L112" s="63">
        <f>+[7]NOVIEMBRE!J101</f>
        <v>1075</v>
      </c>
      <c r="M112" s="63">
        <f>+[7]DICIEMBRE!J101</f>
        <v>2879</v>
      </c>
      <c r="N112" s="64">
        <f t="shared" si="3"/>
        <v>55241</v>
      </c>
      <c r="O112" s="227"/>
      <c r="P112" s="204"/>
      <c r="Q112" s="299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">
      <c r="A113" s="160" t="s">
        <v>26</v>
      </c>
      <c r="B113" s="63">
        <f>+[7]ENERO!J102</f>
        <v>4251</v>
      </c>
      <c r="C113" s="63">
        <f>+[7]FEBRERO!J102</f>
        <v>6589.0000000000009</v>
      </c>
      <c r="D113" s="63">
        <f>+[7]MARZO!J102</f>
        <v>11063.000000000002</v>
      </c>
      <c r="E113" s="63">
        <f>+[7]ABRIL!J102</f>
        <v>12235.999999999995</v>
      </c>
      <c r="F113" s="63">
        <f>+[7]MAYO!J102</f>
        <v>7224.0000000000009</v>
      </c>
      <c r="G113" s="63">
        <f>+[7]JUNIO!J102</f>
        <v>5814</v>
      </c>
      <c r="H113" s="63">
        <f>+[7]JULIO!J102</f>
        <v>7542</v>
      </c>
      <c r="I113" s="63">
        <f>+[7]AGOSTO!J102</f>
        <v>6014.0000000000009</v>
      </c>
      <c r="J113" s="63">
        <f>+[7]SEPTIEMBRE!J102</f>
        <v>5989</v>
      </c>
      <c r="K113" s="63">
        <f>+[7]OCTUBRE!J102</f>
        <v>4121</v>
      </c>
      <c r="L113" s="63">
        <f>+[7]NOVIEMBRE!J102</f>
        <v>3429</v>
      </c>
      <c r="M113" s="63">
        <f>+[7]DICIEMBRE!J102</f>
        <v>949</v>
      </c>
      <c r="N113" s="64">
        <f t="shared" si="3"/>
        <v>75221</v>
      </c>
      <c r="O113" s="227"/>
      <c r="P113" s="204"/>
      <c r="Q113" s="299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">
      <c r="A114" s="160" t="s">
        <v>27</v>
      </c>
      <c r="B114" s="63">
        <f>+[7]ENERO!J103</f>
        <v>1425.0000000000002</v>
      </c>
      <c r="C114" s="63">
        <f>+[7]FEBRERO!J103</f>
        <v>1901</v>
      </c>
      <c r="D114" s="63">
        <f>+[7]MARZO!J103</f>
        <v>954.99999999999977</v>
      </c>
      <c r="E114" s="63">
        <f>+[7]ABRIL!J103</f>
        <v>1455.9999999999995</v>
      </c>
      <c r="F114" s="63">
        <f>+[7]MAYO!J103</f>
        <v>953.99999999999977</v>
      </c>
      <c r="G114" s="63">
        <f>+[7]JUNIO!J103</f>
        <v>1458.9999999999998</v>
      </c>
      <c r="H114" s="63">
        <f>+[7]JULIO!J103</f>
        <v>1400</v>
      </c>
      <c r="I114" s="63">
        <f>+[7]AGOSTO!J103</f>
        <v>1033</v>
      </c>
      <c r="J114" s="63">
        <f>+[7]SEPTIEMBRE!J103</f>
        <v>841.99999999999989</v>
      </c>
      <c r="K114" s="63">
        <f>+[7]OCTUBRE!J103</f>
        <v>281</v>
      </c>
      <c r="L114" s="63">
        <f>+[7]NOVIEMBRE!J103</f>
        <v>321</v>
      </c>
      <c r="M114" s="63">
        <f>+[7]DICIEMBRE!J103</f>
        <v>462</v>
      </c>
      <c r="N114" s="64">
        <f t="shared" si="3"/>
        <v>12489</v>
      </c>
      <c r="O114" s="227"/>
      <c r="P114" s="204"/>
      <c r="Q114" s="299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">
      <c r="A115" s="160" t="s">
        <v>28</v>
      </c>
      <c r="B115" s="63">
        <f>+[7]ENERO!J104</f>
        <v>4372.0000000000036</v>
      </c>
      <c r="C115" s="63">
        <f>+[7]FEBRERO!J104</f>
        <v>2421.0000000000005</v>
      </c>
      <c r="D115" s="63">
        <f>+[7]MARZO!J104</f>
        <v>3375.9999999999995</v>
      </c>
      <c r="E115" s="63">
        <f>+[7]ABRIL!J104</f>
        <v>1641</v>
      </c>
      <c r="F115" s="63">
        <f>+[7]MAYO!J104</f>
        <v>1554</v>
      </c>
      <c r="G115" s="63">
        <f>+[7]JUNIO!J104</f>
        <v>1601</v>
      </c>
      <c r="H115" s="63">
        <f>+[7]JULIO!J104</f>
        <v>2354</v>
      </c>
      <c r="I115" s="63">
        <f>+[7]AGOSTO!J104</f>
        <v>1652.9999999999998</v>
      </c>
      <c r="J115" s="63">
        <f>+[7]SEPTIEMBRE!J104</f>
        <v>1562</v>
      </c>
      <c r="K115" s="63">
        <f>+[7]OCTUBRE!J104</f>
        <v>2100</v>
      </c>
      <c r="L115" s="63">
        <f>+[7]NOVIEMBRE!J104</f>
        <v>880.5</v>
      </c>
      <c r="M115" s="63">
        <f>+[7]DICIEMBRE!J104</f>
        <v>1233</v>
      </c>
      <c r="N115" s="64">
        <f t="shared" si="3"/>
        <v>24747.500000000004</v>
      </c>
      <c r="O115" s="227"/>
      <c r="P115" s="204"/>
      <c r="Q115" s="299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ht="33.75" customHeight="1" x14ac:dyDescent="0.4">
      <c r="A116" s="160" t="s">
        <v>29</v>
      </c>
      <c r="B116" s="63">
        <f>+[7]ENERO!J105</f>
        <v>1055</v>
      </c>
      <c r="C116" s="63">
        <f>+[7]FEBRERO!J105</f>
        <v>776.0000000000025</v>
      </c>
      <c r="D116" s="63">
        <f>+[7]MARZO!J105</f>
        <v>1682.9999999999995</v>
      </c>
      <c r="E116" s="63">
        <f>+[7]ABRIL!J105</f>
        <v>658.99999999999989</v>
      </c>
      <c r="F116" s="63">
        <f>+[7]MAYO!J105</f>
        <v>784.99999999999989</v>
      </c>
      <c r="G116" s="63">
        <f>+[7]JUNIO!J105</f>
        <v>1285</v>
      </c>
      <c r="H116" s="63">
        <f>+[7]JULIO!J105</f>
        <v>1424.9999999999998</v>
      </c>
      <c r="I116" s="63">
        <f>+[7]AGOSTO!J105</f>
        <v>1086</v>
      </c>
      <c r="J116" s="63">
        <f>+[7]SEPTIEMBRE!J105</f>
        <v>1420</v>
      </c>
      <c r="K116" s="63">
        <f>+[7]OCTUBRE!J105</f>
        <v>721</v>
      </c>
      <c r="L116" s="63">
        <f>+[7]NOVIEMBRE!J105</f>
        <v>1510</v>
      </c>
      <c r="M116" s="63">
        <f>+[7]DICIEMBRE!J105</f>
        <v>880</v>
      </c>
      <c r="N116" s="64">
        <f t="shared" si="3"/>
        <v>13285.000000000002</v>
      </c>
      <c r="O116" s="227"/>
      <c r="P116" s="204"/>
      <c r="Q116" s="299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65"/>
      <c r="AC116" s="165"/>
    </row>
    <row r="117" spans="1:29" ht="33.75" customHeight="1" x14ac:dyDescent="0.4">
      <c r="A117" s="160" t="s">
        <v>30</v>
      </c>
      <c r="B117" s="63">
        <f>+[7]ENERO!J106</f>
        <v>9754</v>
      </c>
      <c r="C117" s="63">
        <f>+[7]FEBRERO!J106</f>
        <v>7682.0000000000473</v>
      </c>
      <c r="D117" s="63">
        <f>+[7]MARZO!J106</f>
        <v>12521</v>
      </c>
      <c r="E117" s="63">
        <f>+[7]ABRIL!J106</f>
        <v>6138.9999999999991</v>
      </c>
      <c r="F117" s="63">
        <f>+[7]MAYO!J106</f>
        <v>5954</v>
      </c>
      <c r="G117" s="63">
        <f>+[7]JUNIO!J106</f>
        <v>7541.0000000000009</v>
      </c>
      <c r="H117" s="63">
        <f>+[7]JULIO!J106</f>
        <v>7569</v>
      </c>
      <c r="I117" s="63">
        <f>+[7]AGOSTO!J106</f>
        <v>7654</v>
      </c>
      <c r="J117" s="63">
        <f>+[7]SEPTIEMBRE!J106</f>
        <v>7921</v>
      </c>
      <c r="K117" s="63">
        <f>+[7]OCTUBRE!J106</f>
        <v>5685</v>
      </c>
      <c r="L117" s="63">
        <f>+[7]NOVIEMBRE!J106</f>
        <v>10877</v>
      </c>
      <c r="M117" s="63">
        <f>+[7]DICIEMBRE!J106</f>
        <v>3288</v>
      </c>
      <c r="N117" s="64">
        <f t="shared" si="3"/>
        <v>92585.000000000044</v>
      </c>
      <c r="O117" s="227"/>
      <c r="P117" s="204"/>
      <c r="Q117" s="299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ht="33.75" customHeight="1" x14ac:dyDescent="0.4">
      <c r="A118" s="160" t="s">
        <v>31</v>
      </c>
      <c r="B118" s="63">
        <f>+[7]ENERO!J107</f>
        <v>2537.0000000000023</v>
      </c>
      <c r="C118" s="63">
        <f>+[7]FEBRERO!J107</f>
        <v>2654</v>
      </c>
      <c r="D118" s="63">
        <f>+[7]MARZO!J107</f>
        <v>3337</v>
      </c>
      <c r="E118" s="63">
        <f>+[7]ABRIL!J107</f>
        <v>3241</v>
      </c>
      <c r="F118" s="63">
        <f>+[7]MAYO!J107</f>
        <v>1484.9999999999998</v>
      </c>
      <c r="G118" s="63">
        <f>+[7]JUNIO!J107</f>
        <v>2660.0000000000005</v>
      </c>
      <c r="H118" s="63">
        <f>+[7]JULIO!J107</f>
        <v>1201</v>
      </c>
      <c r="I118" s="63">
        <f>+[7]AGOSTO!J107</f>
        <v>1685</v>
      </c>
      <c r="J118" s="63">
        <f>+[7]SEPTIEMBRE!J107</f>
        <v>1399</v>
      </c>
      <c r="K118" s="63">
        <f>+[7]OCTUBRE!J107</f>
        <v>565</v>
      </c>
      <c r="L118" s="63">
        <f>+[7]NOVIEMBRE!J107</f>
        <v>1720</v>
      </c>
      <c r="M118" s="63">
        <f>+[7]DICIEMBRE!J107</f>
        <v>315</v>
      </c>
      <c r="N118" s="64">
        <f t="shared" si="3"/>
        <v>22799</v>
      </c>
      <c r="O118" s="227"/>
      <c r="P118" s="204"/>
      <c r="Q118" s="299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65"/>
      <c r="AC118" s="165"/>
    </row>
    <row r="119" spans="1:29" ht="33.75" customHeight="1" x14ac:dyDescent="0.4">
      <c r="A119" s="160" t="s">
        <v>129</v>
      </c>
      <c r="B119" s="63">
        <f>+[7]ENERO!J108</f>
        <v>0</v>
      </c>
      <c r="C119" s="63">
        <f>+[7]FEBRERO!J108</f>
        <v>0</v>
      </c>
      <c r="D119" s="63">
        <f>+[7]MARZO!J108</f>
        <v>0</v>
      </c>
      <c r="E119" s="63">
        <f>+[7]ABRIL!J108</f>
        <v>0</v>
      </c>
      <c r="F119" s="63">
        <f>+[7]MAYO!J108</f>
        <v>0</v>
      </c>
      <c r="G119" s="63">
        <f>+[7]JUNIO!J108</f>
        <v>0</v>
      </c>
      <c r="H119" s="63">
        <f>+[7]JULIO!J108</f>
        <v>0</v>
      </c>
      <c r="I119" s="63">
        <f>+[7]AGOSTO!J108</f>
        <v>0</v>
      </c>
      <c r="J119" s="63">
        <f>+[7]SEPTIEMBRE!J108</f>
        <v>0</v>
      </c>
      <c r="K119" s="63">
        <f>+[7]OCTUBRE!J108</f>
        <v>0</v>
      </c>
      <c r="L119" s="63">
        <v>0</v>
      </c>
      <c r="M119" s="63">
        <f>+[7]DICIEMBRE!J108</f>
        <v>0</v>
      </c>
      <c r="N119" s="64">
        <v>0</v>
      </c>
      <c r="O119" s="227"/>
      <c r="P119" s="204"/>
      <c r="Q119" s="299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">
      <c r="A120" s="160" t="s">
        <v>33</v>
      </c>
      <c r="B120" s="63">
        <f>+[7]ENERO!J109</f>
        <v>2412</v>
      </c>
      <c r="C120" s="63">
        <f>+[7]FEBRERO!J109</f>
        <v>1902.9999999999957</v>
      </c>
      <c r="D120" s="63">
        <f>+[7]MARZO!J109</f>
        <v>2633.0000000000005</v>
      </c>
      <c r="E120" s="63">
        <f>+[7]ABRIL!J109</f>
        <v>1823</v>
      </c>
      <c r="F120" s="63">
        <f>+[7]MAYO!J109</f>
        <v>1441</v>
      </c>
      <c r="G120" s="63">
        <f>+[7]JUNIO!J109</f>
        <v>9385</v>
      </c>
      <c r="H120" s="63">
        <f>+[7]JULIO!J109</f>
        <v>1458.0000000000005</v>
      </c>
      <c r="I120" s="63">
        <f>+[7]AGOSTO!J109</f>
        <v>1599.0000000000002</v>
      </c>
      <c r="J120" s="63">
        <f>+[7]SEPTIEMBRE!J109</f>
        <v>1624.0000000000005</v>
      </c>
      <c r="K120" s="63">
        <f>+[7]OCTUBRE!J109</f>
        <v>1130</v>
      </c>
      <c r="L120" s="63">
        <f>+[7]NOVIEMBRE!J109</f>
        <v>4325</v>
      </c>
      <c r="M120" s="63">
        <f>+[7]DICIEMBRE!J109</f>
        <v>1722</v>
      </c>
      <c r="N120" s="64">
        <f t="shared" si="3"/>
        <v>31454.999999999996</v>
      </c>
      <c r="O120" s="227"/>
      <c r="P120" s="204"/>
      <c r="Q120" s="299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">
      <c r="A121" s="160" t="s">
        <v>34</v>
      </c>
      <c r="B121" s="63">
        <f>+[7]ENERO!J110</f>
        <v>459</v>
      </c>
      <c r="C121" s="63">
        <f>+[7]FEBRERO!J110</f>
        <v>610</v>
      </c>
      <c r="D121" s="63">
        <f>+[7]MARZO!J110</f>
        <v>302</v>
      </c>
      <c r="E121" s="63">
        <f>+[7]ABRIL!J110</f>
        <v>474</v>
      </c>
      <c r="F121" s="63">
        <f>+[7]MAYO!J110</f>
        <v>468</v>
      </c>
      <c r="G121" s="63">
        <f>+[7]JUNIO!J110</f>
        <v>400.99999999999994</v>
      </c>
      <c r="H121" s="63">
        <f>+[7]JULIO!J110</f>
        <v>370</v>
      </c>
      <c r="I121" s="63">
        <f>+[7]AGOSTO!J110</f>
        <v>430.00000000000006</v>
      </c>
      <c r="J121" s="63">
        <f>+[7]SEPTIEMBRE!J110</f>
        <v>521</v>
      </c>
      <c r="K121" s="63">
        <f>+[7]OCTUBRE!J110</f>
        <v>319</v>
      </c>
      <c r="L121" s="63">
        <f>+[7]NOVIEMBRE!J110</f>
        <v>521</v>
      </c>
      <c r="M121" s="63">
        <f>+[7]DICIEMBRE!J110</f>
        <v>290</v>
      </c>
      <c r="N121" s="64">
        <f t="shared" si="3"/>
        <v>5165</v>
      </c>
      <c r="O121" s="227"/>
      <c r="P121" s="204"/>
      <c r="Q121" s="299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">
      <c r="A122" s="160" t="s">
        <v>68</v>
      </c>
      <c r="B122" s="63">
        <f>+[7]ENERO!J111</f>
        <v>120</v>
      </c>
      <c r="C122" s="63">
        <f>+[7]FEBRERO!J111</f>
        <v>140</v>
      </c>
      <c r="D122" s="63">
        <f>+[7]MARZO!J111</f>
        <v>83.000000000000014</v>
      </c>
      <c r="E122" s="63">
        <f>+[7]ABRIL!J111</f>
        <v>150.00000000000003</v>
      </c>
      <c r="F122" s="63">
        <f>+[7]MAYO!J111</f>
        <v>110</v>
      </c>
      <c r="G122" s="63">
        <f>+[7]JUNIO!J111</f>
        <v>156.00000000000003</v>
      </c>
      <c r="H122" s="63">
        <f>+[7]JULIO!J111</f>
        <v>204</v>
      </c>
      <c r="I122" s="63">
        <f>+[7]AGOSTO!J111</f>
        <v>156</v>
      </c>
      <c r="J122" s="63">
        <f>+[7]SEPTIEMBRE!J111</f>
        <v>288.0000000000004</v>
      </c>
      <c r="K122" s="63">
        <f>+[7]OCTUBRE!J111</f>
        <v>459</v>
      </c>
      <c r="L122" s="63">
        <f>+[7]NOVIEMBRE!J111</f>
        <v>285</v>
      </c>
      <c r="M122" s="63">
        <f>+[7]DICIEMBRE!J111</f>
        <v>137</v>
      </c>
      <c r="N122" s="64">
        <f t="shared" si="3"/>
        <v>2288.0000000000005</v>
      </c>
      <c r="O122" s="227"/>
      <c r="P122" s="204"/>
      <c r="Q122" s="299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">
      <c r="A123" s="160" t="s">
        <v>69</v>
      </c>
      <c r="B123" s="63">
        <f>+[7]ENERO!J112</f>
        <v>580</v>
      </c>
      <c r="C123" s="63">
        <f>+[7]FEBRERO!J112</f>
        <v>621</v>
      </c>
      <c r="D123" s="63">
        <f>+[7]MARZO!J112</f>
        <v>429.99999999999994</v>
      </c>
      <c r="E123" s="63">
        <f>+[7]ABRIL!J112</f>
        <v>502.99999999999994</v>
      </c>
      <c r="F123" s="63">
        <f>+[7]MAYO!J112</f>
        <v>550</v>
      </c>
      <c r="G123" s="63">
        <f>+[7]JUNIO!J112</f>
        <v>669</v>
      </c>
      <c r="H123" s="63">
        <f>+[7]JULIO!J112</f>
        <v>754</v>
      </c>
      <c r="I123" s="63">
        <f>+[7]AGOSTO!J112</f>
        <v>512</v>
      </c>
      <c r="J123" s="63">
        <f>+[7]SEPTIEMBRE!J112</f>
        <v>235</v>
      </c>
      <c r="K123" s="63">
        <f>+[7]OCTUBRE!J112</f>
        <v>380</v>
      </c>
      <c r="L123" s="63">
        <f>+[7]NOVIEMBRE!J112</f>
        <v>1096</v>
      </c>
      <c r="M123" s="63">
        <f>+[7]DICIEMBRE!J112</f>
        <v>290</v>
      </c>
      <c r="N123" s="64">
        <f t="shared" si="3"/>
        <v>6620</v>
      </c>
      <c r="O123" s="227"/>
      <c r="P123" s="204"/>
      <c r="Q123" s="299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">
      <c r="A124" s="160" t="s">
        <v>35</v>
      </c>
      <c r="B124" s="63">
        <f>+[7]ENERO!J113</f>
        <v>178</v>
      </c>
      <c r="C124" s="63">
        <f>+[7]FEBRERO!J113</f>
        <v>201</v>
      </c>
      <c r="D124" s="63">
        <f>+[7]MARZO!J113</f>
        <v>136</v>
      </c>
      <c r="E124" s="63">
        <f>+[7]ABRIL!J113</f>
        <v>256</v>
      </c>
      <c r="F124" s="63">
        <f>+[7]MAYO!J113</f>
        <v>160</v>
      </c>
      <c r="G124" s="63">
        <f>+[7]JUNIO!J113</f>
        <v>360</v>
      </c>
      <c r="H124" s="63">
        <f>+[7]JULIO!J113</f>
        <v>121</v>
      </c>
      <c r="I124" s="63">
        <f>+[7]AGOSTO!J113</f>
        <v>123</v>
      </c>
      <c r="J124" s="63">
        <f>+[7]SEPTIEMBRE!J113</f>
        <v>410</v>
      </c>
      <c r="K124" s="63">
        <f>+[7]OCTUBRE!J113</f>
        <v>185</v>
      </c>
      <c r="L124" s="63">
        <f>+[7]NOVIEMBRE!J113</f>
        <v>214</v>
      </c>
      <c r="M124" s="63">
        <f>+[7]DICIEMBRE!J113</f>
        <v>80</v>
      </c>
      <c r="N124" s="64">
        <f t="shared" si="3"/>
        <v>2424</v>
      </c>
      <c r="O124" s="227"/>
      <c r="P124" s="204"/>
      <c r="Q124" s="299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">
      <c r="A125" s="160" t="s">
        <v>70</v>
      </c>
      <c r="B125" s="63">
        <f>+[7]ENERO!J114</f>
        <v>1488</v>
      </c>
      <c r="C125" s="63">
        <f>+[7]FEBRERO!J114</f>
        <v>1852</v>
      </c>
      <c r="D125" s="63">
        <f>+[7]MARZO!J114</f>
        <v>1649.9999999999995</v>
      </c>
      <c r="E125" s="63">
        <f>+[7]ABRIL!J114</f>
        <v>1431.9999999999998</v>
      </c>
      <c r="F125" s="63">
        <f>+[7]MAYO!J114</f>
        <v>2754</v>
      </c>
      <c r="G125" s="63">
        <f>+[7]JUNIO!J114</f>
        <v>2458</v>
      </c>
      <c r="H125" s="63">
        <f>+[7]JULIO!J114</f>
        <v>1698</v>
      </c>
      <c r="I125" s="63">
        <f>+[7]AGOSTO!J114</f>
        <v>1290</v>
      </c>
      <c r="J125" s="63">
        <f>+[7]SEPTIEMBRE!J114</f>
        <v>1752</v>
      </c>
      <c r="K125" s="63">
        <f>+[7]OCTUBRE!J114</f>
        <v>901</v>
      </c>
      <c r="L125" s="63">
        <f>+[7]NOVIEMBRE!J114</f>
        <v>369</v>
      </c>
      <c r="M125" s="63">
        <f>+[7]DICIEMBRE!J114</f>
        <v>1102</v>
      </c>
      <c r="N125" s="64">
        <f t="shared" si="3"/>
        <v>18746</v>
      </c>
      <c r="O125" s="227"/>
      <c r="P125" s="204"/>
      <c r="Q125" s="299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">
      <c r="A126" s="160" t="s">
        <v>37</v>
      </c>
      <c r="B126" s="65">
        <f>+[7]ENERO!J115</f>
        <v>685.16528925619832</v>
      </c>
      <c r="C126" s="65">
        <f>+[7]FEBRERO!J115</f>
        <v>1154.4285714285713</v>
      </c>
      <c r="D126" s="65">
        <f>+[7]MARZO!J115</f>
        <v>901.65830836950681</v>
      </c>
      <c r="E126" s="65">
        <f>+[7]ABRIL!J115</f>
        <v>940.48678276438693</v>
      </c>
      <c r="F126" s="65">
        <f>+[7]MAYO!J115</f>
        <v>720</v>
      </c>
      <c r="G126" s="65">
        <f>+[7]JUNIO!J115</f>
        <v>1821</v>
      </c>
      <c r="H126" s="65">
        <f>+[7]JULIO!J115</f>
        <v>697.98561151079139</v>
      </c>
      <c r="I126" s="65">
        <f>+[7]AGOSTO!J115</f>
        <v>766.99999999999966</v>
      </c>
      <c r="J126" s="65">
        <f>+[7]SEPTIEMBRE!J115</f>
        <v>1524</v>
      </c>
      <c r="K126" s="65">
        <f>+[7]OCTUBRE!J115</f>
        <v>41</v>
      </c>
      <c r="L126" s="65">
        <f>+[7]NOVIEMBRE!J115</f>
        <v>1697</v>
      </c>
      <c r="M126" s="65">
        <f>+[7]DICIEMBRE!J115</f>
        <v>11</v>
      </c>
      <c r="N126" s="161">
        <f t="shared" si="3"/>
        <v>10960.724563329455</v>
      </c>
      <c r="O126" s="227"/>
      <c r="P126" s="204"/>
      <c r="Q126" s="299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">
      <c r="A127" s="160" t="s">
        <v>38</v>
      </c>
      <c r="B127" s="65">
        <f>+[7]ENERO!J116</f>
        <v>5000.1622527656727</v>
      </c>
      <c r="C127" s="65">
        <f>+[7]FEBRERO!J116</f>
        <v>3022</v>
      </c>
      <c r="D127" s="65">
        <f>+[7]MARZO!J116</f>
        <v>3749.9999999999995</v>
      </c>
      <c r="E127" s="65">
        <f>+[7]ABRIL!J116</f>
        <v>1822.6523727844462</v>
      </c>
      <c r="F127" s="65">
        <f>+[7]MAYO!J116</f>
        <v>2500</v>
      </c>
      <c r="G127" s="65">
        <f>+[7]JUNIO!J116</f>
        <v>5884</v>
      </c>
      <c r="H127" s="65">
        <f>+[7]JULIO!J116</f>
        <v>1653.999999999997</v>
      </c>
      <c r="I127" s="65">
        <f>+[7]AGOSTO!J116</f>
        <v>5886.0000000000045</v>
      </c>
      <c r="J127" s="65">
        <f>+[7]SEPTIEMBRE!J116</f>
        <v>3457.0000000000023</v>
      </c>
      <c r="K127" s="65">
        <f>+[7]OCTUBRE!J116</f>
        <v>1985</v>
      </c>
      <c r="L127" s="65">
        <f>+[7]NOVIEMBRE!J116</f>
        <v>7756</v>
      </c>
      <c r="M127" s="65">
        <f>+[7]DICIEMBRE!J116</f>
        <v>2588</v>
      </c>
      <c r="N127" s="161">
        <f t="shared" si="3"/>
        <v>45304.81462555012</v>
      </c>
      <c r="O127" s="227"/>
      <c r="P127" s="204"/>
      <c r="Q127" s="299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">
      <c r="A128" s="160" t="s">
        <v>102</v>
      </c>
      <c r="B128" s="65">
        <f>+[7]ENERO!J117</f>
        <v>657.99999999999943</v>
      </c>
      <c r="C128" s="65">
        <f>+[7]FEBRERO!J117</f>
        <v>140</v>
      </c>
      <c r="D128" s="65">
        <f>+[7]MARZO!J117</f>
        <v>423.99999999999949</v>
      </c>
      <c r="E128" s="65">
        <f>+[7]ABRIL!J117</f>
        <v>251.9999999999996</v>
      </c>
      <c r="F128" s="65">
        <f>+[7]MAYO!J117</f>
        <v>778</v>
      </c>
      <c r="G128" s="65">
        <f>+[7]JUNIO!J117</f>
        <v>665</v>
      </c>
      <c r="H128" s="65">
        <f>+[7]JULIO!J117</f>
        <v>258.00000000000006</v>
      </c>
      <c r="I128" s="65">
        <f>+[7]AGOSTO!J117</f>
        <v>378.99999999999972</v>
      </c>
      <c r="J128" s="65">
        <f>+[7]SEPTIEMBRE!J117</f>
        <v>211.0000000000031</v>
      </c>
      <c r="K128" s="65">
        <f>+[7]OCTUBRE!J117</f>
        <v>0</v>
      </c>
      <c r="L128" s="65">
        <f>+[7]NOVIEMBRE!J117</f>
        <v>6624</v>
      </c>
      <c r="M128" s="65">
        <f>+[7]DICIEMBRE!J117</f>
        <v>488</v>
      </c>
      <c r="N128" s="161">
        <f t="shared" si="3"/>
        <v>10877</v>
      </c>
      <c r="O128" s="227"/>
      <c r="P128" s="204"/>
      <c r="Q128" s="299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">
      <c r="A129" s="160" t="s">
        <v>103</v>
      </c>
      <c r="B129" s="63">
        <f>+[7]ENERO!J118</f>
        <v>0</v>
      </c>
      <c r="C129" s="63">
        <f>+[7]FEBRERO!J118</f>
        <v>30</v>
      </c>
      <c r="D129" s="63">
        <f>+[7]MARZO!J118</f>
        <v>0</v>
      </c>
      <c r="E129" s="63">
        <f>+[7]ABRIL!J118</f>
        <v>0</v>
      </c>
      <c r="F129" s="63">
        <f>+[7]MAYO!J118</f>
        <v>6</v>
      </c>
      <c r="G129" s="63">
        <f>+[7]JUNIO!J118</f>
        <v>0</v>
      </c>
      <c r="H129" s="63">
        <f>+[7]JULIO!J118</f>
        <v>0</v>
      </c>
      <c r="I129" s="63">
        <f>+[7]AGOSTO!J118</f>
        <v>16</v>
      </c>
      <c r="J129" s="63">
        <f>+[7]SEPTIEMBRE!J118</f>
        <v>32</v>
      </c>
      <c r="K129" s="63">
        <f>+[7]OCTUBRE!J118</f>
        <v>10</v>
      </c>
      <c r="L129" s="63">
        <f>+[7]NOVIEMBRE!J118</f>
        <v>60</v>
      </c>
      <c r="M129" s="63">
        <f>+[7]DICIEMBRE!J118</f>
        <v>0</v>
      </c>
      <c r="N129" s="64">
        <f t="shared" si="3"/>
        <v>154</v>
      </c>
      <c r="O129" s="227"/>
      <c r="P129" s="204"/>
      <c r="Q129" s="299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">
      <c r="A130" s="160" t="s">
        <v>104</v>
      </c>
      <c r="B130" s="63">
        <f>+[7]ENERO!J119</f>
        <v>600</v>
      </c>
      <c r="C130" s="63">
        <f>+[7]FEBRERO!J119</f>
        <v>453.69565217391306</v>
      </c>
      <c r="D130" s="63">
        <f>+[7]MARZO!J119</f>
        <v>350</v>
      </c>
      <c r="E130" s="63">
        <f>+[7]ABRIL!J119</f>
        <v>454</v>
      </c>
      <c r="F130" s="63">
        <f>+[7]MAYO!J119</f>
        <v>268</v>
      </c>
      <c r="G130" s="63">
        <f>+[7]JUNIO!J119</f>
        <v>485.99999999999994</v>
      </c>
      <c r="H130" s="63">
        <f>+[7]JULIO!J119</f>
        <v>681.99999999999989</v>
      </c>
      <c r="I130" s="63">
        <f>+[7]AGOSTO!J119</f>
        <v>718</v>
      </c>
      <c r="J130" s="63">
        <f>+[7]SEPTIEMBRE!J119</f>
        <v>625</v>
      </c>
      <c r="K130" s="63">
        <f>+[7]OCTUBRE!J119</f>
        <v>213</v>
      </c>
      <c r="L130" s="63">
        <f>+[7]NOVIEMBRE!J119</f>
        <v>968</v>
      </c>
      <c r="M130" s="63">
        <f>+[7]DICIEMBRE!J119</f>
        <v>207</v>
      </c>
      <c r="N130" s="64">
        <f t="shared" si="3"/>
        <v>6024.695652173913</v>
      </c>
      <c r="O130" s="227"/>
      <c r="P130" s="204"/>
      <c r="Q130" s="299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">
      <c r="A131" s="160" t="s">
        <v>105</v>
      </c>
      <c r="B131" s="65">
        <f>+[7]ENERO!J120</f>
        <v>330</v>
      </c>
      <c r="C131" s="65">
        <f>+[7]FEBRERO!J120</f>
        <v>821</v>
      </c>
      <c r="D131" s="65">
        <f>+[7]MARZO!J120</f>
        <v>506.00000000000006</v>
      </c>
      <c r="E131" s="65">
        <f>+[7]ABRIL!J120</f>
        <v>270.84870188003583</v>
      </c>
      <c r="F131" s="65">
        <f>+[7]MAYO!J120</f>
        <v>390</v>
      </c>
      <c r="G131" s="65">
        <f>+[7]JUNIO!J120</f>
        <v>685.99999999999534</v>
      </c>
      <c r="H131" s="65">
        <f>+[7]JULIO!J120</f>
        <v>654</v>
      </c>
      <c r="I131" s="65">
        <f>+[7]AGOSTO!J120</f>
        <v>1190</v>
      </c>
      <c r="J131" s="65">
        <f>+[7]SEPTIEMBRE!J120</f>
        <v>601</v>
      </c>
      <c r="K131" s="65">
        <f>+[7]OCTUBRE!J120</f>
        <v>60</v>
      </c>
      <c r="L131" s="65">
        <f>+[7]NOVIEMBRE!J120</f>
        <v>1090</v>
      </c>
      <c r="M131" s="65">
        <f>+[7]DICIEMBRE!J120</f>
        <v>97</v>
      </c>
      <c r="N131" s="161">
        <f t="shared" si="3"/>
        <v>6695.8487018800315</v>
      </c>
      <c r="O131" s="227"/>
      <c r="P131" s="204"/>
      <c r="Q131" s="299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">
      <c r="A132" s="160" t="s">
        <v>106</v>
      </c>
      <c r="B132" s="65">
        <f>+[7]ENERO!J121</f>
        <v>155.76855895196508</v>
      </c>
      <c r="C132" s="65">
        <f>+[7]FEBRERO!J121</f>
        <v>198.46408839779005</v>
      </c>
      <c r="D132" s="65">
        <f>+[7]MARZO!J121</f>
        <v>104.01640592044127</v>
      </c>
      <c r="E132" s="65">
        <f>+[7]ABRIL!J121</f>
        <v>141.53333333333333</v>
      </c>
      <c r="F132" s="65">
        <f>+[7]MAYO!J121</f>
        <v>197</v>
      </c>
      <c r="G132" s="65">
        <f>+[7]JUNIO!J121</f>
        <v>114.6829268292683</v>
      </c>
      <c r="H132" s="65">
        <f>+[7]JULIO!J121</f>
        <v>205.00000000000006</v>
      </c>
      <c r="I132" s="65">
        <f>+[7]AGOSTO!J121</f>
        <v>297</v>
      </c>
      <c r="J132" s="65">
        <f>+[7]SEPTIEMBRE!J121</f>
        <v>419</v>
      </c>
      <c r="K132" s="65">
        <f>+[7]OCTUBRE!J121</f>
        <v>127</v>
      </c>
      <c r="L132" s="65">
        <f>+[7]NOVIEMBRE!J121</f>
        <v>895</v>
      </c>
      <c r="M132" s="65">
        <f>+[7]DICIEMBRE!J121</f>
        <v>361</v>
      </c>
      <c r="N132" s="161">
        <f t="shared" si="3"/>
        <v>3215.4653134327982</v>
      </c>
      <c r="O132" s="227"/>
      <c r="P132" s="204"/>
      <c r="Q132" s="299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">
      <c r="A133" s="160" t="s">
        <v>107</v>
      </c>
      <c r="B133" s="65">
        <f>+[7]ENERO!J122</f>
        <v>33</v>
      </c>
      <c r="C133" s="65">
        <f>+[7]FEBRERO!J122</f>
        <v>228</v>
      </c>
      <c r="D133" s="65">
        <f>+[7]MARZO!J122</f>
        <v>216</v>
      </c>
      <c r="E133" s="65">
        <f>+[7]ABRIL!J122</f>
        <v>150</v>
      </c>
      <c r="F133" s="65">
        <f>+[7]MAYO!J122</f>
        <v>142</v>
      </c>
      <c r="G133" s="65">
        <f>+[7]JUNIO!J122</f>
        <v>339</v>
      </c>
      <c r="H133" s="65">
        <f>+[7]JULIO!J122</f>
        <v>102</v>
      </c>
      <c r="I133" s="65">
        <f>+[7]AGOSTO!J122</f>
        <v>28.000000000000004</v>
      </c>
      <c r="J133" s="65">
        <f>+[7]SEPTIEMBRE!J122</f>
        <v>159</v>
      </c>
      <c r="K133" s="65">
        <f>+[7]OCTUBRE!J122</f>
        <v>15</v>
      </c>
      <c r="L133" s="65">
        <f>+[7]NOVIEMBRE!J122</f>
        <v>268</v>
      </c>
      <c r="M133" s="65">
        <f>+[7]DICIEMBRE!J122</f>
        <v>50</v>
      </c>
      <c r="N133" s="161">
        <f t="shared" si="3"/>
        <v>1730</v>
      </c>
      <c r="O133" s="227"/>
      <c r="P133" s="204"/>
      <c r="Q133" s="299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">
      <c r="A134" s="160" t="s">
        <v>36</v>
      </c>
      <c r="B134" s="65">
        <f>+[7]ENERO!J123</f>
        <v>2101</v>
      </c>
      <c r="C134" s="65">
        <f>+[7]FEBRERO!J123</f>
        <v>3856</v>
      </c>
      <c r="D134" s="65">
        <f>+[7]MARZO!J123</f>
        <v>2876</v>
      </c>
      <c r="E134" s="65">
        <f>+[7]ABRIL!J123</f>
        <v>3651</v>
      </c>
      <c r="F134" s="65">
        <f>+[7]MAYO!J123</f>
        <v>2784</v>
      </c>
      <c r="G134" s="65">
        <f>+[7]JUNIO!J123</f>
        <v>2458</v>
      </c>
      <c r="H134" s="65">
        <f>+[7]JULIO!J123</f>
        <v>1625</v>
      </c>
      <c r="I134" s="65">
        <f>+[7]AGOSTO!J123</f>
        <v>2750</v>
      </c>
      <c r="J134" s="65">
        <f>+[7]SEPTIEMBRE!J123</f>
        <v>3012</v>
      </c>
      <c r="K134" s="65">
        <f>+[7]OCTUBRE!J123</f>
        <v>1385</v>
      </c>
      <c r="L134" s="65">
        <f>+[7]NOVIEMBRE!J123</f>
        <v>5279</v>
      </c>
      <c r="M134" s="65">
        <f>+[7]DICIEMBRE!J123</f>
        <v>1511</v>
      </c>
      <c r="N134" s="161">
        <f t="shared" si="3"/>
        <v>33288</v>
      </c>
      <c r="O134" s="227"/>
      <c r="P134" s="204"/>
      <c r="Q134" s="299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">
      <c r="A135" s="160" t="s">
        <v>108</v>
      </c>
      <c r="B135" s="65">
        <v>0</v>
      </c>
      <c r="C135" s="65">
        <f>+[7]FEBRERO!J124</f>
        <v>389</v>
      </c>
      <c r="D135" s="65">
        <f>+[7]MARZO!J124</f>
        <v>529</v>
      </c>
      <c r="E135" s="65">
        <f>+[7]ABRIL!J124</f>
        <v>765</v>
      </c>
      <c r="F135" s="65">
        <f>+[7]MAYO!J124</f>
        <v>425</v>
      </c>
      <c r="G135" s="65">
        <f>+[7]JUNIO!J124</f>
        <v>438</v>
      </c>
      <c r="H135" s="65">
        <f>+[7]JULIO!J124</f>
        <v>498</v>
      </c>
      <c r="I135" s="65">
        <f>+[7]AGOSTO!J124</f>
        <v>1476</v>
      </c>
      <c r="J135" s="65">
        <f>+[7]SEPTIEMBRE!J124</f>
        <v>1564</v>
      </c>
      <c r="K135" s="65">
        <f>+[7]OCTUBRE!J124</f>
        <v>0</v>
      </c>
      <c r="L135" s="65">
        <f>+[7]NOVIEMBRE!J124</f>
        <v>325</v>
      </c>
      <c r="M135" s="65">
        <f>+[7]DICIEMBRE!J124</f>
        <v>49</v>
      </c>
      <c r="N135" s="161">
        <f t="shared" si="3"/>
        <v>6458</v>
      </c>
      <c r="O135" s="227"/>
      <c r="P135" s="204"/>
      <c r="Q135" s="299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">
      <c r="A136" s="160" t="s">
        <v>39</v>
      </c>
      <c r="B136" s="65">
        <f>+[7]ENERO!J125</f>
        <v>72972.999999999942</v>
      </c>
      <c r="C136" s="65">
        <f>+[7]FEBRERO!J125</f>
        <v>93541.000000000015</v>
      </c>
      <c r="D136" s="65">
        <f>+[7]MARZO!J125</f>
        <v>79611.000000000015</v>
      </c>
      <c r="E136" s="65">
        <f>+[7]ABRIL!J125</f>
        <v>12434</v>
      </c>
      <c r="F136" s="65">
        <f>+[7]MAYO!J125</f>
        <v>11320.999999999998</v>
      </c>
      <c r="G136" s="65">
        <f>+[7]JUNIO!J125</f>
        <v>47501</v>
      </c>
      <c r="H136" s="65">
        <f>+[7]JULIO!J125</f>
        <v>34521</v>
      </c>
      <c r="I136" s="65">
        <f>+[7]AGOSTO!J125</f>
        <v>54504.3</v>
      </c>
      <c r="J136" s="65">
        <f>+[7]SEPTIEMBRE!J125</f>
        <v>76021</v>
      </c>
      <c r="K136" s="65">
        <f>+[7]OCTUBRE!J125</f>
        <v>22687</v>
      </c>
      <c r="L136" s="65">
        <f>+[7]NOVIEMBRE!J125</f>
        <v>23727</v>
      </c>
      <c r="M136" s="65">
        <f>+[7]DICIEMBRE!J125</f>
        <v>53124</v>
      </c>
      <c r="N136" s="161">
        <f t="shared" si="3"/>
        <v>581965.29999999993</v>
      </c>
      <c r="O136" s="227"/>
      <c r="P136" s="204"/>
      <c r="Q136" s="299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">
      <c r="A137" s="160" t="s">
        <v>40</v>
      </c>
      <c r="B137" s="65">
        <f>+[7]ENERO!J126</f>
        <v>25195.000000000004</v>
      </c>
      <c r="C137" s="65">
        <f>+[7]FEBRERO!J126</f>
        <v>24511</v>
      </c>
      <c r="D137" s="65">
        <f>+[7]MARZO!J126</f>
        <v>16542.999999999996</v>
      </c>
      <c r="E137" s="65">
        <f>+[7]ABRIL!J126</f>
        <v>12033</v>
      </c>
      <c r="F137" s="65">
        <f>+[7]MAYO!J126</f>
        <v>26071</v>
      </c>
      <c r="G137" s="65">
        <f>+[7]JUNIO!J126</f>
        <v>16985.000000000004</v>
      </c>
      <c r="H137" s="65">
        <f>+[7]JULIO!J126</f>
        <v>13544</v>
      </c>
      <c r="I137" s="65">
        <f>+[7]AGOSTO!J126</f>
        <v>17119.999999999996</v>
      </c>
      <c r="J137" s="65">
        <f>+[7]SEPTIEMBRE!J126</f>
        <v>20010</v>
      </c>
      <c r="K137" s="65">
        <f>+[7]OCTUBRE!J126</f>
        <v>15998</v>
      </c>
      <c r="L137" s="65">
        <f>+[7]NOVIEMBRE!J126</f>
        <v>10651</v>
      </c>
      <c r="M137" s="65">
        <f>+[7]DICIEMBRE!J126</f>
        <v>22898</v>
      </c>
      <c r="N137" s="161">
        <f t="shared" si="3"/>
        <v>221559</v>
      </c>
      <c r="O137" s="227"/>
      <c r="P137" s="204"/>
      <c r="Q137" s="299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">
      <c r="A138" s="160" t="s">
        <v>41</v>
      </c>
      <c r="B138" s="65">
        <f>+[7]ENERO!J127</f>
        <v>20496</v>
      </c>
      <c r="C138" s="65">
        <f>+[7]FEBRERO!J127</f>
        <v>15474.000000000002</v>
      </c>
      <c r="D138" s="65">
        <f>+[7]MARZO!J127</f>
        <v>15081.000000000002</v>
      </c>
      <c r="E138" s="65">
        <f>+[7]ABRIL!J127</f>
        <v>14811</v>
      </c>
      <c r="F138" s="65">
        <f>+[7]MAYO!J127</f>
        <v>13701</v>
      </c>
      <c r="G138" s="65">
        <f>+[7]JUNIO!J127</f>
        <v>13001.000000000002</v>
      </c>
      <c r="H138" s="65">
        <f>+[7]JULIO!J127</f>
        <v>11200.999999999998</v>
      </c>
      <c r="I138" s="65">
        <f>+[7]AGOSTO!J127</f>
        <v>13824.000000000002</v>
      </c>
      <c r="J138" s="65">
        <f>+[7]SEPTIEMBRE!J127</f>
        <v>10211</v>
      </c>
      <c r="K138" s="65">
        <f>+[7]OCTUBRE!J127</f>
        <v>5889</v>
      </c>
      <c r="L138" s="65">
        <f>+[7]NOVIEMBRE!J127</f>
        <v>4152</v>
      </c>
      <c r="M138" s="65">
        <f>+[7]DICIEMBRE!J127</f>
        <v>8012</v>
      </c>
      <c r="N138" s="161">
        <f t="shared" si="3"/>
        <v>145853</v>
      </c>
      <c r="O138" s="227"/>
      <c r="P138" s="204"/>
      <c r="Q138" s="299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">
      <c r="A139" s="160" t="s">
        <v>72</v>
      </c>
      <c r="B139" s="65">
        <f>+[7]ENERO!J128</f>
        <v>1858</v>
      </c>
      <c r="C139" s="65">
        <f>+[7]FEBRERO!J128</f>
        <v>2564</v>
      </c>
      <c r="D139" s="65">
        <f>+[7]MARZO!J128</f>
        <v>1580</v>
      </c>
      <c r="E139" s="65">
        <f>+[7]ABRIL!J128</f>
        <v>1235</v>
      </c>
      <c r="F139" s="65">
        <f>+[7]MAYO!J128</f>
        <v>1030</v>
      </c>
      <c r="G139" s="65">
        <f>+[7]JUNIO!J128</f>
        <v>1624.0000000000002</v>
      </c>
      <c r="H139" s="65">
        <f>+[7]JULIO!J128</f>
        <v>1201</v>
      </c>
      <c r="I139" s="65">
        <f>+[7]AGOSTO!J128</f>
        <v>910</v>
      </c>
      <c r="J139" s="65">
        <f>+[7]SEPTIEMBRE!J128</f>
        <v>984.99999999999989</v>
      </c>
      <c r="K139" s="65">
        <f>+[7]OCTUBRE!J128</f>
        <v>977</v>
      </c>
      <c r="L139" s="65">
        <f>+[7]NOVIEMBRE!J128</f>
        <v>643</v>
      </c>
      <c r="M139" s="65">
        <f>+[7]DICIEMBRE!J128</f>
        <v>354</v>
      </c>
      <c r="N139" s="161">
        <f t="shared" si="3"/>
        <v>14961</v>
      </c>
      <c r="O139" s="227"/>
      <c r="P139" s="204"/>
      <c r="Q139" s="299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">
      <c r="A140" s="160" t="s">
        <v>42</v>
      </c>
      <c r="B140" s="65">
        <f>+[7]ENERO!J129</f>
        <v>60757</v>
      </c>
      <c r="C140" s="65">
        <f>+[7]FEBRERO!J129</f>
        <v>54524</v>
      </c>
      <c r="D140" s="65">
        <f>+[7]MARZO!J129</f>
        <v>30792</v>
      </c>
      <c r="E140" s="65">
        <f>+[7]ABRIL!J129</f>
        <v>29210</v>
      </c>
      <c r="F140" s="65">
        <f>+[7]MAYO!J129</f>
        <v>28541</v>
      </c>
      <c r="G140" s="65">
        <f>+[7]JUNIO!J129</f>
        <v>22676</v>
      </c>
      <c r="H140" s="65">
        <f>+[7]JULIO!J129</f>
        <v>13524</v>
      </c>
      <c r="I140" s="65">
        <f>+[7]AGOSTO!J129</f>
        <v>7485</v>
      </c>
      <c r="J140" s="65">
        <f>+[7]SEPTIEMBRE!J129</f>
        <v>8912</v>
      </c>
      <c r="K140" s="65">
        <f>+[7]OCTUBRE!J129</f>
        <v>8654</v>
      </c>
      <c r="L140" s="65">
        <f>+[7]NOVIEMBRE!J129</f>
        <v>5155</v>
      </c>
      <c r="M140" s="65">
        <f>+[7]DICIEMBRE!J129</f>
        <v>8998</v>
      </c>
      <c r="N140" s="161">
        <f t="shared" si="3"/>
        <v>279228</v>
      </c>
      <c r="O140" s="227"/>
      <c r="P140" s="204"/>
      <c r="Q140" s="299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">
      <c r="A141" s="160" t="s">
        <v>43</v>
      </c>
      <c r="B141" s="65">
        <f>+[7]ENERO!J130</f>
        <v>7996.0000000000018</v>
      </c>
      <c r="C141" s="65">
        <f>+[7]FEBRERO!J130</f>
        <v>12451</v>
      </c>
      <c r="D141" s="65">
        <f>+[7]MARZO!J130</f>
        <v>10233.999999999998</v>
      </c>
      <c r="E141" s="65">
        <f>+[7]ABRIL!J130</f>
        <v>23876.000000000004</v>
      </c>
      <c r="F141" s="65">
        <f>+[7]MAYO!J130</f>
        <v>7784</v>
      </c>
      <c r="G141" s="65">
        <f>+[7]JUNIO!J130</f>
        <v>16955</v>
      </c>
      <c r="H141" s="65">
        <f>+[7]JULIO!J130</f>
        <v>11102</v>
      </c>
      <c r="I141" s="65">
        <f>+[7]AGOSTO!J130</f>
        <v>6605</v>
      </c>
      <c r="J141" s="65">
        <f>+[7]SEPTIEMBRE!J130</f>
        <v>9214</v>
      </c>
      <c r="K141" s="65">
        <f>+[7]OCTUBRE!J130</f>
        <v>2624</v>
      </c>
      <c r="L141" s="65">
        <f>+[7]NOVIEMBRE!J130</f>
        <v>5732</v>
      </c>
      <c r="M141" s="65">
        <f>+[7]DICIEMBRE!J130</f>
        <v>3325</v>
      </c>
      <c r="N141" s="161">
        <f t="shared" si="3"/>
        <v>117898</v>
      </c>
      <c r="O141" s="227"/>
      <c r="P141" s="204"/>
      <c r="Q141" s="299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">
      <c r="A142" s="160" t="s">
        <v>73</v>
      </c>
      <c r="B142" s="65">
        <f>+[7]ENERO!J131</f>
        <v>71408.000000000015</v>
      </c>
      <c r="C142" s="65">
        <f>+[7]FEBRERO!J131</f>
        <v>43214</v>
      </c>
      <c r="D142" s="65">
        <f>+[7]MARZO!J131</f>
        <v>29546</v>
      </c>
      <c r="E142" s="65">
        <f>+[7]ABRIL!J131</f>
        <v>26109</v>
      </c>
      <c r="F142" s="65">
        <f>+[7]MAYO!J131</f>
        <v>30984.999999999996</v>
      </c>
      <c r="G142" s="65">
        <f>+[7]JUNIO!J131</f>
        <v>49810</v>
      </c>
      <c r="H142" s="65">
        <f>+[7]JULIO!J131</f>
        <v>51451</v>
      </c>
      <c r="I142" s="65">
        <f>+[7]AGOSTO!J131</f>
        <v>34420.999999999993</v>
      </c>
      <c r="J142" s="65">
        <f>+[7]SEPTIEMBRE!J131</f>
        <v>37545</v>
      </c>
      <c r="K142" s="65">
        <f>+[7]OCTUBRE!J131</f>
        <v>27454</v>
      </c>
      <c r="L142" s="65">
        <f>+[7]NOVIEMBRE!J131</f>
        <v>22404</v>
      </c>
      <c r="M142" s="65">
        <f>+[7]DICIEMBRE!J131</f>
        <v>28898</v>
      </c>
      <c r="N142" s="161">
        <f t="shared" si="3"/>
        <v>453245</v>
      </c>
      <c r="O142" s="227"/>
      <c r="P142" s="204"/>
      <c r="Q142" s="299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">
      <c r="A143" s="160" t="s">
        <v>74</v>
      </c>
      <c r="B143" s="65">
        <f>+[7]ENERO!J132</f>
        <v>2092.9999999999991</v>
      </c>
      <c r="C143" s="65">
        <f>+[7]FEBRERO!J132</f>
        <v>2451</v>
      </c>
      <c r="D143" s="65">
        <f>+[7]MARZO!J132</f>
        <v>698</v>
      </c>
      <c r="E143" s="65">
        <f>+[7]ABRIL!J132</f>
        <v>750</v>
      </c>
      <c r="F143" s="65">
        <f>+[7]MAYO!J132</f>
        <v>576</v>
      </c>
      <c r="G143" s="65">
        <f>+[7]JUNIO!J132</f>
        <v>510</v>
      </c>
      <c r="H143" s="65">
        <f>+[7]JULIO!J132</f>
        <v>24</v>
      </c>
      <c r="I143" s="65">
        <f>+[7]AGOSTO!J132</f>
        <v>0</v>
      </c>
      <c r="J143" s="65">
        <f>+[7]SEPTIEMBRE!J132</f>
        <v>265</v>
      </c>
      <c r="K143" s="65">
        <f>+[7]OCTUBRE!J132</f>
        <v>93</v>
      </c>
      <c r="L143" s="65">
        <f>+[7]NOVIEMBRE!J132</f>
        <v>127</v>
      </c>
      <c r="M143" s="65">
        <f>+[7]DICIEMBRE!J132</f>
        <v>425</v>
      </c>
      <c r="N143" s="161">
        <f t="shared" si="3"/>
        <v>8011.9999999999991</v>
      </c>
      <c r="O143" s="227"/>
      <c r="P143" s="204"/>
      <c r="Q143" s="299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">
      <c r="A144" s="160" t="s">
        <v>44</v>
      </c>
      <c r="B144" s="65">
        <f>+[7]ENERO!J133</f>
        <v>9455.0000000000036</v>
      </c>
      <c r="C144" s="65">
        <f>+[7]FEBRERO!J133</f>
        <v>7321.0000000000009</v>
      </c>
      <c r="D144" s="65">
        <f>+[7]MARZO!J133</f>
        <v>7232</v>
      </c>
      <c r="E144" s="65">
        <f>+[7]ABRIL!J133</f>
        <v>216</v>
      </c>
      <c r="F144" s="65">
        <f>+[7]MAYO!J133</f>
        <v>180</v>
      </c>
      <c r="G144" s="65">
        <f>+[7]JUNIO!J133</f>
        <v>24.999999999999996</v>
      </c>
      <c r="H144" s="65">
        <f>+[7]JULIO!J133</f>
        <v>654</v>
      </c>
      <c r="I144" s="65">
        <f>+[7]AGOSTO!J133</f>
        <v>300</v>
      </c>
      <c r="J144" s="65">
        <f>+[7]SEPTIEMBRE!J133</f>
        <v>265</v>
      </c>
      <c r="K144" s="65">
        <f>+[7]OCTUBRE!J133</f>
        <v>233</v>
      </c>
      <c r="L144" s="65">
        <f>+[7]NOVIEMBRE!J133</f>
        <v>1487</v>
      </c>
      <c r="M144" s="65">
        <f>+[7]DICIEMBRE!J133</f>
        <v>2087</v>
      </c>
      <c r="N144" s="161">
        <f t="shared" si="3"/>
        <v>29455.000000000004</v>
      </c>
      <c r="O144" s="227"/>
      <c r="P144" s="204"/>
      <c r="Q144" s="299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">
      <c r="A145" s="160" t="s">
        <v>109</v>
      </c>
      <c r="B145" s="65">
        <f>+[7]ENERO!J134</f>
        <v>2698</v>
      </c>
      <c r="C145" s="65">
        <f>+[7]FEBRERO!J134</f>
        <v>1200</v>
      </c>
      <c r="D145" s="65">
        <f>+[7]MARZO!J134</f>
        <v>2811.9999999999995</v>
      </c>
      <c r="E145" s="65">
        <f>+[7]ABRIL!J134</f>
        <v>2448.0000000000023</v>
      </c>
      <c r="F145" s="65">
        <f>+[7]MAYO!J134</f>
        <v>3041</v>
      </c>
      <c r="G145" s="65">
        <f>+[7]JUNIO!J134</f>
        <v>3921</v>
      </c>
      <c r="H145" s="65">
        <f>+[7]JULIO!J134</f>
        <v>4399</v>
      </c>
      <c r="I145" s="65">
        <f>+[7]AGOSTO!J134</f>
        <v>3624.0000000000005</v>
      </c>
      <c r="J145" s="65">
        <f>+[7]SEPTIEMBRE!J134</f>
        <v>6452</v>
      </c>
      <c r="K145" s="65">
        <f>+[7]OCTUBRE!J134</f>
        <v>875</v>
      </c>
      <c r="L145" s="65">
        <f>+[7]NOVIEMBRE!J134</f>
        <v>2915</v>
      </c>
      <c r="M145" s="65">
        <f>+[7]DICIEMBRE!J134</f>
        <v>857</v>
      </c>
      <c r="N145" s="161">
        <f t="shared" si="3"/>
        <v>35242</v>
      </c>
      <c r="O145" s="227"/>
      <c r="P145" s="204"/>
      <c r="Q145" s="299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">
      <c r="A146" s="160" t="s">
        <v>110</v>
      </c>
      <c r="B146" s="65">
        <f>+[7]ENERO!J135</f>
        <v>210</v>
      </c>
      <c r="C146" s="65">
        <f>+[7]FEBRERO!J135</f>
        <v>291</v>
      </c>
      <c r="D146" s="65">
        <f>+[7]MARZO!J135</f>
        <v>283</v>
      </c>
      <c r="E146" s="65">
        <f>+[7]ABRIL!J135</f>
        <v>138.30405405405406</v>
      </c>
      <c r="F146" s="65">
        <f>+[7]MAYO!J135</f>
        <v>195</v>
      </c>
      <c r="G146" s="65">
        <f>+[7]JUNIO!J135</f>
        <v>340</v>
      </c>
      <c r="H146" s="65">
        <f>+[7]JULIO!J135</f>
        <v>206</v>
      </c>
      <c r="I146" s="65">
        <f>+[7]AGOSTO!J135</f>
        <v>319</v>
      </c>
      <c r="J146" s="65">
        <f>+[7]SEPTIEMBRE!J135</f>
        <v>865</v>
      </c>
      <c r="K146" s="65">
        <f>+[7]OCTUBRE!J135</f>
        <v>86</v>
      </c>
      <c r="L146" s="65">
        <f>+[7]NOVIEMBRE!J135</f>
        <v>372</v>
      </c>
      <c r="M146" s="65">
        <f>+[7]DICIEMBRE!J135</f>
        <v>107</v>
      </c>
      <c r="N146" s="161">
        <f t="shared" si="3"/>
        <v>3412.3040540540542</v>
      </c>
      <c r="O146" s="227"/>
      <c r="P146" s="204"/>
      <c r="Q146" s="299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">
      <c r="A147" s="160" t="s">
        <v>111</v>
      </c>
      <c r="B147" s="65">
        <f>+[7]ENERO!J136</f>
        <v>231</v>
      </c>
      <c r="C147" s="65">
        <f>+[7]FEBRERO!J136</f>
        <v>577.00000000000023</v>
      </c>
      <c r="D147" s="65">
        <f>+[7]MARZO!J136</f>
        <v>265</v>
      </c>
      <c r="E147" s="65">
        <f>+[7]ABRIL!J136</f>
        <v>116</v>
      </c>
      <c r="F147" s="65">
        <f>+[7]MAYO!J136</f>
        <v>48</v>
      </c>
      <c r="G147" s="65">
        <f>+[7]JUNIO!J136</f>
        <v>340.00000000000006</v>
      </c>
      <c r="H147" s="65">
        <f>+[7]JULIO!J136</f>
        <v>498</v>
      </c>
      <c r="I147" s="65">
        <f>+[7]AGOSTO!J136</f>
        <v>733</v>
      </c>
      <c r="J147" s="65">
        <f>+[7]SEPTIEMBRE!J136</f>
        <v>50</v>
      </c>
      <c r="K147" s="65">
        <f>+[7]OCTUBRE!J136</f>
        <v>217</v>
      </c>
      <c r="L147" s="65">
        <f>+[7]NOVIEMBRE!J136</f>
        <v>444</v>
      </c>
      <c r="M147" s="65">
        <f>+[7]DICIEMBRE!J136</f>
        <v>335</v>
      </c>
      <c r="N147" s="161">
        <f t="shared" si="3"/>
        <v>3854</v>
      </c>
      <c r="O147" s="227"/>
      <c r="P147" s="204"/>
      <c r="Q147" s="299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">
      <c r="A148" s="160" t="s">
        <v>112</v>
      </c>
      <c r="B148" s="65">
        <f>+[7]ENERO!J137</f>
        <v>330</v>
      </c>
      <c r="C148" s="65">
        <f>+[7]FEBRERO!J137</f>
        <v>215</v>
      </c>
      <c r="D148" s="65">
        <f>+[7]MARZO!J137</f>
        <v>142</v>
      </c>
      <c r="E148" s="65">
        <f>+[7]ABRIL!J137</f>
        <v>241</v>
      </c>
      <c r="F148" s="65">
        <f>+[7]MAYO!J137</f>
        <v>414</v>
      </c>
      <c r="G148" s="65">
        <f>+[7]JUNIO!J137</f>
        <v>766.00000000000011</v>
      </c>
      <c r="H148" s="65">
        <f>+[7]JULIO!J137</f>
        <v>260</v>
      </c>
      <c r="I148" s="65">
        <f>+[7]AGOSTO!J137</f>
        <v>365</v>
      </c>
      <c r="J148" s="65">
        <f>+[7]SEPTIEMBRE!J137</f>
        <v>397</v>
      </c>
      <c r="K148" s="65">
        <f>+[7]OCTUBRE!J137</f>
        <v>425</v>
      </c>
      <c r="L148" s="65">
        <f>+[7]NOVIEMBRE!J137</f>
        <v>349</v>
      </c>
      <c r="M148" s="65">
        <f>+[7]DICIEMBRE!J137</f>
        <v>418</v>
      </c>
      <c r="N148" s="161">
        <f t="shared" si="3"/>
        <v>4322</v>
      </c>
      <c r="O148" s="227"/>
      <c r="P148" s="204"/>
      <c r="Q148" s="299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">
      <c r="A149" s="160" t="s">
        <v>113</v>
      </c>
      <c r="B149" s="65">
        <f>+[7]ENERO!J138</f>
        <v>156</v>
      </c>
      <c r="C149" s="65">
        <f>+[7]FEBRERO!J138</f>
        <v>54</v>
      </c>
      <c r="D149" s="65">
        <f>+[7]MARZO!J138</f>
        <v>907</v>
      </c>
      <c r="E149" s="65">
        <f>+[7]ABRIL!J138</f>
        <v>2030</v>
      </c>
      <c r="F149" s="65">
        <f>+[7]MAYO!J138</f>
        <v>1850.9999999999982</v>
      </c>
      <c r="G149" s="65">
        <f>+[7]JUNIO!J138</f>
        <v>19430</v>
      </c>
      <c r="H149" s="65">
        <f>+[7]JULIO!J138</f>
        <v>22154</v>
      </c>
      <c r="I149" s="65">
        <f>+[7]AGOSTO!J138</f>
        <v>7001</v>
      </c>
      <c r="J149" s="65">
        <f>+[7]SEPTIEMBRE!J138</f>
        <v>6214</v>
      </c>
      <c r="K149" s="65">
        <f>+[7]OCTUBRE!J138</f>
        <v>2898</v>
      </c>
      <c r="L149" s="65">
        <f>+[7]NOVIEMBRE!J138</f>
        <v>1012</v>
      </c>
      <c r="M149" s="65">
        <f>+[7]DICIEMBRE!J138</f>
        <v>70</v>
      </c>
      <c r="N149" s="161">
        <f t="shared" si="3"/>
        <v>63777</v>
      </c>
      <c r="O149" s="227"/>
      <c r="P149" s="204"/>
      <c r="Q149" s="299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">
      <c r="A150" s="160" t="s">
        <v>114</v>
      </c>
      <c r="B150" s="65">
        <f>+[7]ENERO!J139</f>
        <v>1373.9999999999998</v>
      </c>
      <c r="C150" s="65">
        <f>+[7]FEBRERO!J139</f>
        <v>2654</v>
      </c>
      <c r="D150" s="65">
        <f>+[7]MARZO!J139</f>
        <v>1701.9999999999998</v>
      </c>
      <c r="E150" s="65">
        <f>+[7]ABRIL!J139</f>
        <v>929</v>
      </c>
      <c r="F150" s="65">
        <f>+[7]MAYO!J139</f>
        <v>1921</v>
      </c>
      <c r="G150" s="65">
        <f>+[7]JUNIO!J139</f>
        <v>1225</v>
      </c>
      <c r="H150" s="65">
        <f>+[7]JULIO!J139</f>
        <v>1621</v>
      </c>
      <c r="I150" s="65">
        <f>+[7]AGOSTO!J139</f>
        <v>1278</v>
      </c>
      <c r="J150" s="65">
        <f>+[7]SEPTIEMBRE!J139</f>
        <v>1102</v>
      </c>
      <c r="K150" s="65">
        <f>+[7]OCTUBRE!J139</f>
        <v>1085</v>
      </c>
      <c r="L150" s="65">
        <f>+[7]NOVIEMBRE!J139</f>
        <v>1442</v>
      </c>
      <c r="M150" s="65">
        <f>+[7]DICIEMBRE!J139</f>
        <v>1388</v>
      </c>
      <c r="N150" s="161">
        <f t="shared" si="3"/>
        <v>17721</v>
      </c>
      <c r="O150" s="227"/>
      <c r="P150" s="204"/>
      <c r="Q150" s="299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">
      <c r="A151" s="160" t="s">
        <v>115</v>
      </c>
      <c r="B151" s="65">
        <f>+[7]ENERO!J140</f>
        <v>155</v>
      </c>
      <c r="C151" s="65">
        <f>+[7]FEBRERO!J140</f>
        <v>8</v>
      </c>
      <c r="D151" s="65">
        <f>+[7]MARZO!J140</f>
        <v>11</v>
      </c>
      <c r="E151" s="65">
        <f>+[7]ABRIL!J140</f>
        <v>0</v>
      </c>
      <c r="F151" s="65">
        <f>+[7]MAYO!J140</f>
        <v>7</v>
      </c>
      <c r="G151" s="65">
        <f>+[7]JUNIO!J140</f>
        <v>60</v>
      </c>
      <c r="H151" s="65">
        <f>+[7]JULIO!J140</f>
        <v>152</v>
      </c>
      <c r="I151" s="65">
        <f>+[7]AGOSTO!J140</f>
        <v>163</v>
      </c>
      <c r="J151" s="65">
        <f>+[7]SEPTIEMBRE!J140</f>
        <v>109</v>
      </c>
      <c r="K151" s="65">
        <f>+[7]OCTUBRE!J140</f>
        <v>440</v>
      </c>
      <c r="L151" s="65">
        <f>+[7]NOVIEMBRE!J140</f>
        <v>197</v>
      </c>
      <c r="M151" s="65">
        <f>+[7]DICIEMBRE!J140</f>
        <v>110</v>
      </c>
      <c r="N151" s="161">
        <f t="shared" si="3"/>
        <v>1412</v>
      </c>
      <c r="O151" s="227"/>
      <c r="P151" s="204"/>
      <c r="Q151" s="299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x14ac:dyDescent="0.4">
      <c r="A152" s="160" t="s">
        <v>116</v>
      </c>
      <c r="B152" s="65">
        <f>+[7]ENERO!J141</f>
        <v>4080.0000000000005</v>
      </c>
      <c r="C152" s="65">
        <f>+[7]FEBRERO!J141</f>
        <v>3721</v>
      </c>
      <c r="D152" s="65">
        <f>+[7]MARZO!J141</f>
        <v>6881.9999999999991</v>
      </c>
      <c r="E152" s="65">
        <f>+[7]ABRIL!J141</f>
        <v>3965</v>
      </c>
      <c r="F152" s="65">
        <f>+[7]MAYO!J141</f>
        <v>3454.0000000000005</v>
      </c>
      <c r="G152" s="65">
        <f>+[7]JUNIO!J141</f>
        <v>4310</v>
      </c>
      <c r="H152" s="65">
        <f>+[7]JULIO!J141</f>
        <v>4335.0000000000009</v>
      </c>
      <c r="I152" s="65">
        <f>+[7]AGOSTO!J141</f>
        <v>7789</v>
      </c>
      <c r="J152" s="65">
        <f>+[7]SEPTIEMBRE!J141</f>
        <v>4785</v>
      </c>
      <c r="K152" s="65">
        <f>+[7]OCTUBRE!J141</f>
        <v>3400</v>
      </c>
      <c r="L152" s="65">
        <f>+[7]NOVIEMBRE!J141</f>
        <v>4028</v>
      </c>
      <c r="M152" s="65">
        <f>+[7]DICIEMBRE!J141</f>
        <v>2998</v>
      </c>
      <c r="N152" s="161">
        <f t="shared" si="3"/>
        <v>53747</v>
      </c>
      <c r="O152" s="227"/>
      <c r="P152" s="204"/>
      <c r="Q152" s="299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33.75" customHeight="1" x14ac:dyDescent="0.4">
      <c r="A153" s="160" t="s">
        <v>45</v>
      </c>
      <c r="B153" s="65">
        <v>456254</v>
      </c>
      <c r="C153" s="65">
        <v>455215</v>
      </c>
      <c r="D153" s="65">
        <v>452145</v>
      </c>
      <c r="E153" s="65">
        <v>432409</v>
      </c>
      <c r="F153" s="65">
        <v>443154</v>
      </c>
      <c r="G153" s="65">
        <v>445264</v>
      </c>
      <c r="H153" s="65">
        <v>452012</v>
      </c>
      <c r="I153" s="65">
        <v>450456</v>
      </c>
      <c r="J153" s="65">
        <v>451024</v>
      </c>
      <c r="K153" s="65">
        <v>444251</v>
      </c>
      <c r="L153" s="65">
        <v>443215</v>
      </c>
      <c r="M153" s="65">
        <v>442101</v>
      </c>
      <c r="N153" s="161">
        <v>447291</v>
      </c>
      <c r="O153" s="227"/>
      <c r="P153" s="204"/>
      <c r="Q153" s="311"/>
      <c r="R153" s="180"/>
      <c r="S153" s="180"/>
      <c r="T153" s="180"/>
      <c r="U153" s="176"/>
      <c r="V153" s="176"/>
      <c r="W153" s="176"/>
      <c r="X153" s="182"/>
      <c r="Y153" s="182"/>
      <c r="Z153" s="182"/>
      <c r="AA153" s="181"/>
      <c r="AB153" s="165"/>
      <c r="AC153" s="165"/>
    </row>
    <row r="154" spans="1:29" ht="33.75" customHeight="1" x14ac:dyDescent="0.4">
      <c r="A154" s="160" t="s">
        <v>75</v>
      </c>
      <c r="B154" s="63">
        <f>+[7]ENERO!J143</f>
        <v>667885.85938612942</v>
      </c>
      <c r="C154" s="63">
        <f>+[7]FEBRERO!J143</f>
        <v>744167.36745743966</v>
      </c>
      <c r="D154" s="63">
        <f>+[7]MARZO!J143</f>
        <v>704781.85160398448</v>
      </c>
      <c r="E154" s="63">
        <f>+[7]ABRIL!J143</f>
        <v>734493.74889177957</v>
      </c>
      <c r="F154" s="63">
        <f>+[7]MAYO!J143</f>
        <v>768626.41941021243</v>
      </c>
      <c r="G154" s="63">
        <f>+[7]JUNIO!J143</f>
        <v>742839.15240901895</v>
      </c>
      <c r="H154" s="63">
        <f>+[7]JULIO!J143</f>
        <v>740176.4462852173</v>
      </c>
      <c r="I154" s="63">
        <f>+[7]AGOSTO!J143</f>
        <v>740534.94286177459</v>
      </c>
      <c r="J154" s="63">
        <f>+[7]SEPTIEMBRE!J143</f>
        <v>726229.36763272178</v>
      </c>
      <c r="K154" s="63">
        <f>+[7]OCTUBRE!J143</f>
        <v>702067</v>
      </c>
      <c r="L154" s="63">
        <f>+[7]NOVIEMBRE!J143</f>
        <v>701469</v>
      </c>
      <c r="M154" s="63">
        <f>+[7]DICIEMBRE!J143</f>
        <v>636244</v>
      </c>
      <c r="N154" s="64">
        <v>716369</v>
      </c>
      <c r="O154" s="227"/>
      <c r="P154" s="204"/>
      <c r="Q154" s="311"/>
      <c r="R154" s="180"/>
      <c r="S154" s="180"/>
      <c r="T154" s="180"/>
      <c r="U154" s="176"/>
      <c r="V154" s="176"/>
      <c r="W154" s="176"/>
      <c r="X154" s="182"/>
      <c r="Y154" s="182"/>
      <c r="Z154" s="182"/>
      <c r="AA154" s="181"/>
      <c r="AB154" s="165"/>
      <c r="AC154" s="165"/>
    </row>
    <row r="155" spans="1:29" ht="33.75" customHeight="1" thickBot="1" x14ac:dyDescent="0.45">
      <c r="A155" s="324" t="s">
        <v>46</v>
      </c>
      <c r="B155" s="144">
        <f t="shared" ref="B155:N155" si="4">SUM(B93:B154)</f>
        <v>2199881.4394970522</v>
      </c>
      <c r="C155" s="144">
        <f t="shared" si="4"/>
        <v>2384601.7690264462</v>
      </c>
      <c r="D155" s="144">
        <f t="shared" si="4"/>
        <v>2224548.5332595403</v>
      </c>
      <c r="E155" s="144">
        <f t="shared" si="4"/>
        <v>2456636.688222744</v>
      </c>
      <c r="F155" s="144">
        <f t="shared" si="4"/>
        <v>2520285.7527965908</v>
      </c>
      <c r="G155" s="144">
        <f t="shared" si="4"/>
        <v>2220529.972043477</v>
      </c>
      <c r="H155" s="144">
        <f t="shared" si="4"/>
        <v>2207269.4566583498</v>
      </c>
      <c r="I155" s="144">
        <f t="shared" si="4"/>
        <v>2446676.7298896075</v>
      </c>
      <c r="J155" s="144">
        <f t="shared" si="4"/>
        <v>2500304.6528136525</v>
      </c>
      <c r="K155" s="144">
        <f t="shared" si="4"/>
        <v>2084597</v>
      </c>
      <c r="L155" s="144">
        <f t="shared" si="4"/>
        <v>1674689.5</v>
      </c>
      <c r="M155" s="144">
        <f t="shared" si="4"/>
        <v>2039360</v>
      </c>
      <c r="N155" s="145">
        <f t="shared" si="4"/>
        <v>9643166.2382691838</v>
      </c>
      <c r="O155" s="227"/>
      <c r="P155" s="204"/>
      <c r="Q155" s="299"/>
      <c r="R155" s="180"/>
      <c r="S155" s="180"/>
      <c r="T155" s="180"/>
      <c r="U155" s="176"/>
      <c r="V155" s="176"/>
      <c r="W155" s="176"/>
      <c r="X155" s="182"/>
      <c r="Y155" s="182"/>
      <c r="Z155" s="182"/>
      <c r="AA155" s="181"/>
      <c r="AB155" s="165"/>
      <c r="AC155" s="165"/>
    </row>
    <row r="156" spans="1:29" ht="18.75" customHeight="1" x14ac:dyDescent="0.4">
      <c r="A156" s="168" t="s">
        <v>154</v>
      </c>
      <c r="B156" s="72"/>
      <c r="C156" s="72"/>
      <c r="D156" s="72"/>
      <c r="E156" s="72"/>
      <c r="F156" s="72"/>
      <c r="G156" s="167" t="s">
        <v>130</v>
      </c>
      <c r="H156" s="72"/>
      <c r="I156" s="72"/>
      <c r="J156" s="72"/>
      <c r="K156" s="72"/>
      <c r="L156" s="72"/>
      <c r="M156" s="72"/>
      <c r="N156" s="72"/>
      <c r="O156" s="227"/>
      <c r="P156" s="204"/>
      <c r="Q156" s="299"/>
      <c r="R156" s="180"/>
      <c r="S156" s="180"/>
      <c r="T156" s="180"/>
      <c r="U156" s="171"/>
      <c r="V156" s="171"/>
      <c r="W156" s="171"/>
      <c r="X156" s="173"/>
      <c r="Y156" s="173"/>
      <c r="Z156" s="173"/>
      <c r="AA156" s="313"/>
    </row>
    <row r="157" spans="1:29" ht="18.75" customHeight="1" x14ac:dyDescent="0.4">
      <c r="A157" s="168" t="s">
        <v>153</v>
      </c>
      <c r="B157" s="167"/>
      <c r="C157" s="167"/>
      <c r="D157" s="167"/>
      <c r="E157" s="167"/>
      <c r="F157" s="167"/>
      <c r="G157" s="488" t="s">
        <v>155</v>
      </c>
      <c r="H157" s="488"/>
      <c r="I157" s="488"/>
      <c r="J157" s="488"/>
      <c r="K157" s="488"/>
      <c r="L157" s="488"/>
      <c r="M157" s="488"/>
      <c r="N157" s="488"/>
      <c r="O157" s="227"/>
      <c r="P157" s="204"/>
      <c r="Q157" s="299"/>
      <c r="R157" s="180"/>
      <c r="S157" s="180"/>
      <c r="T157" s="180"/>
      <c r="U157" s="171"/>
      <c r="V157" s="171"/>
      <c r="W157" s="171"/>
      <c r="X157" s="173"/>
      <c r="Y157" s="173"/>
      <c r="Z157" s="173"/>
      <c r="AA157" s="313"/>
    </row>
    <row r="158" spans="1:29" x14ac:dyDescent="0.4">
      <c r="A158" s="489" t="s">
        <v>156</v>
      </c>
      <c r="B158" s="489"/>
      <c r="C158" s="489"/>
      <c r="D158" s="489"/>
      <c r="E158" s="489"/>
      <c r="F158" s="489"/>
      <c r="G158" s="488"/>
      <c r="H158" s="488"/>
      <c r="I158" s="488"/>
      <c r="J158" s="488"/>
      <c r="K158" s="488"/>
      <c r="L158" s="488"/>
      <c r="M158" s="488"/>
      <c r="N158" s="488"/>
      <c r="O158" s="227"/>
      <c r="P158" s="204"/>
      <c r="Q158" s="299"/>
      <c r="R158" s="180"/>
      <c r="S158" s="180"/>
      <c r="T158" s="180"/>
      <c r="U158" s="171"/>
      <c r="V158" s="171"/>
      <c r="W158" s="171"/>
      <c r="X158" s="173"/>
      <c r="Y158" s="173"/>
      <c r="Z158" s="173"/>
      <c r="AA158" s="313"/>
    </row>
    <row r="159" spans="1:29" x14ac:dyDescent="0.4">
      <c r="A159" s="302"/>
      <c r="B159" s="302"/>
      <c r="C159" s="302"/>
      <c r="D159" s="302"/>
      <c r="E159" s="302"/>
      <c r="F159" s="302"/>
      <c r="G159" s="301"/>
      <c r="H159" s="301"/>
      <c r="I159" s="301"/>
      <c r="J159" s="301"/>
      <c r="K159" s="301"/>
      <c r="L159" s="301"/>
      <c r="M159" s="301"/>
      <c r="N159" s="301"/>
      <c r="O159" s="227"/>
      <c r="P159" s="204"/>
      <c r="Q159" s="299"/>
      <c r="R159" s="180"/>
      <c r="S159" s="180"/>
      <c r="T159" s="180"/>
      <c r="U159" s="171"/>
      <c r="V159" s="171"/>
      <c r="W159" s="171"/>
      <c r="X159" s="173"/>
      <c r="Y159" s="173"/>
      <c r="Z159" s="173"/>
      <c r="AA159" s="313"/>
    </row>
    <row r="160" spans="1:29" x14ac:dyDescent="0.4">
      <c r="A160" s="302"/>
      <c r="B160" s="302"/>
      <c r="C160" s="302"/>
      <c r="D160" s="302"/>
      <c r="E160" s="302"/>
      <c r="F160" s="302"/>
      <c r="G160" s="301"/>
      <c r="H160" s="301"/>
      <c r="I160" s="301"/>
      <c r="J160" s="301"/>
      <c r="K160" s="301"/>
      <c r="L160" s="301"/>
      <c r="M160" s="301"/>
      <c r="N160" s="301"/>
      <c r="O160" s="227"/>
      <c r="P160" s="204"/>
      <c r="Q160" s="299"/>
      <c r="R160" s="180"/>
      <c r="S160" s="180"/>
      <c r="T160" s="180"/>
      <c r="U160" s="171"/>
      <c r="V160" s="171"/>
      <c r="W160" s="171"/>
      <c r="X160" s="173"/>
      <c r="Y160" s="173"/>
      <c r="Z160" s="173"/>
      <c r="AA160" s="313"/>
    </row>
    <row r="161" spans="1:33" x14ac:dyDescent="0.4">
      <c r="A161" s="302"/>
      <c r="B161" s="302"/>
      <c r="C161" s="302"/>
      <c r="D161" s="302"/>
      <c r="E161" s="302"/>
      <c r="F161" s="302"/>
      <c r="G161" s="301"/>
      <c r="H161" s="301"/>
      <c r="I161" s="301"/>
      <c r="J161" s="301"/>
      <c r="K161" s="301"/>
      <c r="L161" s="301"/>
      <c r="M161" s="301"/>
      <c r="N161" s="301"/>
      <c r="O161" s="227"/>
      <c r="P161" s="204"/>
      <c r="Q161" s="299"/>
      <c r="R161" s="180"/>
      <c r="S161" s="180"/>
      <c r="T161" s="180"/>
      <c r="U161" s="171"/>
      <c r="V161" s="171"/>
      <c r="W161" s="171"/>
      <c r="X161" s="173"/>
      <c r="Y161" s="173"/>
      <c r="Z161" s="173"/>
      <c r="AA161" s="313"/>
    </row>
    <row r="162" spans="1:33" x14ac:dyDescent="0.4">
      <c r="A162" s="302"/>
      <c r="B162" s="302"/>
      <c r="C162" s="302"/>
      <c r="D162" s="302"/>
      <c r="E162" s="302"/>
      <c r="F162" s="302"/>
      <c r="G162" s="301"/>
      <c r="H162" s="301"/>
      <c r="I162" s="301"/>
      <c r="J162" s="301"/>
      <c r="K162" s="301"/>
      <c r="L162" s="301"/>
      <c r="M162" s="301"/>
      <c r="N162" s="301"/>
      <c r="O162" s="227"/>
      <c r="P162" s="204"/>
      <c r="Q162" s="299"/>
      <c r="R162" s="180"/>
      <c r="S162" s="180"/>
      <c r="T162" s="180"/>
      <c r="U162" s="171"/>
      <c r="V162" s="171"/>
      <c r="W162" s="171"/>
      <c r="X162" s="173"/>
      <c r="Y162" s="173"/>
      <c r="Z162" s="173"/>
      <c r="AA162" s="313"/>
    </row>
    <row r="163" spans="1:33" x14ac:dyDescent="0.4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227"/>
      <c r="P163" s="204"/>
      <c r="Q163" s="299"/>
      <c r="R163" s="180"/>
      <c r="S163" s="180"/>
      <c r="T163" s="180"/>
      <c r="U163" s="171"/>
      <c r="V163" s="171"/>
      <c r="W163" s="171"/>
      <c r="X163" s="173"/>
      <c r="Y163" s="173"/>
      <c r="Z163" s="173"/>
      <c r="AA163" s="313"/>
    </row>
    <row r="164" spans="1:33" x14ac:dyDescent="0.4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227"/>
      <c r="P164" s="204"/>
      <c r="Q164" s="299"/>
      <c r="R164" s="180"/>
      <c r="S164" s="180"/>
      <c r="T164" s="180"/>
      <c r="U164" s="171"/>
      <c r="V164" s="171"/>
      <c r="W164" s="171"/>
      <c r="X164" s="173"/>
      <c r="Y164" s="173"/>
      <c r="Z164" s="173"/>
      <c r="AA164" s="313"/>
    </row>
    <row r="165" spans="1:33" x14ac:dyDescent="0.4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227"/>
      <c r="P165" s="204"/>
      <c r="Q165" s="299"/>
      <c r="R165" s="180"/>
      <c r="S165" s="180"/>
      <c r="T165" s="180"/>
      <c r="U165" s="171"/>
      <c r="V165" s="171"/>
      <c r="W165" s="171"/>
      <c r="X165" s="173"/>
      <c r="Y165" s="173"/>
      <c r="Z165" s="173"/>
      <c r="AA165" s="313"/>
    </row>
    <row r="166" spans="1:33" ht="33.75" x14ac:dyDescent="0.5">
      <c r="A166" s="486" t="s">
        <v>151</v>
      </c>
      <c r="B166" s="486"/>
      <c r="C166" s="486"/>
      <c r="D166" s="486"/>
      <c r="E166" s="486"/>
      <c r="F166" s="486"/>
      <c r="G166" s="486"/>
      <c r="H166" s="486"/>
      <c r="I166" s="486"/>
      <c r="J166" s="486"/>
      <c r="K166" s="486"/>
      <c r="L166" s="486"/>
      <c r="M166" s="486"/>
      <c r="N166" s="486"/>
      <c r="O166" s="227"/>
      <c r="P166" s="204"/>
      <c r="Q166" s="299"/>
      <c r="R166" s="180"/>
      <c r="S166" s="180"/>
      <c r="T166" s="180"/>
      <c r="U166" s="171"/>
      <c r="V166" s="171"/>
      <c r="W166" s="171"/>
      <c r="X166" s="173"/>
      <c r="Y166" s="173"/>
      <c r="Z166" s="173"/>
      <c r="AA166" s="313"/>
    </row>
    <row r="167" spans="1:33" x14ac:dyDescent="0.4">
      <c r="A167" s="463" t="s">
        <v>119</v>
      </c>
      <c r="B167" s="463"/>
      <c r="C167" s="463"/>
      <c r="D167" s="463"/>
      <c r="E167" s="463"/>
      <c r="F167" s="463"/>
      <c r="G167" s="463"/>
      <c r="H167" s="463"/>
      <c r="I167" s="463"/>
      <c r="J167" s="463"/>
      <c r="K167" s="463"/>
      <c r="L167" s="463"/>
      <c r="M167" s="463"/>
      <c r="N167" s="463"/>
      <c r="O167" s="227"/>
      <c r="P167" s="204"/>
      <c r="Q167" s="299"/>
      <c r="R167" s="180"/>
      <c r="S167" s="180"/>
      <c r="T167" s="180"/>
      <c r="U167" s="171"/>
      <c r="V167" s="171"/>
      <c r="W167" s="171"/>
      <c r="X167" s="173"/>
      <c r="Y167" s="173"/>
      <c r="Z167" s="173"/>
      <c r="AA167" s="313"/>
    </row>
    <row r="168" spans="1:33" x14ac:dyDescent="0.4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227"/>
      <c r="P168" s="204"/>
      <c r="Q168" s="299"/>
      <c r="R168" s="180"/>
      <c r="S168" s="180"/>
      <c r="T168" s="180"/>
      <c r="U168" s="171"/>
      <c r="V168" s="171"/>
      <c r="W168" s="171"/>
      <c r="X168" s="173"/>
      <c r="Y168" s="173"/>
      <c r="Z168" s="173"/>
      <c r="AA168" s="313"/>
    </row>
    <row r="169" spans="1:33" ht="6" customHeight="1" thickBot="1" x14ac:dyDescent="0.4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227"/>
      <c r="P169" s="204"/>
      <c r="Q169" s="299"/>
      <c r="R169" s="180"/>
      <c r="S169" s="180"/>
      <c r="T169" s="180"/>
      <c r="U169" s="171"/>
      <c r="V169" s="171"/>
      <c r="W169" s="171"/>
      <c r="X169" s="173"/>
      <c r="Y169" s="173"/>
      <c r="Z169" s="173"/>
      <c r="AA169" s="313"/>
    </row>
    <row r="170" spans="1:33" ht="34.5" customHeight="1" x14ac:dyDescent="0.35">
      <c r="A170" s="318" t="s">
        <v>1</v>
      </c>
      <c r="B170" s="319" t="s">
        <v>2</v>
      </c>
      <c r="C170" s="319" t="s">
        <v>3</v>
      </c>
      <c r="D170" s="319" t="s">
        <v>4</v>
      </c>
      <c r="E170" s="319" t="s">
        <v>5</v>
      </c>
      <c r="F170" s="319" t="s">
        <v>6</v>
      </c>
      <c r="G170" s="319" t="s">
        <v>7</v>
      </c>
      <c r="H170" s="319" t="s">
        <v>8</v>
      </c>
      <c r="I170" s="319" t="s">
        <v>9</v>
      </c>
      <c r="J170" s="319" t="s">
        <v>10</v>
      </c>
      <c r="K170" s="319" t="s">
        <v>11</v>
      </c>
      <c r="L170" s="319" t="s">
        <v>12</v>
      </c>
      <c r="M170" s="319" t="s">
        <v>13</v>
      </c>
      <c r="N170" s="320" t="s">
        <v>14</v>
      </c>
      <c r="O170" s="227"/>
      <c r="P170" s="204"/>
      <c r="Q170" s="299"/>
      <c r="R170" s="180"/>
      <c r="S170" s="180"/>
      <c r="T170" s="180"/>
      <c r="U170" s="171"/>
      <c r="V170" s="171"/>
      <c r="W170" s="171"/>
      <c r="X170" s="173"/>
      <c r="Y170" s="173"/>
      <c r="Z170" s="173"/>
      <c r="AA170" s="313"/>
    </row>
    <row r="171" spans="1:33" ht="34.5" customHeight="1" x14ac:dyDescent="0.4">
      <c r="A171" s="160" t="s">
        <v>128</v>
      </c>
      <c r="B171" s="63">
        <f>+[7]ENERO!J156</f>
        <v>96176</v>
      </c>
      <c r="C171" s="63">
        <f>+[7]FEBRERO!J156</f>
        <v>35841</v>
      </c>
      <c r="D171" s="63">
        <f>+[7]MARZO!J156</f>
        <v>652176</v>
      </c>
      <c r="E171" s="63">
        <f>+[7]ABRIL!J156</f>
        <v>2842893</v>
      </c>
      <c r="F171" s="63">
        <f>+[7]MAYO!J156</f>
        <v>2685822</v>
      </c>
      <c r="G171" s="63">
        <f>+[7]JUNIO!J156</f>
        <v>670853.99999999988</v>
      </c>
      <c r="H171" s="63">
        <f>+[7]JULIO!J156</f>
        <v>529351</v>
      </c>
      <c r="I171" s="63">
        <f>+[7]AGOSTO!J156</f>
        <v>1753702</v>
      </c>
      <c r="J171" s="63">
        <f>+[7]SEPTIEMBRE!J156</f>
        <v>1923976</v>
      </c>
      <c r="K171" s="63">
        <f>+[7]OCTUBRE!J156</f>
        <v>817180</v>
      </c>
      <c r="L171" s="65">
        <f>+[7]NOVIEMBRE!J156</f>
        <v>785460</v>
      </c>
      <c r="M171" s="63">
        <f>+[7]DICIEMBRE!J156</f>
        <v>601500</v>
      </c>
      <c r="N171" s="64">
        <f>SUM(B171:M171)</f>
        <v>13394931</v>
      </c>
      <c r="O171" s="227"/>
      <c r="P171" s="204"/>
      <c r="Q171" s="185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">
      <c r="A172" s="160" t="s">
        <v>61</v>
      </c>
      <c r="B172" s="63">
        <f>+[7]ENERO!J157</f>
        <v>223183</v>
      </c>
      <c r="C172" s="63">
        <f>+[7]FEBRERO!J157</f>
        <v>82541</v>
      </c>
      <c r="D172" s="65">
        <f>+[7]MARZO!J157</f>
        <v>76862</v>
      </c>
      <c r="E172" s="63">
        <f>+[7]ABRIL!J157</f>
        <v>72233.000000000015</v>
      </c>
      <c r="F172" s="63">
        <f>+[7]MAYO!J157</f>
        <v>82414.000000000015</v>
      </c>
      <c r="G172" s="63">
        <f>+[7]JUNIO!J157</f>
        <v>98421</v>
      </c>
      <c r="H172" s="63">
        <f>+[7]JULIO!J157</f>
        <v>120122</v>
      </c>
      <c r="I172" s="63">
        <f>+[7]AGOSTO!J157</f>
        <v>86988</v>
      </c>
      <c r="J172" s="63">
        <f>+[7]SEPTIEMBRE!J157</f>
        <v>126985</v>
      </c>
      <c r="K172" s="63">
        <f>+[7]OCTUBRE!J157</f>
        <v>50769.5</v>
      </c>
      <c r="L172" s="65">
        <f>+[7]NOVIEMBRE!J157</f>
        <v>36492</v>
      </c>
      <c r="M172" s="63">
        <f>+[7]DICIEMBRE!J157</f>
        <v>70214</v>
      </c>
      <c r="N172" s="64">
        <f t="shared" ref="N172:N232" si="5">SUM(B172:M172)</f>
        <v>1127224.5</v>
      </c>
      <c r="O172" s="227"/>
      <c r="P172" s="204"/>
      <c r="Q172" s="185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">
      <c r="A173" s="160" t="s">
        <v>15</v>
      </c>
      <c r="B173" s="63">
        <f>+[7]ENERO!J158</f>
        <v>201</v>
      </c>
      <c r="C173" s="63">
        <f>+[7]FEBRERO!J158</f>
        <v>2853</v>
      </c>
      <c r="D173" s="63">
        <f>+[7]MARZO!J158</f>
        <v>2501</v>
      </c>
      <c r="E173" s="63">
        <f>+[7]ABRIL!J158</f>
        <v>0</v>
      </c>
      <c r="F173" s="63">
        <f>+[7]MAYO!J158</f>
        <v>444</v>
      </c>
      <c r="G173" s="63">
        <f>+[7]JUNIO!J158</f>
        <v>321</v>
      </c>
      <c r="H173" s="63">
        <f>+[7]JULIO!J158</f>
        <v>354</v>
      </c>
      <c r="I173" s="63">
        <f>+[7]AGOSTO!J158</f>
        <v>268</v>
      </c>
      <c r="J173" s="63">
        <f>+[7]SEPTIEMBRE!J158</f>
        <v>452</v>
      </c>
      <c r="K173" s="63">
        <f>+[7]OCTUBRE!J158</f>
        <v>214</v>
      </c>
      <c r="L173" s="65">
        <f>+[7]NOVIEMBRE!J158</f>
        <v>0</v>
      </c>
      <c r="M173" s="63">
        <f>+[7]DICIEMBRE!J158</f>
        <v>246</v>
      </c>
      <c r="N173" s="64">
        <f>SUM(B173:M173)</f>
        <v>7854</v>
      </c>
      <c r="O173" s="227"/>
      <c r="P173" s="204"/>
      <c r="Q173" s="299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">
      <c r="A174" s="160" t="s">
        <v>48</v>
      </c>
      <c r="B174" s="63">
        <f>+[7]ENERO!J159</f>
        <v>80485.999999999956</v>
      </c>
      <c r="C174" s="63">
        <f>+[7]FEBRERO!J159</f>
        <v>52145.000000000007</v>
      </c>
      <c r="D174" s="65">
        <f>+[7]MARZO!J159</f>
        <v>49647.999999999993</v>
      </c>
      <c r="E174" s="63">
        <f>+[7]ABRIL!J159</f>
        <v>51231.999999999993</v>
      </c>
      <c r="F174" s="63">
        <f>+[7]MAYO!J159</f>
        <v>51244.999999999993</v>
      </c>
      <c r="G174" s="63">
        <f>+[7]JUNIO!J159</f>
        <v>49894.999999999993</v>
      </c>
      <c r="H174" s="63">
        <f>+[7]JULIO!J159</f>
        <v>54244.000000000007</v>
      </c>
      <c r="I174" s="63">
        <f>+[7]AGOSTO!J159</f>
        <v>53238.999999999978</v>
      </c>
      <c r="J174" s="63">
        <f>+[7]SEPTIEMBRE!J159</f>
        <v>52439.38</v>
      </c>
      <c r="K174" s="63">
        <f>+[7]OCTUBRE!J159</f>
        <v>53241.4</v>
      </c>
      <c r="L174" s="65">
        <f>+[7]NOVIEMBRE!J159</f>
        <v>24720</v>
      </c>
      <c r="M174" s="63">
        <f>+[7]DICIEMBRE!J159</f>
        <v>50466</v>
      </c>
      <c r="N174" s="64">
        <f>SUM(B174:M174)</f>
        <v>623000.77999999991</v>
      </c>
      <c r="O174" s="227"/>
      <c r="P174" s="204"/>
      <c r="Q174" s="299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">
      <c r="A175" s="160" t="s">
        <v>62</v>
      </c>
      <c r="B175" s="63">
        <f>+[7]ENERO!J160</f>
        <v>9124</v>
      </c>
      <c r="C175" s="63">
        <f>+[7]FEBRERO!J160</f>
        <v>6814</v>
      </c>
      <c r="D175" s="63">
        <f>+[7]MARZO!J160</f>
        <v>3448.9999999999995</v>
      </c>
      <c r="E175" s="63">
        <f>+[7]ABRIL!J160</f>
        <v>10831.999999999998</v>
      </c>
      <c r="F175" s="63">
        <f>+[7]MAYO!J160</f>
        <v>11324.000000000002</v>
      </c>
      <c r="G175" s="63">
        <f>+[7]JUNIO!J160</f>
        <v>9654</v>
      </c>
      <c r="H175" s="63">
        <f>+[7]JULIO!J160</f>
        <v>18048.000000000029</v>
      </c>
      <c r="I175" s="63">
        <f>+[7]AGOSTO!J160</f>
        <v>16021</v>
      </c>
      <c r="J175" s="63">
        <f>+[7]SEPTIEMBRE!J160</f>
        <v>17998.000000000004</v>
      </c>
      <c r="K175" s="63">
        <f>+[7]OCTUBRE!J160</f>
        <v>5354</v>
      </c>
      <c r="L175" s="65">
        <f>+[7]NOVIEMBRE!J160</f>
        <v>9942</v>
      </c>
      <c r="M175" s="63">
        <f>+[7]DICIEMBRE!J160</f>
        <v>17899</v>
      </c>
      <c r="N175" s="64">
        <f t="shared" ref="N175:N230" si="6">SUM(B175:M175)</f>
        <v>136459.00000000003</v>
      </c>
      <c r="O175" s="227"/>
      <c r="P175" s="204"/>
      <c r="Q175" s="299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">
      <c r="A176" s="160" t="s">
        <v>63</v>
      </c>
      <c r="B176" s="63">
        <f>+[7]ENERO!J161</f>
        <v>22511.999999999996</v>
      </c>
      <c r="C176" s="63">
        <f>+[7]FEBRERO!J161</f>
        <v>226254.00000000003</v>
      </c>
      <c r="D176" s="63">
        <f>+[7]MARZO!J161</f>
        <v>84318</v>
      </c>
      <c r="E176" s="63">
        <f>+[7]ABRIL!J161</f>
        <v>23608.999999999996</v>
      </c>
      <c r="F176" s="63">
        <f>+[7]MAYO!J161</f>
        <v>5798</v>
      </c>
      <c r="G176" s="63">
        <f>+[7]JUNIO!J161</f>
        <v>4998.0000000000009</v>
      </c>
      <c r="H176" s="63">
        <f>+[7]JULIO!J161</f>
        <v>15222</v>
      </c>
      <c r="I176" s="63">
        <f>+[7]AGOSTO!J161</f>
        <v>19879</v>
      </c>
      <c r="J176" s="63">
        <f>+[7]SEPTIEMBRE!J161</f>
        <v>6095</v>
      </c>
      <c r="K176" s="63">
        <f>+[7]OCTUBRE!J161</f>
        <v>4096</v>
      </c>
      <c r="L176" s="65">
        <f>+[7]NOVIEMBRE!J161</f>
        <v>5818</v>
      </c>
      <c r="M176" s="63">
        <f>+[7]DICIEMBRE!J161</f>
        <v>13545</v>
      </c>
      <c r="N176" s="64">
        <f t="shared" si="6"/>
        <v>432144</v>
      </c>
      <c r="O176" s="227"/>
      <c r="P176" s="204"/>
      <c r="Q176" s="299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">
      <c r="A177" s="160" t="s">
        <v>17</v>
      </c>
      <c r="B177" s="63">
        <f>+[7]ENERO!J162</f>
        <v>33012.000000000007</v>
      </c>
      <c r="C177" s="63">
        <f>+[7]FEBRERO!J162</f>
        <v>57895</v>
      </c>
      <c r="D177" s="63">
        <f>+[7]MARZO!J162</f>
        <v>93573.999999999971</v>
      </c>
      <c r="E177" s="63">
        <f>+[7]ABRIL!J162</f>
        <v>45621</v>
      </c>
      <c r="F177" s="63">
        <f>+[7]MAYO!J162</f>
        <v>6586</v>
      </c>
      <c r="G177" s="63">
        <f>+[7]JUNIO!J162</f>
        <v>5985</v>
      </c>
      <c r="H177" s="63">
        <f>+[7]JULIO!J162</f>
        <v>38744</v>
      </c>
      <c r="I177" s="63">
        <f>+[7]AGOSTO!J162</f>
        <v>33524</v>
      </c>
      <c r="J177" s="63">
        <f>+[7]SEPTIEMBRE!J162</f>
        <v>9958</v>
      </c>
      <c r="K177" s="63">
        <f>+[7]OCTUBRE!J162</f>
        <v>4955.5</v>
      </c>
      <c r="L177" s="65">
        <f>+[7]NOVIEMBRE!J162</f>
        <v>10624</v>
      </c>
      <c r="M177" s="63">
        <f>+[7]DICIEMBRE!J162</f>
        <v>21998</v>
      </c>
      <c r="N177" s="64">
        <f t="shared" si="6"/>
        <v>362476.5</v>
      </c>
      <c r="O177" s="227"/>
      <c r="P177" s="204"/>
      <c r="Q177" s="299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">
      <c r="A178" s="160" t="s">
        <v>18</v>
      </c>
      <c r="B178" s="63">
        <f>+[7]ENERO!J163</f>
        <v>3096</v>
      </c>
      <c r="C178" s="63">
        <f>+[7]FEBRERO!J163</f>
        <v>1353.9999999999998</v>
      </c>
      <c r="D178" s="63">
        <f>+[7]MARZO!J163</f>
        <v>1887.0000000000002</v>
      </c>
      <c r="E178" s="63">
        <f>+[7]ABRIL!J163</f>
        <v>846</v>
      </c>
      <c r="F178" s="63">
        <f>+[7]MAYO!J163</f>
        <v>328</v>
      </c>
      <c r="G178" s="63">
        <f>+[7]JUNIO!J163</f>
        <v>320</v>
      </c>
      <c r="H178" s="63">
        <f>+[7]JULIO!J163</f>
        <v>1498</v>
      </c>
      <c r="I178" s="63">
        <f>+[7]AGOSTO!J163</f>
        <v>1416</v>
      </c>
      <c r="J178" s="63">
        <f>+[7]SEPTIEMBRE!J163</f>
        <v>399</v>
      </c>
      <c r="K178" s="63">
        <f>+[7]OCTUBRE!J163</f>
        <v>3214</v>
      </c>
      <c r="L178" s="65">
        <f>+[7]NOVIEMBRE!J163</f>
        <v>240</v>
      </c>
      <c r="M178" s="63">
        <f>+[7]DICIEMBRE!J163</f>
        <v>1089</v>
      </c>
      <c r="N178" s="64">
        <f t="shared" si="6"/>
        <v>15687</v>
      </c>
      <c r="O178" s="227"/>
      <c r="P178" s="204"/>
      <c r="Q178" s="299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">
      <c r="A179" s="160" t="s">
        <v>64</v>
      </c>
      <c r="B179" s="63">
        <f>+[7]ENERO!J164</f>
        <v>114386.99999999996</v>
      </c>
      <c r="C179" s="63">
        <f>+[7]FEBRERO!J164</f>
        <v>86598</v>
      </c>
      <c r="D179" s="63">
        <f>+[7]MARZO!J164</f>
        <v>58080.000000000007</v>
      </c>
      <c r="E179" s="63">
        <f>+[7]ABRIL!J164</f>
        <v>39965</v>
      </c>
      <c r="F179" s="63">
        <f>+[7]MAYO!J164</f>
        <v>32044</v>
      </c>
      <c r="G179" s="63">
        <f>+[7]JUNIO!J164</f>
        <v>23313.999999999996</v>
      </c>
      <c r="H179" s="63">
        <f>+[7]JULIO!J164</f>
        <v>16985</v>
      </c>
      <c r="I179" s="63">
        <f>+[7]AGOSTO!J164</f>
        <v>24078.000000000004</v>
      </c>
      <c r="J179" s="63">
        <f>+[7]SEPTIEMBRE!J164</f>
        <v>17583.999999999996</v>
      </c>
      <c r="K179" s="63">
        <f>+[7]OCTUBRE!J164</f>
        <v>14200</v>
      </c>
      <c r="L179" s="65">
        <f>+[7]NOVIEMBRE!J164</f>
        <v>9179.5</v>
      </c>
      <c r="M179" s="63">
        <f>+[7]DICIEMBRE!J164</f>
        <v>57541</v>
      </c>
      <c r="N179" s="64">
        <f t="shared" si="6"/>
        <v>493955.49999999994</v>
      </c>
      <c r="O179" s="227"/>
      <c r="P179" s="204"/>
      <c r="Q179" s="299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">
      <c r="A180" s="160" t="s">
        <v>100</v>
      </c>
      <c r="B180" s="63">
        <f>+[7]ENERO!J165</f>
        <v>9068.0000000000055</v>
      </c>
      <c r="C180" s="63">
        <f>+[7]FEBRERO!J165</f>
        <v>14547</v>
      </c>
      <c r="D180" s="63">
        <f>+[7]MARZO!J165</f>
        <v>18401</v>
      </c>
      <c r="E180" s="63">
        <f>+[7]ABRIL!J165</f>
        <v>4766</v>
      </c>
      <c r="F180" s="63">
        <f>+[7]MAYO!J165</f>
        <v>2042</v>
      </c>
      <c r="G180" s="63">
        <f>+[7]JUNIO!J165</f>
        <v>25455.000000000022</v>
      </c>
      <c r="H180" s="63">
        <f>+[7]JULIO!J165</f>
        <v>5911</v>
      </c>
      <c r="I180" s="63">
        <f>+[7]AGOSTO!J165</f>
        <v>3545</v>
      </c>
      <c r="J180" s="63">
        <f>+[7]SEPTIEMBRE!J165</f>
        <v>16256</v>
      </c>
      <c r="K180" s="63">
        <f>+[7]OCTUBRE!J165</f>
        <v>13241</v>
      </c>
      <c r="L180" s="65">
        <f>+[7]NOVIEMBRE!J165</f>
        <v>7934</v>
      </c>
      <c r="M180" s="63">
        <f>+[7]DICIEMBRE!J165</f>
        <v>9245</v>
      </c>
      <c r="N180" s="64">
        <f t="shared" si="6"/>
        <v>130411.00000000003</v>
      </c>
      <c r="O180" s="227"/>
      <c r="P180" s="204"/>
      <c r="Q180" s="299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">
      <c r="A181" s="160" t="s">
        <v>19</v>
      </c>
      <c r="B181" s="63">
        <f>+[7]ENERO!J166</f>
        <v>81124</v>
      </c>
      <c r="C181" s="63">
        <f>+[7]FEBRERO!J166</f>
        <v>162275.00000000003</v>
      </c>
      <c r="D181" s="63">
        <f>+[7]MARZO!J166</f>
        <v>131031</v>
      </c>
      <c r="E181" s="63">
        <f>+[7]ABRIL!J166</f>
        <v>144253.99999999997</v>
      </c>
      <c r="F181" s="63">
        <f>+[7]MAYO!J166</f>
        <v>122859</v>
      </c>
      <c r="G181" s="63">
        <f>+[7]JUNIO!J166</f>
        <v>111884.00000000001</v>
      </c>
      <c r="H181" s="63">
        <f>+[7]JULIO!J166</f>
        <v>99897</v>
      </c>
      <c r="I181" s="63">
        <f>+[7]AGOSTO!J166</f>
        <v>89894.999999999985</v>
      </c>
      <c r="J181" s="63">
        <f>+[7]SEPTIEMBRE!J166</f>
        <v>76985.000000000015</v>
      </c>
      <c r="K181" s="63">
        <f>+[7]OCTUBRE!J166</f>
        <v>74121</v>
      </c>
      <c r="L181" s="65">
        <f>+[7]NOVIEMBRE!J166</f>
        <v>55181.599999999999</v>
      </c>
      <c r="M181" s="63">
        <f>+[7]DICIEMBRE!J166</f>
        <v>110241</v>
      </c>
      <c r="N181" s="64">
        <f t="shared" si="6"/>
        <v>1259747.6000000001</v>
      </c>
      <c r="O181" s="227"/>
      <c r="P181" s="204"/>
      <c r="Q181" s="299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ht="34.5" customHeight="1" x14ac:dyDescent="0.4">
      <c r="A182" s="160" t="s">
        <v>20</v>
      </c>
      <c r="B182" s="63">
        <f>+[7]ENERO!J167</f>
        <v>82144</v>
      </c>
      <c r="C182" s="63">
        <f>+[7]FEBRERO!J167</f>
        <v>85243.999999999985</v>
      </c>
      <c r="D182" s="63">
        <f>+[7]MARZO!J167</f>
        <v>74565.000000000015</v>
      </c>
      <c r="E182" s="63">
        <f>+[7]ABRIL!J167</f>
        <v>99108.999999999971</v>
      </c>
      <c r="F182" s="63">
        <f>+[7]MAYO!J167</f>
        <v>56011</v>
      </c>
      <c r="G182" s="63">
        <f>+[7]JUNIO!J167</f>
        <v>51207</v>
      </c>
      <c r="H182" s="63">
        <f>+[7]JULIO!J167</f>
        <v>43988</v>
      </c>
      <c r="I182" s="63">
        <f>+[7]AGOSTO!J167</f>
        <v>33452</v>
      </c>
      <c r="J182" s="63">
        <f>+[7]SEPTIEMBRE!J167</f>
        <v>38745</v>
      </c>
      <c r="K182" s="63">
        <f>+[7]OCTUBRE!J167</f>
        <v>19918</v>
      </c>
      <c r="L182" s="65">
        <f>+[7]NOVIEMBRE!J167</f>
        <v>49224</v>
      </c>
      <c r="M182" s="63">
        <f>+[7]DICIEMBRE!J167</f>
        <v>33874</v>
      </c>
      <c r="N182" s="64">
        <f t="shared" si="6"/>
        <v>667481</v>
      </c>
      <c r="O182" s="227"/>
      <c r="P182" s="204"/>
      <c r="Q182" s="299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65"/>
      <c r="AC182" s="165"/>
      <c r="AD182" s="165"/>
      <c r="AE182" s="165"/>
      <c r="AF182" s="165"/>
      <c r="AG182" s="165"/>
    </row>
    <row r="183" spans="1:33" ht="34.5" customHeight="1" x14ac:dyDescent="0.4">
      <c r="A183" s="160" t="s">
        <v>21</v>
      </c>
      <c r="B183" s="63">
        <f>+[7]ENERO!J168</f>
        <v>144598.00000000003</v>
      </c>
      <c r="C183" s="63">
        <f>+[7]FEBRERO!J168</f>
        <v>216478.99999999959</v>
      </c>
      <c r="D183" s="63">
        <f>+[7]MARZO!J168</f>
        <v>218259.99999999997</v>
      </c>
      <c r="E183" s="63">
        <f>+[7]ABRIL!J168</f>
        <v>167243</v>
      </c>
      <c r="F183" s="63">
        <f>+[7]MAYO!J168</f>
        <v>188645</v>
      </c>
      <c r="G183" s="63">
        <f>+[7]JUNIO!J168</f>
        <v>159241</v>
      </c>
      <c r="H183" s="63">
        <f>+[7]JULIO!J168</f>
        <v>119856.99999999999</v>
      </c>
      <c r="I183" s="63">
        <f>+[7]AGOSTO!J168</f>
        <v>160154</v>
      </c>
      <c r="J183" s="63">
        <f>+[7]SEPTIEMBRE!J168</f>
        <v>191254.00000000003</v>
      </c>
      <c r="K183" s="63">
        <f>+[7]OCTUBRE!J168</f>
        <v>148108</v>
      </c>
      <c r="L183" s="65">
        <f>+[7]NOVIEMBRE!J168</f>
        <v>105020</v>
      </c>
      <c r="M183" s="63">
        <f>+[7]DICIEMBRE!J168</f>
        <v>145987</v>
      </c>
      <c r="N183" s="64">
        <f t="shared" si="6"/>
        <v>1964845.9999999995</v>
      </c>
      <c r="O183" s="227"/>
      <c r="P183" s="204"/>
      <c r="Q183" s="299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">
      <c r="A184" s="160" t="s">
        <v>65</v>
      </c>
      <c r="B184" s="63">
        <f>+[7]ENERO!J169</f>
        <v>66540.999999999985</v>
      </c>
      <c r="C184" s="63">
        <f>+[7]FEBRERO!J169</f>
        <v>67451</v>
      </c>
      <c r="D184" s="63">
        <f>+[7]MARZO!J169</f>
        <v>51391</v>
      </c>
      <c r="E184" s="63">
        <f>+[7]ABRIL!J169</f>
        <v>64189.000000000007</v>
      </c>
      <c r="F184" s="63">
        <f>+[7]MAYO!J169</f>
        <v>41553</v>
      </c>
      <c r="G184" s="63">
        <f>+[7]JUNIO!J169</f>
        <v>63854.999999999993</v>
      </c>
      <c r="H184" s="63">
        <f>+[7]JULIO!J169</f>
        <v>61058</v>
      </c>
      <c r="I184" s="63">
        <f>+[7]AGOSTO!J169</f>
        <v>51241</v>
      </c>
      <c r="J184" s="63">
        <f>+[7]SEPTIEMBRE!J169</f>
        <v>43998</v>
      </c>
      <c r="K184" s="63">
        <f>+[7]OCTUBRE!J169</f>
        <v>60610</v>
      </c>
      <c r="L184" s="65">
        <f>+[7]NOVIEMBRE!J169</f>
        <v>127544</v>
      </c>
      <c r="M184" s="63">
        <f>+[7]DICIEMBRE!J169</f>
        <v>99899</v>
      </c>
      <c r="N184" s="64">
        <f t="shared" si="6"/>
        <v>799330</v>
      </c>
      <c r="O184" s="227"/>
      <c r="P184" s="204"/>
      <c r="Q184" s="299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">
      <c r="A185" s="160" t="s">
        <v>22</v>
      </c>
      <c r="B185" s="63">
        <f>+[7]ENERO!J170</f>
        <v>279985</v>
      </c>
      <c r="C185" s="63">
        <f>+[7]FEBRERO!J170</f>
        <v>410211.00000000006</v>
      </c>
      <c r="D185" s="63">
        <f>+[7]MARZO!J170</f>
        <v>289566</v>
      </c>
      <c r="E185" s="63">
        <f>+[7]ABRIL!J170</f>
        <v>295287.00000000006</v>
      </c>
      <c r="F185" s="63">
        <f>+[7]MAYO!J170</f>
        <v>288745</v>
      </c>
      <c r="G185" s="63">
        <f>+[7]JUNIO!J170</f>
        <v>377341</v>
      </c>
      <c r="H185" s="63">
        <f>+[7]JULIO!J170</f>
        <v>301982</v>
      </c>
      <c r="I185" s="63">
        <f>+[7]AGOSTO!J170</f>
        <v>333508.99999999994</v>
      </c>
      <c r="J185" s="63">
        <f>+[7]SEPTIEMBRE!J170</f>
        <v>339854.00000000006</v>
      </c>
      <c r="K185" s="63">
        <f>+[7]OCTUBRE!J170</f>
        <v>274814</v>
      </c>
      <c r="L185" s="65">
        <f>+[7]NOVIEMBRE!J170</f>
        <v>283045</v>
      </c>
      <c r="M185" s="63">
        <f>+[7]DICIEMBRE!J170</f>
        <v>221118</v>
      </c>
      <c r="N185" s="64">
        <f t="shared" si="6"/>
        <v>3695457</v>
      </c>
      <c r="O185" s="227"/>
      <c r="P185" s="204"/>
      <c r="Q185" s="299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">
      <c r="A186" s="160" t="s">
        <v>101</v>
      </c>
      <c r="B186" s="63">
        <f>+[7]ENERO!J171</f>
        <v>1370</v>
      </c>
      <c r="C186" s="63">
        <f>+[7]FEBRERO!J171</f>
        <v>2452</v>
      </c>
      <c r="D186" s="63">
        <f>+[7]MARZO!J171</f>
        <v>2305</v>
      </c>
      <c r="E186" s="63">
        <f>+[7]ABRIL!J171</f>
        <v>2061</v>
      </c>
      <c r="F186" s="63">
        <f>+[7]MAYO!J171</f>
        <v>854</v>
      </c>
      <c r="G186" s="63">
        <f>+[7]JUNIO!J171</f>
        <v>744</v>
      </c>
      <c r="H186" s="63">
        <f>+[7]JULIO!J171</f>
        <v>698</v>
      </c>
      <c r="I186" s="63">
        <f>+[7]AGOSTO!J171</f>
        <v>906</v>
      </c>
      <c r="J186" s="63">
        <f>+[7]SEPTIEMBRE!J171</f>
        <v>1204</v>
      </c>
      <c r="K186" s="63">
        <f>+[7]OCTUBRE!J171</f>
        <v>1452</v>
      </c>
      <c r="L186" s="65">
        <f>+[7]NOVIEMBRE!J171</f>
        <v>1090</v>
      </c>
      <c r="M186" s="63">
        <f>+[7]DICIEMBRE!J171</f>
        <v>1898</v>
      </c>
      <c r="N186" s="64">
        <f t="shared" si="6"/>
        <v>17034</v>
      </c>
      <c r="O186" s="227"/>
      <c r="P186" s="204"/>
      <c r="Q186" s="299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ht="34.5" customHeight="1" x14ac:dyDescent="0.4">
      <c r="A187" s="160" t="s">
        <v>66</v>
      </c>
      <c r="B187" s="63">
        <f>+[7]ENERO!J172</f>
        <v>178593.00000000003</v>
      </c>
      <c r="C187" s="63">
        <f>+[7]FEBRERO!J172</f>
        <v>94521</v>
      </c>
      <c r="D187" s="63">
        <f>+[7]MARZO!J172</f>
        <v>99164.000000000015</v>
      </c>
      <c r="E187" s="63">
        <f>+[7]ABRIL!J172</f>
        <v>103565</v>
      </c>
      <c r="F187" s="63">
        <f>+[7]MAYO!J172</f>
        <v>81025</v>
      </c>
      <c r="G187" s="63">
        <f>+[7]JUNIO!J172</f>
        <v>88471</v>
      </c>
      <c r="H187" s="63">
        <f>+[7]JULIO!J172</f>
        <v>78999</v>
      </c>
      <c r="I187" s="63">
        <f>+[7]AGOSTO!J172</f>
        <v>78981.499999999956</v>
      </c>
      <c r="J187" s="63">
        <f>+[7]SEPTIEMBRE!J172</f>
        <v>71010.999999999971</v>
      </c>
      <c r="K187" s="63">
        <f>+[7]OCTUBRE!J172</f>
        <v>48035</v>
      </c>
      <c r="L187" s="65">
        <f>+[7]NOVIEMBRE!J172</f>
        <v>59743</v>
      </c>
      <c r="M187" s="63">
        <f>+[7]DICIEMBRE!J172</f>
        <v>49121</v>
      </c>
      <c r="N187" s="64">
        <f t="shared" si="6"/>
        <v>1031229.5</v>
      </c>
      <c r="O187" s="227"/>
      <c r="P187" s="204"/>
      <c r="Q187" s="299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65"/>
      <c r="AC187" s="165"/>
      <c r="AD187" s="165"/>
      <c r="AE187" s="165"/>
      <c r="AF187" s="165"/>
      <c r="AG187" s="165"/>
    </row>
    <row r="188" spans="1:33" ht="34.5" customHeight="1" x14ac:dyDescent="0.4">
      <c r="A188" s="160" t="s">
        <v>23</v>
      </c>
      <c r="B188" s="63">
        <f>+[7]ENERO!J173</f>
        <v>650</v>
      </c>
      <c r="C188" s="63">
        <f>+[7]FEBRERO!J173</f>
        <v>1102</v>
      </c>
      <c r="D188" s="63">
        <f>+[7]MARZO!J173</f>
        <v>3054</v>
      </c>
      <c r="E188" s="63">
        <f>+[7]ABRIL!J173</f>
        <v>11955</v>
      </c>
      <c r="F188" s="63">
        <f>+[7]MAYO!J173</f>
        <v>20048</v>
      </c>
      <c r="G188" s="63">
        <f>+[7]JUNIO!J173</f>
        <v>7028</v>
      </c>
      <c r="H188" s="63">
        <f>+[7]JULIO!J173</f>
        <v>754</v>
      </c>
      <c r="I188" s="63">
        <f>+[7]AGOSTO!J173</f>
        <v>2235</v>
      </c>
      <c r="J188" s="63">
        <f>+[7]SEPTIEMBRE!J173</f>
        <v>0</v>
      </c>
      <c r="K188" s="63">
        <f>+[7]OCTUBRE!J173</f>
        <v>0</v>
      </c>
      <c r="L188" s="65">
        <f>+[7]NOVIEMBRE!J173</f>
        <v>0</v>
      </c>
      <c r="M188" s="63">
        <f>+[7]DICIEMBRE!J173</f>
        <v>0</v>
      </c>
      <c r="N188" s="64">
        <f t="shared" si="6"/>
        <v>46826</v>
      </c>
      <c r="O188" s="227"/>
      <c r="P188" s="204"/>
      <c r="Q188" s="299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">
      <c r="A189" s="160" t="s">
        <v>24</v>
      </c>
      <c r="B189" s="63">
        <f>+[7]ENERO!J174</f>
        <v>88954</v>
      </c>
      <c r="C189" s="63">
        <f>+[7]FEBRERO!J174</f>
        <v>87405</v>
      </c>
      <c r="D189" s="63">
        <f>+[7]MARZO!J174</f>
        <v>83456</v>
      </c>
      <c r="E189" s="63">
        <f>+[7]ABRIL!J174</f>
        <v>68655</v>
      </c>
      <c r="F189" s="63">
        <f>+[7]MAYO!J174</f>
        <v>77584</v>
      </c>
      <c r="G189" s="63">
        <f>+[7]JUNIO!J174</f>
        <v>67344</v>
      </c>
      <c r="H189" s="63">
        <f>+[7]JULIO!J174</f>
        <v>48958</v>
      </c>
      <c r="I189" s="63">
        <f>+[7]AGOSTO!J174</f>
        <v>80594.000000000015</v>
      </c>
      <c r="J189" s="63">
        <f>+[7]SEPTIEMBRE!J174</f>
        <v>68549</v>
      </c>
      <c r="K189" s="63">
        <f>+[7]OCTUBRE!J174</f>
        <v>49040</v>
      </c>
      <c r="L189" s="65">
        <f>+[7]NOVIEMBRE!J174</f>
        <v>89899</v>
      </c>
      <c r="M189" s="63">
        <f>+[7]DICIEMBRE!J174</f>
        <v>85457</v>
      </c>
      <c r="N189" s="64">
        <f t="shared" si="6"/>
        <v>895895</v>
      </c>
      <c r="O189" s="227"/>
      <c r="P189" s="204"/>
      <c r="Q189" s="299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">
      <c r="A190" s="160" t="s">
        <v>25</v>
      </c>
      <c r="B190" s="63">
        <f>+[7]ENERO!J175</f>
        <v>58547.000000000015</v>
      </c>
      <c r="C190" s="63">
        <f>+[7]FEBRERO!J175</f>
        <v>63250.000000000036</v>
      </c>
      <c r="D190" s="63">
        <f>+[7]MARZO!J175</f>
        <v>54501.000000000007</v>
      </c>
      <c r="E190" s="63">
        <f>+[7]ABRIL!J175</f>
        <v>52552.999999999993</v>
      </c>
      <c r="F190" s="63">
        <f>+[7]MAYO!J175</f>
        <v>48144</v>
      </c>
      <c r="G190" s="63">
        <f>+[7]JUNIO!J175</f>
        <v>57999</v>
      </c>
      <c r="H190" s="63">
        <f>+[7]JULIO!J175</f>
        <v>50121</v>
      </c>
      <c r="I190" s="63">
        <f>+[7]AGOSTO!J175</f>
        <v>48787.999999999964</v>
      </c>
      <c r="J190" s="63">
        <f>+[7]SEPTIEMBRE!J175</f>
        <v>43644.000000000007</v>
      </c>
      <c r="K190" s="63">
        <f>+[7]OCTUBRE!J175</f>
        <v>13450</v>
      </c>
      <c r="L190" s="65">
        <f>+[7]NOVIEMBRE!J175</f>
        <v>16668.5</v>
      </c>
      <c r="M190" s="63">
        <f>+[7]DICIEMBRE!J175</f>
        <v>37784</v>
      </c>
      <c r="N190" s="64">
        <f t="shared" si="6"/>
        <v>545449.5</v>
      </c>
      <c r="O190" s="227"/>
      <c r="P190" s="204"/>
      <c r="Q190" s="299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ht="34.5" customHeight="1" x14ac:dyDescent="0.4">
      <c r="A191" s="160" t="s">
        <v>26</v>
      </c>
      <c r="B191" s="63">
        <f>+[7]ENERO!J176</f>
        <v>168398.99999999997</v>
      </c>
      <c r="C191" s="63">
        <f>+[7]FEBRERO!J176</f>
        <v>126543.99999999999</v>
      </c>
      <c r="D191" s="63">
        <f>+[7]MARZO!J176</f>
        <v>199819</v>
      </c>
      <c r="E191" s="63">
        <f>+[7]ABRIL!J176</f>
        <v>240467</v>
      </c>
      <c r="F191" s="63">
        <f>+[7]MAYO!J176</f>
        <v>151623.99999999997</v>
      </c>
      <c r="G191" s="63">
        <f>+[7]JUNIO!J176</f>
        <v>106544</v>
      </c>
      <c r="H191" s="63">
        <f>+[7]JULIO!J176</f>
        <v>106544</v>
      </c>
      <c r="I191" s="63">
        <f>+[7]AGOSTO!J176</f>
        <v>145263.99999999994</v>
      </c>
      <c r="J191" s="63">
        <f>+[7]SEPTIEMBRE!J176</f>
        <v>125414.00000000003</v>
      </c>
      <c r="K191" s="63">
        <f>+[7]OCTUBRE!J176</f>
        <v>66881</v>
      </c>
      <c r="L191" s="65">
        <f>+[7]NOVIEMBRE!J176</f>
        <v>30234</v>
      </c>
      <c r="M191" s="63">
        <f>+[7]DICIEMBRE!J176</f>
        <v>32144</v>
      </c>
      <c r="N191" s="64">
        <f t="shared" si="6"/>
        <v>1499878</v>
      </c>
      <c r="O191" s="227"/>
      <c r="P191" s="204"/>
      <c r="Q191" s="299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65"/>
      <c r="AC191" s="165"/>
      <c r="AD191" s="165"/>
      <c r="AE191" s="165"/>
      <c r="AF191" s="165"/>
      <c r="AG191" s="165"/>
    </row>
    <row r="192" spans="1:33" ht="34.5" customHeight="1" x14ac:dyDescent="0.4">
      <c r="A192" s="160" t="s">
        <v>27</v>
      </c>
      <c r="B192" s="63">
        <f>+[7]ENERO!J177</f>
        <v>52762.000000000036</v>
      </c>
      <c r="C192" s="63">
        <f>+[7]FEBRERO!J177</f>
        <v>27551</v>
      </c>
      <c r="D192" s="63">
        <f>+[7]MARZO!J177</f>
        <v>29392.000000000004</v>
      </c>
      <c r="E192" s="63">
        <f>+[7]ABRIL!J177</f>
        <v>28746</v>
      </c>
      <c r="F192" s="63">
        <f>+[7]MAYO!J177</f>
        <v>28754</v>
      </c>
      <c r="G192" s="63">
        <f>+[7]JUNIO!J177</f>
        <v>26543.999999999996</v>
      </c>
      <c r="H192" s="63">
        <f>+[7]JULIO!J177</f>
        <v>32014.000000000004</v>
      </c>
      <c r="I192" s="63">
        <f>+[7]AGOSTO!J177</f>
        <v>28358</v>
      </c>
      <c r="J192" s="63">
        <f>+[7]SEPTIEMBRE!J177</f>
        <v>26547</v>
      </c>
      <c r="K192" s="63">
        <f>+[7]OCTUBRE!J177</f>
        <v>8656</v>
      </c>
      <c r="L192" s="65">
        <f>+[7]NOVIEMBRE!J177</f>
        <v>7974</v>
      </c>
      <c r="M192" s="63">
        <f>+[7]DICIEMBRE!J177</f>
        <v>4214</v>
      </c>
      <c r="N192" s="64">
        <f t="shared" si="6"/>
        <v>301512</v>
      </c>
      <c r="O192" s="227"/>
      <c r="P192" s="204"/>
      <c r="Q192" s="299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">
      <c r="A193" s="160" t="s">
        <v>49</v>
      </c>
      <c r="B193" s="63">
        <f>+[7]ENERO!J178</f>
        <v>12435.999999999955</v>
      </c>
      <c r="C193" s="63">
        <f>+[7]FEBRERO!J178</f>
        <v>6241</v>
      </c>
      <c r="D193" s="65">
        <f>+[7]MARZO!J178</f>
        <v>13128.999999999998</v>
      </c>
      <c r="E193" s="63">
        <f>+[7]ABRIL!J178</f>
        <v>4540</v>
      </c>
      <c r="F193" s="63">
        <f>+[7]MAYO!J178</f>
        <v>6042.0000000000009</v>
      </c>
      <c r="G193" s="63">
        <f>+[7]JUNIO!J178</f>
        <v>7960.9999999999991</v>
      </c>
      <c r="H193" s="63">
        <f>+[7]JULIO!J178</f>
        <v>6201</v>
      </c>
      <c r="I193" s="63">
        <f>+[7]AGOSTO!J178</f>
        <v>7024.0000000000036</v>
      </c>
      <c r="J193" s="63">
        <f>+[7]SEPTIEMBRE!J178</f>
        <v>6754</v>
      </c>
      <c r="K193" s="63">
        <f>+[7]OCTUBRE!J178</f>
        <v>6694</v>
      </c>
      <c r="L193" s="65">
        <f>+[7]NOVIEMBRE!J178</f>
        <v>3670.5</v>
      </c>
      <c r="M193" s="63">
        <f>+[7]DICIEMBRE!J178</f>
        <v>4998</v>
      </c>
      <c r="N193" s="64">
        <f t="shared" si="6"/>
        <v>85690.499999999956</v>
      </c>
      <c r="O193" s="227"/>
      <c r="P193" s="204"/>
      <c r="Q193" s="299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">
      <c r="A194" s="160" t="s">
        <v>50</v>
      </c>
      <c r="B194" s="63">
        <f>+[7]ENERO!J179</f>
        <v>2179</v>
      </c>
      <c r="C194" s="63">
        <f>+[7]FEBRERO!J179</f>
        <v>3214</v>
      </c>
      <c r="D194" s="65">
        <f>+[7]MARZO!J179</f>
        <v>3295</v>
      </c>
      <c r="E194" s="63">
        <f>+[7]ABRIL!J179</f>
        <v>1170.0000000000002</v>
      </c>
      <c r="F194" s="63">
        <f>+[7]MAYO!J179</f>
        <v>1529.9999999999998</v>
      </c>
      <c r="G194" s="63">
        <f>+[7]JUNIO!J179</f>
        <v>2672</v>
      </c>
      <c r="H194" s="63">
        <f>+[7]JULIO!J179</f>
        <v>3102</v>
      </c>
      <c r="I194" s="63">
        <f>+[7]AGOSTO!J179</f>
        <v>2405</v>
      </c>
      <c r="J194" s="63">
        <f>+[7]SEPTIEMBRE!J179</f>
        <v>3214</v>
      </c>
      <c r="K194" s="63">
        <f>+[7]OCTUBRE!J179</f>
        <v>1476</v>
      </c>
      <c r="L194" s="65">
        <f>+[7]NOVIEMBRE!J179</f>
        <v>1204</v>
      </c>
      <c r="M194" s="63">
        <f>+[7]DICIEMBRE!J179</f>
        <v>1758</v>
      </c>
      <c r="N194" s="64">
        <f t="shared" si="6"/>
        <v>27219</v>
      </c>
      <c r="O194" s="227"/>
      <c r="P194" s="204"/>
      <c r="Q194" s="299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">
      <c r="A195" s="160" t="s">
        <v>51</v>
      </c>
      <c r="B195" s="63">
        <f>+[7]ENERO!J180</f>
        <v>29854.000000000004</v>
      </c>
      <c r="C195" s="63">
        <f>+[7]FEBRERO!J180</f>
        <v>35421</v>
      </c>
      <c r="D195" s="63">
        <f>+[7]MARZO!J180</f>
        <v>31986.999999999996</v>
      </c>
      <c r="E195" s="63">
        <f>+[7]ABRIL!J180</f>
        <v>13198</v>
      </c>
      <c r="F195" s="63">
        <f>+[7]MAYO!J180</f>
        <v>35101.999999999964</v>
      </c>
      <c r="G195" s="63">
        <f>+[7]JUNIO!J180</f>
        <v>42213.999999999993</v>
      </c>
      <c r="H195" s="63">
        <f>+[7]JULIO!J180</f>
        <v>38211.000000000007</v>
      </c>
      <c r="I195" s="63">
        <f>+[7]AGOSTO!J180</f>
        <v>18522.000000000025</v>
      </c>
      <c r="J195" s="63">
        <f>+[7]SEPTIEMBRE!J180</f>
        <v>28754</v>
      </c>
      <c r="K195" s="63">
        <f>+[7]OCTUBRE!J180</f>
        <v>13689</v>
      </c>
      <c r="L195" s="65">
        <f>+[7]NOVIEMBRE!J180</f>
        <v>9421</v>
      </c>
      <c r="M195" s="63">
        <f>+[7]DICIEMBRE!J180</f>
        <v>8021</v>
      </c>
      <c r="N195" s="64">
        <f t="shared" si="6"/>
        <v>304394</v>
      </c>
      <c r="O195" s="227"/>
      <c r="P195" s="204"/>
      <c r="Q195" s="299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ht="34.5" customHeight="1" x14ac:dyDescent="0.4">
      <c r="A196" s="160" t="s">
        <v>31</v>
      </c>
      <c r="B196" s="63">
        <f>+[7]ENERO!J181</f>
        <v>99584</v>
      </c>
      <c r="C196" s="63">
        <f>+[7]FEBRERO!J181</f>
        <v>58989</v>
      </c>
      <c r="D196" s="63">
        <f>+[7]MARZO!J181</f>
        <v>58987</v>
      </c>
      <c r="E196" s="63">
        <f>+[7]ABRIL!J181</f>
        <v>65433.000000000007</v>
      </c>
      <c r="F196" s="63">
        <f>+[7]MAYO!J181</f>
        <v>39899</v>
      </c>
      <c r="G196" s="63">
        <f>+[7]JUNIO!J181</f>
        <v>58654.000000000007</v>
      </c>
      <c r="H196" s="63">
        <f>+[7]JULIO!J181</f>
        <v>48573.999999999993</v>
      </c>
      <c r="I196" s="63">
        <f>+[7]AGOSTO!J181</f>
        <v>55414.000000000036</v>
      </c>
      <c r="J196" s="63">
        <f>+[7]SEPTIEMBRE!J181</f>
        <v>64586.999999999985</v>
      </c>
      <c r="K196" s="63">
        <f>+[7]OCTUBRE!J181</f>
        <v>29640</v>
      </c>
      <c r="L196" s="65">
        <f>+[7]NOVIEMBRE!J181</f>
        <v>17076</v>
      </c>
      <c r="M196" s="63">
        <f>+[7]DICIEMBRE!J181</f>
        <v>20004</v>
      </c>
      <c r="N196" s="64">
        <f t="shared" si="6"/>
        <v>616841</v>
      </c>
      <c r="O196" s="227"/>
      <c r="P196" s="204"/>
      <c r="Q196" s="299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65"/>
      <c r="AC196" s="165"/>
      <c r="AD196" s="165"/>
      <c r="AE196" s="165"/>
      <c r="AF196" s="165"/>
      <c r="AG196" s="165"/>
    </row>
    <row r="197" spans="1:33" ht="34.5" customHeight="1" x14ac:dyDescent="0.4">
      <c r="A197" s="160" t="s">
        <v>129</v>
      </c>
      <c r="B197" s="63">
        <f>+[7]ENERO!J182</f>
        <v>0</v>
      </c>
      <c r="C197" s="63">
        <f>+[7]FEBRERO!J182</f>
        <v>0</v>
      </c>
      <c r="D197" s="63">
        <f>+[7]MARZO!J182</f>
        <v>0</v>
      </c>
      <c r="E197" s="63">
        <f>+[7]ABRIL!J182</f>
        <v>0</v>
      </c>
      <c r="F197" s="63">
        <f>+[7]MAYO!J182</f>
        <v>0</v>
      </c>
      <c r="G197" s="63">
        <f>+[7]JUNIO!J182</f>
        <v>0</v>
      </c>
      <c r="H197" s="63">
        <f>+[7]JULIO!J182</f>
        <v>0</v>
      </c>
      <c r="I197" s="63">
        <f>+[7]AGOSTO!J182</f>
        <v>0</v>
      </c>
      <c r="J197" s="63">
        <f>+[7]SEPTIEMBRE!J182</f>
        <v>0</v>
      </c>
      <c r="K197" s="63">
        <f>+[7]OCTUBRE!J182</f>
        <v>0</v>
      </c>
      <c r="L197" s="65">
        <v>0</v>
      </c>
      <c r="M197" s="63">
        <f>+[7]DICIEMBRE!J182</f>
        <v>0</v>
      </c>
      <c r="N197" s="64">
        <f t="shared" si="6"/>
        <v>0</v>
      </c>
      <c r="O197" s="227"/>
      <c r="P197" s="204"/>
      <c r="Q197" s="299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">
      <c r="A198" s="160" t="s">
        <v>33</v>
      </c>
      <c r="B198" s="63">
        <f>+[7]ENERO!J183</f>
        <v>77990</v>
      </c>
      <c r="C198" s="63">
        <f>+[7]FEBRERO!J183</f>
        <v>71217.999999999854</v>
      </c>
      <c r="D198" s="63">
        <f>+[7]MARZO!J183</f>
        <v>137024.00000000047</v>
      </c>
      <c r="E198" s="63">
        <f>+[7]ABRIL!J183</f>
        <v>65890.999999999985</v>
      </c>
      <c r="F198" s="65">
        <f>+[7]MAYO!J183</f>
        <v>67024</v>
      </c>
      <c r="G198" s="63">
        <f>+[7]JUNIO!J183</f>
        <v>107524</v>
      </c>
      <c r="H198" s="63">
        <f>+[7]JULIO!J183</f>
        <v>83698</v>
      </c>
      <c r="I198" s="63">
        <f>+[7]AGOSTO!J183</f>
        <v>87523.999999999942</v>
      </c>
      <c r="J198" s="63">
        <f>+[7]SEPTIEMBRE!J183</f>
        <v>97450.999999999971</v>
      </c>
      <c r="K198" s="63">
        <f>+[7]OCTUBRE!J183</f>
        <v>64904</v>
      </c>
      <c r="L198" s="65">
        <f>+[7]NOVIEMBRE!J183</f>
        <v>95295</v>
      </c>
      <c r="M198" s="63">
        <f>+[7]DICIEMBRE!J183</f>
        <v>103455</v>
      </c>
      <c r="N198" s="64">
        <f t="shared" si="6"/>
        <v>1058998.0000000002</v>
      </c>
      <c r="O198" s="227"/>
      <c r="P198" s="204"/>
      <c r="Q198" s="299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">
      <c r="A199" s="160" t="s">
        <v>34</v>
      </c>
      <c r="B199" s="63">
        <f>+[7]ENERO!J184</f>
        <v>24665.000000000029</v>
      </c>
      <c r="C199" s="63">
        <f>+[7]FEBRERO!J184</f>
        <v>25415</v>
      </c>
      <c r="D199" s="63">
        <f>+[7]MARZO!J184</f>
        <v>13172.000000000002</v>
      </c>
      <c r="E199" s="63">
        <f>+[7]ABRIL!J184</f>
        <v>21655.000000000004</v>
      </c>
      <c r="F199" s="63">
        <f>+[7]MAYO!J184</f>
        <v>18064</v>
      </c>
      <c r="G199" s="63">
        <f>+[7]JUNIO!J184</f>
        <v>16980.999999999996</v>
      </c>
      <c r="H199" s="63">
        <f>+[7]JULIO!J184</f>
        <v>14988.999999999998</v>
      </c>
      <c r="I199" s="63">
        <f>+[7]AGOSTO!J184</f>
        <v>14059</v>
      </c>
      <c r="J199" s="63">
        <f>+[7]SEPTIEMBRE!J184</f>
        <v>24144</v>
      </c>
      <c r="K199" s="63">
        <f>+[7]OCTUBRE!J184</f>
        <v>18587</v>
      </c>
      <c r="L199" s="65">
        <f>+[7]NOVIEMBRE!J184</f>
        <v>12602</v>
      </c>
      <c r="M199" s="63">
        <f>+[7]DICIEMBRE!J184</f>
        <v>19788</v>
      </c>
      <c r="N199" s="64">
        <f t="shared" si="6"/>
        <v>224121.00000000003</v>
      </c>
      <c r="O199" s="227"/>
      <c r="P199" s="204"/>
      <c r="Q199" s="299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">
      <c r="A200" s="160" t="s">
        <v>68</v>
      </c>
      <c r="B200" s="63">
        <f>+[7]ENERO!J185</f>
        <v>1720.9999999999998</v>
      </c>
      <c r="C200" s="63">
        <f>+[7]FEBRERO!J185</f>
        <v>2754</v>
      </c>
      <c r="D200" s="63">
        <f>+[7]MARZO!J185</f>
        <v>1720.9999999999998</v>
      </c>
      <c r="E200" s="63">
        <f>+[7]ABRIL!J185</f>
        <v>2349.0000000000005</v>
      </c>
      <c r="F200" s="63">
        <f>+[7]MAYO!J185</f>
        <v>1685</v>
      </c>
      <c r="G200" s="63">
        <f>+[7]JUNIO!J185</f>
        <v>2854.0000000000005</v>
      </c>
      <c r="H200" s="63">
        <f>+[7]JULIO!J185</f>
        <v>2499</v>
      </c>
      <c r="I200" s="63">
        <f>+[7]AGOSTO!J185</f>
        <v>3214</v>
      </c>
      <c r="J200" s="63">
        <f>+[7]SEPTIEMBRE!J185</f>
        <v>6067</v>
      </c>
      <c r="K200" s="63">
        <f>+[7]OCTUBRE!J185</f>
        <v>9249</v>
      </c>
      <c r="L200" s="65">
        <f>+[7]NOVIEMBRE!J185</f>
        <v>9544</v>
      </c>
      <c r="M200" s="63">
        <f>+[7]DICIEMBRE!J185</f>
        <v>2887</v>
      </c>
      <c r="N200" s="64">
        <f t="shared" si="6"/>
        <v>46544</v>
      </c>
      <c r="O200" s="227"/>
      <c r="P200" s="204"/>
      <c r="Q200" s="299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">
      <c r="A201" s="160" t="s">
        <v>69</v>
      </c>
      <c r="B201" s="63">
        <f>+[7]ENERO!J186</f>
        <v>5401</v>
      </c>
      <c r="C201" s="63">
        <f>+[7]FEBRERO!J186</f>
        <v>6957</v>
      </c>
      <c r="D201" s="63">
        <f>+[7]MARZO!J186</f>
        <v>4316</v>
      </c>
      <c r="E201" s="63">
        <f>+[7]ABRIL!J186</f>
        <v>6403</v>
      </c>
      <c r="F201" s="63">
        <f>+[7]MAYO!J186</f>
        <v>6854</v>
      </c>
      <c r="G201" s="63">
        <f>+[7]JUNIO!J186</f>
        <v>9844</v>
      </c>
      <c r="H201" s="63">
        <f>+[7]JULIO!J186</f>
        <v>6544</v>
      </c>
      <c r="I201" s="63">
        <f>+[7]AGOSTO!J186</f>
        <v>5256</v>
      </c>
      <c r="J201" s="63">
        <f>+[7]SEPTIEMBRE!J186</f>
        <v>9725</v>
      </c>
      <c r="K201" s="63">
        <f>+[7]OCTUBRE!J186</f>
        <v>4856</v>
      </c>
      <c r="L201" s="65">
        <f>+[7]NOVIEMBRE!J186</f>
        <v>5524</v>
      </c>
      <c r="M201" s="63">
        <f>+[7]DICIEMBRE!J186</f>
        <v>3547</v>
      </c>
      <c r="N201" s="64">
        <f t="shared" si="6"/>
        <v>75227</v>
      </c>
      <c r="O201" s="227"/>
      <c r="P201" s="204"/>
      <c r="Q201" s="299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">
      <c r="A202" s="160" t="s">
        <v>35</v>
      </c>
      <c r="B202" s="63">
        <f>+[7]ENERO!J187</f>
        <v>2397</v>
      </c>
      <c r="C202" s="63">
        <f>+[7]FEBRERO!J187</f>
        <v>2998</v>
      </c>
      <c r="D202" s="63">
        <f>+[7]MARZO!J187</f>
        <v>1556</v>
      </c>
      <c r="E202" s="63">
        <f>+[7]ABRIL!J187</f>
        <v>3821</v>
      </c>
      <c r="F202" s="65">
        <f>+[7]MAYO!J187</f>
        <v>2314</v>
      </c>
      <c r="G202" s="63">
        <f>+[7]JUNIO!J187</f>
        <v>5652</v>
      </c>
      <c r="H202" s="63">
        <f>+[7]JULIO!J187</f>
        <v>4354</v>
      </c>
      <c r="I202" s="63">
        <f>+[7]AGOSTO!J187</f>
        <v>1460</v>
      </c>
      <c r="J202" s="63">
        <f>+[7]SEPTIEMBRE!J187</f>
        <v>4625</v>
      </c>
      <c r="K202" s="63">
        <f>+[7]OCTUBRE!J187</f>
        <v>1850</v>
      </c>
      <c r="L202" s="65">
        <f>+[7]NOVIEMBRE!J187</f>
        <v>1070</v>
      </c>
      <c r="M202" s="63">
        <f>+[7]DICIEMBRE!J187</f>
        <v>799</v>
      </c>
      <c r="N202" s="64">
        <f t="shared" si="6"/>
        <v>32896</v>
      </c>
      <c r="O202" s="227"/>
      <c r="P202" s="204"/>
      <c r="Q202" s="299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">
      <c r="A203" s="160" t="s">
        <v>70</v>
      </c>
      <c r="B203" s="63">
        <f>+[7]ENERO!J188</f>
        <v>14520.999999999998</v>
      </c>
      <c r="C203" s="63">
        <f>+[7]FEBRERO!J188</f>
        <v>17985</v>
      </c>
      <c r="D203" s="63">
        <f>+[7]MARZO!J188</f>
        <v>13828.999999999998</v>
      </c>
      <c r="E203" s="63">
        <f>+[7]ABRIL!J188</f>
        <v>21522</v>
      </c>
      <c r="F203" s="63">
        <f>+[7]MAYO!J188</f>
        <v>17403</v>
      </c>
      <c r="G203" s="63">
        <f>+[7]JUNIO!J188</f>
        <v>19420.999999999996</v>
      </c>
      <c r="H203" s="63">
        <f>+[7]JULIO!J188</f>
        <v>16324</v>
      </c>
      <c r="I203" s="63">
        <f>+[7]AGOSTO!J188</f>
        <v>15482</v>
      </c>
      <c r="J203" s="63">
        <f>+[7]SEPTIEMBRE!J188</f>
        <v>13452.000000000011</v>
      </c>
      <c r="K203" s="63">
        <f>+[7]OCTUBRE!J188</f>
        <v>5093</v>
      </c>
      <c r="L203" s="65">
        <f>+[7]NOVIEMBRE!J188</f>
        <v>7619</v>
      </c>
      <c r="M203" s="63">
        <f>+[7]DICIEMBRE!J188</f>
        <v>5144</v>
      </c>
      <c r="N203" s="64">
        <f t="shared" si="6"/>
        <v>167795</v>
      </c>
      <c r="O203" s="227"/>
      <c r="P203" s="204"/>
      <c r="Q203" s="299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">
      <c r="A204" s="160" t="s">
        <v>37</v>
      </c>
      <c r="B204" s="63">
        <f>+[7]ENERO!J189</f>
        <v>5699</v>
      </c>
      <c r="C204" s="63">
        <f>+[7]FEBRERO!J189</f>
        <v>9854</v>
      </c>
      <c r="D204" s="63">
        <f>+[7]MARZO!J189</f>
        <v>7985.0000000000018</v>
      </c>
      <c r="E204" s="63">
        <f>+[7]ABRIL!J189</f>
        <v>10231.999999999998</v>
      </c>
      <c r="F204" s="63">
        <f>+[7]MAYO!J189</f>
        <v>6019</v>
      </c>
      <c r="G204" s="63">
        <f>+[7]JUNIO!J189</f>
        <v>16254</v>
      </c>
      <c r="H204" s="63">
        <f>+[7]JULIO!J189</f>
        <v>15874.000000000029</v>
      </c>
      <c r="I204" s="63">
        <f>+[7]AGOSTO!J189</f>
        <v>11355</v>
      </c>
      <c r="J204" s="63">
        <f>+[7]SEPTIEMBRE!J189</f>
        <v>20145</v>
      </c>
      <c r="K204" s="63">
        <f>+[7]OCTUBRE!J189</f>
        <v>98</v>
      </c>
      <c r="L204" s="65">
        <f>+[7]NOVIEMBRE!J189</f>
        <v>627</v>
      </c>
      <c r="M204" s="63">
        <f>+[7]DICIEMBRE!J189</f>
        <v>73</v>
      </c>
      <c r="N204" s="64">
        <f t="shared" si="6"/>
        <v>104215.00000000003</v>
      </c>
      <c r="O204" s="227"/>
      <c r="P204" s="204"/>
      <c r="Q204" s="299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">
      <c r="A205" s="160" t="s">
        <v>38</v>
      </c>
      <c r="B205" s="63">
        <f>+[7]ENERO!J190</f>
        <v>30123.999999999996</v>
      </c>
      <c r="C205" s="63">
        <f>+[7]FEBRERO!J190</f>
        <v>29768</v>
      </c>
      <c r="D205" s="63">
        <f>+[7]MARZO!J190</f>
        <v>24520.999999999996</v>
      </c>
      <c r="E205" s="63">
        <f>+[7]ABRIL!J190</f>
        <v>31923</v>
      </c>
      <c r="F205" s="63">
        <f>+[7]MAYO!J190</f>
        <v>15777.000000000002</v>
      </c>
      <c r="G205" s="63">
        <f>+[7]JUNIO!J190</f>
        <v>44885.000000000029</v>
      </c>
      <c r="H205" s="63">
        <f>+[7]JULIO!J190</f>
        <v>29899</v>
      </c>
      <c r="I205" s="63">
        <f>+[7]AGOSTO!J190</f>
        <v>50737</v>
      </c>
      <c r="J205" s="63">
        <f>+[7]SEPTIEMBRE!J190</f>
        <v>48995</v>
      </c>
      <c r="K205" s="63">
        <f>+[7]OCTUBRE!J190</f>
        <v>22132</v>
      </c>
      <c r="L205" s="65">
        <f>+[7]NOVIEMBRE!J190</f>
        <v>9525</v>
      </c>
      <c r="M205" s="63">
        <f>+[7]DICIEMBRE!J190</f>
        <v>13425</v>
      </c>
      <c r="N205" s="64">
        <f>SUM(B205:M205)</f>
        <v>351711</v>
      </c>
      <c r="O205" s="227"/>
      <c r="P205" s="204"/>
      <c r="Q205" s="299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">
      <c r="A206" s="160" t="s">
        <v>102</v>
      </c>
      <c r="B206" s="63">
        <f>+[7]ENERO!J191</f>
        <v>15201</v>
      </c>
      <c r="C206" s="63">
        <f>+[7]FEBRERO!J191</f>
        <v>17321</v>
      </c>
      <c r="D206" s="63">
        <f>+[7]MARZO!J191</f>
        <v>12322</v>
      </c>
      <c r="E206" s="63">
        <f>+[7]ABRIL!J191</f>
        <v>10826</v>
      </c>
      <c r="F206" s="63">
        <f>+[7]MAYO!J191</f>
        <v>7471.0000000000009</v>
      </c>
      <c r="G206" s="63">
        <f>+[7]JUNIO!J191</f>
        <v>11502.000000000002</v>
      </c>
      <c r="H206" s="63">
        <f>+[7]JULIO!J191</f>
        <v>17541</v>
      </c>
      <c r="I206" s="63">
        <f>+[7]AGOSTO!J191</f>
        <v>8907</v>
      </c>
      <c r="J206" s="63">
        <f>+[7]SEPTIEMBRE!J191</f>
        <v>58842</v>
      </c>
      <c r="K206" s="63">
        <f>+[7]OCTUBRE!J191</f>
        <v>0</v>
      </c>
      <c r="L206" s="65">
        <f>+[7]NOVIEMBRE!J191</f>
        <v>6367</v>
      </c>
      <c r="M206" s="63">
        <f>+[7]DICIEMBRE!J191</f>
        <v>18254</v>
      </c>
      <c r="N206" s="64">
        <f t="shared" ref="N206:N213" si="7">SUM(B206:M206)</f>
        <v>184554</v>
      </c>
      <c r="O206" s="227"/>
      <c r="P206" s="204"/>
      <c r="Q206" s="299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">
      <c r="A207" s="160" t="s">
        <v>103</v>
      </c>
      <c r="B207" s="63">
        <f>+[7]ENERO!J192</f>
        <v>0</v>
      </c>
      <c r="C207" s="63">
        <f>+[7]FEBRERO!J192</f>
        <v>450</v>
      </c>
      <c r="D207" s="63">
        <f>+[7]MARZO!J192</f>
        <v>0</v>
      </c>
      <c r="E207" s="63">
        <f>+[7]ABRIL!J192</f>
        <v>0</v>
      </c>
      <c r="F207" s="63">
        <f>+[7]MAYO!J192</f>
        <v>160</v>
      </c>
      <c r="G207" s="63">
        <f>+[7]JUNIO!J192</f>
        <v>0</v>
      </c>
      <c r="H207" s="63">
        <f>+[7]JULIO!J192</f>
        <v>0</v>
      </c>
      <c r="I207" s="63">
        <f>+[7]AGOSTO!J192</f>
        <v>98</v>
      </c>
      <c r="J207" s="63">
        <f>+[7]SEPTIEMBRE!J192</f>
        <v>1493</v>
      </c>
      <c r="K207" s="63">
        <f>+[7]OCTUBRE!J192</f>
        <v>115</v>
      </c>
      <c r="L207" s="65">
        <f>+[7]NOVIEMBRE!J192</f>
        <v>157</v>
      </c>
      <c r="M207" s="63">
        <f>+[7]DICIEMBRE!J192</f>
        <v>0</v>
      </c>
      <c r="N207" s="64">
        <f t="shared" si="7"/>
        <v>2473</v>
      </c>
      <c r="O207" s="227"/>
      <c r="P207" s="204"/>
      <c r="Q207" s="299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">
      <c r="A208" s="160" t="s">
        <v>104</v>
      </c>
      <c r="B208" s="63">
        <f>+[7]ENERO!J193</f>
        <v>4521</v>
      </c>
      <c r="C208" s="63">
        <f>+[7]FEBRERO!J193</f>
        <v>6294</v>
      </c>
      <c r="D208" s="63">
        <f>+[7]MARZO!J193</f>
        <v>1545</v>
      </c>
      <c r="E208" s="63">
        <f>+[7]ABRIL!J193</f>
        <v>2879</v>
      </c>
      <c r="F208" s="63">
        <f>+[7]MAYO!J193</f>
        <v>1735</v>
      </c>
      <c r="G208" s="63">
        <f>+[7]JUNIO!J193</f>
        <v>3574</v>
      </c>
      <c r="H208" s="63">
        <f>+[7]JULIO!J193</f>
        <v>3104</v>
      </c>
      <c r="I208" s="63">
        <f>+[7]AGOSTO!J193</f>
        <v>3533.0000000000005</v>
      </c>
      <c r="J208" s="63">
        <f>+[7]SEPTIEMBRE!J193</f>
        <v>5021</v>
      </c>
      <c r="K208" s="63">
        <f>+[7]OCTUBRE!J193</f>
        <v>1699</v>
      </c>
      <c r="L208" s="65">
        <f>+[7]NOVIEMBRE!J193</f>
        <v>1918</v>
      </c>
      <c r="M208" s="63">
        <f>+[7]DICIEMBRE!J193</f>
        <v>888</v>
      </c>
      <c r="N208" s="64">
        <f t="shared" si="7"/>
        <v>36711</v>
      </c>
      <c r="O208" s="227"/>
      <c r="P208" s="204"/>
      <c r="Q208" s="299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">
      <c r="A209" s="160" t="s">
        <v>105</v>
      </c>
      <c r="B209" s="63">
        <f>+[7]ENERO!J194</f>
        <v>6164</v>
      </c>
      <c r="C209" s="63">
        <f>+[7]FEBRERO!J194</f>
        <v>8521</v>
      </c>
      <c r="D209" s="63">
        <f>+[7]MARZO!J194</f>
        <v>6121</v>
      </c>
      <c r="E209" s="63">
        <f>+[7]ABRIL!J194</f>
        <v>3294</v>
      </c>
      <c r="F209" s="63">
        <f>+[7]MAYO!J194</f>
        <v>3061</v>
      </c>
      <c r="G209" s="63">
        <f>+[7]JUNIO!J194</f>
        <v>6895</v>
      </c>
      <c r="H209" s="63">
        <f>+[7]JULIO!J194</f>
        <v>4653.9999999999991</v>
      </c>
      <c r="I209" s="63">
        <f>+[7]AGOSTO!J194</f>
        <v>8228</v>
      </c>
      <c r="J209" s="63">
        <f>+[7]SEPTIEMBRE!J194</f>
        <v>9600</v>
      </c>
      <c r="K209" s="63">
        <f>+[7]OCTUBRE!J194</f>
        <v>232</v>
      </c>
      <c r="L209" s="65">
        <f>+[7]NOVIEMBRE!J194</f>
        <v>270</v>
      </c>
      <c r="M209" s="63">
        <f>+[7]DICIEMBRE!J194</f>
        <v>320</v>
      </c>
      <c r="N209" s="64">
        <f t="shared" si="7"/>
        <v>57360</v>
      </c>
      <c r="O209" s="227"/>
      <c r="P209" s="204"/>
      <c r="Q209" s="299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">
      <c r="A210" s="160" t="s">
        <v>106</v>
      </c>
      <c r="B210" s="63">
        <f>+[7]ENERO!J195</f>
        <v>16895</v>
      </c>
      <c r="C210" s="63">
        <f>+[7]FEBRERO!J195</f>
        <v>18547.000000000004</v>
      </c>
      <c r="D210" s="63">
        <f>+[7]MARZO!J195</f>
        <v>11172.999999999998</v>
      </c>
      <c r="E210" s="63">
        <f>+[7]ABRIL!J195</f>
        <v>12323.000000000002</v>
      </c>
      <c r="F210" s="63">
        <f>+[7]MAYO!J195</f>
        <v>13324</v>
      </c>
      <c r="G210" s="63">
        <f>+[7]JUNIO!J195</f>
        <v>13201</v>
      </c>
      <c r="H210" s="63">
        <f>+[7]JULIO!J195</f>
        <v>20145</v>
      </c>
      <c r="I210" s="63">
        <f>+[7]AGOSTO!J195</f>
        <v>17695</v>
      </c>
      <c r="J210" s="63">
        <f>+[7]SEPTIEMBRE!J195</f>
        <v>28754</v>
      </c>
      <c r="K210" s="63">
        <f>+[7]OCTUBRE!J195</f>
        <v>6754</v>
      </c>
      <c r="L210" s="65">
        <f>+[7]NOVIEMBRE!J195</f>
        <v>14214</v>
      </c>
      <c r="M210" s="63">
        <f>+[7]DICIEMBRE!J195</f>
        <v>17889</v>
      </c>
      <c r="N210" s="64">
        <f t="shared" si="7"/>
        <v>190914</v>
      </c>
      <c r="O210" s="227"/>
      <c r="P210" s="204"/>
      <c r="Q210" s="299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">
      <c r="A211" s="160" t="s">
        <v>107</v>
      </c>
      <c r="B211" s="63">
        <f>+[7]ENERO!J196</f>
        <v>665</v>
      </c>
      <c r="C211" s="63">
        <f>+[7]FEBRERO!J196</f>
        <v>5169</v>
      </c>
      <c r="D211" s="63">
        <f>+[7]MARZO!J196</f>
        <v>4324</v>
      </c>
      <c r="E211" s="63">
        <f>+[7]ABRIL!J196</f>
        <v>4534</v>
      </c>
      <c r="F211" s="63">
        <f>+[7]MAYO!J196</f>
        <v>475</v>
      </c>
      <c r="G211" s="63">
        <f>+[7]JUNIO!J196</f>
        <v>1353.9999999999998</v>
      </c>
      <c r="H211" s="63">
        <f>+[7]JULIO!J196</f>
        <v>7947</v>
      </c>
      <c r="I211" s="63">
        <f>+[7]AGOSTO!J196</f>
        <v>584</v>
      </c>
      <c r="J211" s="63">
        <f>+[7]SEPTIEMBRE!J196</f>
        <v>3380</v>
      </c>
      <c r="K211" s="63">
        <f>+[7]OCTUBRE!J196</f>
        <v>3258</v>
      </c>
      <c r="L211" s="65">
        <f>+[7]NOVIEMBRE!J196</f>
        <v>2006</v>
      </c>
      <c r="M211" s="63">
        <f>+[7]DICIEMBRE!J196</f>
        <v>1958</v>
      </c>
      <c r="N211" s="64">
        <f t="shared" si="7"/>
        <v>35654</v>
      </c>
      <c r="O211" s="227"/>
      <c r="P211" s="204"/>
      <c r="Q211" s="299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">
      <c r="A212" s="160" t="s">
        <v>36</v>
      </c>
      <c r="B212" s="63">
        <f>+[7]ENERO!J197</f>
        <v>5101</v>
      </c>
      <c r="C212" s="63">
        <f>+[7]FEBRERO!J197</f>
        <v>9330.0000000000073</v>
      </c>
      <c r="D212" s="63">
        <f>+[7]MARZO!J197</f>
        <v>6745.9999999999991</v>
      </c>
      <c r="E212" s="63">
        <f>+[7]ABRIL!J197</f>
        <v>7825</v>
      </c>
      <c r="F212" s="63">
        <f>+[7]MAYO!J197</f>
        <v>5492</v>
      </c>
      <c r="G212" s="63">
        <f>+[7]JUNIO!J197</f>
        <v>5012</v>
      </c>
      <c r="H212" s="63">
        <f>+[7]JULIO!J197</f>
        <v>2987</v>
      </c>
      <c r="I212" s="63">
        <f>+[7]AGOSTO!J197</f>
        <v>6650.9999999999991</v>
      </c>
      <c r="J212" s="63">
        <f>+[7]SEPTIEMBRE!J197</f>
        <v>4521</v>
      </c>
      <c r="K212" s="63">
        <f>+[7]OCTUBRE!J197</f>
        <v>2097</v>
      </c>
      <c r="L212" s="65">
        <f>+[7]NOVIEMBRE!J197</f>
        <v>9134</v>
      </c>
      <c r="M212" s="63">
        <f>+[7]DICIEMBRE!J197</f>
        <v>2987</v>
      </c>
      <c r="N212" s="64">
        <f t="shared" si="7"/>
        <v>67883</v>
      </c>
      <c r="O212" s="227"/>
      <c r="P212" s="204"/>
      <c r="Q212" s="299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">
      <c r="A213" s="160" t="s">
        <v>108</v>
      </c>
      <c r="B213" s="63">
        <f>+[7]ENERO!J198</f>
        <v>370</v>
      </c>
      <c r="C213" s="63">
        <f>+[7]FEBRERO!J198</f>
        <v>452</v>
      </c>
      <c r="D213" s="63">
        <f>+[7]MARZO!J198</f>
        <v>541</v>
      </c>
      <c r="E213" s="63">
        <f>+[7]ABRIL!J198</f>
        <v>721</v>
      </c>
      <c r="F213" s="63">
        <f>+[7]MAYO!J198</f>
        <v>658</v>
      </c>
      <c r="G213" s="63">
        <f>+[7]JUNIO!J198</f>
        <v>425</v>
      </c>
      <c r="H213" s="63">
        <f>+[7]JULIO!J198</f>
        <v>654</v>
      </c>
      <c r="I213" s="63">
        <f>+[7]AGOSTO!J198</f>
        <v>1458.9999999999989</v>
      </c>
      <c r="J213" s="63">
        <f>+[7]SEPTIEMBRE!J198</f>
        <v>1632</v>
      </c>
      <c r="K213" s="63">
        <f>+[7]OCTUBRE!J198</f>
        <v>0</v>
      </c>
      <c r="L213" s="65">
        <f>+[7]NOVIEMBRE!J198</f>
        <v>0</v>
      </c>
      <c r="M213" s="63">
        <f>+[7]DICIEMBRE!J198</f>
        <v>98</v>
      </c>
      <c r="N213" s="64">
        <f t="shared" si="7"/>
        <v>7009.9999999999991</v>
      </c>
      <c r="O213" s="227"/>
      <c r="P213" s="204"/>
      <c r="Q213" s="299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">
      <c r="A214" s="160" t="s">
        <v>52</v>
      </c>
      <c r="B214" s="65">
        <f>+[7]ENERO!J199</f>
        <v>103546.99999999996</v>
      </c>
      <c r="C214" s="65">
        <f>+[7]FEBRERO!J199</f>
        <v>160394.00000000003</v>
      </c>
      <c r="D214" s="65">
        <f>+[7]MARZO!J199</f>
        <v>105654</v>
      </c>
      <c r="E214" s="65">
        <f>+[7]ABRIL!J199</f>
        <v>14224</v>
      </c>
      <c r="F214" s="65">
        <f>+[7]MAYO!J199</f>
        <v>26947</v>
      </c>
      <c r="G214" s="65">
        <f>+[7]JUNIO!J199</f>
        <v>112244.99999999999</v>
      </c>
      <c r="H214" s="65">
        <f>+[7]JULIO!J199</f>
        <v>102587.99999999999</v>
      </c>
      <c r="I214" s="65">
        <f>+[7]AGOSTO!J199</f>
        <v>119444</v>
      </c>
      <c r="J214" s="65">
        <f>+[7]SEPTIEMBRE!J199</f>
        <v>145986.99999999991</v>
      </c>
      <c r="K214" s="65">
        <f>+[7]OCTUBRE!J199</f>
        <v>56182</v>
      </c>
      <c r="L214" s="65">
        <f>+[7]NOVIEMBRE!J199</f>
        <v>56228.6</v>
      </c>
      <c r="M214" s="65">
        <f>+[7]DICIEMBRE!J199</f>
        <v>99014</v>
      </c>
      <c r="N214" s="161">
        <f t="shared" si="6"/>
        <v>1102454.5999999999</v>
      </c>
      <c r="O214" s="227"/>
      <c r="P214" s="204"/>
      <c r="Q214" s="299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">
      <c r="A215" s="160" t="s">
        <v>53</v>
      </c>
      <c r="B215" s="63">
        <f>+[7]ENERO!J200</f>
        <v>22853.999999999996</v>
      </c>
      <c r="C215" s="63">
        <f>+[7]FEBRERO!J200</f>
        <v>32485</v>
      </c>
      <c r="D215" s="63">
        <f>+[7]MARZO!J200</f>
        <v>15570</v>
      </c>
      <c r="E215" s="63">
        <f>+[7]ABRIL!J200</f>
        <v>14235.000000000002</v>
      </c>
      <c r="F215" s="63">
        <f>+[7]MAYO!J200</f>
        <v>71170.999999999985</v>
      </c>
      <c r="G215" s="63">
        <f>+[7]JUNIO!J200</f>
        <v>23119.999999999996</v>
      </c>
      <c r="H215" s="63">
        <f>+[7]JULIO!J200</f>
        <v>24544</v>
      </c>
      <c r="I215" s="63">
        <f>+[7]AGOSTO!J200</f>
        <v>20989.5</v>
      </c>
      <c r="J215" s="63">
        <f>+[7]SEPTIEMBRE!J200</f>
        <v>34210.999999999993</v>
      </c>
      <c r="K215" s="63">
        <f>+[7]OCTUBRE!J200</f>
        <v>35874</v>
      </c>
      <c r="L215" s="65">
        <f>+[7]NOVIEMBRE!J200</f>
        <v>13537.779999999999</v>
      </c>
      <c r="M215" s="63">
        <f>+[7]DICIEMBRE!J200</f>
        <v>37454</v>
      </c>
      <c r="N215" s="64">
        <f t="shared" si="6"/>
        <v>346045.28</v>
      </c>
      <c r="O215" s="227"/>
      <c r="P215" s="204"/>
      <c r="Q215" s="299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">
      <c r="A216" s="160" t="s">
        <v>54</v>
      </c>
      <c r="B216" s="63">
        <f>+[7]ENERO!J201</f>
        <v>33310.999999999964</v>
      </c>
      <c r="C216" s="63">
        <f>+[7]FEBRERO!J201</f>
        <v>34211</v>
      </c>
      <c r="D216" s="63">
        <f>+[7]MARZO!J201</f>
        <v>25180.000000000004</v>
      </c>
      <c r="E216" s="63">
        <f>+[7]ABRIL!J201</f>
        <v>37154</v>
      </c>
      <c r="F216" s="63">
        <f>+[7]MAYO!J201</f>
        <v>39453.999999999993</v>
      </c>
      <c r="G216" s="63">
        <f>+[7]JUNIO!J201</f>
        <v>35812</v>
      </c>
      <c r="H216" s="63">
        <f>+[7]JULIO!J201</f>
        <v>36213.999999999993</v>
      </c>
      <c r="I216" s="63">
        <f>+[7]AGOSTO!J201</f>
        <v>37985.000000000007</v>
      </c>
      <c r="J216" s="63">
        <f>+[7]SEPTIEMBRE!J201</f>
        <v>37895</v>
      </c>
      <c r="K216" s="63">
        <f>+[7]OCTUBRE!J201</f>
        <v>35625</v>
      </c>
      <c r="L216" s="65">
        <f>+[7]NOVIEMBRE!J201</f>
        <v>25061.86</v>
      </c>
      <c r="M216" s="63">
        <f>+[7]DICIEMBRE!J201</f>
        <v>24251</v>
      </c>
      <c r="N216" s="64">
        <f t="shared" si="6"/>
        <v>402153.86</v>
      </c>
      <c r="O216" s="227"/>
      <c r="P216" s="204"/>
      <c r="Q216" s="299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">
      <c r="A217" s="160" t="s">
        <v>79</v>
      </c>
      <c r="B217" s="63">
        <f>+[7]ENERO!J202</f>
        <v>1599.0000000000002</v>
      </c>
      <c r="C217" s="63">
        <f>+[7]FEBRERO!J202</f>
        <v>2321</v>
      </c>
      <c r="D217" s="65">
        <f>+[7]MARZO!J202</f>
        <v>933.99999999999989</v>
      </c>
      <c r="E217" s="63">
        <f>+[7]ABRIL!J202</f>
        <v>1465</v>
      </c>
      <c r="F217" s="63">
        <f>+[7]MAYO!J202</f>
        <v>1190</v>
      </c>
      <c r="G217" s="63">
        <f>+[7]JUNIO!J202</f>
        <v>2558</v>
      </c>
      <c r="H217" s="63">
        <f>+[7]JULIO!J202</f>
        <v>1389</v>
      </c>
      <c r="I217" s="63">
        <f>+[7]AGOSTO!J202</f>
        <v>1521</v>
      </c>
      <c r="J217" s="63">
        <f>+[7]SEPTIEMBRE!J202</f>
        <v>999</v>
      </c>
      <c r="K217" s="63">
        <f>+[7]OCTUBRE!J202</f>
        <v>1524</v>
      </c>
      <c r="L217" s="65">
        <f>+[7]NOVIEMBRE!J202</f>
        <v>630</v>
      </c>
      <c r="M217" s="63">
        <f>+[7]DICIEMBRE!J202</f>
        <v>1066</v>
      </c>
      <c r="N217" s="64">
        <f t="shared" si="6"/>
        <v>17196</v>
      </c>
      <c r="O217" s="227"/>
      <c r="P217" s="204"/>
      <c r="Q217" s="299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">
      <c r="A218" s="160" t="s">
        <v>55</v>
      </c>
      <c r="B218" s="63">
        <f>+[7]ENERO!J203</f>
        <v>82151</v>
      </c>
      <c r="C218" s="65">
        <f>+[7]FEBRERO!J203</f>
        <v>78954</v>
      </c>
      <c r="D218" s="63">
        <f>+[7]MARZO!J203</f>
        <v>47765</v>
      </c>
      <c r="E218" s="63">
        <f>+[7]ABRIL!J203</f>
        <v>46316</v>
      </c>
      <c r="F218" s="63">
        <f>+[7]MAYO!J203</f>
        <v>47587</v>
      </c>
      <c r="G218" s="63">
        <f>+[7]JUNIO!J203</f>
        <v>31864</v>
      </c>
      <c r="H218" s="63">
        <f>+[7]JULIO!J203</f>
        <v>20472</v>
      </c>
      <c r="I218" s="63">
        <f>+[7]AGOSTO!J203</f>
        <v>10364.999999999993</v>
      </c>
      <c r="J218" s="63">
        <f>+[7]SEPTIEMBRE!J203</f>
        <v>14598</v>
      </c>
      <c r="K218" s="63">
        <f>+[7]OCTUBRE!J203</f>
        <v>17836</v>
      </c>
      <c r="L218" s="65">
        <f>+[7]NOVIEMBRE!J203</f>
        <v>9244.5</v>
      </c>
      <c r="M218" s="63">
        <f>+[7]DICIEMBRE!J203</f>
        <v>21321</v>
      </c>
      <c r="N218" s="64">
        <f t="shared" si="6"/>
        <v>428473.5</v>
      </c>
      <c r="O218" s="227"/>
      <c r="P218" s="204"/>
      <c r="Q218" s="299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">
      <c r="A219" s="160" t="s">
        <v>56</v>
      </c>
      <c r="B219" s="63">
        <f>+[7]ENERO!J204</f>
        <v>9563</v>
      </c>
      <c r="C219" s="63">
        <f>+[7]FEBRERO!J204</f>
        <v>22541</v>
      </c>
      <c r="D219" s="63">
        <f>+[7]MARZO!J204</f>
        <v>20685.999999999964</v>
      </c>
      <c r="E219" s="63">
        <f>+[7]ABRIL!J204</f>
        <v>17054</v>
      </c>
      <c r="F219" s="63">
        <f>+[7]MAYO!J204</f>
        <v>12878.000000000002</v>
      </c>
      <c r="G219" s="63">
        <f>+[7]JUNIO!J204</f>
        <v>17650</v>
      </c>
      <c r="H219" s="63">
        <f>+[7]JULIO!J204</f>
        <v>23543.999999999996</v>
      </c>
      <c r="I219" s="63">
        <f>+[7]AGOSTO!J204</f>
        <v>13886.999999999996</v>
      </c>
      <c r="J219" s="63">
        <f>+[7]SEPTIEMBRE!J204</f>
        <v>17994.999999999985</v>
      </c>
      <c r="K219" s="63">
        <f>+[7]OCTUBRE!J204</f>
        <v>7625</v>
      </c>
      <c r="L219" s="65">
        <f>+[7]NOVIEMBRE!J204</f>
        <v>16341</v>
      </c>
      <c r="M219" s="63">
        <f>+[7]DICIEMBRE!J204</f>
        <v>9214</v>
      </c>
      <c r="N219" s="64">
        <f t="shared" si="6"/>
        <v>188977.99999999994</v>
      </c>
      <c r="O219" s="227"/>
      <c r="P219" s="204"/>
      <c r="Q219" s="185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">
      <c r="A220" s="160" t="s">
        <v>80</v>
      </c>
      <c r="B220" s="63">
        <f>+[7]ENERO!J205</f>
        <v>54254</v>
      </c>
      <c r="C220" s="63">
        <f>+[7]FEBRERO!J205</f>
        <v>49142</v>
      </c>
      <c r="D220" s="63">
        <f>+[7]MARZO!J205</f>
        <v>33543</v>
      </c>
      <c r="E220" s="63">
        <f>+[7]ABRIL!J205</f>
        <v>37331.999999999993</v>
      </c>
      <c r="F220" s="63">
        <f>+[7]MAYO!J205</f>
        <v>44454</v>
      </c>
      <c r="G220" s="63">
        <f>+[7]JUNIO!J205</f>
        <v>64739.200000000004</v>
      </c>
      <c r="H220" s="63">
        <f>+[7]JULIO!J205</f>
        <v>79584</v>
      </c>
      <c r="I220" s="63">
        <f>+[7]AGOSTO!J205</f>
        <v>128323.99999999991</v>
      </c>
      <c r="J220" s="63">
        <f>+[7]SEPTIEMBRE!J205</f>
        <v>67222.399999999994</v>
      </c>
      <c r="K220" s="63">
        <f>+[7]OCTUBRE!J205</f>
        <v>67981</v>
      </c>
      <c r="L220" s="65">
        <f>+[7]NOVIEMBRE!J205</f>
        <v>62247.7</v>
      </c>
      <c r="M220" s="63">
        <f>+[7]DICIEMBRE!J205</f>
        <v>62428</v>
      </c>
      <c r="N220" s="64">
        <f t="shared" si="6"/>
        <v>751251.29999999993</v>
      </c>
      <c r="O220" s="227"/>
      <c r="P220" s="204"/>
      <c r="Q220" s="185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">
      <c r="A221" s="160" t="s">
        <v>81</v>
      </c>
      <c r="B221" s="63">
        <f>+[7]ENERO!J206</f>
        <v>2635.0000000000009</v>
      </c>
      <c r="C221" s="63">
        <f>+[7]FEBRERO!J206</f>
        <v>2120</v>
      </c>
      <c r="D221" s="63">
        <f>+[7]MARZO!J206</f>
        <v>428</v>
      </c>
      <c r="E221" s="63">
        <f>+[7]ABRIL!J206</f>
        <v>825</v>
      </c>
      <c r="F221" s="63">
        <f>+[7]MAYO!J206</f>
        <v>290</v>
      </c>
      <c r="G221" s="63">
        <f>+[7]JUNIO!J206</f>
        <v>541</v>
      </c>
      <c r="H221" s="63">
        <f>+[7]JULIO!J206</f>
        <v>25</v>
      </c>
      <c r="I221" s="63">
        <f>+[7]AGOSTO!J206</f>
        <v>0</v>
      </c>
      <c r="J221" s="63">
        <f>+[7]SEPTIEMBRE!J206</f>
        <v>321</v>
      </c>
      <c r="K221" s="63">
        <f>+[7]OCTUBRE!J206</f>
        <v>98</v>
      </c>
      <c r="L221" s="65">
        <f>+[7]NOVIEMBRE!J206</f>
        <v>134</v>
      </c>
      <c r="M221" s="63">
        <f>+[7]DICIEMBRE!J206</f>
        <v>477</v>
      </c>
      <c r="N221" s="64">
        <f t="shared" si="6"/>
        <v>7894.0000000000009</v>
      </c>
      <c r="O221" s="227"/>
      <c r="P221" s="204"/>
      <c r="Q221" s="299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ht="34.5" customHeight="1" x14ac:dyDescent="0.4">
      <c r="A222" s="160" t="s">
        <v>57</v>
      </c>
      <c r="B222" s="63">
        <f>+[7]ENERO!J207</f>
        <v>25347.999999999971</v>
      </c>
      <c r="C222" s="63">
        <f>+[7]FEBRERO!J207</f>
        <v>10214</v>
      </c>
      <c r="D222" s="63">
        <f>+[7]MARZO!J207</f>
        <v>7233</v>
      </c>
      <c r="E222" s="63">
        <f>+[7]ABRIL!J207</f>
        <v>150</v>
      </c>
      <c r="F222" s="63">
        <f>+[7]MAYO!J207</f>
        <v>714</v>
      </c>
      <c r="G222" s="63">
        <f>+[7]JUNIO!J207</f>
        <v>89</v>
      </c>
      <c r="H222" s="63">
        <f>+[7]JULIO!J207</f>
        <v>425</v>
      </c>
      <c r="I222" s="63">
        <f>+[7]AGOSTO!J207</f>
        <v>160</v>
      </c>
      <c r="J222" s="63">
        <f>+[7]SEPTIEMBRE!J207</f>
        <v>521</v>
      </c>
      <c r="K222" s="63">
        <f>+[7]OCTUBRE!J207</f>
        <v>426</v>
      </c>
      <c r="L222" s="65">
        <f>+[7]NOVIEMBRE!J207</f>
        <v>5775</v>
      </c>
      <c r="M222" s="63">
        <f>+[7]DICIEMBRE!J207</f>
        <v>9412</v>
      </c>
      <c r="N222" s="64">
        <f t="shared" si="6"/>
        <v>60466.999999999971</v>
      </c>
      <c r="O222" s="227"/>
      <c r="P222" s="204"/>
      <c r="Q222" s="299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65"/>
      <c r="AC222" s="165"/>
      <c r="AD222" s="165"/>
      <c r="AE222" s="165"/>
      <c r="AF222" s="165"/>
      <c r="AG222" s="165"/>
    </row>
    <row r="223" spans="1:33" ht="34.5" customHeight="1" x14ac:dyDescent="0.4">
      <c r="A223" s="160" t="s">
        <v>109</v>
      </c>
      <c r="B223" s="63">
        <f>+[7]ENERO!J208</f>
        <v>6384</v>
      </c>
      <c r="C223" s="63">
        <f>+[7]FEBRERO!J208</f>
        <v>3542</v>
      </c>
      <c r="D223" s="63">
        <f>+[7]MARZO!J208</f>
        <v>10485.000000000002</v>
      </c>
      <c r="E223" s="63">
        <f>+[7]ABRIL!J208</f>
        <v>8899</v>
      </c>
      <c r="F223" s="63">
        <f>+[7]MAYO!J208</f>
        <v>5821</v>
      </c>
      <c r="G223" s="63">
        <f>+[7]JUNIO!J208</f>
        <v>13254</v>
      </c>
      <c r="H223" s="63">
        <f>+[7]JULIO!J208</f>
        <v>18782.999999999953</v>
      </c>
      <c r="I223" s="63">
        <f>+[7]AGOSTO!J208</f>
        <v>8691.5</v>
      </c>
      <c r="J223" s="63">
        <f>+[7]SEPTIEMBRE!J208</f>
        <v>13942.713665147157</v>
      </c>
      <c r="K223" s="63">
        <f>+[7]OCTUBRE!J208</f>
        <v>7364.5</v>
      </c>
      <c r="L223" s="65">
        <f>+[7]NOVIEMBRE!J208</f>
        <v>14923.5</v>
      </c>
      <c r="M223" s="63">
        <f>+[7]DICIEMBRE!J208</f>
        <v>8124</v>
      </c>
      <c r="N223" s="64">
        <f t="shared" si="6"/>
        <v>120214.21366514711</v>
      </c>
      <c r="O223" s="227"/>
      <c r="P223" s="204"/>
      <c r="Q223" s="299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">
      <c r="A224" s="160" t="s">
        <v>120</v>
      </c>
      <c r="B224" s="63">
        <f>+[7]ENERO!J209</f>
        <v>1205.9999999999998</v>
      </c>
      <c r="C224" s="63">
        <f>+[7]FEBRERO!J209</f>
        <v>699</v>
      </c>
      <c r="D224" s="63">
        <f>+[7]MARZO!J209</f>
        <v>767</v>
      </c>
      <c r="E224" s="63">
        <f>+[7]ABRIL!J209</f>
        <v>752</v>
      </c>
      <c r="F224" s="63">
        <f>+[7]MAYO!J209</f>
        <v>468</v>
      </c>
      <c r="G224" s="63">
        <f>+[7]JUNIO!J209</f>
        <v>895</v>
      </c>
      <c r="H224" s="63">
        <f>+[7]JULIO!J209</f>
        <v>622</v>
      </c>
      <c r="I224" s="63">
        <f>+[7]AGOSTO!J209</f>
        <v>837</v>
      </c>
      <c r="J224" s="63">
        <f>+[7]SEPTIEMBRE!J209</f>
        <v>3841</v>
      </c>
      <c r="K224" s="63">
        <f>+[7]OCTUBRE!J209</f>
        <v>858</v>
      </c>
      <c r="L224" s="65">
        <f>+[7]NOVIEMBRE!J209</f>
        <v>504</v>
      </c>
      <c r="M224" s="63">
        <f>+[7]DICIEMBRE!J209</f>
        <v>1021</v>
      </c>
      <c r="N224" s="64">
        <f t="shared" si="6"/>
        <v>12470</v>
      </c>
      <c r="O224" s="227"/>
      <c r="P224" s="204"/>
      <c r="Q224" s="299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">
      <c r="A225" s="160" t="s">
        <v>121</v>
      </c>
      <c r="B225" s="63">
        <f>+[7]ENERO!J210</f>
        <v>601</v>
      </c>
      <c r="C225" s="63">
        <f>+[7]FEBRERO!J210</f>
        <v>353.99999999999994</v>
      </c>
      <c r="D225" s="63">
        <f>+[7]MARZO!J210</f>
        <v>896.99999999999989</v>
      </c>
      <c r="E225" s="63">
        <f>+[7]ABRIL!J210</f>
        <v>87</v>
      </c>
      <c r="F225" s="63">
        <f>+[7]MAYO!J210</f>
        <v>64</v>
      </c>
      <c r="G225" s="63">
        <f>+[7]JUNIO!J210</f>
        <v>997.99999999999989</v>
      </c>
      <c r="H225" s="63">
        <f>+[7]JULIO!J210</f>
        <v>5209.6000000000004</v>
      </c>
      <c r="I225" s="63">
        <f>+[7]AGOSTO!J210</f>
        <v>869.40000000000066</v>
      </c>
      <c r="J225" s="63">
        <f>+[7]SEPTIEMBRE!J210</f>
        <v>56.6</v>
      </c>
      <c r="K225" s="63">
        <f>+[7]OCTUBRE!J210</f>
        <v>1838</v>
      </c>
      <c r="L225" s="65">
        <f>+[7]NOVIEMBRE!J210</f>
        <v>1882</v>
      </c>
      <c r="M225" s="63">
        <f>+[7]DICIEMBRE!J210</f>
        <v>1488</v>
      </c>
      <c r="N225" s="64">
        <f t="shared" si="6"/>
        <v>14344.600000000002</v>
      </c>
      <c r="O225" s="227"/>
      <c r="P225" s="204"/>
      <c r="Q225" s="299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">
      <c r="A226" s="160" t="s">
        <v>122</v>
      </c>
      <c r="B226" s="63">
        <f>+[7]ENERO!J211</f>
        <v>2226.9999999999964</v>
      </c>
      <c r="C226" s="63">
        <f>+[7]FEBRERO!J211</f>
        <v>841</v>
      </c>
      <c r="D226" s="63">
        <f>+[7]MARZO!J211</f>
        <v>734</v>
      </c>
      <c r="E226" s="63">
        <f>+[7]ABRIL!J211</f>
        <v>1097</v>
      </c>
      <c r="F226" s="63">
        <f>+[7]MAYO!J211</f>
        <v>942.16666666666674</v>
      </c>
      <c r="G226" s="63">
        <f>+[7]JUNIO!J211</f>
        <v>1908</v>
      </c>
      <c r="H226" s="63">
        <f>+[7]JULIO!J211</f>
        <v>904</v>
      </c>
      <c r="I226" s="63">
        <f>+[7]AGOSTO!J211</f>
        <v>1562</v>
      </c>
      <c r="J226" s="63">
        <f>+[7]SEPTIEMBRE!J211</f>
        <v>816</v>
      </c>
      <c r="K226" s="63">
        <f>+[7]OCTUBRE!J211</f>
        <v>905</v>
      </c>
      <c r="L226" s="65">
        <f>+[7]NOVIEMBRE!J211</f>
        <v>1074</v>
      </c>
      <c r="M226" s="63">
        <f>+[7]DICIEMBRE!J211</f>
        <v>865</v>
      </c>
      <c r="N226" s="64">
        <f t="shared" si="6"/>
        <v>13875.166666666664</v>
      </c>
      <c r="O226" s="227"/>
      <c r="P226" s="204"/>
      <c r="Q226" s="299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4.5" customHeight="1" x14ac:dyDescent="0.4">
      <c r="A227" s="160" t="s">
        <v>123</v>
      </c>
      <c r="B227" s="63">
        <f>+[7]ENERO!J212</f>
        <v>314</v>
      </c>
      <c r="C227" s="63">
        <f>+[7]FEBRERO!J212</f>
        <v>45</v>
      </c>
      <c r="D227" s="63">
        <f>+[7]MARZO!J212</f>
        <v>2543.0000000000005</v>
      </c>
      <c r="E227" s="63">
        <f>+[7]ABRIL!J212</f>
        <v>4012</v>
      </c>
      <c r="F227" s="63">
        <f>+[7]MAYO!J212</f>
        <v>1364.0000000000002</v>
      </c>
      <c r="G227" s="63">
        <f>+[7]JUNIO!J212</f>
        <v>41217.999999999956</v>
      </c>
      <c r="H227" s="63">
        <f>+[7]JULIO!J212</f>
        <v>55847.000000000007</v>
      </c>
      <c r="I227" s="63">
        <f>+[7]AGOSTO!J212</f>
        <v>14878.000000000004</v>
      </c>
      <c r="J227" s="63">
        <f>+[7]SEPTIEMBRE!J212</f>
        <v>12541</v>
      </c>
      <c r="K227" s="63">
        <f>+[7]OCTUBRE!J212</f>
        <v>6254</v>
      </c>
      <c r="L227" s="65">
        <f>+[7]NOVIEMBRE!J212</f>
        <v>2856</v>
      </c>
      <c r="M227" s="63">
        <f>+[7]DICIEMBRE!J212</f>
        <v>142</v>
      </c>
      <c r="N227" s="64">
        <f t="shared" si="6"/>
        <v>142013.99999999997</v>
      </c>
      <c r="O227" s="227"/>
      <c r="P227" s="204"/>
      <c r="Q227" s="299"/>
      <c r="R227" s="180"/>
      <c r="S227" s="180"/>
      <c r="T227" s="180"/>
      <c r="U227" s="181"/>
      <c r="V227" s="181"/>
      <c r="W227" s="181"/>
      <c r="X227" s="182"/>
      <c r="Y227" s="182"/>
      <c r="Z227" s="182"/>
      <c r="AA227" s="181"/>
      <c r="AB227" s="165"/>
      <c r="AC227" s="165"/>
      <c r="AD227" s="165"/>
      <c r="AE227" s="165"/>
      <c r="AF227" s="165"/>
      <c r="AG227" s="165"/>
    </row>
    <row r="228" spans="1:33" ht="34.5" customHeight="1" x14ac:dyDescent="0.4">
      <c r="A228" s="160" t="s">
        <v>124</v>
      </c>
      <c r="B228" s="63">
        <f>+[7]ENERO!J213</f>
        <v>4211</v>
      </c>
      <c r="C228" s="63">
        <f>+[7]FEBRERO!J213</f>
        <v>7214.0000000000009</v>
      </c>
      <c r="D228" s="63">
        <f>+[7]MARZO!J213</f>
        <v>6211.9999999999991</v>
      </c>
      <c r="E228" s="63">
        <f>+[7]ABRIL!J213</f>
        <v>4795</v>
      </c>
      <c r="F228" s="63">
        <f>+[7]MAYO!J213</f>
        <v>6810</v>
      </c>
      <c r="G228" s="63">
        <f>+[7]JUNIO!J213</f>
        <v>7054</v>
      </c>
      <c r="H228" s="63">
        <f>+[7]JULIO!J213</f>
        <v>3250.5</v>
      </c>
      <c r="I228" s="63">
        <f>+[7]AGOSTO!J213</f>
        <v>3895.0000000000005</v>
      </c>
      <c r="J228" s="63">
        <f>+[7]SEPTIEMBRE!J213</f>
        <v>7411</v>
      </c>
      <c r="K228" s="63">
        <f>+[7]OCTUBRE!J213</f>
        <v>3040</v>
      </c>
      <c r="L228" s="65">
        <f>+[7]NOVIEMBRE!J213</f>
        <v>3374.79</v>
      </c>
      <c r="M228" s="63">
        <f>+[7]DICIEMBRE!J213</f>
        <v>6012</v>
      </c>
      <c r="N228" s="64">
        <f t="shared" si="6"/>
        <v>63279.29</v>
      </c>
      <c r="O228" s="227"/>
      <c r="P228" s="204"/>
      <c r="Q228" s="299"/>
      <c r="R228" s="180"/>
      <c r="S228" s="180"/>
      <c r="T228" s="180"/>
      <c r="U228" s="181"/>
      <c r="V228" s="181"/>
      <c r="W228" s="181"/>
      <c r="X228" s="182"/>
      <c r="Y228" s="182"/>
      <c r="Z228" s="182"/>
      <c r="AA228" s="181"/>
      <c r="AB228" s="165"/>
      <c r="AC228" s="165"/>
      <c r="AD228" s="165"/>
      <c r="AE228" s="165"/>
      <c r="AF228" s="165"/>
      <c r="AG228" s="165"/>
    </row>
    <row r="229" spans="1:33" ht="34.5" customHeight="1" x14ac:dyDescent="0.4">
      <c r="A229" s="160" t="s">
        <v>115</v>
      </c>
      <c r="B229" s="63">
        <f>+[7]ENERO!J214</f>
        <v>65</v>
      </c>
      <c r="C229" s="63">
        <f>+[7]FEBRERO!J214</f>
        <v>16</v>
      </c>
      <c r="D229" s="63">
        <f>+[7]MARZO!J214</f>
        <v>23</v>
      </c>
      <c r="E229" s="63">
        <f>+[7]ABRIL!J214</f>
        <v>0</v>
      </c>
      <c r="F229" s="63">
        <f>+[7]MAYO!J214</f>
        <v>11</v>
      </c>
      <c r="G229" s="63">
        <f>+[7]JUNIO!J214</f>
        <v>69</v>
      </c>
      <c r="H229" s="63">
        <f>+[7]JULIO!J214</f>
        <v>1814.9999999999995</v>
      </c>
      <c r="I229" s="63">
        <f>+[7]AGOSTO!J214</f>
        <v>590.5999999999998</v>
      </c>
      <c r="J229" s="63">
        <f>+[7]SEPTIEMBRE!J214</f>
        <v>698.99999999999989</v>
      </c>
      <c r="K229" s="63">
        <f>+[7]OCTUBRE!J214</f>
        <v>2547</v>
      </c>
      <c r="L229" s="65">
        <f>+[7]NOVIEMBRE!J214</f>
        <v>360.5</v>
      </c>
      <c r="M229" s="63">
        <f>+[7]DICIEMBRE!J214</f>
        <v>525</v>
      </c>
      <c r="N229" s="64">
        <f t="shared" si="6"/>
        <v>6721.0999999999995</v>
      </c>
      <c r="O229" s="227"/>
      <c r="P229" s="204"/>
      <c r="Q229" s="299"/>
      <c r="R229" s="180"/>
      <c r="S229" s="180"/>
      <c r="T229" s="180"/>
      <c r="U229" s="181"/>
      <c r="V229" s="181"/>
      <c r="W229" s="181"/>
      <c r="X229" s="182"/>
      <c r="Y229" s="182"/>
      <c r="Z229" s="182"/>
      <c r="AA229" s="181"/>
      <c r="AB229" s="165"/>
      <c r="AC229" s="165"/>
      <c r="AD229" s="165"/>
      <c r="AE229" s="165"/>
      <c r="AF229" s="165"/>
      <c r="AG229" s="165"/>
    </row>
    <row r="230" spans="1:33" ht="34.5" customHeight="1" x14ac:dyDescent="0.4">
      <c r="A230" s="160" t="s">
        <v>125</v>
      </c>
      <c r="B230" s="63">
        <f>+[7]ENERO!J215</f>
        <v>5011.9999999999991</v>
      </c>
      <c r="C230" s="63">
        <f>+[7]FEBRERO!J215</f>
        <v>9895</v>
      </c>
      <c r="D230" s="63">
        <f>+[7]MARZO!J215</f>
        <v>19809.999999999967</v>
      </c>
      <c r="E230" s="63">
        <f>+[7]ABRIL!J215</f>
        <v>7224</v>
      </c>
      <c r="F230" s="63">
        <f>+[7]MAYO!J215</f>
        <v>7214.0000000000009</v>
      </c>
      <c r="G230" s="63">
        <f>+[7]JUNIO!J215</f>
        <v>9421</v>
      </c>
      <c r="H230" s="63">
        <f>+[7]JULIO!J215</f>
        <v>8244</v>
      </c>
      <c r="I230" s="63">
        <f>+[7]AGOSTO!J215</f>
        <v>32937.600000000028</v>
      </c>
      <c r="J230" s="63">
        <f>+[7]SEPTIEMBRE!J215</f>
        <v>14101.000000000002</v>
      </c>
      <c r="K230" s="63">
        <f>+[7]OCTUBRE!J215</f>
        <v>5324</v>
      </c>
      <c r="L230" s="65">
        <f>+[7]NOVIEMBRE!J215</f>
        <v>11271</v>
      </c>
      <c r="M230" s="63">
        <f>+[7]DICIEMBRE!J215</f>
        <v>2954</v>
      </c>
      <c r="N230" s="64">
        <f t="shared" si="6"/>
        <v>133407.6</v>
      </c>
      <c r="O230" s="227"/>
      <c r="P230" s="204"/>
      <c r="Q230" s="299"/>
      <c r="R230" s="180"/>
      <c r="S230" s="180"/>
      <c r="T230" s="180"/>
      <c r="U230" s="181"/>
      <c r="V230" s="181"/>
      <c r="W230" s="181"/>
      <c r="X230" s="182"/>
      <c r="Y230" s="182"/>
      <c r="Z230" s="182"/>
      <c r="AA230" s="181"/>
      <c r="AB230" s="165"/>
      <c r="AC230" s="165"/>
      <c r="AD230" s="165"/>
      <c r="AE230" s="165"/>
      <c r="AF230" s="165"/>
      <c r="AG230" s="165"/>
    </row>
    <row r="231" spans="1:33" ht="34.5" customHeight="1" x14ac:dyDescent="0.4">
      <c r="A231" s="160" t="s">
        <v>58</v>
      </c>
      <c r="B231" s="63">
        <f>+[7]ENERO!J216</f>
        <v>3483058.0000000051</v>
      </c>
      <c r="C231" s="63">
        <f>+[7]FEBRERO!J216</f>
        <v>3641455.9999999995</v>
      </c>
      <c r="D231" s="63">
        <f>+[7]MARZO!J216</f>
        <v>3704884.9999999995</v>
      </c>
      <c r="E231" s="63">
        <f>+[7]ABRIL!J216</f>
        <v>3948779</v>
      </c>
      <c r="F231" s="63">
        <f>+[7]MAYO!J216</f>
        <v>3975898.9999999995</v>
      </c>
      <c r="G231" s="63">
        <f>+[7]JUNIO!J216</f>
        <v>4401659.0000000009</v>
      </c>
      <c r="H231" s="63">
        <f>+[7]JULIO!J216</f>
        <v>4281410</v>
      </c>
      <c r="I231" s="63">
        <f>+[7]AGOSTO!J216</f>
        <v>4208874</v>
      </c>
      <c r="J231" s="63">
        <f>+[7]SEPTIEMBRE!J216</f>
        <v>3599214</v>
      </c>
      <c r="K231" s="63">
        <f>+[7]OCTUBRE!J216</f>
        <v>3452445</v>
      </c>
      <c r="L231" s="65">
        <f>+[7]NOVIEMBRE!J216</f>
        <v>2749261</v>
      </c>
      <c r="M231" s="63">
        <f>+[7]DICIEMBRE!J216</f>
        <v>3874559</v>
      </c>
      <c r="N231" s="64">
        <f t="shared" si="5"/>
        <v>45321499</v>
      </c>
      <c r="O231" s="227"/>
      <c r="P231" s="204"/>
      <c r="Q231" s="299"/>
      <c r="R231" s="180"/>
      <c r="S231" s="180"/>
      <c r="T231" s="180"/>
      <c r="U231" s="181"/>
      <c r="V231" s="181"/>
      <c r="W231" s="181"/>
      <c r="X231" s="182"/>
      <c r="Y231" s="182"/>
      <c r="Z231" s="182"/>
      <c r="AA231" s="181"/>
      <c r="AB231" s="165"/>
      <c r="AC231" s="165"/>
      <c r="AD231" s="165"/>
      <c r="AE231" s="165"/>
      <c r="AF231" s="165"/>
      <c r="AG231" s="165"/>
    </row>
    <row r="232" spans="1:33" ht="34.5" customHeight="1" x14ac:dyDescent="0.4">
      <c r="A232" s="160" t="s">
        <v>82</v>
      </c>
      <c r="B232" s="63">
        <f>+[7]ENERO!J217</f>
        <v>151024.99999999997</v>
      </c>
      <c r="C232" s="63">
        <f>+[7]FEBRERO!J217</f>
        <v>161204.00000000003</v>
      </c>
      <c r="D232" s="63">
        <f>+[7]MARZO!J217</f>
        <v>188655.99999999997</v>
      </c>
      <c r="E232" s="63">
        <f>+[7]ABRIL!J217</f>
        <v>358051</v>
      </c>
      <c r="F232" s="63">
        <f>+[7]MAYO!J217</f>
        <v>361405.99999999994</v>
      </c>
      <c r="G232" s="63">
        <f>+[7]JUNIO!J217</f>
        <v>219874</v>
      </c>
      <c r="H232" s="63">
        <f>+[7]JULIO!J217</f>
        <v>251243.99999999997</v>
      </c>
      <c r="I232" s="63">
        <f>+[7]AGOSTO!J217</f>
        <v>508015.01612211531</v>
      </c>
      <c r="J232" s="63">
        <f>+[7]SEPTIEMBRE!J217</f>
        <v>204728.99999999997</v>
      </c>
      <c r="K232" s="63">
        <f>+[7]OCTUBRE!J217</f>
        <v>140216.9</v>
      </c>
      <c r="L232" s="65">
        <f>+[7]NOVIEMBRE!J217</f>
        <v>106188.95</v>
      </c>
      <c r="M232" s="63">
        <f>+[7]DICIEMBRE!J217</f>
        <v>178998</v>
      </c>
      <c r="N232" s="64">
        <f t="shared" si="5"/>
        <v>2829607.8661221154</v>
      </c>
      <c r="O232" s="227"/>
      <c r="P232" s="204"/>
      <c r="Q232" s="299"/>
      <c r="R232" s="180"/>
      <c r="S232" s="180"/>
      <c r="T232" s="180"/>
      <c r="U232" s="181"/>
      <c r="V232" s="181"/>
      <c r="W232" s="181"/>
      <c r="X232" s="182"/>
      <c r="Y232" s="182"/>
      <c r="Z232" s="182"/>
      <c r="AA232" s="181"/>
      <c r="AB232" s="165"/>
      <c r="AC232" s="165"/>
      <c r="AD232" s="165"/>
      <c r="AE232" s="165"/>
      <c r="AF232" s="165"/>
      <c r="AG232" s="165"/>
    </row>
    <row r="233" spans="1:33" ht="33.75" hidden="1" customHeight="1" x14ac:dyDescent="0.4">
      <c r="A233" s="163" t="s">
        <v>46</v>
      </c>
      <c r="B233" s="60">
        <f t="shared" ref="B233:N233" si="8">SUM(B171:B232)</f>
        <v>6139765.0000000056</v>
      </c>
      <c r="C233" s="60">
        <f t="shared" si="8"/>
        <v>6465872.9999999981</v>
      </c>
      <c r="D233" s="60">
        <f t="shared" si="8"/>
        <v>6823699</v>
      </c>
      <c r="E233" s="60">
        <f t="shared" si="8"/>
        <v>9163071</v>
      </c>
      <c r="F233" s="60">
        <f t="shared" si="8"/>
        <v>8838666.166666666</v>
      </c>
      <c r="G233" s="60">
        <f t="shared" si="8"/>
        <v>7369266.2000000011</v>
      </c>
      <c r="H233" s="60">
        <f t="shared" si="8"/>
        <v>6988764.0999999996</v>
      </c>
      <c r="I233" s="60">
        <f t="shared" si="8"/>
        <v>8479470.1161221154</v>
      </c>
      <c r="J233" s="60">
        <f t="shared" si="8"/>
        <v>7817604.0936651472</v>
      </c>
      <c r="K233" s="63" t="e">
        <f>+[7]OCTUBRE!J218</f>
        <v>#REF!</v>
      </c>
      <c r="L233" s="60">
        <f t="shared" si="8"/>
        <v>5004172.28</v>
      </c>
      <c r="M233" s="60">
        <f t="shared" si="8"/>
        <v>6231098</v>
      </c>
      <c r="N233" s="61">
        <f t="shared" si="8"/>
        <v>85089385.756453916</v>
      </c>
      <c r="O233" s="227"/>
      <c r="P233" s="204"/>
      <c r="Q233" s="299"/>
      <c r="R233" s="180"/>
      <c r="S233" s="180"/>
      <c r="T233" s="180"/>
      <c r="U233" s="171"/>
      <c r="V233" s="171"/>
      <c r="W233" s="171"/>
      <c r="X233" s="173"/>
      <c r="Y233" s="173"/>
      <c r="Z233" s="173"/>
      <c r="AA233" s="313"/>
    </row>
    <row r="234" spans="1:33" customFormat="1" x14ac:dyDescent="0.4">
      <c r="A234" s="177" t="s">
        <v>83</v>
      </c>
      <c r="B234" s="178"/>
      <c r="C234" s="178"/>
      <c r="D234" s="174"/>
      <c r="E234" s="178"/>
      <c r="F234" s="177" t="s">
        <v>84</v>
      </c>
      <c r="G234" s="174"/>
      <c r="H234" s="174"/>
      <c r="I234" s="174"/>
      <c r="J234" s="178"/>
      <c r="K234" s="178"/>
      <c r="L234" s="174"/>
      <c r="M234" s="174"/>
      <c r="N234" s="178"/>
      <c r="O234" s="227"/>
      <c r="P234" s="204"/>
      <c r="Q234" s="299"/>
      <c r="R234" s="183"/>
      <c r="S234" s="183"/>
      <c r="T234" s="183"/>
      <c r="U234" s="175"/>
      <c r="V234" s="175"/>
      <c r="W234" s="175"/>
      <c r="X234" s="184"/>
      <c r="Y234" s="184"/>
      <c r="Z234" s="184"/>
      <c r="AA234" s="316"/>
      <c r="AB234" s="199"/>
      <c r="AC234" s="200"/>
      <c r="AD234" s="149"/>
    </row>
    <row r="235" spans="1:33" customFormat="1" x14ac:dyDescent="0.4">
      <c r="A235" s="177" t="s">
        <v>157</v>
      </c>
      <c r="B235" s="174"/>
      <c r="C235" s="174"/>
      <c r="D235" s="174"/>
      <c r="E235" s="174"/>
      <c r="F235" s="177" t="s">
        <v>158</v>
      </c>
      <c r="G235" s="174"/>
      <c r="H235" s="174"/>
      <c r="I235" s="174"/>
      <c r="J235" s="174"/>
      <c r="K235" s="174"/>
      <c r="L235" s="174"/>
      <c r="M235" s="174"/>
      <c r="N235" s="174"/>
      <c r="O235" s="227"/>
      <c r="P235" s="204"/>
      <c r="Q235" s="299"/>
      <c r="R235" s="183"/>
      <c r="S235" s="183"/>
      <c r="T235" s="183"/>
      <c r="U235" s="175"/>
      <c r="V235" s="175"/>
      <c r="W235" s="175"/>
      <c r="X235" s="184"/>
      <c r="Y235" s="184"/>
      <c r="Z235" s="184"/>
      <c r="AA235" s="316"/>
      <c r="AB235" s="199"/>
      <c r="AC235" s="200"/>
      <c r="AD235" s="149"/>
    </row>
    <row r="236" spans="1:33" customFormat="1" x14ac:dyDescent="0.4">
      <c r="A236" s="177" t="s">
        <v>159</v>
      </c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74"/>
      <c r="N236" s="174"/>
      <c r="O236" s="227"/>
      <c r="P236" s="204"/>
      <c r="Q236" s="299"/>
      <c r="R236" s="183"/>
      <c r="S236" s="183"/>
      <c r="T236" s="183"/>
      <c r="U236" s="175"/>
      <c r="V236" s="175"/>
      <c r="W236" s="175"/>
      <c r="X236" s="184"/>
      <c r="Y236" s="184"/>
      <c r="Z236" s="184"/>
      <c r="AA236" s="316"/>
      <c r="AB236" s="199"/>
      <c r="AC236" s="200"/>
      <c r="AD236" s="149"/>
    </row>
    <row r="237" spans="1:33" customFormat="1" ht="25.5" x14ac:dyDescent="0.35">
      <c r="A237" s="175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74"/>
      <c r="O237" s="227"/>
      <c r="P237" s="204"/>
      <c r="Q237" s="185"/>
      <c r="R237" s="183"/>
      <c r="S237" s="183"/>
      <c r="T237" s="183"/>
      <c r="U237" s="175"/>
      <c r="V237" s="175"/>
      <c r="W237" s="175"/>
      <c r="X237" s="184"/>
      <c r="Y237" s="184"/>
      <c r="Z237" s="184"/>
      <c r="AA237" s="316"/>
      <c r="AB237" s="199"/>
      <c r="AC237" s="200"/>
      <c r="AD237" s="149"/>
    </row>
    <row r="238" spans="1:33" customFormat="1" ht="25.5" x14ac:dyDescent="0.35">
      <c r="A238" s="175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227"/>
      <c r="P238" s="204"/>
      <c r="Q238" s="185"/>
      <c r="R238" s="183"/>
      <c r="S238" s="183"/>
      <c r="T238" s="183"/>
      <c r="U238" s="175"/>
      <c r="V238" s="175"/>
      <c r="W238" s="175"/>
      <c r="X238" s="184"/>
      <c r="Y238" s="184"/>
      <c r="Z238" s="184"/>
      <c r="AA238" s="316"/>
      <c r="AB238" s="199"/>
      <c r="AC238" s="200"/>
      <c r="AD238" s="149"/>
    </row>
    <row r="239" spans="1:33" customFormat="1" x14ac:dyDescent="0.4">
      <c r="A239" s="177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227"/>
      <c r="P239" s="204"/>
      <c r="Q239" s="185"/>
      <c r="R239" s="183"/>
      <c r="S239" s="183"/>
      <c r="T239" s="183"/>
      <c r="U239" s="175"/>
      <c r="V239" s="175"/>
      <c r="W239" s="175"/>
      <c r="X239" s="184"/>
      <c r="Y239" s="184"/>
      <c r="Z239" s="184"/>
      <c r="AA239" s="316"/>
      <c r="AB239" s="199"/>
      <c r="AC239" s="200"/>
      <c r="AD239" s="149"/>
    </row>
    <row r="240" spans="1:33" x14ac:dyDescent="0.4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227"/>
      <c r="P240" s="204"/>
      <c r="Q240" s="299"/>
      <c r="R240" s="172"/>
      <c r="S240" s="172"/>
      <c r="T240" s="172"/>
      <c r="U240" s="171"/>
      <c r="V240" s="171"/>
      <c r="W240" s="171"/>
      <c r="X240" s="173"/>
      <c r="Y240" s="173"/>
      <c r="Z240" s="173"/>
      <c r="AA240" s="313"/>
    </row>
    <row r="241" spans="1:33" x14ac:dyDescent="0.4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227"/>
      <c r="P241" s="204"/>
      <c r="Q241" s="299"/>
      <c r="R241" s="180"/>
      <c r="S241" s="180"/>
      <c r="T241" s="180"/>
      <c r="U241" s="171"/>
      <c r="V241" s="171"/>
      <c r="W241" s="171"/>
      <c r="X241" s="173"/>
      <c r="Y241" s="173"/>
      <c r="Z241" s="173"/>
      <c r="AA241" s="313"/>
    </row>
    <row r="242" spans="1:33" x14ac:dyDescent="0.4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227"/>
      <c r="P242" s="204"/>
      <c r="Q242" s="299"/>
      <c r="R242" s="180"/>
      <c r="S242" s="180"/>
      <c r="T242" s="180"/>
      <c r="U242" s="171"/>
      <c r="V242" s="171"/>
      <c r="W242" s="171"/>
      <c r="X242" s="173"/>
      <c r="Y242" s="173"/>
      <c r="Z242" s="173"/>
      <c r="AA242" s="313"/>
    </row>
    <row r="243" spans="1:33" ht="33.75" x14ac:dyDescent="0.5">
      <c r="A243" s="486" t="s">
        <v>151</v>
      </c>
      <c r="B243" s="486"/>
      <c r="C243" s="486"/>
      <c r="D243" s="486"/>
      <c r="E243" s="486"/>
      <c r="F243" s="486"/>
      <c r="G243" s="486"/>
      <c r="H243" s="486"/>
      <c r="I243" s="486"/>
      <c r="J243" s="486"/>
      <c r="K243" s="486"/>
      <c r="L243" s="486"/>
      <c r="M243" s="486"/>
      <c r="N243" s="486"/>
      <c r="O243" s="227"/>
      <c r="P243" s="204"/>
      <c r="Q243" s="299"/>
      <c r="R243" s="180"/>
      <c r="S243" s="180"/>
      <c r="T243" s="180"/>
      <c r="U243" s="171"/>
      <c r="V243" s="171"/>
      <c r="W243" s="171"/>
      <c r="X243" s="173"/>
      <c r="Y243" s="173"/>
      <c r="Z243" s="173"/>
      <c r="AA243" s="313"/>
    </row>
    <row r="244" spans="1:33" x14ac:dyDescent="0.4">
      <c r="A244" s="463" t="s">
        <v>126</v>
      </c>
      <c r="B244" s="463"/>
      <c r="C244" s="463"/>
      <c r="D244" s="463"/>
      <c r="E244" s="463"/>
      <c r="F244" s="463"/>
      <c r="G244" s="463"/>
      <c r="H244" s="463"/>
      <c r="I244" s="463"/>
      <c r="J244" s="463"/>
      <c r="K244" s="463"/>
      <c r="L244" s="463"/>
      <c r="M244" s="463"/>
      <c r="N244" s="463"/>
      <c r="O244" s="227"/>
      <c r="P244" s="204"/>
      <c r="Q244" s="299"/>
      <c r="R244" s="180"/>
      <c r="S244" s="180"/>
      <c r="T244" s="180"/>
      <c r="U244" s="171"/>
      <c r="V244" s="171"/>
      <c r="W244" s="171"/>
      <c r="X244" s="173"/>
      <c r="Y244" s="173"/>
      <c r="Z244" s="173"/>
      <c r="AA244" s="313"/>
    </row>
    <row r="245" spans="1:33" hidden="1" x14ac:dyDescent="0.4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227"/>
      <c r="P245" s="204"/>
      <c r="Q245" s="299"/>
      <c r="R245" s="180"/>
      <c r="S245" s="180"/>
      <c r="T245" s="180"/>
      <c r="U245" s="171"/>
      <c r="V245" s="171"/>
      <c r="W245" s="171"/>
      <c r="X245" s="173"/>
      <c r="Y245" s="173"/>
      <c r="Z245" s="173"/>
      <c r="AA245" s="313"/>
    </row>
    <row r="246" spans="1:33" ht="27" thickBot="1" x14ac:dyDescent="0.45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227"/>
      <c r="P246" s="204"/>
      <c r="Q246" s="299"/>
      <c r="R246" s="180"/>
      <c r="S246" s="180"/>
      <c r="T246" s="180"/>
      <c r="U246" s="171"/>
      <c r="V246" s="171"/>
      <c r="W246" s="171"/>
      <c r="X246" s="173"/>
      <c r="Y246" s="173"/>
      <c r="Z246" s="173"/>
      <c r="AA246" s="313"/>
    </row>
    <row r="247" spans="1:33" ht="34.5" customHeight="1" x14ac:dyDescent="0.35">
      <c r="A247" s="318" t="s">
        <v>1</v>
      </c>
      <c r="B247" s="319" t="s">
        <v>2</v>
      </c>
      <c r="C247" s="319" t="s">
        <v>3</v>
      </c>
      <c r="D247" s="319" t="s">
        <v>4</v>
      </c>
      <c r="E247" s="319" t="s">
        <v>5</v>
      </c>
      <c r="F247" s="319" t="s">
        <v>6</v>
      </c>
      <c r="G247" s="319" t="s">
        <v>7</v>
      </c>
      <c r="H247" s="319" t="s">
        <v>8</v>
      </c>
      <c r="I247" s="319" t="s">
        <v>9</v>
      </c>
      <c r="J247" s="319" t="s">
        <v>10</v>
      </c>
      <c r="K247" s="319" t="s">
        <v>11</v>
      </c>
      <c r="L247" s="319" t="s">
        <v>12</v>
      </c>
      <c r="M247" s="319" t="s">
        <v>13</v>
      </c>
      <c r="N247" s="320" t="s">
        <v>14</v>
      </c>
      <c r="O247" s="227"/>
      <c r="P247" s="204"/>
      <c r="Q247" s="299"/>
      <c r="R247" s="180"/>
      <c r="S247" s="180"/>
      <c r="T247" s="180"/>
      <c r="U247" s="171"/>
      <c r="V247" s="171"/>
      <c r="W247" s="171"/>
      <c r="X247" s="173"/>
      <c r="Y247" s="173"/>
      <c r="Z247" s="173"/>
      <c r="AA247" s="313"/>
    </row>
    <row r="248" spans="1:33" ht="34.5" customHeight="1" x14ac:dyDescent="0.4">
      <c r="A248" s="160" t="s">
        <v>128</v>
      </c>
      <c r="B248" s="63">
        <f t="shared" ref="B248:M250" si="9">+B171</f>
        <v>96176</v>
      </c>
      <c r="C248" s="63">
        <f t="shared" si="9"/>
        <v>35841</v>
      </c>
      <c r="D248" s="63">
        <f t="shared" si="9"/>
        <v>652176</v>
      </c>
      <c r="E248" s="63">
        <f t="shared" si="9"/>
        <v>2842893</v>
      </c>
      <c r="F248" s="63">
        <f t="shared" si="9"/>
        <v>2685822</v>
      </c>
      <c r="G248" s="63">
        <f t="shared" si="9"/>
        <v>670853.99999999988</v>
      </c>
      <c r="H248" s="63">
        <f t="shared" si="9"/>
        <v>529351</v>
      </c>
      <c r="I248" s="63">
        <f t="shared" si="9"/>
        <v>1753702</v>
      </c>
      <c r="J248" s="63">
        <f t="shared" si="9"/>
        <v>1923976</v>
      </c>
      <c r="K248" s="63">
        <f t="shared" si="9"/>
        <v>817180</v>
      </c>
      <c r="L248" s="63">
        <f t="shared" si="9"/>
        <v>785460</v>
      </c>
      <c r="M248" s="63">
        <f t="shared" si="9"/>
        <v>601500</v>
      </c>
      <c r="N248" s="64">
        <f>SUM(B248:M248)</f>
        <v>13394931</v>
      </c>
      <c r="O248" s="227"/>
      <c r="P248" s="204"/>
      <c r="Q248" s="299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">
      <c r="A249" s="160" t="s">
        <v>61</v>
      </c>
      <c r="B249" s="63">
        <f t="shared" si="9"/>
        <v>223183</v>
      </c>
      <c r="C249" s="63">
        <f t="shared" si="9"/>
        <v>82541</v>
      </c>
      <c r="D249" s="63">
        <f t="shared" si="9"/>
        <v>76862</v>
      </c>
      <c r="E249" s="63">
        <f t="shared" si="9"/>
        <v>72233.000000000015</v>
      </c>
      <c r="F249" s="63">
        <f t="shared" si="9"/>
        <v>82414.000000000015</v>
      </c>
      <c r="G249" s="63">
        <f t="shared" si="9"/>
        <v>98421</v>
      </c>
      <c r="H249" s="63">
        <f t="shared" si="9"/>
        <v>120122</v>
      </c>
      <c r="I249" s="63">
        <f t="shared" si="9"/>
        <v>86988</v>
      </c>
      <c r="J249" s="63">
        <f t="shared" si="9"/>
        <v>126985</v>
      </c>
      <c r="K249" s="63">
        <f t="shared" si="9"/>
        <v>50769.5</v>
      </c>
      <c r="L249" s="63">
        <f t="shared" si="9"/>
        <v>36492</v>
      </c>
      <c r="M249" s="63">
        <f t="shared" si="9"/>
        <v>70214</v>
      </c>
      <c r="N249" s="64">
        <f t="shared" ref="N249:N309" si="10">SUM(B249:M249)</f>
        <v>1127224.5</v>
      </c>
      <c r="O249" s="227"/>
      <c r="P249" s="204"/>
      <c r="Q249" s="299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">
      <c r="A250" s="160" t="s">
        <v>15</v>
      </c>
      <c r="B250" s="63">
        <f t="shared" si="9"/>
        <v>201</v>
      </c>
      <c r="C250" s="63">
        <f t="shared" si="9"/>
        <v>2853</v>
      </c>
      <c r="D250" s="63">
        <f t="shared" si="9"/>
        <v>2501</v>
      </c>
      <c r="E250" s="63">
        <f t="shared" si="9"/>
        <v>0</v>
      </c>
      <c r="F250" s="63">
        <f t="shared" si="9"/>
        <v>444</v>
      </c>
      <c r="G250" s="63">
        <f t="shared" si="9"/>
        <v>321</v>
      </c>
      <c r="H250" s="63">
        <f t="shared" si="9"/>
        <v>354</v>
      </c>
      <c r="I250" s="63">
        <f t="shared" si="9"/>
        <v>268</v>
      </c>
      <c r="J250" s="63">
        <f t="shared" si="9"/>
        <v>452</v>
      </c>
      <c r="K250" s="63">
        <f t="shared" si="9"/>
        <v>214</v>
      </c>
      <c r="L250" s="63">
        <f t="shared" si="9"/>
        <v>0</v>
      </c>
      <c r="M250" s="63">
        <f t="shared" si="9"/>
        <v>246</v>
      </c>
      <c r="N250" s="64">
        <f>SUM(B250:M250)</f>
        <v>7854</v>
      </c>
      <c r="O250" s="227"/>
      <c r="P250" s="204"/>
      <c r="Q250" s="299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">
      <c r="A251" s="160" t="s">
        <v>16</v>
      </c>
      <c r="B251" s="306">
        <f>+B174*15</f>
        <v>1207289.9999999993</v>
      </c>
      <c r="C251" s="306">
        <f t="shared" ref="C251:M251" si="11">+C174*15</f>
        <v>782175.00000000012</v>
      </c>
      <c r="D251" s="306">
        <f t="shared" si="11"/>
        <v>744719.99999999988</v>
      </c>
      <c r="E251" s="306">
        <f t="shared" si="11"/>
        <v>768479.99999999988</v>
      </c>
      <c r="F251" s="306">
        <f t="shared" si="11"/>
        <v>768674.99999999988</v>
      </c>
      <c r="G251" s="306">
        <f t="shared" si="11"/>
        <v>748424.99999999988</v>
      </c>
      <c r="H251" s="306">
        <f t="shared" si="11"/>
        <v>813660.00000000012</v>
      </c>
      <c r="I251" s="306">
        <f t="shared" si="11"/>
        <v>798584.99999999965</v>
      </c>
      <c r="J251" s="306">
        <f t="shared" si="11"/>
        <v>786590.7</v>
      </c>
      <c r="K251" s="306">
        <f t="shared" si="11"/>
        <v>798621</v>
      </c>
      <c r="L251" s="306">
        <f t="shared" si="11"/>
        <v>370800</v>
      </c>
      <c r="M251" s="306">
        <f t="shared" si="11"/>
        <v>756990</v>
      </c>
      <c r="N251" s="307">
        <f>SUM(B251:M251)</f>
        <v>9345011.6999999993</v>
      </c>
      <c r="O251" s="227"/>
      <c r="P251" s="204"/>
      <c r="Q251" s="299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">
      <c r="A252" s="160" t="s">
        <v>62</v>
      </c>
      <c r="B252" s="63">
        <f t="shared" ref="B252:M267" si="12">+B175</f>
        <v>9124</v>
      </c>
      <c r="C252" s="63">
        <f t="shared" si="12"/>
        <v>6814</v>
      </c>
      <c r="D252" s="63">
        <f t="shared" si="12"/>
        <v>3448.9999999999995</v>
      </c>
      <c r="E252" s="63">
        <f t="shared" si="12"/>
        <v>10831.999999999998</v>
      </c>
      <c r="F252" s="63">
        <f t="shared" si="12"/>
        <v>11324.000000000002</v>
      </c>
      <c r="G252" s="63">
        <f t="shared" si="12"/>
        <v>9654</v>
      </c>
      <c r="H252" s="63">
        <f t="shared" si="12"/>
        <v>18048.000000000029</v>
      </c>
      <c r="I252" s="63">
        <f t="shared" si="12"/>
        <v>16021</v>
      </c>
      <c r="J252" s="63">
        <f t="shared" si="12"/>
        <v>17998.000000000004</v>
      </c>
      <c r="K252" s="63">
        <f t="shared" si="12"/>
        <v>5354</v>
      </c>
      <c r="L252" s="63">
        <f t="shared" si="12"/>
        <v>9942</v>
      </c>
      <c r="M252" s="63">
        <f t="shared" si="12"/>
        <v>17899</v>
      </c>
      <c r="N252" s="64">
        <f t="shared" ref="N252:N299" si="13">SUM(B252:M252)</f>
        <v>136459.00000000003</v>
      </c>
      <c r="O252" s="227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">
      <c r="A253" s="160" t="s">
        <v>63</v>
      </c>
      <c r="B253" s="63">
        <f t="shared" si="12"/>
        <v>22511.999999999996</v>
      </c>
      <c r="C253" s="63">
        <f t="shared" si="12"/>
        <v>226254.00000000003</v>
      </c>
      <c r="D253" s="63">
        <f t="shared" si="12"/>
        <v>84318</v>
      </c>
      <c r="E253" s="63">
        <f t="shared" si="12"/>
        <v>23608.999999999996</v>
      </c>
      <c r="F253" s="63">
        <f t="shared" si="12"/>
        <v>5798</v>
      </c>
      <c r="G253" s="63">
        <f t="shared" si="12"/>
        <v>4998.0000000000009</v>
      </c>
      <c r="H253" s="63">
        <f t="shared" si="12"/>
        <v>15222</v>
      </c>
      <c r="I253" s="63">
        <f t="shared" si="12"/>
        <v>19879</v>
      </c>
      <c r="J253" s="63">
        <f t="shared" si="12"/>
        <v>6095</v>
      </c>
      <c r="K253" s="63">
        <f t="shared" si="12"/>
        <v>4096</v>
      </c>
      <c r="L253" s="63">
        <f t="shared" si="12"/>
        <v>5818</v>
      </c>
      <c r="M253" s="63">
        <f t="shared" si="12"/>
        <v>13545</v>
      </c>
      <c r="N253" s="64">
        <f t="shared" si="13"/>
        <v>432144</v>
      </c>
      <c r="O253" s="227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">
      <c r="A254" s="160" t="s">
        <v>17</v>
      </c>
      <c r="B254" s="63">
        <f t="shared" si="12"/>
        <v>33012.000000000007</v>
      </c>
      <c r="C254" s="63">
        <f t="shared" si="12"/>
        <v>57895</v>
      </c>
      <c r="D254" s="63">
        <f t="shared" si="12"/>
        <v>93573.999999999971</v>
      </c>
      <c r="E254" s="63">
        <f t="shared" si="12"/>
        <v>45621</v>
      </c>
      <c r="F254" s="63">
        <f t="shared" si="12"/>
        <v>6586</v>
      </c>
      <c r="G254" s="63">
        <f t="shared" si="12"/>
        <v>5985</v>
      </c>
      <c r="H254" s="63">
        <f t="shared" si="12"/>
        <v>38744</v>
      </c>
      <c r="I254" s="63">
        <f t="shared" si="12"/>
        <v>33524</v>
      </c>
      <c r="J254" s="63">
        <f t="shared" si="12"/>
        <v>9958</v>
      </c>
      <c r="K254" s="63">
        <f t="shared" si="12"/>
        <v>4955.5</v>
      </c>
      <c r="L254" s="63">
        <f t="shared" si="12"/>
        <v>10624</v>
      </c>
      <c r="M254" s="63">
        <f t="shared" si="12"/>
        <v>21998</v>
      </c>
      <c r="N254" s="64">
        <f t="shared" si="13"/>
        <v>362476.5</v>
      </c>
      <c r="O254" s="227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ht="34.5" customHeight="1" x14ac:dyDescent="0.4">
      <c r="A255" s="160" t="s">
        <v>18</v>
      </c>
      <c r="B255" s="63">
        <f t="shared" si="12"/>
        <v>3096</v>
      </c>
      <c r="C255" s="63">
        <f t="shared" si="12"/>
        <v>1353.9999999999998</v>
      </c>
      <c r="D255" s="63">
        <f t="shared" si="12"/>
        <v>1887.0000000000002</v>
      </c>
      <c r="E255" s="63">
        <f t="shared" si="12"/>
        <v>846</v>
      </c>
      <c r="F255" s="63">
        <f t="shared" si="12"/>
        <v>328</v>
      </c>
      <c r="G255" s="63">
        <f t="shared" si="12"/>
        <v>320</v>
      </c>
      <c r="H255" s="63">
        <f t="shared" si="12"/>
        <v>1498</v>
      </c>
      <c r="I255" s="63">
        <f t="shared" si="12"/>
        <v>1416</v>
      </c>
      <c r="J255" s="63">
        <f t="shared" si="12"/>
        <v>399</v>
      </c>
      <c r="K255" s="63">
        <f t="shared" si="12"/>
        <v>3214</v>
      </c>
      <c r="L255" s="63">
        <f t="shared" si="12"/>
        <v>240</v>
      </c>
      <c r="M255" s="63">
        <f t="shared" si="12"/>
        <v>1089</v>
      </c>
      <c r="N255" s="64">
        <f t="shared" si="13"/>
        <v>15687</v>
      </c>
      <c r="O255" s="227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65"/>
      <c r="AC255" s="165"/>
      <c r="AD255" s="165"/>
      <c r="AE255" s="165"/>
      <c r="AF255" s="165"/>
      <c r="AG255" s="165"/>
    </row>
    <row r="256" spans="1:33" ht="34.5" customHeight="1" x14ac:dyDescent="0.4">
      <c r="A256" s="160" t="s">
        <v>64</v>
      </c>
      <c r="B256" s="63">
        <f t="shared" si="12"/>
        <v>114386.99999999996</v>
      </c>
      <c r="C256" s="63">
        <f t="shared" si="12"/>
        <v>86598</v>
      </c>
      <c r="D256" s="63">
        <f t="shared" si="12"/>
        <v>58080.000000000007</v>
      </c>
      <c r="E256" s="63">
        <f t="shared" si="12"/>
        <v>39965</v>
      </c>
      <c r="F256" s="63">
        <f t="shared" si="12"/>
        <v>32044</v>
      </c>
      <c r="G256" s="63">
        <f t="shared" si="12"/>
        <v>23313.999999999996</v>
      </c>
      <c r="H256" s="63">
        <f t="shared" si="12"/>
        <v>16985</v>
      </c>
      <c r="I256" s="63">
        <f t="shared" si="12"/>
        <v>24078.000000000004</v>
      </c>
      <c r="J256" s="63">
        <f t="shared" si="12"/>
        <v>17583.999999999996</v>
      </c>
      <c r="K256" s="63">
        <f t="shared" si="12"/>
        <v>14200</v>
      </c>
      <c r="L256" s="63">
        <f t="shared" si="12"/>
        <v>9179.5</v>
      </c>
      <c r="M256" s="63">
        <f t="shared" si="12"/>
        <v>57541</v>
      </c>
      <c r="N256" s="64">
        <f t="shared" si="13"/>
        <v>493955.49999999994</v>
      </c>
      <c r="O256" s="227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">
      <c r="A257" s="160" t="s">
        <v>100</v>
      </c>
      <c r="B257" s="63">
        <f t="shared" si="12"/>
        <v>9068.0000000000055</v>
      </c>
      <c r="C257" s="63">
        <f t="shared" si="12"/>
        <v>14547</v>
      </c>
      <c r="D257" s="63">
        <f t="shared" si="12"/>
        <v>18401</v>
      </c>
      <c r="E257" s="63">
        <f t="shared" si="12"/>
        <v>4766</v>
      </c>
      <c r="F257" s="63">
        <f t="shared" si="12"/>
        <v>2042</v>
      </c>
      <c r="G257" s="63">
        <f t="shared" si="12"/>
        <v>25455.000000000022</v>
      </c>
      <c r="H257" s="63">
        <f t="shared" si="12"/>
        <v>5911</v>
      </c>
      <c r="I257" s="63">
        <f t="shared" si="12"/>
        <v>3545</v>
      </c>
      <c r="J257" s="63">
        <f t="shared" si="12"/>
        <v>16256</v>
      </c>
      <c r="K257" s="63">
        <f t="shared" si="12"/>
        <v>13241</v>
      </c>
      <c r="L257" s="63">
        <f t="shared" si="12"/>
        <v>7934</v>
      </c>
      <c r="M257" s="63">
        <f t="shared" si="12"/>
        <v>9245</v>
      </c>
      <c r="N257" s="64">
        <f t="shared" si="13"/>
        <v>130411.00000000003</v>
      </c>
      <c r="O257" s="227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">
      <c r="A258" s="160" t="s">
        <v>19</v>
      </c>
      <c r="B258" s="63">
        <f t="shared" si="12"/>
        <v>81124</v>
      </c>
      <c r="C258" s="63">
        <f t="shared" si="12"/>
        <v>162275.00000000003</v>
      </c>
      <c r="D258" s="63">
        <f t="shared" si="12"/>
        <v>131031</v>
      </c>
      <c r="E258" s="63">
        <f t="shared" si="12"/>
        <v>144253.99999999997</v>
      </c>
      <c r="F258" s="63">
        <f t="shared" si="12"/>
        <v>122859</v>
      </c>
      <c r="G258" s="63">
        <f t="shared" si="12"/>
        <v>111884.00000000001</v>
      </c>
      <c r="H258" s="63">
        <f t="shared" si="12"/>
        <v>99897</v>
      </c>
      <c r="I258" s="63">
        <f t="shared" si="12"/>
        <v>89894.999999999985</v>
      </c>
      <c r="J258" s="63">
        <f t="shared" si="12"/>
        <v>76985.000000000015</v>
      </c>
      <c r="K258" s="63">
        <f t="shared" si="12"/>
        <v>74121</v>
      </c>
      <c r="L258" s="63">
        <f t="shared" si="12"/>
        <v>55181.599999999999</v>
      </c>
      <c r="M258" s="63">
        <f t="shared" si="12"/>
        <v>110241</v>
      </c>
      <c r="N258" s="64">
        <f t="shared" si="13"/>
        <v>1259747.6000000001</v>
      </c>
      <c r="O258" s="227"/>
      <c r="P258" s="204"/>
      <c r="Q258" s="205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">
      <c r="A259" s="160" t="s">
        <v>20</v>
      </c>
      <c r="B259" s="63">
        <f t="shared" si="12"/>
        <v>82144</v>
      </c>
      <c r="C259" s="63">
        <f t="shared" si="12"/>
        <v>85243.999999999985</v>
      </c>
      <c r="D259" s="63">
        <f t="shared" si="12"/>
        <v>74565.000000000015</v>
      </c>
      <c r="E259" s="63">
        <f t="shared" si="12"/>
        <v>99108.999999999971</v>
      </c>
      <c r="F259" s="63">
        <f t="shared" si="12"/>
        <v>56011</v>
      </c>
      <c r="G259" s="63">
        <f t="shared" si="12"/>
        <v>51207</v>
      </c>
      <c r="H259" s="63">
        <f t="shared" si="12"/>
        <v>43988</v>
      </c>
      <c r="I259" s="63">
        <f t="shared" si="12"/>
        <v>33452</v>
      </c>
      <c r="J259" s="63">
        <f t="shared" si="12"/>
        <v>38745</v>
      </c>
      <c r="K259" s="63">
        <f t="shared" si="12"/>
        <v>19918</v>
      </c>
      <c r="L259" s="63">
        <f t="shared" si="12"/>
        <v>49224</v>
      </c>
      <c r="M259" s="63">
        <f t="shared" si="12"/>
        <v>33874</v>
      </c>
      <c r="N259" s="64">
        <f t="shared" si="13"/>
        <v>667481</v>
      </c>
      <c r="O259" s="227"/>
      <c r="P259" s="204"/>
      <c r="Q259" s="205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">
      <c r="A260" s="160" t="s">
        <v>21</v>
      </c>
      <c r="B260" s="63">
        <f t="shared" si="12"/>
        <v>144598.00000000003</v>
      </c>
      <c r="C260" s="63">
        <f t="shared" si="12"/>
        <v>216478.99999999959</v>
      </c>
      <c r="D260" s="63">
        <f t="shared" si="12"/>
        <v>218259.99999999997</v>
      </c>
      <c r="E260" s="63">
        <f t="shared" si="12"/>
        <v>167243</v>
      </c>
      <c r="F260" s="63">
        <f t="shared" si="12"/>
        <v>188645</v>
      </c>
      <c r="G260" s="63">
        <f t="shared" si="12"/>
        <v>159241</v>
      </c>
      <c r="H260" s="63">
        <f t="shared" si="12"/>
        <v>119856.99999999999</v>
      </c>
      <c r="I260" s="63">
        <f t="shared" si="12"/>
        <v>160154</v>
      </c>
      <c r="J260" s="63">
        <f t="shared" si="12"/>
        <v>191254.00000000003</v>
      </c>
      <c r="K260" s="63">
        <f t="shared" si="12"/>
        <v>148108</v>
      </c>
      <c r="L260" s="63">
        <f t="shared" si="12"/>
        <v>105020</v>
      </c>
      <c r="M260" s="63">
        <f t="shared" si="12"/>
        <v>145987</v>
      </c>
      <c r="N260" s="64">
        <f t="shared" si="13"/>
        <v>1964845.9999999995</v>
      </c>
      <c r="O260" s="227"/>
      <c r="P260" s="204"/>
      <c r="Q260" s="205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">
      <c r="A261" s="160" t="s">
        <v>65</v>
      </c>
      <c r="B261" s="63">
        <f t="shared" si="12"/>
        <v>66540.999999999985</v>
      </c>
      <c r="C261" s="63">
        <f t="shared" si="12"/>
        <v>67451</v>
      </c>
      <c r="D261" s="63">
        <f t="shared" si="12"/>
        <v>51391</v>
      </c>
      <c r="E261" s="63">
        <f t="shared" si="12"/>
        <v>64189.000000000007</v>
      </c>
      <c r="F261" s="63">
        <f t="shared" si="12"/>
        <v>41553</v>
      </c>
      <c r="G261" s="63">
        <f t="shared" si="12"/>
        <v>63854.999999999993</v>
      </c>
      <c r="H261" s="63">
        <f t="shared" si="12"/>
        <v>61058</v>
      </c>
      <c r="I261" s="63">
        <f t="shared" si="12"/>
        <v>51241</v>
      </c>
      <c r="J261" s="63">
        <f t="shared" si="12"/>
        <v>43998</v>
      </c>
      <c r="K261" s="63">
        <f t="shared" si="12"/>
        <v>60610</v>
      </c>
      <c r="L261" s="63">
        <f t="shared" si="12"/>
        <v>127544</v>
      </c>
      <c r="M261" s="63">
        <f t="shared" si="12"/>
        <v>99899</v>
      </c>
      <c r="N261" s="64">
        <f t="shared" si="13"/>
        <v>799330</v>
      </c>
      <c r="O261" s="227"/>
      <c r="P261" s="204"/>
      <c r="Q261" s="205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">
      <c r="A262" s="160" t="s">
        <v>22</v>
      </c>
      <c r="B262" s="63">
        <f t="shared" si="12"/>
        <v>279985</v>
      </c>
      <c r="C262" s="63">
        <f t="shared" si="12"/>
        <v>410211.00000000006</v>
      </c>
      <c r="D262" s="63">
        <f t="shared" si="12"/>
        <v>289566</v>
      </c>
      <c r="E262" s="63">
        <f t="shared" si="12"/>
        <v>295287.00000000006</v>
      </c>
      <c r="F262" s="63">
        <f t="shared" si="12"/>
        <v>288745</v>
      </c>
      <c r="G262" s="63">
        <f t="shared" si="12"/>
        <v>377341</v>
      </c>
      <c r="H262" s="63">
        <f t="shared" si="12"/>
        <v>301982</v>
      </c>
      <c r="I262" s="63">
        <f t="shared" si="12"/>
        <v>333508.99999999994</v>
      </c>
      <c r="J262" s="63">
        <f t="shared" si="12"/>
        <v>339854.00000000006</v>
      </c>
      <c r="K262" s="63">
        <f t="shared" si="12"/>
        <v>274814</v>
      </c>
      <c r="L262" s="63">
        <f t="shared" si="12"/>
        <v>283045</v>
      </c>
      <c r="M262" s="63">
        <f t="shared" si="12"/>
        <v>221118</v>
      </c>
      <c r="N262" s="64">
        <f t="shared" si="13"/>
        <v>3695457</v>
      </c>
      <c r="O262" s="227"/>
      <c r="P262" s="204"/>
      <c r="Q262" s="205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">
      <c r="A263" s="160" t="s">
        <v>101</v>
      </c>
      <c r="B263" s="63">
        <f t="shared" si="12"/>
        <v>1370</v>
      </c>
      <c r="C263" s="63">
        <f t="shared" si="12"/>
        <v>2452</v>
      </c>
      <c r="D263" s="63">
        <f t="shared" si="12"/>
        <v>2305</v>
      </c>
      <c r="E263" s="63">
        <f t="shared" si="12"/>
        <v>2061</v>
      </c>
      <c r="F263" s="63">
        <f t="shared" si="12"/>
        <v>854</v>
      </c>
      <c r="G263" s="63">
        <f t="shared" si="12"/>
        <v>744</v>
      </c>
      <c r="H263" s="63">
        <f t="shared" si="12"/>
        <v>698</v>
      </c>
      <c r="I263" s="63">
        <f t="shared" si="12"/>
        <v>906</v>
      </c>
      <c r="J263" s="63">
        <f t="shared" si="12"/>
        <v>1204</v>
      </c>
      <c r="K263" s="63">
        <f t="shared" si="12"/>
        <v>1452</v>
      </c>
      <c r="L263" s="63">
        <f t="shared" si="12"/>
        <v>1090</v>
      </c>
      <c r="M263" s="63">
        <f t="shared" si="12"/>
        <v>1898</v>
      </c>
      <c r="N263" s="64">
        <f t="shared" si="13"/>
        <v>17034</v>
      </c>
      <c r="O263" s="227"/>
      <c r="P263" s="204"/>
      <c r="Q263" s="205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ht="34.5" customHeight="1" x14ac:dyDescent="0.4">
      <c r="A264" s="160" t="s">
        <v>66</v>
      </c>
      <c r="B264" s="63">
        <f t="shared" si="12"/>
        <v>178593.00000000003</v>
      </c>
      <c r="C264" s="63">
        <f t="shared" si="12"/>
        <v>94521</v>
      </c>
      <c r="D264" s="63">
        <f t="shared" si="12"/>
        <v>99164.000000000015</v>
      </c>
      <c r="E264" s="63">
        <f t="shared" si="12"/>
        <v>103565</v>
      </c>
      <c r="F264" s="63">
        <f t="shared" si="12"/>
        <v>81025</v>
      </c>
      <c r="G264" s="63">
        <f t="shared" si="12"/>
        <v>88471</v>
      </c>
      <c r="H264" s="63">
        <f t="shared" si="12"/>
        <v>78999</v>
      </c>
      <c r="I264" s="63">
        <f t="shared" si="12"/>
        <v>78981.499999999956</v>
      </c>
      <c r="J264" s="63">
        <f t="shared" si="12"/>
        <v>71010.999999999971</v>
      </c>
      <c r="K264" s="63">
        <f t="shared" si="12"/>
        <v>48035</v>
      </c>
      <c r="L264" s="63">
        <f t="shared" si="12"/>
        <v>59743</v>
      </c>
      <c r="M264" s="63">
        <f t="shared" si="12"/>
        <v>49121</v>
      </c>
      <c r="N264" s="64">
        <f t="shared" si="13"/>
        <v>1031229.5</v>
      </c>
      <c r="O264" s="227"/>
      <c r="P264" s="204"/>
      <c r="Q264" s="205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65"/>
      <c r="AC264" s="165"/>
      <c r="AD264" s="165"/>
      <c r="AE264" s="165"/>
      <c r="AF264" s="165"/>
      <c r="AG264" s="165"/>
    </row>
    <row r="265" spans="1:33" ht="34.5" customHeight="1" x14ac:dyDescent="0.4">
      <c r="A265" s="160" t="s">
        <v>23</v>
      </c>
      <c r="B265" s="63">
        <f t="shared" si="12"/>
        <v>650</v>
      </c>
      <c r="C265" s="63">
        <f t="shared" si="12"/>
        <v>1102</v>
      </c>
      <c r="D265" s="63">
        <f t="shared" si="12"/>
        <v>3054</v>
      </c>
      <c r="E265" s="63">
        <f t="shared" si="12"/>
        <v>11955</v>
      </c>
      <c r="F265" s="63">
        <f t="shared" si="12"/>
        <v>20048</v>
      </c>
      <c r="G265" s="63">
        <f t="shared" si="12"/>
        <v>7028</v>
      </c>
      <c r="H265" s="63">
        <f t="shared" si="12"/>
        <v>754</v>
      </c>
      <c r="I265" s="63">
        <f t="shared" si="12"/>
        <v>2235</v>
      </c>
      <c r="J265" s="63">
        <f t="shared" si="12"/>
        <v>0</v>
      </c>
      <c r="K265" s="63">
        <f t="shared" si="12"/>
        <v>0</v>
      </c>
      <c r="L265" s="63">
        <f t="shared" si="12"/>
        <v>0</v>
      </c>
      <c r="M265" s="63">
        <f t="shared" si="12"/>
        <v>0</v>
      </c>
      <c r="N265" s="64">
        <f t="shared" si="13"/>
        <v>46826</v>
      </c>
      <c r="O265" s="227"/>
      <c r="P265" s="204"/>
      <c r="Q265" s="205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">
      <c r="A266" s="160" t="s">
        <v>24</v>
      </c>
      <c r="B266" s="63">
        <f t="shared" si="12"/>
        <v>88954</v>
      </c>
      <c r="C266" s="63">
        <f t="shared" si="12"/>
        <v>87405</v>
      </c>
      <c r="D266" s="63">
        <f t="shared" si="12"/>
        <v>83456</v>
      </c>
      <c r="E266" s="63">
        <f t="shared" si="12"/>
        <v>68655</v>
      </c>
      <c r="F266" s="63">
        <f t="shared" si="12"/>
        <v>77584</v>
      </c>
      <c r="G266" s="63">
        <f t="shared" si="12"/>
        <v>67344</v>
      </c>
      <c r="H266" s="63">
        <f t="shared" si="12"/>
        <v>48958</v>
      </c>
      <c r="I266" s="63">
        <f t="shared" si="12"/>
        <v>80594.000000000015</v>
      </c>
      <c r="J266" s="63">
        <f t="shared" si="12"/>
        <v>68549</v>
      </c>
      <c r="K266" s="63">
        <f t="shared" si="12"/>
        <v>49040</v>
      </c>
      <c r="L266" s="63">
        <f t="shared" si="12"/>
        <v>89899</v>
      </c>
      <c r="M266" s="63">
        <f t="shared" si="12"/>
        <v>85457</v>
      </c>
      <c r="N266" s="64">
        <f t="shared" si="13"/>
        <v>895895</v>
      </c>
      <c r="O266" s="227"/>
      <c r="P266" s="204"/>
      <c r="Q266" s="205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">
      <c r="A267" s="160" t="s">
        <v>25</v>
      </c>
      <c r="B267" s="63">
        <f t="shared" si="12"/>
        <v>58547.000000000015</v>
      </c>
      <c r="C267" s="63">
        <f t="shared" si="12"/>
        <v>63250.000000000036</v>
      </c>
      <c r="D267" s="63">
        <f t="shared" si="12"/>
        <v>54501.000000000007</v>
      </c>
      <c r="E267" s="63">
        <f t="shared" si="12"/>
        <v>52552.999999999993</v>
      </c>
      <c r="F267" s="63">
        <f t="shared" si="12"/>
        <v>48144</v>
      </c>
      <c r="G267" s="63">
        <f t="shared" si="12"/>
        <v>57999</v>
      </c>
      <c r="H267" s="63">
        <f t="shared" si="12"/>
        <v>50121</v>
      </c>
      <c r="I267" s="63">
        <f t="shared" si="12"/>
        <v>48787.999999999964</v>
      </c>
      <c r="J267" s="63">
        <f t="shared" si="12"/>
        <v>43644.000000000007</v>
      </c>
      <c r="K267" s="63">
        <f t="shared" si="12"/>
        <v>13450</v>
      </c>
      <c r="L267" s="63">
        <f t="shared" si="12"/>
        <v>16668.5</v>
      </c>
      <c r="M267" s="63">
        <f t="shared" si="12"/>
        <v>37784</v>
      </c>
      <c r="N267" s="64">
        <f t="shared" si="13"/>
        <v>545449.5</v>
      </c>
      <c r="O267" s="227"/>
      <c r="P267" s="204"/>
      <c r="Q267" s="205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">
      <c r="A268" s="160" t="s">
        <v>26</v>
      </c>
      <c r="B268" s="63">
        <f t="shared" ref="B268:M269" si="14">+B191</f>
        <v>168398.99999999997</v>
      </c>
      <c r="C268" s="63">
        <f t="shared" si="14"/>
        <v>126543.99999999999</v>
      </c>
      <c r="D268" s="63">
        <f t="shared" si="14"/>
        <v>199819</v>
      </c>
      <c r="E268" s="63">
        <f t="shared" si="14"/>
        <v>240467</v>
      </c>
      <c r="F268" s="63">
        <f t="shared" si="14"/>
        <v>151623.99999999997</v>
      </c>
      <c r="G268" s="63">
        <f t="shared" si="14"/>
        <v>106544</v>
      </c>
      <c r="H268" s="63">
        <f t="shared" si="14"/>
        <v>106544</v>
      </c>
      <c r="I268" s="63">
        <f t="shared" si="14"/>
        <v>145263.99999999994</v>
      </c>
      <c r="J268" s="63">
        <f t="shared" si="14"/>
        <v>125414.00000000003</v>
      </c>
      <c r="K268" s="63">
        <f t="shared" si="14"/>
        <v>66881</v>
      </c>
      <c r="L268" s="63">
        <f t="shared" si="14"/>
        <v>30234</v>
      </c>
      <c r="M268" s="63">
        <f t="shared" si="14"/>
        <v>32144</v>
      </c>
      <c r="N268" s="64">
        <f t="shared" si="13"/>
        <v>1499878</v>
      </c>
      <c r="O268" s="227"/>
      <c r="P268" s="204"/>
      <c r="Q268" s="299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">
      <c r="A269" s="160" t="s">
        <v>27</v>
      </c>
      <c r="B269" s="63">
        <f t="shared" si="14"/>
        <v>52762.000000000036</v>
      </c>
      <c r="C269" s="63">
        <f t="shared" si="14"/>
        <v>27551</v>
      </c>
      <c r="D269" s="63">
        <f t="shared" si="14"/>
        <v>29392.000000000004</v>
      </c>
      <c r="E269" s="63">
        <f t="shared" si="14"/>
        <v>28746</v>
      </c>
      <c r="F269" s="63">
        <f t="shared" si="14"/>
        <v>28754</v>
      </c>
      <c r="G269" s="63">
        <f t="shared" si="14"/>
        <v>26543.999999999996</v>
      </c>
      <c r="H269" s="63">
        <f t="shared" si="14"/>
        <v>32014.000000000004</v>
      </c>
      <c r="I269" s="63">
        <f t="shared" si="14"/>
        <v>28358</v>
      </c>
      <c r="J269" s="63">
        <f t="shared" si="14"/>
        <v>26547</v>
      </c>
      <c r="K269" s="63">
        <f t="shared" si="14"/>
        <v>8656</v>
      </c>
      <c r="L269" s="63">
        <f t="shared" si="14"/>
        <v>7974</v>
      </c>
      <c r="M269" s="63">
        <f t="shared" si="14"/>
        <v>4214</v>
      </c>
      <c r="N269" s="64">
        <f t="shared" si="13"/>
        <v>301512</v>
      </c>
      <c r="O269" s="227"/>
      <c r="P269" s="204"/>
      <c r="Q269" s="299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">
      <c r="A270" s="160" t="s">
        <v>28</v>
      </c>
      <c r="B270" s="63">
        <f t="shared" ref="B270:M270" si="15">+B193*1.6</f>
        <v>19897.599999999929</v>
      </c>
      <c r="C270" s="63">
        <f t="shared" si="15"/>
        <v>9985.6</v>
      </c>
      <c r="D270" s="63">
        <f t="shared" si="15"/>
        <v>21006.399999999998</v>
      </c>
      <c r="E270" s="63">
        <f t="shared" si="15"/>
        <v>7264</v>
      </c>
      <c r="F270" s="63">
        <f t="shared" si="15"/>
        <v>9667.2000000000025</v>
      </c>
      <c r="G270" s="63">
        <f t="shared" si="15"/>
        <v>12737.599999999999</v>
      </c>
      <c r="H270" s="63">
        <f t="shared" si="15"/>
        <v>9921.6</v>
      </c>
      <c r="I270" s="63">
        <f t="shared" si="15"/>
        <v>11238.400000000007</v>
      </c>
      <c r="J270" s="63">
        <f t="shared" si="15"/>
        <v>10806.400000000001</v>
      </c>
      <c r="K270" s="63">
        <f t="shared" si="15"/>
        <v>10710.400000000001</v>
      </c>
      <c r="L270" s="63">
        <f t="shared" si="15"/>
        <v>5872.8</v>
      </c>
      <c r="M270" s="63">
        <f t="shared" si="15"/>
        <v>7996.8</v>
      </c>
      <c r="N270" s="64">
        <f t="shared" si="13"/>
        <v>137104.79999999996</v>
      </c>
      <c r="O270" s="227"/>
      <c r="P270" s="204"/>
      <c r="Q270" s="299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">
      <c r="A271" s="160" t="s">
        <v>29</v>
      </c>
      <c r="B271" s="63">
        <f t="shared" ref="B271:M271" si="16">+B194*35</f>
        <v>76265</v>
      </c>
      <c r="C271" s="63">
        <f t="shared" si="16"/>
        <v>112490</v>
      </c>
      <c r="D271" s="63">
        <f t="shared" si="16"/>
        <v>115325</v>
      </c>
      <c r="E271" s="63">
        <f t="shared" si="16"/>
        <v>40950.000000000007</v>
      </c>
      <c r="F271" s="63">
        <f t="shared" si="16"/>
        <v>53549.999999999993</v>
      </c>
      <c r="G271" s="63">
        <f t="shared" si="16"/>
        <v>93520</v>
      </c>
      <c r="H271" s="63">
        <f t="shared" si="16"/>
        <v>108570</v>
      </c>
      <c r="I271" s="63">
        <f t="shared" si="16"/>
        <v>84175</v>
      </c>
      <c r="J271" s="63">
        <f t="shared" si="16"/>
        <v>112490</v>
      </c>
      <c r="K271" s="63">
        <f t="shared" si="16"/>
        <v>51660</v>
      </c>
      <c r="L271" s="63">
        <f t="shared" si="16"/>
        <v>42140</v>
      </c>
      <c r="M271" s="63">
        <f t="shared" si="16"/>
        <v>61530</v>
      </c>
      <c r="N271" s="64">
        <f t="shared" si="13"/>
        <v>952665</v>
      </c>
      <c r="O271" s="227"/>
      <c r="P271" s="204"/>
      <c r="Q271" s="299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">
      <c r="A272" s="160" t="s">
        <v>30</v>
      </c>
      <c r="B272" s="63">
        <f t="shared" ref="B272:M272" si="17">+B195*15</f>
        <v>447810.00000000006</v>
      </c>
      <c r="C272" s="63">
        <f t="shared" si="17"/>
        <v>531315</v>
      </c>
      <c r="D272" s="63">
        <f t="shared" si="17"/>
        <v>479804.99999999994</v>
      </c>
      <c r="E272" s="63">
        <f t="shared" si="17"/>
        <v>197970</v>
      </c>
      <c r="F272" s="63">
        <f t="shared" si="17"/>
        <v>526529.99999999942</v>
      </c>
      <c r="G272" s="63">
        <f t="shared" si="17"/>
        <v>633209.99999999988</v>
      </c>
      <c r="H272" s="63">
        <f t="shared" si="17"/>
        <v>573165.00000000012</v>
      </c>
      <c r="I272" s="63">
        <f t="shared" si="17"/>
        <v>277830.00000000041</v>
      </c>
      <c r="J272" s="63">
        <f t="shared" si="17"/>
        <v>431310</v>
      </c>
      <c r="K272" s="63">
        <f t="shared" si="17"/>
        <v>205335</v>
      </c>
      <c r="L272" s="63">
        <f t="shared" si="17"/>
        <v>141315</v>
      </c>
      <c r="M272" s="63">
        <f t="shared" si="17"/>
        <v>120315</v>
      </c>
      <c r="N272" s="64">
        <f t="shared" si="13"/>
        <v>4565910</v>
      </c>
      <c r="O272" s="227"/>
      <c r="P272" s="204"/>
      <c r="Q272" s="299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ht="34.5" customHeight="1" x14ac:dyDescent="0.4">
      <c r="A273" s="160" t="s">
        <v>31</v>
      </c>
      <c r="B273" s="63">
        <f t="shared" ref="B273:M287" si="18">+B196</f>
        <v>99584</v>
      </c>
      <c r="C273" s="63">
        <f t="shared" si="18"/>
        <v>58989</v>
      </c>
      <c r="D273" s="63">
        <f t="shared" si="18"/>
        <v>58987</v>
      </c>
      <c r="E273" s="63">
        <f t="shared" si="18"/>
        <v>65433.000000000007</v>
      </c>
      <c r="F273" s="63">
        <f t="shared" si="18"/>
        <v>39899</v>
      </c>
      <c r="G273" s="63">
        <f t="shared" si="18"/>
        <v>58654.000000000007</v>
      </c>
      <c r="H273" s="63">
        <f t="shared" si="18"/>
        <v>48573.999999999993</v>
      </c>
      <c r="I273" s="63">
        <f t="shared" si="18"/>
        <v>55414.000000000036</v>
      </c>
      <c r="J273" s="63">
        <f t="shared" si="18"/>
        <v>64586.999999999985</v>
      </c>
      <c r="K273" s="63">
        <f t="shared" si="18"/>
        <v>29640</v>
      </c>
      <c r="L273" s="63">
        <f t="shared" si="18"/>
        <v>17076</v>
      </c>
      <c r="M273" s="63">
        <f t="shared" si="18"/>
        <v>20004</v>
      </c>
      <c r="N273" s="64">
        <f t="shared" si="13"/>
        <v>616841</v>
      </c>
      <c r="O273" s="227"/>
      <c r="P273" s="204"/>
      <c r="Q273" s="299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65"/>
      <c r="AC273" s="165"/>
      <c r="AD273" s="165"/>
      <c r="AE273" s="165"/>
      <c r="AF273" s="165"/>
      <c r="AG273" s="165"/>
    </row>
    <row r="274" spans="1:33" ht="34.5" customHeight="1" x14ac:dyDescent="0.4">
      <c r="A274" s="160" t="s">
        <v>129</v>
      </c>
      <c r="B274" s="63">
        <f t="shared" si="18"/>
        <v>0</v>
      </c>
      <c r="C274" s="63">
        <f t="shared" si="18"/>
        <v>0</v>
      </c>
      <c r="D274" s="63">
        <f t="shared" si="18"/>
        <v>0</v>
      </c>
      <c r="E274" s="63">
        <f t="shared" si="18"/>
        <v>0</v>
      </c>
      <c r="F274" s="63">
        <f t="shared" si="18"/>
        <v>0</v>
      </c>
      <c r="G274" s="63">
        <f t="shared" si="18"/>
        <v>0</v>
      </c>
      <c r="H274" s="63">
        <f t="shared" si="18"/>
        <v>0</v>
      </c>
      <c r="I274" s="63">
        <f t="shared" si="18"/>
        <v>0</v>
      </c>
      <c r="J274" s="63">
        <f t="shared" si="18"/>
        <v>0</v>
      </c>
      <c r="K274" s="63">
        <f t="shared" si="18"/>
        <v>0</v>
      </c>
      <c r="L274" s="63">
        <f t="shared" si="18"/>
        <v>0</v>
      </c>
      <c r="M274" s="63">
        <f t="shared" si="18"/>
        <v>0</v>
      </c>
      <c r="N274" s="64">
        <f t="shared" si="13"/>
        <v>0</v>
      </c>
      <c r="O274" s="227"/>
      <c r="P274" s="204"/>
      <c r="Q274" s="299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">
      <c r="A275" s="160" t="s">
        <v>33</v>
      </c>
      <c r="B275" s="63">
        <f t="shared" si="18"/>
        <v>77990</v>
      </c>
      <c r="C275" s="63">
        <f t="shared" si="18"/>
        <v>71217.999999999854</v>
      </c>
      <c r="D275" s="63">
        <f t="shared" si="18"/>
        <v>137024.00000000047</v>
      </c>
      <c r="E275" s="63">
        <f t="shared" si="18"/>
        <v>65890.999999999985</v>
      </c>
      <c r="F275" s="63">
        <f t="shared" si="18"/>
        <v>67024</v>
      </c>
      <c r="G275" s="63">
        <f t="shared" si="18"/>
        <v>107524</v>
      </c>
      <c r="H275" s="63">
        <f t="shared" si="18"/>
        <v>83698</v>
      </c>
      <c r="I275" s="63">
        <f t="shared" si="18"/>
        <v>87523.999999999942</v>
      </c>
      <c r="J275" s="63">
        <f t="shared" si="18"/>
        <v>97450.999999999971</v>
      </c>
      <c r="K275" s="63">
        <f t="shared" si="18"/>
        <v>64904</v>
      </c>
      <c r="L275" s="63">
        <f t="shared" si="18"/>
        <v>95295</v>
      </c>
      <c r="M275" s="63">
        <f t="shared" si="18"/>
        <v>103455</v>
      </c>
      <c r="N275" s="64">
        <f t="shared" si="13"/>
        <v>1058998.0000000002</v>
      </c>
      <c r="O275" s="227"/>
      <c r="P275" s="204"/>
      <c r="Q275" s="299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">
      <c r="A276" s="160" t="s">
        <v>34</v>
      </c>
      <c r="B276" s="63">
        <f t="shared" si="18"/>
        <v>24665.000000000029</v>
      </c>
      <c r="C276" s="63">
        <f t="shared" si="18"/>
        <v>25415</v>
      </c>
      <c r="D276" s="63">
        <f t="shared" si="18"/>
        <v>13172.000000000002</v>
      </c>
      <c r="E276" s="63">
        <f t="shared" si="18"/>
        <v>21655.000000000004</v>
      </c>
      <c r="F276" s="63">
        <f t="shared" si="18"/>
        <v>18064</v>
      </c>
      <c r="G276" s="63">
        <f t="shared" si="18"/>
        <v>16980.999999999996</v>
      </c>
      <c r="H276" s="63">
        <f t="shared" si="18"/>
        <v>14988.999999999998</v>
      </c>
      <c r="I276" s="63">
        <f t="shared" si="18"/>
        <v>14059</v>
      </c>
      <c r="J276" s="63">
        <f t="shared" si="18"/>
        <v>24144</v>
      </c>
      <c r="K276" s="63">
        <f t="shared" si="18"/>
        <v>18587</v>
      </c>
      <c r="L276" s="63">
        <f t="shared" si="18"/>
        <v>12602</v>
      </c>
      <c r="M276" s="63">
        <f t="shared" si="18"/>
        <v>19788</v>
      </c>
      <c r="N276" s="64">
        <f t="shared" si="13"/>
        <v>224121.00000000003</v>
      </c>
      <c r="O276" s="227"/>
      <c r="P276" s="204"/>
      <c r="Q276" s="299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">
      <c r="A277" s="160" t="s">
        <v>68</v>
      </c>
      <c r="B277" s="63">
        <f t="shared" si="18"/>
        <v>1720.9999999999998</v>
      </c>
      <c r="C277" s="63">
        <f t="shared" si="18"/>
        <v>2754</v>
      </c>
      <c r="D277" s="63">
        <f t="shared" si="18"/>
        <v>1720.9999999999998</v>
      </c>
      <c r="E277" s="63">
        <f t="shared" si="18"/>
        <v>2349.0000000000005</v>
      </c>
      <c r="F277" s="63">
        <f t="shared" si="18"/>
        <v>1685</v>
      </c>
      <c r="G277" s="63">
        <f t="shared" si="18"/>
        <v>2854.0000000000005</v>
      </c>
      <c r="H277" s="63">
        <f t="shared" si="18"/>
        <v>2499</v>
      </c>
      <c r="I277" s="63">
        <f t="shared" si="18"/>
        <v>3214</v>
      </c>
      <c r="J277" s="63">
        <f t="shared" si="18"/>
        <v>6067</v>
      </c>
      <c r="K277" s="63">
        <f t="shared" si="18"/>
        <v>9249</v>
      </c>
      <c r="L277" s="63">
        <f t="shared" si="18"/>
        <v>9544</v>
      </c>
      <c r="M277" s="63">
        <f t="shared" si="18"/>
        <v>2887</v>
      </c>
      <c r="N277" s="64">
        <f t="shared" si="13"/>
        <v>46544</v>
      </c>
      <c r="O277" s="227"/>
      <c r="P277" s="204"/>
      <c r="Q277" s="299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">
      <c r="A278" s="160" t="s">
        <v>69</v>
      </c>
      <c r="B278" s="63">
        <f t="shared" si="18"/>
        <v>5401</v>
      </c>
      <c r="C278" s="63">
        <f t="shared" si="18"/>
        <v>6957</v>
      </c>
      <c r="D278" s="63">
        <f t="shared" si="18"/>
        <v>4316</v>
      </c>
      <c r="E278" s="63">
        <f t="shared" si="18"/>
        <v>6403</v>
      </c>
      <c r="F278" s="63">
        <f t="shared" si="18"/>
        <v>6854</v>
      </c>
      <c r="G278" s="63">
        <f t="shared" si="18"/>
        <v>9844</v>
      </c>
      <c r="H278" s="63">
        <f t="shared" si="18"/>
        <v>6544</v>
      </c>
      <c r="I278" s="63">
        <f t="shared" si="18"/>
        <v>5256</v>
      </c>
      <c r="J278" s="63">
        <f t="shared" si="18"/>
        <v>9725</v>
      </c>
      <c r="K278" s="63">
        <f t="shared" si="18"/>
        <v>4856</v>
      </c>
      <c r="L278" s="63">
        <f t="shared" si="18"/>
        <v>5524</v>
      </c>
      <c r="M278" s="63">
        <f t="shared" si="18"/>
        <v>3547</v>
      </c>
      <c r="N278" s="64">
        <f t="shared" si="13"/>
        <v>75227</v>
      </c>
      <c r="O278" s="227"/>
      <c r="P278" s="204"/>
      <c r="Q278" s="299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">
      <c r="A279" s="160" t="s">
        <v>35</v>
      </c>
      <c r="B279" s="63">
        <f t="shared" si="18"/>
        <v>2397</v>
      </c>
      <c r="C279" s="63">
        <f t="shared" si="18"/>
        <v>2998</v>
      </c>
      <c r="D279" s="63">
        <f t="shared" si="18"/>
        <v>1556</v>
      </c>
      <c r="E279" s="63">
        <f t="shared" si="18"/>
        <v>3821</v>
      </c>
      <c r="F279" s="63">
        <f t="shared" si="18"/>
        <v>2314</v>
      </c>
      <c r="G279" s="63">
        <f t="shared" si="18"/>
        <v>5652</v>
      </c>
      <c r="H279" s="63">
        <f t="shared" si="18"/>
        <v>4354</v>
      </c>
      <c r="I279" s="63">
        <f t="shared" si="18"/>
        <v>1460</v>
      </c>
      <c r="J279" s="63">
        <f t="shared" si="18"/>
        <v>4625</v>
      </c>
      <c r="K279" s="63">
        <f t="shared" si="18"/>
        <v>1850</v>
      </c>
      <c r="L279" s="63">
        <f t="shared" si="18"/>
        <v>1070</v>
      </c>
      <c r="M279" s="63">
        <f t="shared" si="18"/>
        <v>799</v>
      </c>
      <c r="N279" s="64">
        <f t="shared" si="13"/>
        <v>32896</v>
      </c>
      <c r="O279" s="227"/>
      <c r="P279" s="204"/>
      <c r="Q279" s="299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">
      <c r="A280" s="160" t="s">
        <v>70</v>
      </c>
      <c r="B280" s="63">
        <f t="shared" si="18"/>
        <v>14520.999999999998</v>
      </c>
      <c r="C280" s="63">
        <f t="shared" si="18"/>
        <v>17985</v>
      </c>
      <c r="D280" s="63">
        <f t="shared" si="18"/>
        <v>13828.999999999998</v>
      </c>
      <c r="E280" s="63">
        <f t="shared" si="18"/>
        <v>21522</v>
      </c>
      <c r="F280" s="63">
        <f t="shared" si="18"/>
        <v>17403</v>
      </c>
      <c r="G280" s="63">
        <f t="shared" si="18"/>
        <v>19420.999999999996</v>
      </c>
      <c r="H280" s="63">
        <f t="shared" si="18"/>
        <v>16324</v>
      </c>
      <c r="I280" s="63">
        <f t="shared" si="18"/>
        <v>15482</v>
      </c>
      <c r="J280" s="63">
        <f t="shared" si="18"/>
        <v>13452.000000000011</v>
      </c>
      <c r="K280" s="63">
        <f t="shared" si="18"/>
        <v>5093</v>
      </c>
      <c r="L280" s="63">
        <f t="shared" si="18"/>
        <v>7619</v>
      </c>
      <c r="M280" s="63">
        <f t="shared" si="18"/>
        <v>5144</v>
      </c>
      <c r="N280" s="64">
        <f t="shared" si="13"/>
        <v>167795</v>
      </c>
      <c r="O280" s="227"/>
      <c r="P280" s="204"/>
      <c r="Q280" s="299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">
      <c r="A281" s="160" t="s">
        <v>37</v>
      </c>
      <c r="B281" s="63">
        <f t="shared" si="18"/>
        <v>5699</v>
      </c>
      <c r="C281" s="63">
        <f t="shared" si="18"/>
        <v>9854</v>
      </c>
      <c r="D281" s="63">
        <f t="shared" si="18"/>
        <v>7985.0000000000018</v>
      </c>
      <c r="E281" s="63">
        <f t="shared" si="18"/>
        <v>10231.999999999998</v>
      </c>
      <c r="F281" s="63">
        <f t="shared" si="18"/>
        <v>6019</v>
      </c>
      <c r="G281" s="63">
        <f t="shared" si="18"/>
        <v>16254</v>
      </c>
      <c r="H281" s="63">
        <f t="shared" si="18"/>
        <v>15874.000000000029</v>
      </c>
      <c r="I281" s="63">
        <f t="shared" si="18"/>
        <v>11355</v>
      </c>
      <c r="J281" s="63">
        <f t="shared" si="18"/>
        <v>20145</v>
      </c>
      <c r="K281" s="63">
        <f t="shared" si="18"/>
        <v>98</v>
      </c>
      <c r="L281" s="63">
        <f t="shared" si="18"/>
        <v>627</v>
      </c>
      <c r="M281" s="63">
        <f t="shared" si="18"/>
        <v>73</v>
      </c>
      <c r="N281" s="64">
        <f t="shared" si="13"/>
        <v>104215.00000000003</v>
      </c>
      <c r="O281" s="227"/>
      <c r="P281" s="204"/>
      <c r="Q281" s="299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">
      <c r="A282" s="160" t="s">
        <v>38</v>
      </c>
      <c r="B282" s="63">
        <f t="shared" si="18"/>
        <v>30123.999999999996</v>
      </c>
      <c r="C282" s="63">
        <f t="shared" si="18"/>
        <v>29768</v>
      </c>
      <c r="D282" s="63">
        <f t="shared" si="18"/>
        <v>24520.999999999996</v>
      </c>
      <c r="E282" s="63">
        <f t="shared" si="18"/>
        <v>31923</v>
      </c>
      <c r="F282" s="63">
        <f t="shared" si="18"/>
        <v>15777.000000000002</v>
      </c>
      <c r="G282" s="63">
        <f t="shared" si="18"/>
        <v>44885.000000000029</v>
      </c>
      <c r="H282" s="63">
        <f t="shared" si="18"/>
        <v>29899</v>
      </c>
      <c r="I282" s="63">
        <f t="shared" si="18"/>
        <v>50737</v>
      </c>
      <c r="J282" s="63">
        <f t="shared" si="18"/>
        <v>48995</v>
      </c>
      <c r="K282" s="63">
        <f t="shared" si="18"/>
        <v>22132</v>
      </c>
      <c r="L282" s="63">
        <f t="shared" si="18"/>
        <v>9525</v>
      </c>
      <c r="M282" s="63">
        <f t="shared" si="18"/>
        <v>13425</v>
      </c>
      <c r="N282" s="64">
        <f>SUM(B282:M282)</f>
        <v>351711</v>
      </c>
      <c r="O282" s="227"/>
      <c r="P282" s="204"/>
      <c r="Q282" s="299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">
      <c r="A283" s="160" t="s">
        <v>102</v>
      </c>
      <c r="B283" s="63">
        <f t="shared" si="18"/>
        <v>15201</v>
      </c>
      <c r="C283" s="63">
        <f t="shared" si="18"/>
        <v>17321</v>
      </c>
      <c r="D283" s="63">
        <f t="shared" si="18"/>
        <v>12322</v>
      </c>
      <c r="E283" s="63">
        <f t="shared" si="18"/>
        <v>10826</v>
      </c>
      <c r="F283" s="63">
        <f t="shared" si="18"/>
        <v>7471.0000000000009</v>
      </c>
      <c r="G283" s="63">
        <f t="shared" si="18"/>
        <v>11502.000000000002</v>
      </c>
      <c r="H283" s="63">
        <f t="shared" si="18"/>
        <v>17541</v>
      </c>
      <c r="I283" s="63">
        <f t="shared" si="18"/>
        <v>8907</v>
      </c>
      <c r="J283" s="63">
        <f t="shared" si="18"/>
        <v>58842</v>
      </c>
      <c r="K283" s="63">
        <f t="shared" si="18"/>
        <v>0</v>
      </c>
      <c r="L283" s="63">
        <f t="shared" si="18"/>
        <v>6367</v>
      </c>
      <c r="M283" s="63">
        <f t="shared" si="18"/>
        <v>18254</v>
      </c>
      <c r="N283" s="64">
        <f t="shared" ref="N283:N290" si="19">SUM(B283:M283)</f>
        <v>184554</v>
      </c>
      <c r="O283" s="227"/>
      <c r="P283" s="204"/>
      <c r="Q283" s="299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">
      <c r="A284" s="160" t="s">
        <v>103</v>
      </c>
      <c r="B284" s="63">
        <f t="shared" si="18"/>
        <v>0</v>
      </c>
      <c r="C284" s="63">
        <f t="shared" si="18"/>
        <v>450</v>
      </c>
      <c r="D284" s="63">
        <f t="shared" si="18"/>
        <v>0</v>
      </c>
      <c r="E284" s="63">
        <f t="shared" si="18"/>
        <v>0</v>
      </c>
      <c r="F284" s="63">
        <f t="shared" si="18"/>
        <v>160</v>
      </c>
      <c r="G284" s="63">
        <f t="shared" si="18"/>
        <v>0</v>
      </c>
      <c r="H284" s="63">
        <f t="shared" si="18"/>
        <v>0</v>
      </c>
      <c r="I284" s="63">
        <f t="shared" si="18"/>
        <v>98</v>
      </c>
      <c r="J284" s="63">
        <f t="shared" si="18"/>
        <v>1493</v>
      </c>
      <c r="K284" s="63">
        <f t="shared" si="18"/>
        <v>115</v>
      </c>
      <c r="L284" s="63">
        <f t="shared" si="18"/>
        <v>157</v>
      </c>
      <c r="M284" s="63">
        <f t="shared" si="18"/>
        <v>0</v>
      </c>
      <c r="N284" s="64">
        <f t="shared" si="19"/>
        <v>2473</v>
      </c>
      <c r="O284" s="227"/>
      <c r="P284" s="204"/>
      <c r="Q284" s="299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">
      <c r="A285" s="160" t="s">
        <v>104</v>
      </c>
      <c r="B285" s="63">
        <f t="shared" si="18"/>
        <v>4521</v>
      </c>
      <c r="C285" s="63">
        <f t="shared" si="18"/>
        <v>6294</v>
      </c>
      <c r="D285" s="63">
        <f t="shared" si="18"/>
        <v>1545</v>
      </c>
      <c r="E285" s="63">
        <f t="shared" si="18"/>
        <v>2879</v>
      </c>
      <c r="F285" s="63">
        <f t="shared" si="18"/>
        <v>1735</v>
      </c>
      <c r="G285" s="63">
        <f t="shared" si="18"/>
        <v>3574</v>
      </c>
      <c r="H285" s="63">
        <f t="shared" si="18"/>
        <v>3104</v>
      </c>
      <c r="I285" s="63">
        <f t="shared" si="18"/>
        <v>3533.0000000000005</v>
      </c>
      <c r="J285" s="63">
        <f t="shared" si="18"/>
        <v>5021</v>
      </c>
      <c r="K285" s="63">
        <f t="shared" si="18"/>
        <v>1699</v>
      </c>
      <c r="L285" s="63">
        <f t="shared" si="18"/>
        <v>1918</v>
      </c>
      <c r="M285" s="63">
        <f t="shared" si="18"/>
        <v>888</v>
      </c>
      <c r="N285" s="64">
        <f t="shared" si="19"/>
        <v>36711</v>
      </c>
      <c r="O285" s="227"/>
      <c r="P285" s="204"/>
      <c r="Q285" s="299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">
      <c r="A286" s="160" t="s">
        <v>105</v>
      </c>
      <c r="B286" s="63">
        <f t="shared" si="18"/>
        <v>6164</v>
      </c>
      <c r="C286" s="63">
        <f t="shared" si="18"/>
        <v>8521</v>
      </c>
      <c r="D286" s="63">
        <f t="shared" si="18"/>
        <v>6121</v>
      </c>
      <c r="E286" s="63">
        <f t="shared" si="18"/>
        <v>3294</v>
      </c>
      <c r="F286" s="63">
        <f t="shared" si="18"/>
        <v>3061</v>
      </c>
      <c r="G286" s="63">
        <f t="shared" si="18"/>
        <v>6895</v>
      </c>
      <c r="H286" s="63">
        <f t="shared" si="18"/>
        <v>4653.9999999999991</v>
      </c>
      <c r="I286" s="63">
        <f t="shared" si="18"/>
        <v>8228</v>
      </c>
      <c r="J286" s="63">
        <f t="shared" si="18"/>
        <v>9600</v>
      </c>
      <c r="K286" s="63">
        <f t="shared" si="18"/>
        <v>232</v>
      </c>
      <c r="L286" s="63">
        <f t="shared" si="18"/>
        <v>270</v>
      </c>
      <c r="M286" s="63">
        <f t="shared" si="18"/>
        <v>320</v>
      </c>
      <c r="N286" s="64">
        <f t="shared" si="19"/>
        <v>57360</v>
      </c>
      <c r="O286" s="227"/>
      <c r="P286" s="204"/>
      <c r="Q286" s="299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">
      <c r="A287" s="160" t="s">
        <v>106</v>
      </c>
      <c r="B287" s="63">
        <f>+B210</f>
        <v>16895</v>
      </c>
      <c r="C287" s="63">
        <f t="shared" si="18"/>
        <v>18547.000000000004</v>
      </c>
      <c r="D287" s="63">
        <f t="shared" si="18"/>
        <v>11172.999999999998</v>
      </c>
      <c r="E287" s="63">
        <f t="shared" si="18"/>
        <v>12323.000000000002</v>
      </c>
      <c r="F287" s="63">
        <f t="shared" si="18"/>
        <v>13324</v>
      </c>
      <c r="G287" s="63">
        <f t="shared" si="18"/>
        <v>13201</v>
      </c>
      <c r="H287" s="63">
        <f t="shared" si="18"/>
        <v>20145</v>
      </c>
      <c r="I287" s="63">
        <f t="shared" si="18"/>
        <v>17695</v>
      </c>
      <c r="J287" s="63">
        <f t="shared" si="18"/>
        <v>28754</v>
      </c>
      <c r="K287" s="63">
        <f t="shared" si="18"/>
        <v>6754</v>
      </c>
      <c r="L287" s="63">
        <f t="shared" si="18"/>
        <v>14214</v>
      </c>
      <c r="M287" s="63">
        <f t="shared" si="18"/>
        <v>17889</v>
      </c>
      <c r="N287" s="64">
        <f t="shared" si="19"/>
        <v>190914</v>
      </c>
      <c r="O287" s="227"/>
      <c r="P287" s="204"/>
      <c r="Q287" s="299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">
      <c r="A288" s="160" t="s">
        <v>107</v>
      </c>
      <c r="B288" s="63">
        <f t="shared" ref="B288:M290" si="20">+B211</f>
        <v>665</v>
      </c>
      <c r="C288" s="63">
        <f t="shared" si="20"/>
        <v>5169</v>
      </c>
      <c r="D288" s="63">
        <f t="shared" si="20"/>
        <v>4324</v>
      </c>
      <c r="E288" s="63">
        <f t="shared" si="20"/>
        <v>4534</v>
      </c>
      <c r="F288" s="63">
        <f t="shared" si="20"/>
        <v>475</v>
      </c>
      <c r="G288" s="63">
        <f t="shared" si="20"/>
        <v>1353.9999999999998</v>
      </c>
      <c r="H288" s="63">
        <f t="shared" si="20"/>
        <v>7947</v>
      </c>
      <c r="I288" s="63">
        <f t="shared" si="20"/>
        <v>584</v>
      </c>
      <c r="J288" s="63">
        <f t="shared" si="20"/>
        <v>3380</v>
      </c>
      <c r="K288" s="63">
        <f t="shared" si="20"/>
        <v>3258</v>
      </c>
      <c r="L288" s="63">
        <f t="shared" si="20"/>
        <v>2006</v>
      </c>
      <c r="M288" s="63">
        <f t="shared" si="20"/>
        <v>1958</v>
      </c>
      <c r="N288" s="64">
        <f t="shared" si="19"/>
        <v>35654</v>
      </c>
      <c r="O288" s="227"/>
      <c r="P288" s="204"/>
      <c r="Q288" s="299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">
      <c r="A289" s="160" t="s">
        <v>36</v>
      </c>
      <c r="B289" s="63">
        <f t="shared" si="20"/>
        <v>5101</v>
      </c>
      <c r="C289" s="63">
        <f t="shared" si="20"/>
        <v>9330.0000000000073</v>
      </c>
      <c r="D289" s="63">
        <f t="shared" si="20"/>
        <v>6745.9999999999991</v>
      </c>
      <c r="E289" s="63">
        <f t="shared" si="20"/>
        <v>7825</v>
      </c>
      <c r="F289" s="63">
        <f t="shared" si="20"/>
        <v>5492</v>
      </c>
      <c r="G289" s="63">
        <f t="shared" si="20"/>
        <v>5012</v>
      </c>
      <c r="H289" s="63">
        <f t="shared" si="20"/>
        <v>2987</v>
      </c>
      <c r="I289" s="63">
        <f t="shared" si="20"/>
        <v>6650.9999999999991</v>
      </c>
      <c r="J289" s="63">
        <f t="shared" si="20"/>
        <v>4521</v>
      </c>
      <c r="K289" s="63">
        <f t="shared" si="20"/>
        <v>2097</v>
      </c>
      <c r="L289" s="63">
        <f t="shared" si="20"/>
        <v>9134</v>
      </c>
      <c r="M289" s="63">
        <f t="shared" si="20"/>
        <v>2987</v>
      </c>
      <c r="N289" s="64">
        <f t="shared" si="19"/>
        <v>67883</v>
      </c>
      <c r="O289" s="227"/>
      <c r="P289" s="204"/>
      <c r="Q289" s="299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">
      <c r="A290" s="160" t="s">
        <v>108</v>
      </c>
      <c r="B290" s="63">
        <f t="shared" si="20"/>
        <v>370</v>
      </c>
      <c r="C290" s="63">
        <f t="shared" si="20"/>
        <v>452</v>
      </c>
      <c r="D290" s="63">
        <f t="shared" si="20"/>
        <v>541</v>
      </c>
      <c r="E290" s="63">
        <f t="shared" si="20"/>
        <v>721</v>
      </c>
      <c r="F290" s="63">
        <f t="shared" si="20"/>
        <v>658</v>
      </c>
      <c r="G290" s="63">
        <f t="shared" si="20"/>
        <v>425</v>
      </c>
      <c r="H290" s="63">
        <f t="shared" si="20"/>
        <v>654</v>
      </c>
      <c r="I290" s="63">
        <f t="shared" si="20"/>
        <v>1458.9999999999989</v>
      </c>
      <c r="J290" s="63">
        <f t="shared" si="20"/>
        <v>1632</v>
      </c>
      <c r="K290" s="63">
        <f t="shared" si="20"/>
        <v>0</v>
      </c>
      <c r="L290" s="63">
        <f t="shared" si="20"/>
        <v>0</v>
      </c>
      <c r="M290" s="63">
        <f t="shared" si="20"/>
        <v>98</v>
      </c>
      <c r="N290" s="64">
        <f t="shared" si="19"/>
        <v>7009.9999999999991</v>
      </c>
      <c r="O290" s="227"/>
      <c r="P290" s="204"/>
      <c r="Q290" s="299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">
      <c r="A291" s="160" t="s">
        <v>39</v>
      </c>
      <c r="B291" s="65">
        <f>+B214*12.4</f>
        <v>1283982.7999999996</v>
      </c>
      <c r="C291" s="65">
        <f t="shared" ref="C291:M291" si="21">+C214*12.4</f>
        <v>1988885.6000000003</v>
      </c>
      <c r="D291" s="65">
        <f t="shared" si="21"/>
        <v>1310109.6000000001</v>
      </c>
      <c r="E291" s="65">
        <f t="shared" si="21"/>
        <v>176377.60000000001</v>
      </c>
      <c r="F291" s="65">
        <f t="shared" si="21"/>
        <v>334142.8</v>
      </c>
      <c r="G291" s="65">
        <f t="shared" si="21"/>
        <v>1391837.9999999998</v>
      </c>
      <c r="H291" s="65">
        <f t="shared" si="21"/>
        <v>1272091.2</v>
      </c>
      <c r="I291" s="65">
        <f t="shared" si="21"/>
        <v>1481105.6</v>
      </c>
      <c r="J291" s="65">
        <f t="shared" si="21"/>
        <v>1810238.7999999989</v>
      </c>
      <c r="K291" s="65">
        <f t="shared" si="21"/>
        <v>696656.8</v>
      </c>
      <c r="L291" s="65">
        <f t="shared" si="21"/>
        <v>697234.64</v>
      </c>
      <c r="M291" s="65">
        <f t="shared" si="21"/>
        <v>1227773.6000000001</v>
      </c>
      <c r="N291" s="161">
        <f t="shared" si="13"/>
        <v>13670437.039999999</v>
      </c>
      <c r="O291" s="227"/>
      <c r="P291" s="204"/>
      <c r="Q291" s="299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">
      <c r="A292" s="160" t="s">
        <v>40</v>
      </c>
      <c r="B292" s="65">
        <f t="shared" ref="B292:M292" si="22">+B215*3</f>
        <v>68561.999999999985</v>
      </c>
      <c r="C292" s="65">
        <f t="shared" si="22"/>
        <v>97455</v>
      </c>
      <c r="D292" s="65">
        <f t="shared" si="22"/>
        <v>46710</v>
      </c>
      <c r="E292" s="65">
        <f t="shared" si="22"/>
        <v>42705.000000000007</v>
      </c>
      <c r="F292" s="65">
        <f t="shared" si="22"/>
        <v>213512.99999999994</v>
      </c>
      <c r="G292" s="65">
        <f t="shared" si="22"/>
        <v>69359.999999999985</v>
      </c>
      <c r="H292" s="65">
        <f t="shared" si="22"/>
        <v>73632</v>
      </c>
      <c r="I292" s="65">
        <f t="shared" si="22"/>
        <v>62968.5</v>
      </c>
      <c r="J292" s="65">
        <f t="shared" si="22"/>
        <v>102632.99999999997</v>
      </c>
      <c r="K292" s="65">
        <f t="shared" si="22"/>
        <v>107622</v>
      </c>
      <c r="L292" s="65">
        <f t="shared" si="22"/>
        <v>40613.339999999997</v>
      </c>
      <c r="M292" s="65">
        <f t="shared" si="22"/>
        <v>112362</v>
      </c>
      <c r="N292" s="161">
        <f t="shared" si="13"/>
        <v>1038135.8399999999</v>
      </c>
      <c r="O292" s="227"/>
      <c r="P292" s="204"/>
      <c r="Q292" s="299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">
      <c r="A293" s="160" t="s">
        <v>41</v>
      </c>
      <c r="B293" s="65">
        <f t="shared" ref="B293:M293" si="23">+B216*60</f>
        <v>1998659.9999999979</v>
      </c>
      <c r="C293" s="65">
        <f t="shared" si="23"/>
        <v>2052660</v>
      </c>
      <c r="D293" s="65">
        <f t="shared" si="23"/>
        <v>1510800.0000000002</v>
      </c>
      <c r="E293" s="65">
        <f t="shared" si="23"/>
        <v>2229240</v>
      </c>
      <c r="F293" s="65">
        <f t="shared" si="23"/>
        <v>2367239.9999999995</v>
      </c>
      <c r="G293" s="65">
        <f t="shared" si="23"/>
        <v>2148720</v>
      </c>
      <c r="H293" s="65">
        <f t="shared" si="23"/>
        <v>2172839.9999999995</v>
      </c>
      <c r="I293" s="65">
        <f t="shared" si="23"/>
        <v>2279100.0000000005</v>
      </c>
      <c r="J293" s="65">
        <f t="shared" si="23"/>
        <v>2273700</v>
      </c>
      <c r="K293" s="65">
        <f t="shared" si="23"/>
        <v>2137500</v>
      </c>
      <c r="L293" s="65">
        <f t="shared" si="23"/>
        <v>1503711.6</v>
      </c>
      <c r="M293" s="65">
        <f t="shared" si="23"/>
        <v>1455060</v>
      </c>
      <c r="N293" s="161">
        <f t="shared" si="13"/>
        <v>24129231.600000001</v>
      </c>
      <c r="O293" s="227"/>
      <c r="P293" s="204"/>
      <c r="Q293" s="299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">
      <c r="A294" s="160" t="s">
        <v>72</v>
      </c>
      <c r="B294" s="65">
        <f t="shared" ref="B294:M294" si="24">+B217*35</f>
        <v>55965.000000000007</v>
      </c>
      <c r="C294" s="65">
        <f t="shared" si="24"/>
        <v>81235</v>
      </c>
      <c r="D294" s="65">
        <f t="shared" si="24"/>
        <v>32689.999999999996</v>
      </c>
      <c r="E294" s="65">
        <f t="shared" si="24"/>
        <v>51275</v>
      </c>
      <c r="F294" s="65">
        <f t="shared" si="24"/>
        <v>41650</v>
      </c>
      <c r="G294" s="65">
        <f t="shared" si="24"/>
        <v>89530</v>
      </c>
      <c r="H294" s="65">
        <f t="shared" si="24"/>
        <v>48615</v>
      </c>
      <c r="I294" s="65">
        <f t="shared" si="24"/>
        <v>53235</v>
      </c>
      <c r="J294" s="65">
        <f t="shared" si="24"/>
        <v>34965</v>
      </c>
      <c r="K294" s="65">
        <f t="shared" si="24"/>
        <v>53340</v>
      </c>
      <c r="L294" s="65">
        <f t="shared" si="24"/>
        <v>22050</v>
      </c>
      <c r="M294" s="65">
        <f t="shared" si="24"/>
        <v>37310</v>
      </c>
      <c r="N294" s="161">
        <f t="shared" si="13"/>
        <v>601860</v>
      </c>
      <c r="O294" s="227"/>
      <c r="P294" s="204"/>
      <c r="Q294" s="299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">
      <c r="A295" s="160" t="s">
        <v>42</v>
      </c>
      <c r="B295" s="65">
        <f t="shared" ref="B295:M295" si="25">+B218*5</f>
        <v>410755</v>
      </c>
      <c r="C295" s="65">
        <f t="shared" si="25"/>
        <v>394770</v>
      </c>
      <c r="D295" s="65">
        <f t="shared" si="25"/>
        <v>238825</v>
      </c>
      <c r="E295" s="65">
        <f t="shared" si="25"/>
        <v>231580</v>
      </c>
      <c r="F295" s="65">
        <f t="shared" si="25"/>
        <v>237935</v>
      </c>
      <c r="G295" s="65">
        <f t="shared" si="25"/>
        <v>159320</v>
      </c>
      <c r="H295" s="65">
        <f t="shared" si="25"/>
        <v>102360</v>
      </c>
      <c r="I295" s="65">
        <f t="shared" si="25"/>
        <v>51824.999999999964</v>
      </c>
      <c r="J295" s="65">
        <f t="shared" si="25"/>
        <v>72990</v>
      </c>
      <c r="K295" s="65">
        <f t="shared" si="25"/>
        <v>89180</v>
      </c>
      <c r="L295" s="65">
        <f t="shared" si="25"/>
        <v>46222.5</v>
      </c>
      <c r="M295" s="65">
        <f t="shared" si="25"/>
        <v>106605</v>
      </c>
      <c r="N295" s="161">
        <f t="shared" si="13"/>
        <v>2142367.5</v>
      </c>
      <c r="O295" s="227"/>
      <c r="P295" s="204"/>
      <c r="Q295" s="299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">
      <c r="A296" s="160" t="s">
        <v>43</v>
      </c>
      <c r="B296" s="65">
        <f t="shared" ref="B296:M296" si="26">+B219*50</f>
        <v>478150</v>
      </c>
      <c r="C296" s="65">
        <f t="shared" si="26"/>
        <v>1127050</v>
      </c>
      <c r="D296" s="65">
        <f t="shared" si="26"/>
        <v>1034299.9999999981</v>
      </c>
      <c r="E296" s="65">
        <f t="shared" si="26"/>
        <v>852700</v>
      </c>
      <c r="F296" s="65">
        <f t="shared" si="26"/>
        <v>643900.00000000012</v>
      </c>
      <c r="G296" s="65">
        <f t="shared" si="26"/>
        <v>882500</v>
      </c>
      <c r="H296" s="65">
        <f t="shared" si="26"/>
        <v>1177199.9999999998</v>
      </c>
      <c r="I296" s="65">
        <f t="shared" si="26"/>
        <v>694349.99999999977</v>
      </c>
      <c r="J296" s="65">
        <f t="shared" si="26"/>
        <v>899749.9999999993</v>
      </c>
      <c r="K296" s="65">
        <f t="shared" si="26"/>
        <v>381250</v>
      </c>
      <c r="L296" s="65">
        <f t="shared" si="26"/>
        <v>817050</v>
      </c>
      <c r="M296" s="65">
        <f t="shared" si="26"/>
        <v>460700</v>
      </c>
      <c r="N296" s="161">
        <f t="shared" si="13"/>
        <v>9448899.9999999963</v>
      </c>
      <c r="O296" s="227"/>
      <c r="P296" s="204"/>
      <c r="Q296" s="299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">
      <c r="A297" s="160" t="s">
        <v>73</v>
      </c>
      <c r="B297" s="65">
        <f t="shared" ref="B297:M297" si="27">+B220*1.3</f>
        <v>70530.2</v>
      </c>
      <c r="C297" s="65">
        <f t="shared" si="27"/>
        <v>63884.600000000006</v>
      </c>
      <c r="D297" s="65">
        <f t="shared" si="27"/>
        <v>43605.9</v>
      </c>
      <c r="E297" s="65">
        <f t="shared" si="27"/>
        <v>48531.599999999991</v>
      </c>
      <c r="F297" s="65">
        <f t="shared" si="27"/>
        <v>57790.200000000004</v>
      </c>
      <c r="G297" s="65">
        <f t="shared" si="27"/>
        <v>84160.960000000006</v>
      </c>
      <c r="H297" s="65">
        <f t="shared" si="27"/>
        <v>103459.2</v>
      </c>
      <c r="I297" s="65">
        <f t="shared" si="27"/>
        <v>166821.1999999999</v>
      </c>
      <c r="J297" s="65">
        <f t="shared" si="27"/>
        <v>87389.119999999995</v>
      </c>
      <c r="K297" s="65">
        <f t="shared" si="27"/>
        <v>88375.3</v>
      </c>
      <c r="L297" s="65">
        <f t="shared" si="27"/>
        <v>80922.009999999995</v>
      </c>
      <c r="M297" s="65">
        <f t="shared" si="27"/>
        <v>81156.400000000009</v>
      </c>
      <c r="N297" s="161">
        <f t="shared" si="13"/>
        <v>976626.69</v>
      </c>
      <c r="O297" s="227"/>
      <c r="P297" s="204"/>
      <c r="Q297" s="299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">
      <c r="A298" s="160" t="s">
        <v>74</v>
      </c>
      <c r="B298" s="65">
        <f t="shared" ref="B298:M298" si="28">+B221*8</f>
        <v>21080.000000000007</v>
      </c>
      <c r="C298" s="65">
        <f t="shared" si="28"/>
        <v>16960</v>
      </c>
      <c r="D298" s="65">
        <f t="shared" si="28"/>
        <v>3424</v>
      </c>
      <c r="E298" s="65">
        <f t="shared" si="28"/>
        <v>6600</v>
      </c>
      <c r="F298" s="65">
        <f t="shared" si="28"/>
        <v>2320</v>
      </c>
      <c r="G298" s="65">
        <f t="shared" si="28"/>
        <v>4328</v>
      </c>
      <c r="H298" s="65">
        <f t="shared" si="28"/>
        <v>200</v>
      </c>
      <c r="I298" s="65">
        <f t="shared" si="28"/>
        <v>0</v>
      </c>
      <c r="J298" s="65">
        <f t="shared" si="28"/>
        <v>2568</v>
      </c>
      <c r="K298" s="65">
        <f t="shared" si="28"/>
        <v>784</v>
      </c>
      <c r="L298" s="65">
        <f t="shared" si="28"/>
        <v>1072</v>
      </c>
      <c r="M298" s="65">
        <f t="shared" si="28"/>
        <v>3816</v>
      </c>
      <c r="N298" s="161">
        <f t="shared" si="13"/>
        <v>63152.000000000007</v>
      </c>
      <c r="O298" s="227"/>
      <c r="P298" s="204"/>
      <c r="Q298" s="299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">
      <c r="A299" s="160" t="s">
        <v>44</v>
      </c>
      <c r="B299" s="65">
        <f t="shared" ref="B299:M299" si="29">+B222*4.7</f>
        <v>119135.59999999987</v>
      </c>
      <c r="C299" s="65">
        <f t="shared" si="29"/>
        <v>48005.8</v>
      </c>
      <c r="D299" s="65">
        <f t="shared" si="29"/>
        <v>33995.1</v>
      </c>
      <c r="E299" s="65">
        <f t="shared" si="29"/>
        <v>705</v>
      </c>
      <c r="F299" s="65">
        <f t="shared" si="29"/>
        <v>3355.8</v>
      </c>
      <c r="G299" s="65">
        <f t="shared" si="29"/>
        <v>418.3</v>
      </c>
      <c r="H299" s="65">
        <f t="shared" si="29"/>
        <v>1997.5</v>
      </c>
      <c r="I299" s="65">
        <f t="shared" si="29"/>
        <v>752</v>
      </c>
      <c r="J299" s="65">
        <f t="shared" si="29"/>
        <v>2448.7000000000003</v>
      </c>
      <c r="K299" s="65">
        <f t="shared" si="29"/>
        <v>2002.2</v>
      </c>
      <c r="L299" s="65">
        <f t="shared" si="29"/>
        <v>27142.5</v>
      </c>
      <c r="M299" s="65">
        <f t="shared" si="29"/>
        <v>44236.4</v>
      </c>
      <c r="N299" s="161">
        <f t="shared" si="13"/>
        <v>284194.89999999991</v>
      </c>
      <c r="O299" s="227"/>
      <c r="P299" s="204"/>
      <c r="Q299" s="299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4.5" customHeight="1" x14ac:dyDescent="0.4">
      <c r="A300" s="160" t="s">
        <v>109</v>
      </c>
      <c r="B300" s="65">
        <f>+B223</f>
        <v>6384</v>
      </c>
      <c r="C300" s="65">
        <f t="shared" ref="C300:M300" si="30">+C223</f>
        <v>3542</v>
      </c>
      <c r="D300" s="65">
        <f t="shared" si="30"/>
        <v>10485.000000000002</v>
      </c>
      <c r="E300" s="65">
        <f t="shared" si="30"/>
        <v>8899</v>
      </c>
      <c r="F300" s="65">
        <f t="shared" si="30"/>
        <v>5821</v>
      </c>
      <c r="G300" s="65">
        <f t="shared" si="30"/>
        <v>13254</v>
      </c>
      <c r="H300" s="65">
        <f t="shared" si="30"/>
        <v>18782.999999999953</v>
      </c>
      <c r="I300" s="65">
        <f t="shared" si="30"/>
        <v>8691.5</v>
      </c>
      <c r="J300" s="65">
        <f t="shared" si="30"/>
        <v>13942.713665147157</v>
      </c>
      <c r="K300" s="65">
        <f t="shared" si="30"/>
        <v>7364.5</v>
      </c>
      <c r="L300" s="65">
        <f t="shared" si="30"/>
        <v>14923.5</v>
      </c>
      <c r="M300" s="65">
        <f t="shared" si="30"/>
        <v>8124</v>
      </c>
      <c r="N300" s="161">
        <f t="shared" ref="N300:N307" si="31">SUM(B300:M300)</f>
        <v>120214.21366514711</v>
      </c>
      <c r="O300" s="227"/>
      <c r="P300" s="204"/>
      <c r="Q300" s="299"/>
      <c r="R300" s="180"/>
      <c r="S300" s="180"/>
      <c r="T300" s="180"/>
      <c r="U300" s="181"/>
      <c r="V300" s="181"/>
      <c r="W300" s="181"/>
      <c r="X300" s="182"/>
      <c r="Y300" s="182"/>
      <c r="Z300" s="182"/>
      <c r="AA300" s="181"/>
      <c r="AB300" s="165"/>
      <c r="AC300" s="165"/>
      <c r="AD300" s="165"/>
      <c r="AE300" s="165"/>
      <c r="AF300" s="165"/>
      <c r="AG300" s="165"/>
    </row>
    <row r="301" spans="1:33" ht="34.5" customHeight="1" x14ac:dyDescent="0.4">
      <c r="A301" s="160" t="s">
        <v>110</v>
      </c>
      <c r="B301" s="65">
        <f>+B224*35</f>
        <v>42209.999999999993</v>
      </c>
      <c r="C301" s="65">
        <f t="shared" ref="C301:M301" si="32">+C224*35</f>
        <v>24465</v>
      </c>
      <c r="D301" s="65">
        <f t="shared" si="32"/>
        <v>26845</v>
      </c>
      <c r="E301" s="65">
        <f t="shared" si="32"/>
        <v>26320</v>
      </c>
      <c r="F301" s="65">
        <f t="shared" si="32"/>
        <v>16380</v>
      </c>
      <c r="G301" s="65">
        <f t="shared" si="32"/>
        <v>31325</v>
      </c>
      <c r="H301" s="65">
        <f t="shared" si="32"/>
        <v>21770</v>
      </c>
      <c r="I301" s="65">
        <f t="shared" si="32"/>
        <v>29295</v>
      </c>
      <c r="J301" s="65">
        <f t="shared" si="32"/>
        <v>134435</v>
      </c>
      <c r="K301" s="65">
        <f t="shared" si="32"/>
        <v>30030</v>
      </c>
      <c r="L301" s="65">
        <f t="shared" si="32"/>
        <v>17640</v>
      </c>
      <c r="M301" s="65">
        <f t="shared" si="32"/>
        <v>35735</v>
      </c>
      <c r="N301" s="161">
        <f t="shared" si="31"/>
        <v>436450</v>
      </c>
      <c r="O301" s="227"/>
      <c r="P301" s="204"/>
      <c r="Q301" s="299"/>
      <c r="R301" s="180"/>
      <c r="S301" s="180"/>
      <c r="T301" s="180"/>
      <c r="U301" s="181"/>
      <c r="V301" s="181"/>
      <c r="W301" s="181"/>
      <c r="X301" s="182"/>
      <c r="Y301" s="182"/>
      <c r="Z301" s="182"/>
      <c r="AA301" s="181"/>
      <c r="AB301" s="165"/>
      <c r="AC301" s="165"/>
      <c r="AD301" s="165"/>
      <c r="AE301" s="165"/>
      <c r="AF301" s="165"/>
      <c r="AG301" s="165"/>
    </row>
    <row r="302" spans="1:33" ht="34.5" customHeight="1" x14ac:dyDescent="0.4">
      <c r="A302" s="160" t="s">
        <v>111</v>
      </c>
      <c r="B302" s="65">
        <f>+B225*20</f>
        <v>12020</v>
      </c>
      <c r="C302" s="65">
        <f t="shared" ref="C302:M302" si="33">+C225*20</f>
        <v>7079.9999999999991</v>
      </c>
      <c r="D302" s="65">
        <f t="shared" si="33"/>
        <v>17939.999999999996</v>
      </c>
      <c r="E302" s="65">
        <f t="shared" si="33"/>
        <v>1740</v>
      </c>
      <c r="F302" s="65">
        <f t="shared" si="33"/>
        <v>1280</v>
      </c>
      <c r="G302" s="65">
        <f t="shared" si="33"/>
        <v>19959.999999999996</v>
      </c>
      <c r="H302" s="65">
        <f t="shared" si="33"/>
        <v>104192</v>
      </c>
      <c r="I302" s="65">
        <f t="shared" si="33"/>
        <v>17388.000000000015</v>
      </c>
      <c r="J302" s="65">
        <f t="shared" si="33"/>
        <v>1132</v>
      </c>
      <c r="K302" s="65">
        <f t="shared" si="33"/>
        <v>36760</v>
      </c>
      <c r="L302" s="65">
        <f t="shared" si="33"/>
        <v>37640</v>
      </c>
      <c r="M302" s="65">
        <f t="shared" si="33"/>
        <v>29760</v>
      </c>
      <c r="N302" s="161">
        <f t="shared" si="31"/>
        <v>286892</v>
      </c>
      <c r="O302" s="227"/>
      <c r="P302" s="204"/>
      <c r="Q302" s="299"/>
      <c r="R302" s="180"/>
      <c r="S302" s="180"/>
      <c r="T302" s="180"/>
      <c r="U302" s="181"/>
      <c r="V302" s="181"/>
      <c r="W302" s="181"/>
      <c r="X302" s="182"/>
      <c r="Y302" s="182"/>
      <c r="Z302" s="182"/>
      <c r="AA302" s="181"/>
      <c r="AB302" s="165"/>
      <c r="AC302" s="165"/>
      <c r="AD302" s="165"/>
      <c r="AE302" s="165"/>
      <c r="AF302" s="165"/>
      <c r="AG302" s="165"/>
    </row>
    <row r="303" spans="1:33" ht="34.5" customHeight="1" x14ac:dyDescent="0.4">
      <c r="A303" s="160" t="s">
        <v>112</v>
      </c>
      <c r="B303" s="65">
        <f>+B226*3</f>
        <v>6680.9999999999891</v>
      </c>
      <c r="C303" s="65">
        <f t="shared" ref="C303:M303" si="34">+C226*3</f>
        <v>2523</v>
      </c>
      <c r="D303" s="65">
        <f t="shared" si="34"/>
        <v>2202</v>
      </c>
      <c r="E303" s="65">
        <f t="shared" si="34"/>
        <v>3291</v>
      </c>
      <c r="F303" s="65">
        <f t="shared" si="34"/>
        <v>2826.5</v>
      </c>
      <c r="G303" s="65">
        <f t="shared" si="34"/>
        <v>5724</v>
      </c>
      <c r="H303" s="65">
        <f t="shared" si="34"/>
        <v>2712</v>
      </c>
      <c r="I303" s="65">
        <f t="shared" si="34"/>
        <v>4686</v>
      </c>
      <c r="J303" s="65">
        <f t="shared" si="34"/>
        <v>2448</v>
      </c>
      <c r="K303" s="65">
        <f t="shared" si="34"/>
        <v>2715</v>
      </c>
      <c r="L303" s="65">
        <f t="shared" si="34"/>
        <v>3222</v>
      </c>
      <c r="M303" s="65">
        <f t="shared" si="34"/>
        <v>2595</v>
      </c>
      <c r="N303" s="161">
        <f t="shared" si="31"/>
        <v>41625.499999999985</v>
      </c>
      <c r="O303" s="227"/>
      <c r="P303" s="204"/>
      <c r="Q303" s="299"/>
      <c r="R303" s="180"/>
      <c r="S303" s="180"/>
      <c r="T303" s="180"/>
      <c r="U303" s="181"/>
      <c r="V303" s="181"/>
      <c r="W303" s="181"/>
      <c r="X303" s="182"/>
      <c r="Y303" s="182"/>
      <c r="Z303" s="182"/>
      <c r="AA303" s="181"/>
      <c r="AB303" s="165"/>
      <c r="AC303" s="165"/>
      <c r="AD303" s="165"/>
      <c r="AE303" s="165"/>
      <c r="AF303" s="165"/>
      <c r="AG303" s="165"/>
    </row>
    <row r="304" spans="1:33" ht="34.5" customHeight="1" x14ac:dyDescent="0.4">
      <c r="A304" s="160" t="s">
        <v>113</v>
      </c>
      <c r="B304" s="65">
        <f>+B227*8</f>
        <v>2512</v>
      </c>
      <c r="C304" s="65">
        <f t="shared" ref="C304:M304" si="35">+C227*8</f>
        <v>360</v>
      </c>
      <c r="D304" s="65">
        <f t="shared" si="35"/>
        <v>20344.000000000004</v>
      </c>
      <c r="E304" s="65">
        <f t="shared" si="35"/>
        <v>32096</v>
      </c>
      <c r="F304" s="65">
        <f t="shared" si="35"/>
        <v>10912.000000000002</v>
      </c>
      <c r="G304" s="65">
        <f t="shared" si="35"/>
        <v>329743.99999999965</v>
      </c>
      <c r="H304" s="65">
        <f t="shared" si="35"/>
        <v>446776.00000000006</v>
      </c>
      <c r="I304" s="65">
        <f>+I227*8</f>
        <v>119024.00000000003</v>
      </c>
      <c r="J304" s="65">
        <f t="shared" si="35"/>
        <v>100328</v>
      </c>
      <c r="K304" s="65">
        <f t="shared" si="35"/>
        <v>50032</v>
      </c>
      <c r="L304" s="65">
        <f t="shared" si="35"/>
        <v>22848</v>
      </c>
      <c r="M304" s="65">
        <f t="shared" si="35"/>
        <v>1136</v>
      </c>
      <c r="N304" s="161">
        <f t="shared" si="31"/>
        <v>1136111.9999999998</v>
      </c>
      <c r="O304" s="227"/>
      <c r="P304" s="204"/>
      <c r="Q304" s="299"/>
      <c r="R304" s="180"/>
      <c r="S304" s="180"/>
      <c r="T304" s="180"/>
      <c r="U304" s="181"/>
      <c r="V304" s="181"/>
      <c r="W304" s="181"/>
      <c r="X304" s="182"/>
      <c r="Y304" s="182"/>
      <c r="Z304" s="182"/>
      <c r="AA304" s="181"/>
      <c r="AB304" s="165"/>
      <c r="AC304" s="165"/>
      <c r="AD304" s="165"/>
      <c r="AE304" s="165"/>
      <c r="AF304" s="165"/>
      <c r="AG304" s="165"/>
    </row>
    <row r="305" spans="1:33" ht="34.5" customHeight="1" x14ac:dyDescent="0.4">
      <c r="A305" s="160" t="s">
        <v>114</v>
      </c>
      <c r="B305" s="65">
        <f>+B228*150</f>
        <v>631650</v>
      </c>
      <c r="C305" s="65">
        <f t="shared" ref="C305:M305" si="36">+C228*150</f>
        <v>1082100.0000000002</v>
      </c>
      <c r="D305" s="65">
        <f t="shared" si="36"/>
        <v>931799.99999999988</v>
      </c>
      <c r="E305" s="65">
        <f t="shared" si="36"/>
        <v>719250</v>
      </c>
      <c r="F305" s="65">
        <f t="shared" si="36"/>
        <v>1021500</v>
      </c>
      <c r="G305" s="65">
        <f t="shared" si="36"/>
        <v>1058100</v>
      </c>
      <c r="H305" s="65">
        <f t="shared" si="36"/>
        <v>487575</v>
      </c>
      <c r="I305" s="65">
        <f t="shared" si="36"/>
        <v>584250.00000000012</v>
      </c>
      <c r="J305" s="65">
        <f t="shared" si="36"/>
        <v>1111650</v>
      </c>
      <c r="K305" s="65">
        <f t="shared" si="36"/>
        <v>456000</v>
      </c>
      <c r="L305" s="65">
        <f t="shared" si="36"/>
        <v>506218.5</v>
      </c>
      <c r="M305" s="65">
        <f t="shared" si="36"/>
        <v>901800</v>
      </c>
      <c r="N305" s="161">
        <f t="shared" si="31"/>
        <v>9491893.5</v>
      </c>
      <c r="O305" s="227"/>
      <c r="P305" s="204"/>
      <c r="Q305" s="299"/>
      <c r="R305" s="180"/>
      <c r="S305" s="180"/>
      <c r="T305" s="180"/>
      <c r="U305" s="181"/>
      <c r="V305" s="181"/>
      <c r="W305" s="181"/>
      <c r="X305" s="182"/>
      <c r="Y305" s="182"/>
      <c r="Z305" s="182"/>
      <c r="AA305" s="181"/>
      <c r="AB305" s="165"/>
      <c r="AC305" s="165"/>
      <c r="AD305" s="165"/>
      <c r="AE305" s="165"/>
      <c r="AF305" s="165"/>
      <c r="AG305" s="165"/>
    </row>
    <row r="306" spans="1:33" ht="34.5" customHeight="1" x14ac:dyDescent="0.4">
      <c r="A306" s="160" t="s">
        <v>115</v>
      </c>
      <c r="B306" s="65">
        <f>+B229</f>
        <v>65</v>
      </c>
      <c r="C306" s="65">
        <f>+C229</f>
        <v>16</v>
      </c>
      <c r="D306" s="65">
        <f t="shared" ref="D306:M306" si="37">+D229</f>
        <v>23</v>
      </c>
      <c r="E306" s="65">
        <f t="shared" si="37"/>
        <v>0</v>
      </c>
      <c r="F306" s="65">
        <f t="shared" si="37"/>
        <v>11</v>
      </c>
      <c r="G306" s="65">
        <f t="shared" si="37"/>
        <v>69</v>
      </c>
      <c r="H306" s="65">
        <f t="shared" si="37"/>
        <v>1814.9999999999995</v>
      </c>
      <c r="I306" s="65">
        <f t="shared" si="37"/>
        <v>590.5999999999998</v>
      </c>
      <c r="J306" s="65">
        <f t="shared" si="37"/>
        <v>698.99999999999989</v>
      </c>
      <c r="K306" s="65">
        <f t="shared" si="37"/>
        <v>2547</v>
      </c>
      <c r="L306" s="65">
        <f t="shared" si="37"/>
        <v>360.5</v>
      </c>
      <c r="M306" s="65">
        <f t="shared" si="37"/>
        <v>525</v>
      </c>
      <c r="N306" s="161">
        <f t="shared" si="31"/>
        <v>6721.0999999999995</v>
      </c>
      <c r="O306" s="227"/>
      <c r="P306" s="204"/>
      <c r="Q306" s="299"/>
      <c r="R306" s="180"/>
      <c r="S306" s="180"/>
      <c r="T306" s="180"/>
      <c r="U306" s="181"/>
      <c r="V306" s="181"/>
      <c r="W306" s="181"/>
      <c r="X306" s="182"/>
      <c r="Y306" s="182"/>
      <c r="Z306" s="182"/>
      <c r="AA306" s="181"/>
      <c r="AB306" s="165"/>
      <c r="AC306" s="165"/>
      <c r="AD306" s="165"/>
      <c r="AE306" s="165"/>
      <c r="AF306" s="165"/>
      <c r="AG306" s="165"/>
    </row>
    <row r="307" spans="1:33" ht="34.5" customHeight="1" x14ac:dyDescent="0.4">
      <c r="A307" s="160" t="s">
        <v>116</v>
      </c>
      <c r="B307" s="65">
        <f>+B230*15</f>
        <v>75179.999999999985</v>
      </c>
      <c r="C307" s="65">
        <f t="shared" ref="C307:M307" si="38">+C230*15</f>
        <v>148425</v>
      </c>
      <c r="D307" s="65">
        <f t="shared" si="38"/>
        <v>297149.99999999953</v>
      </c>
      <c r="E307" s="65">
        <f t="shared" si="38"/>
        <v>108360</v>
      </c>
      <c r="F307" s="65">
        <f t="shared" si="38"/>
        <v>108210.00000000001</v>
      </c>
      <c r="G307" s="65">
        <f t="shared" si="38"/>
        <v>141315</v>
      </c>
      <c r="H307" s="65">
        <f t="shared" si="38"/>
        <v>123660</v>
      </c>
      <c r="I307" s="65">
        <f t="shared" si="38"/>
        <v>494064.00000000041</v>
      </c>
      <c r="J307" s="65">
        <f t="shared" si="38"/>
        <v>211515.00000000003</v>
      </c>
      <c r="K307" s="65">
        <f t="shared" si="38"/>
        <v>79860</v>
      </c>
      <c r="L307" s="65">
        <f t="shared" si="38"/>
        <v>169065</v>
      </c>
      <c r="M307" s="65">
        <f t="shared" si="38"/>
        <v>44310</v>
      </c>
      <c r="N307" s="161">
        <f t="shared" si="31"/>
        <v>2001114</v>
      </c>
      <c r="O307" s="227"/>
      <c r="P307" s="204"/>
      <c r="Q307" s="299"/>
      <c r="R307" s="180"/>
      <c r="S307" s="180"/>
      <c r="T307" s="180"/>
      <c r="U307" s="181"/>
      <c r="V307" s="181"/>
      <c r="W307" s="181"/>
      <c r="X307" s="182"/>
      <c r="Y307" s="182"/>
      <c r="Z307" s="182"/>
      <c r="AA307" s="181"/>
      <c r="AB307" s="165"/>
      <c r="AC307" s="165"/>
      <c r="AD307" s="165"/>
      <c r="AE307" s="165"/>
      <c r="AF307" s="165"/>
      <c r="AG307" s="165"/>
    </row>
    <row r="308" spans="1:33" ht="34.5" customHeight="1" x14ac:dyDescent="0.4">
      <c r="A308" s="160" t="s">
        <v>45</v>
      </c>
      <c r="B308" s="65">
        <f t="shared" ref="B308:M308" si="39">+B231*0.6</f>
        <v>2089834.8000000031</v>
      </c>
      <c r="C308" s="65">
        <f t="shared" si="39"/>
        <v>2184873.5999999996</v>
      </c>
      <c r="D308" s="65">
        <f t="shared" si="39"/>
        <v>2222930.9999999995</v>
      </c>
      <c r="E308" s="65">
        <f t="shared" si="39"/>
        <v>2369267.4</v>
      </c>
      <c r="F308" s="65">
        <f t="shared" si="39"/>
        <v>2385539.3999999994</v>
      </c>
      <c r="G308" s="65">
        <f t="shared" si="39"/>
        <v>2640995.4000000004</v>
      </c>
      <c r="H308" s="65">
        <f t="shared" si="39"/>
        <v>2568846</v>
      </c>
      <c r="I308" s="65">
        <f t="shared" si="39"/>
        <v>2525324.4</v>
      </c>
      <c r="J308" s="65">
        <f t="shared" si="39"/>
        <v>2159528.4</v>
      </c>
      <c r="K308" s="65">
        <f t="shared" si="39"/>
        <v>2071467</v>
      </c>
      <c r="L308" s="65">
        <f t="shared" si="39"/>
        <v>1649556.5999999999</v>
      </c>
      <c r="M308" s="65">
        <f t="shared" si="39"/>
        <v>2324735.4</v>
      </c>
      <c r="N308" s="161">
        <f t="shared" si="10"/>
        <v>27192899.400000002</v>
      </c>
      <c r="O308" s="227"/>
      <c r="P308" s="204"/>
      <c r="Q308" s="299"/>
      <c r="R308" s="180"/>
      <c r="S308" s="180"/>
      <c r="T308" s="180"/>
      <c r="U308" s="181"/>
      <c r="V308" s="181"/>
      <c r="W308" s="181"/>
      <c r="X308" s="182"/>
      <c r="Y308" s="182"/>
      <c r="Z308" s="182"/>
      <c r="AA308" s="181"/>
      <c r="AB308" s="165"/>
      <c r="AC308" s="165"/>
      <c r="AD308" s="165"/>
      <c r="AE308" s="165"/>
      <c r="AF308" s="165"/>
      <c r="AG308" s="165"/>
    </row>
    <row r="309" spans="1:33" ht="34.5" customHeight="1" x14ac:dyDescent="0.4">
      <c r="A309" s="160" t="s">
        <v>75</v>
      </c>
      <c r="B309" s="65">
        <f t="shared" ref="B309:M309" si="40">+B232*9</f>
        <v>1359224.9999999998</v>
      </c>
      <c r="C309" s="65">
        <f t="shared" si="40"/>
        <v>1450836.0000000002</v>
      </c>
      <c r="D309" s="65">
        <f t="shared" si="40"/>
        <v>1697903.9999999998</v>
      </c>
      <c r="E309" s="65">
        <f t="shared" si="40"/>
        <v>3222459</v>
      </c>
      <c r="F309" s="65">
        <f t="shared" si="40"/>
        <v>3252653.9999999995</v>
      </c>
      <c r="G309" s="65">
        <f t="shared" si="40"/>
        <v>1978866</v>
      </c>
      <c r="H309" s="65">
        <f t="shared" si="40"/>
        <v>2261195.9999999995</v>
      </c>
      <c r="I309" s="65">
        <f t="shared" si="40"/>
        <v>4572135.1450990383</v>
      </c>
      <c r="J309" s="65">
        <f t="shared" si="40"/>
        <v>1842560.9999999998</v>
      </c>
      <c r="K309" s="65">
        <f t="shared" si="40"/>
        <v>1261952.0999999999</v>
      </c>
      <c r="L309" s="65">
        <f t="shared" si="40"/>
        <v>955700.54999999993</v>
      </c>
      <c r="M309" s="65">
        <f t="shared" si="40"/>
        <v>1610982</v>
      </c>
      <c r="N309" s="161">
        <f t="shared" si="10"/>
        <v>25466470.795099039</v>
      </c>
      <c r="O309" s="227"/>
      <c r="P309" s="204"/>
      <c r="Q309" s="299"/>
      <c r="R309" s="180"/>
      <c r="S309" s="180"/>
      <c r="T309" s="180"/>
      <c r="U309" s="181"/>
      <c r="V309" s="181"/>
      <c r="W309" s="181"/>
      <c r="X309" s="182"/>
      <c r="Y309" s="182"/>
      <c r="Z309" s="182"/>
      <c r="AA309" s="181"/>
      <c r="AB309" s="165"/>
      <c r="AC309" s="165"/>
      <c r="AD309" s="165"/>
      <c r="AE309" s="165"/>
      <c r="AF309" s="165"/>
      <c r="AG309" s="165"/>
    </row>
    <row r="310" spans="1:33" ht="33.75" customHeight="1" thickBot="1" x14ac:dyDescent="0.45">
      <c r="A310" s="321" t="s">
        <v>46</v>
      </c>
      <c r="B310" s="322">
        <f t="shared" ref="B310:M310" si="41">SUM(B248:B309)</f>
        <v>12509289.999999998</v>
      </c>
      <c r="C310" s="322">
        <f t="shared" si="41"/>
        <v>14362296.199999999</v>
      </c>
      <c r="D310" s="322">
        <f t="shared" si="41"/>
        <v>13376574.999999998</v>
      </c>
      <c r="E310" s="322">
        <f t="shared" si="41"/>
        <v>15736540.6</v>
      </c>
      <c r="F310" s="322">
        <f t="shared" si="41"/>
        <v>16205465.899999999</v>
      </c>
      <c r="G310" s="322">
        <f t="shared" si="41"/>
        <v>14818976.260000002</v>
      </c>
      <c r="H310" s="322">
        <f t="shared" si="41"/>
        <v>14465928.499999998</v>
      </c>
      <c r="I310" s="322">
        <f t="shared" si="41"/>
        <v>17601888.845099039</v>
      </c>
      <c r="J310" s="322">
        <f t="shared" si="41"/>
        <v>15755460.833665144</v>
      </c>
      <c r="K310" s="322">
        <f t="shared" si="41"/>
        <v>10470637.299999999</v>
      </c>
      <c r="L310" s="322">
        <f t="shared" si="41"/>
        <v>9057581.6400000006</v>
      </c>
      <c r="M310" s="322">
        <f t="shared" si="41"/>
        <v>11262083.600000001</v>
      </c>
      <c r="N310" s="323">
        <f>SUM(N248:N309)</f>
        <v>165622724.67876416</v>
      </c>
      <c r="O310" s="227"/>
      <c r="P310" s="204"/>
      <c r="Q310" s="299"/>
      <c r="R310" s="180"/>
      <c r="S310" s="180"/>
      <c r="T310" s="180"/>
      <c r="U310" s="171"/>
      <c r="V310" s="171"/>
      <c r="W310" s="171"/>
      <c r="X310" s="173"/>
      <c r="Y310" s="173"/>
      <c r="Z310" s="173"/>
      <c r="AA310" s="313"/>
    </row>
    <row r="311" spans="1:33" s="166" customFormat="1" ht="31.5" x14ac:dyDescent="0.5">
      <c r="A311" s="436" t="s">
        <v>318</v>
      </c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308"/>
      <c r="P311" s="204"/>
      <c r="Q311" s="185"/>
      <c r="R311" s="186"/>
      <c r="S311" s="186"/>
      <c r="T311" s="186"/>
      <c r="U311" s="185"/>
      <c r="V311" s="185"/>
      <c r="W311" s="185"/>
      <c r="X311" s="187"/>
      <c r="Y311" s="187"/>
      <c r="Z311" s="187"/>
      <c r="AA311" s="317"/>
      <c r="AB311" s="202"/>
      <c r="AC311" s="202"/>
      <c r="AD311" s="150"/>
    </row>
    <row r="312" spans="1:33" s="166" customFormat="1" ht="31.5" x14ac:dyDescent="0.5">
      <c r="A312" s="436" t="s">
        <v>319</v>
      </c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308"/>
      <c r="P312" s="204"/>
      <c r="Q312" s="185"/>
      <c r="R312" s="186"/>
      <c r="S312" s="186"/>
      <c r="T312" s="186"/>
      <c r="U312" s="185"/>
      <c r="V312" s="185"/>
      <c r="W312" s="185"/>
      <c r="X312" s="187"/>
      <c r="Y312" s="187"/>
      <c r="Z312" s="187"/>
      <c r="AA312" s="317"/>
      <c r="AB312" s="202"/>
      <c r="AC312" s="202"/>
      <c r="AD312" s="150"/>
    </row>
    <row r="313" spans="1:33" s="166" customFormat="1" ht="31.5" x14ac:dyDescent="0.5">
      <c r="A313" s="436" t="s">
        <v>320</v>
      </c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308"/>
      <c r="P313" s="204"/>
      <c r="Q313" s="185"/>
      <c r="R313" s="186"/>
      <c r="S313" s="186"/>
      <c r="T313" s="186"/>
      <c r="U313" s="185"/>
      <c r="V313" s="185"/>
      <c r="W313" s="185"/>
      <c r="X313" s="187"/>
      <c r="Y313" s="187"/>
      <c r="Z313" s="187"/>
      <c r="AA313" s="317"/>
      <c r="AB313" s="202"/>
      <c r="AC313" s="202"/>
      <c r="AD313" s="150"/>
    </row>
    <row r="314" spans="1:33" customFormat="1" x14ac:dyDescent="0.4">
      <c r="A314" s="177"/>
      <c r="B314" s="174"/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74"/>
      <c r="N314" s="174"/>
      <c r="O314" s="312"/>
      <c r="P314" s="204"/>
      <c r="Q314" s="185"/>
      <c r="R314" s="183"/>
      <c r="S314" s="183"/>
      <c r="T314" s="183"/>
      <c r="U314" s="175"/>
      <c r="V314" s="175"/>
      <c r="W314" s="175"/>
      <c r="X314" s="184"/>
      <c r="Y314" s="184"/>
      <c r="Z314" s="184"/>
      <c r="AA314" s="316"/>
      <c r="AB314" s="199"/>
      <c r="AC314" s="200"/>
      <c r="AD314" s="149"/>
    </row>
    <row r="315" spans="1:33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308"/>
      <c r="P315" s="309"/>
      <c r="Q315" s="299"/>
      <c r="R315" s="172"/>
      <c r="S315" s="172"/>
      <c r="T315" s="172"/>
      <c r="U315" s="171"/>
      <c r="V315" s="171"/>
      <c r="W315" s="171"/>
      <c r="X315" s="173"/>
      <c r="Y315" s="173"/>
      <c r="Z315" s="173"/>
      <c r="AA315" s="313"/>
    </row>
    <row r="316" spans="1:33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308"/>
      <c r="P316" s="309"/>
      <c r="Q316" s="205"/>
      <c r="R316" s="172"/>
      <c r="S316" s="172"/>
    </row>
    <row r="317" spans="1:33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308"/>
      <c r="P317" s="309"/>
      <c r="Q317" s="205"/>
      <c r="R317" s="172"/>
      <c r="S317" s="172"/>
    </row>
    <row r="318" spans="1:33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308"/>
      <c r="P318" s="309"/>
      <c r="Q318" s="205"/>
      <c r="R318" s="172"/>
      <c r="S318" s="172"/>
    </row>
    <row r="319" spans="1:33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308"/>
      <c r="P319" s="309"/>
      <c r="Q319" s="205"/>
      <c r="R319" s="172"/>
      <c r="S319" s="172"/>
    </row>
    <row r="320" spans="1:33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308"/>
      <c r="P320" s="309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308"/>
      <c r="P321" s="309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308"/>
      <c r="P322" s="309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308"/>
      <c r="P323" s="309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308"/>
      <c r="P324" s="309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308"/>
      <c r="P325" s="309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308"/>
      <c r="P326" s="309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308"/>
      <c r="P327" s="309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308"/>
      <c r="P328" s="309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308"/>
      <c r="P329" s="309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308"/>
      <c r="P330" s="309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308"/>
      <c r="P331" s="309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308"/>
      <c r="P332" s="309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308"/>
      <c r="P333" s="309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308"/>
      <c r="P334" s="309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308"/>
      <c r="P335" s="309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308"/>
      <c r="P336" s="309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308"/>
      <c r="P337" s="309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308"/>
      <c r="P338" s="309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308"/>
      <c r="P339" s="309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308"/>
      <c r="P340" s="309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308"/>
      <c r="P341" s="309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308"/>
      <c r="P342" s="309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308"/>
      <c r="P343" s="309"/>
      <c r="Q343" s="205"/>
      <c r="R343" s="172"/>
      <c r="S343" s="172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308"/>
      <c r="P344" s="309"/>
      <c r="Q344" s="205"/>
      <c r="R344" s="172"/>
      <c r="S344" s="172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308"/>
      <c r="P345" s="309"/>
      <c r="Q345" s="205"/>
      <c r="R345" s="172"/>
      <c r="S345" s="172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308"/>
      <c r="P346" s="309"/>
      <c r="Q346" s="205"/>
      <c r="R346" s="172"/>
      <c r="S346" s="172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308"/>
      <c r="P347" s="309"/>
      <c r="Q347" s="205"/>
      <c r="R347" s="172"/>
      <c r="S347" s="172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308"/>
      <c r="P348" s="309"/>
      <c r="Q348" s="205"/>
      <c r="R348" s="172"/>
      <c r="S348" s="172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308"/>
      <c r="P349" s="309"/>
      <c r="Q349" s="205"/>
      <c r="R349" s="172"/>
      <c r="S349" s="172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308"/>
      <c r="P350" s="309"/>
      <c r="Q350" s="205"/>
      <c r="R350" s="172"/>
      <c r="S350" s="172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308"/>
      <c r="P351" s="309"/>
      <c r="Q351" s="205"/>
      <c r="R351" s="172"/>
      <c r="S351" s="172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308"/>
      <c r="P352" s="309"/>
      <c r="Q352" s="205"/>
      <c r="R352" s="172"/>
      <c r="S352" s="172"/>
    </row>
    <row r="353" spans="1:14" x14ac:dyDescent="0.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</row>
    <row r="354" spans="1:14" x14ac:dyDescent="0.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</row>
    <row r="355" spans="1:14" x14ac:dyDescent="0.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</row>
    <row r="356" spans="1:14" x14ac:dyDescent="0.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</row>
    <row r="357" spans="1:14" x14ac:dyDescent="0.4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</row>
    <row r="358" spans="1:14" x14ac:dyDescent="0.4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</row>
    <row r="359" spans="1:14" x14ac:dyDescent="0.4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</row>
    <row r="360" spans="1:14" x14ac:dyDescent="0.4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</row>
    <row r="361" spans="1:14" x14ac:dyDescent="0.4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</row>
    <row r="362" spans="1:14" x14ac:dyDescent="0.4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</row>
  </sheetData>
  <sheetProtection formatCells="0" formatColumns="0" formatRows="0" insertColumns="0" insertRows="0" insertHyperlinks="0" deleteColumns="0" deleteRows="0" sort="0" autoFilter="0" pivotTables="0"/>
  <mergeCells count="10">
    <mergeCell ref="A166:N166"/>
    <mergeCell ref="A167:N167"/>
    <mergeCell ref="A243:N243"/>
    <mergeCell ref="A244:N244"/>
    <mergeCell ref="A8:N8"/>
    <mergeCell ref="A9:N9"/>
    <mergeCell ref="A88:N88"/>
    <mergeCell ref="A89:N89"/>
    <mergeCell ref="G157:N158"/>
    <mergeCell ref="A158:F158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9399-1B29-4383-92E6-ABD15C5AEE21}">
  <dimension ref="A1:AG356"/>
  <sheetViews>
    <sheetView topLeftCell="A227" zoomScale="40" zoomScaleNormal="40" workbookViewId="0">
      <selection activeCell="P235" sqref="P235"/>
    </sheetView>
  </sheetViews>
  <sheetFormatPr baseColWidth="10" defaultRowHeight="26.25" x14ac:dyDescent="0.4"/>
  <cols>
    <col min="1" max="1" width="32.28515625" style="164" customWidth="1"/>
    <col min="2" max="2" width="28.42578125" style="164" customWidth="1"/>
    <col min="3" max="3" width="24.28515625" style="164" customWidth="1"/>
    <col min="4" max="4" width="25.28515625" style="164" customWidth="1"/>
    <col min="5" max="5" width="25.42578125" style="164" customWidth="1"/>
    <col min="6" max="6" width="24.7109375" style="164" customWidth="1"/>
    <col min="7" max="7" width="26.7109375" style="164" customWidth="1"/>
    <col min="8" max="8" width="27" style="164" customWidth="1"/>
    <col min="9" max="9" width="28.140625" style="164" customWidth="1"/>
    <col min="10" max="10" width="26.140625" style="164" customWidth="1"/>
    <col min="11" max="11" width="27.140625" style="164" customWidth="1"/>
    <col min="12" max="12" width="28.7109375" style="164" customWidth="1"/>
    <col min="13" max="13" width="28" style="164" customWidth="1"/>
    <col min="14" max="14" width="34.42578125" style="164" customWidth="1"/>
    <col min="15" max="15" width="27.85546875" style="303" customWidth="1"/>
    <col min="16" max="16" width="28.5703125" style="304" customWidth="1"/>
    <col min="17" max="17" width="21.5703125" style="305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308"/>
      <c r="P1" s="309"/>
      <c r="Q1" s="205"/>
      <c r="R1" s="172"/>
      <c r="S1" s="172"/>
      <c r="T1" s="172"/>
      <c r="X1" s="173"/>
      <c r="Y1" s="173"/>
      <c r="Z1" s="173"/>
      <c r="AA1" s="313"/>
      <c r="AB1" s="313"/>
      <c r="AC1" s="313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308"/>
      <c r="P2" s="309"/>
      <c r="Q2" s="205"/>
      <c r="R2" s="172"/>
      <c r="S2" s="172"/>
      <c r="T2" s="172"/>
      <c r="X2" s="173"/>
      <c r="Y2" s="173"/>
      <c r="Z2" s="173"/>
      <c r="AA2" s="313"/>
      <c r="AB2" s="313"/>
      <c r="AC2" s="313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308"/>
      <c r="P3" s="309"/>
      <c r="Q3" s="205"/>
      <c r="R3" s="172"/>
      <c r="S3" s="172"/>
      <c r="T3" s="172"/>
      <c r="X3" s="173"/>
      <c r="Y3" s="173"/>
      <c r="Z3" s="173"/>
      <c r="AA3" s="313"/>
      <c r="AB3" s="313"/>
      <c r="AC3" s="313"/>
    </row>
    <row r="4" spans="1:29" s="171" customFormat="1" x14ac:dyDescent="0.4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308"/>
      <c r="P4" s="309"/>
      <c r="Q4" s="205"/>
      <c r="R4" s="172"/>
      <c r="S4" s="172"/>
      <c r="T4" s="172"/>
      <c r="X4" s="173"/>
      <c r="Y4" s="173"/>
      <c r="Z4" s="173"/>
      <c r="AA4" s="313"/>
      <c r="AB4" s="313"/>
      <c r="AC4" s="313"/>
    </row>
    <row r="5" spans="1:29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29" ht="17.100000000000001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308"/>
      <c r="P6" s="309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313"/>
    </row>
    <row r="7" spans="1:29" ht="18.75" customHeight="1" x14ac:dyDescent="0.4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56"/>
      <c r="O7" s="308"/>
      <c r="P7" s="309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313"/>
    </row>
    <row r="8" spans="1:29" ht="33.75" x14ac:dyDescent="0.5">
      <c r="A8" s="487" t="s">
        <v>308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308"/>
      <c r="P8" s="309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313"/>
    </row>
    <row r="9" spans="1:29" x14ac:dyDescent="0.4">
      <c r="A9" s="467" t="s">
        <v>99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308"/>
      <c r="P9" s="309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313"/>
    </row>
    <row r="10" spans="1:29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308"/>
      <c r="P10" s="309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313"/>
    </row>
    <row r="11" spans="1:29" ht="4.5" customHeight="1" thickBot="1" x14ac:dyDescent="0.4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308"/>
      <c r="P11" s="309"/>
      <c r="Q11" s="205"/>
      <c r="R11" s="172"/>
      <c r="S11" s="172"/>
      <c r="T11" s="172"/>
      <c r="U11" s="171"/>
      <c r="V11" s="171"/>
      <c r="W11" s="171"/>
      <c r="X11" s="173"/>
      <c r="Y11" s="173"/>
      <c r="Z11" s="173"/>
      <c r="AA11" s="313"/>
    </row>
    <row r="12" spans="1:29" s="158" customFormat="1" ht="44.25" customHeight="1" x14ac:dyDescent="0.35">
      <c r="A12" s="318" t="s">
        <v>1</v>
      </c>
      <c r="B12" s="319" t="s">
        <v>2</v>
      </c>
      <c r="C12" s="319" t="s">
        <v>3</v>
      </c>
      <c r="D12" s="319" t="s">
        <v>4</v>
      </c>
      <c r="E12" s="319" t="s">
        <v>5</v>
      </c>
      <c r="F12" s="319" t="s">
        <v>6</v>
      </c>
      <c r="G12" s="319" t="s">
        <v>7</v>
      </c>
      <c r="H12" s="319" t="s">
        <v>8</v>
      </c>
      <c r="I12" s="319" t="s">
        <v>9</v>
      </c>
      <c r="J12" s="319" t="s">
        <v>10</v>
      </c>
      <c r="K12" s="319" t="s">
        <v>11</v>
      </c>
      <c r="L12" s="319" t="s">
        <v>12</v>
      </c>
      <c r="M12" s="319" t="s">
        <v>13</v>
      </c>
      <c r="N12" s="320" t="s">
        <v>14</v>
      </c>
      <c r="O12" s="308"/>
      <c r="P12" s="309"/>
      <c r="Q12" s="205"/>
      <c r="R12" s="191"/>
      <c r="S12" s="191"/>
      <c r="T12" s="191"/>
      <c r="U12" s="188"/>
      <c r="V12" s="188"/>
      <c r="W12" s="188"/>
      <c r="X12" s="192"/>
      <c r="Y12" s="192"/>
      <c r="Z12" s="192"/>
      <c r="AA12" s="314"/>
      <c r="AB12" s="159"/>
      <c r="AC12" s="159"/>
    </row>
    <row r="13" spans="1:29" s="158" customFormat="1" ht="33.75" customHeight="1" x14ac:dyDescent="0.45">
      <c r="A13" s="392" t="s">
        <v>311</v>
      </c>
      <c r="B13" s="348">
        <v>531345</v>
      </c>
      <c r="C13" s="348">
        <v>208546</v>
      </c>
      <c r="D13" s="348">
        <v>21345</v>
      </c>
      <c r="E13" s="348">
        <v>254114</v>
      </c>
      <c r="F13" s="348">
        <v>503223</v>
      </c>
      <c r="G13" s="348">
        <v>449989</v>
      </c>
      <c r="H13" s="348">
        <v>233625</v>
      </c>
      <c r="I13" s="348">
        <v>224970</v>
      </c>
      <c r="J13" s="348">
        <v>108077</v>
      </c>
      <c r="K13" s="348">
        <v>12048</v>
      </c>
      <c r="L13" s="348">
        <v>39804</v>
      </c>
      <c r="M13" s="348">
        <v>591427</v>
      </c>
      <c r="N13" s="349">
        <f>SUM(B13:M13)</f>
        <v>3178513</v>
      </c>
      <c r="O13" s="227"/>
      <c r="P13" s="204"/>
      <c r="Q13" s="299"/>
      <c r="R13" s="180"/>
      <c r="S13" s="180"/>
      <c r="T13" s="180"/>
      <c r="U13" s="189"/>
      <c r="V13" s="189"/>
      <c r="W13" s="189"/>
      <c r="X13" s="190"/>
      <c r="Y13" s="190"/>
      <c r="Z13" s="190"/>
      <c r="AA13" s="315"/>
      <c r="AB13" s="148"/>
      <c r="AC13" s="148"/>
    </row>
    <row r="14" spans="1:29" s="158" customFormat="1" ht="33.75" customHeight="1" x14ac:dyDescent="0.45">
      <c r="A14" s="392" t="s">
        <v>61</v>
      </c>
      <c r="B14" s="348">
        <v>27562</v>
      </c>
      <c r="C14" s="348">
        <v>22104</v>
      </c>
      <c r="D14" s="348">
        <v>30124</v>
      </c>
      <c r="E14" s="348">
        <v>43121</v>
      </c>
      <c r="F14" s="348">
        <v>51201</v>
      </c>
      <c r="G14" s="348">
        <v>52014</v>
      </c>
      <c r="H14" s="348">
        <v>41244</v>
      </c>
      <c r="I14" s="348">
        <v>27541</v>
      </c>
      <c r="J14" s="348">
        <v>29545</v>
      </c>
      <c r="K14" s="348">
        <v>16131</v>
      </c>
      <c r="L14" s="348">
        <v>15024</v>
      </c>
      <c r="M14" s="348">
        <v>25504</v>
      </c>
      <c r="N14" s="349">
        <f t="shared" ref="N14:N74" si="0">SUM(B14:M14)</f>
        <v>381115</v>
      </c>
      <c r="O14" s="227"/>
      <c r="P14" s="204"/>
      <c r="Q14" s="299"/>
      <c r="R14" s="180"/>
      <c r="S14" s="180"/>
      <c r="T14" s="180"/>
      <c r="U14" s="189"/>
      <c r="V14" s="189"/>
      <c r="W14" s="189"/>
      <c r="X14" s="190"/>
      <c r="Y14" s="190"/>
      <c r="Z14" s="190"/>
      <c r="AA14" s="315"/>
      <c r="AB14" s="148"/>
      <c r="AC14" s="148"/>
    </row>
    <row r="15" spans="1:29" s="158" customFormat="1" ht="33.75" customHeight="1" x14ac:dyDescent="0.45">
      <c r="A15" s="392" t="s">
        <v>15</v>
      </c>
      <c r="B15" s="348">
        <v>123</v>
      </c>
      <c r="C15" s="348">
        <v>78</v>
      </c>
      <c r="D15" s="348">
        <v>50</v>
      </c>
      <c r="E15" s="348">
        <v>254</v>
      </c>
      <c r="F15" s="348">
        <v>127</v>
      </c>
      <c r="G15" s="348">
        <v>14</v>
      </c>
      <c r="H15" s="348">
        <v>42</v>
      </c>
      <c r="I15" s="348">
        <v>169</v>
      </c>
      <c r="J15" s="348">
        <v>123</v>
      </c>
      <c r="K15" s="348">
        <v>2150</v>
      </c>
      <c r="L15" s="348" t="s">
        <v>312</v>
      </c>
      <c r="M15" s="348">
        <v>53</v>
      </c>
      <c r="N15" s="349">
        <f t="shared" si="0"/>
        <v>3183</v>
      </c>
      <c r="O15" s="227"/>
      <c r="P15" s="204"/>
      <c r="Q15" s="299"/>
      <c r="R15" s="180"/>
      <c r="S15" s="180"/>
      <c r="T15" s="180"/>
      <c r="U15" s="189"/>
      <c r="V15" s="189"/>
      <c r="W15" s="189"/>
      <c r="X15" s="190"/>
      <c r="Y15" s="190"/>
      <c r="Z15" s="190"/>
      <c r="AA15" s="315"/>
      <c r="AB15" s="148"/>
      <c r="AC15" s="148"/>
    </row>
    <row r="16" spans="1:29" s="158" customFormat="1" ht="33.75" customHeight="1" x14ac:dyDescent="0.45">
      <c r="A16" s="392" t="s">
        <v>16</v>
      </c>
      <c r="B16" s="348">
        <v>499</v>
      </c>
      <c r="C16" s="348">
        <v>648</v>
      </c>
      <c r="D16" s="348">
        <v>229</v>
      </c>
      <c r="E16" s="348">
        <v>412</v>
      </c>
      <c r="F16" s="348">
        <v>218</v>
      </c>
      <c r="G16" s="348">
        <v>269</v>
      </c>
      <c r="H16" s="348">
        <v>450</v>
      </c>
      <c r="I16" s="348">
        <v>265</v>
      </c>
      <c r="J16" s="348">
        <v>412</v>
      </c>
      <c r="K16" s="348">
        <v>1227</v>
      </c>
      <c r="L16" s="348">
        <v>692</v>
      </c>
      <c r="M16" s="348">
        <v>377</v>
      </c>
      <c r="N16" s="349">
        <f t="shared" si="0"/>
        <v>5698</v>
      </c>
      <c r="O16" s="227"/>
      <c r="P16" s="204"/>
      <c r="Q16" s="299"/>
      <c r="R16" s="180"/>
      <c r="S16" s="180"/>
      <c r="T16" s="180"/>
      <c r="U16" s="189"/>
      <c r="V16" s="189"/>
      <c r="W16" s="189"/>
      <c r="X16" s="190"/>
      <c r="Y16" s="190"/>
      <c r="Z16" s="190"/>
      <c r="AA16" s="315"/>
      <c r="AB16" s="148"/>
      <c r="AC16" s="148"/>
    </row>
    <row r="17" spans="1:29" s="158" customFormat="1" ht="33.75" customHeight="1" x14ac:dyDescent="0.45">
      <c r="A17" s="392" t="s">
        <v>62</v>
      </c>
      <c r="B17" s="348">
        <v>4398</v>
      </c>
      <c r="C17" s="348">
        <v>6201</v>
      </c>
      <c r="D17" s="348">
        <v>5621</v>
      </c>
      <c r="E17" s="348">
        <v>5021</v>
      </c>
      <c r="F17" s="348">
        <v>10621</v>
      </c>
      <c r="G17" s="348">
        <v>7211</v>
      </c>
      <c r="H17" s="348">
        <v>5214</v>
      </c>
      <c r="I17" s="348">
        <v>4620</v>
      </c>
      <c r="J17" s="348">
        <v>12897</v>
      </c>
      <c r="K17" s="348">
        <v>4898</v>
      </c>
      <c r="L17" s="348">
        <v>1371</v>
      </c>
      <c r="M17" s="348">
        <v>1230</v>
      </c>
      <c r="N17" s="349">
        <f t="shared" si="0"/>
        <v>69303</v>
      </c>
      <c r="O17" s="227"/>
      <c r="P17" s="204"/>
      <c r="Q17" s="299"/>
      <c r="R17" s="180"/>
      <c r="S17" s="180"/>
      <c r="T17" s="180"/>
      <c r="U17" s="189"/>
      <c r="V17" s="189"/>
      <c r="W17" s="189"/>
      <c r="X17" s="190"/>
      <c r="Y17" s="190"/>
      <c r="Z17" s="190"/>
      <c r="AA17" s="315"/>
      <c r="AB17" s="148"/>
      <c r="AC17" s="148"/>
    </row>
    <row r="18" spans="1:29" s="158" customFormat="1" ht="33.75" customHeight="1" x14ac:dyDescent="0.45">
      <c r="A18" s="392" t="s">
        <v>63</v>
      </c>
      <c r="B18" s="348">
        <v>15354</v>
      </c>
      <c r="C18" s="348">
        <v>4321</v>
      </c>
      <c r="D18" s="348">
        <v>4302</v>
      </c>
      <c r="E18" s="348">
        <v>14562</v>
      </c>
      <c r="F18" s="348">
        <v>20112</v>
      </c>
      <c r="G18" s="348">
        <v>3857</v>
      </c>
      <c r="H18" s="348">
        <v>2145</v>
      </c>
      <c r="I18" s="348">
        <v>3458</v>
      </c>
      <c r="J18" s="348">
        <v>16021</v>
      </c>
      <c r="K18" s="348">
        <v>11634</v>
      </c>
      <c r="L18" s="348">
        <v>114227</v>
      </c>
      <c r="M18" s="348">
        <v>76299</v>
      </c>
      <c r="N18" s="349">
        <f t="shared" si="0"/>
        <v>286292</v>
      </c>
      <c r="O18" s="227"/>
      <c r="P18" s="204"/>
      <c r="Q18" s="299"/>
      <c r="R18" s="180"/>
      <c r="S18" s="180"/>
      <c r="T18" s="180"/>
      <c r="U18" s="189"/>
      <c r="V18" s="189"/>
      <c r="W18" s="189"/>
      <c r="X18" s="190"/>
      <c r="Y18" s="190"/>
      <c r="Z18" s="190"/>
      <c r="AA18" s="315"/>
      <c r="AB18" s="148"/>
      <c r="AC18" s="148"/>
    </row>
    <row r="19" spans="1:29" s="158" customFormat="1" ht="33.75" customHeight="1" x14ac:dyDescent="0.45">
      <c r="A19" s="392" t="s">
        <v>17</v>
      </c>
      <c r="B19" s="348">
        <v>28999</v>
      </c>
      <c r="C19" s="348">
        <v>3548</v>
      </c>
      <c r="D19" s="348">
        <v>2324</v>
      </c>
      <c r="E19" s="348">
        <v>28595</v>
      </c>
      <c r="F19" s="348">
        <v>29854</v>
      </c>
      <c r="G19" s="348">
        <v>7301</v>
      </c>
      <c r="H19" s="348">
        <v>2214</v>
      </c>
      <c r="I19" s="348">
        <v>4189</v>
      </c>
      <c r="J19" s="348">
        <v>31028</v>
      </c>
      <c r="K19" s="348">
        <v>35272</v>
      </c>
      <c r="L19" s="348">
        <v>29839</v>
      </c>
      <c r="M19" s="348">
        <v>80089</v>
      </c>
      <c r="N19" s="349">
        <f t="shared" si="0"/>
        <v>283252</v>
      </c>
      <c r="O19" s="227"/>
      <c r="P19" s="204"/>
      <c r="Q19" s="299"/>
      <c r="R19" s="180"/>
      <c r="S19" s="180"/>
      <c r="T19" s="180"/>
      <c r="U19" s="189"/>
      <c r="V19" s="189"/>
      <c r="W19" s="189"/>
      <c r="X19" s="190"/>
      <c r="Y19" s="190"/>
      <c r="Z19" s="190"/>
      <c r="AA19" s="315"/>
      <c r="AB19" s="148"/>
      <c r="AC19" s="148"/>
    </row>
    <row r="20" spans="1:29" s="158" customFormat="1" ht="33.75" customHeight="1" x14ac:dyDescent="0.45">
      <c r="A20" s="392" t="s">
        <v>18</v>
      </c>
      <c r="B20" s="348">
        <v>521</v>
      </c>
      <c r="C20" s="348">
        <v>321</v>
      </c>
      <c r="D20" s="348">
        <v>281</v>
      </c>
      <c r="E20" s="348">
        <v>881</v>
      </c>
      <c r="F20" s="348">
        <v>611</v>
      </c>
      <c r="G20" s="348">
        <v>352</v>
      </c>
      <c r="H20" s="348">
        <v>654</v>
      </c>
      <c r="I20" s="348">
        <v>120</v>
      </c>
      <c r="J20" s="348">
        <v>458</v>
      </c>
      <c r="K20" s="348">
        <v>571</v>
      </c>
      <c r="L20" s="348">
        <v>465</v>
      </c>
      <c r="M20" s="348">
        <v>499</v>
      </c>
      <c r="N20" s="349">
        <f t="shared" si="0"/>
        <v>5734</v>
      </c>
      <c r="O20" s="227"/>
      <c r="P20" s="204"/>
      <c r="Q20" s="299"/>
      <c r="R20" s="180"/>
      <c r="S20" s="180"/>
      <c r="T20" s="180"/>
      <c r="U20" s="189"/>
      <c r="V20" s="189"/>
      <c r="W20" s="189"/>
      <c r="X20" s="190"/>
      <c r="Y20" s="190"/>
      <c r="Z20" s="190"/>
      <c r="AA20" s="315"/>
      <c r="AB20" s="148"/>
      <c r="AC20" s="148"/>
    </row>
    <row r="21" spans="1:29" s="158" customFormat="1" ht="33.75" customHeight="1" x14ac:dyDescent="0.45">
      <c r="A21" s="392" t="s">
        <v>64</v>
      </c>
      <c r="B21" s="348">
        <v>7124</v>
      </c>
      <c r="C21" s="348">
        <v>5324</v>
      </c>
      <c r="D21" s="348">
        <v>8321</v>
      </c>
      <c r="E21" s="348">
        <v>40580</v>
      </c>
      <c r="F21" s="348">
        <v>50124</v>
      </c>
      <c r="G21" s="348">
        <v>32011</v>
      </c>
      <c r="H21" s="348">
        <v>20141</v>
      </c>
      <c r="I21" s="348">
        <v>22451</v>
      </c>
      <c r="J21" s="348">
        <v>10254</v>
      </c>
      <c r="K21" s="348">
        <v>1801</v>
      </c>
      <c r="L21" s="348">
        <v>2957</v>
      </c>
      <c r="M21" s="348">
        <v>5101</v>
      </c>
      <c r="N21" s="349">
        <f t="shared" si="0"/>
        <v>206189</v>
      </c>
      <c r="O21" s="227"/>
      <c r="P21" s="204"/>
      <c r="Q21" s="299"/>
      <c r="R21" s="180"/>
      <c r="S21" s="180"/>
      <c r="T21" s="180"/>
      <c r="U21" s="189"/>
      <c r="V21" s="189"/>
      <c r="W21" s="189"/>
      <c r="X21" s="190"/>
      <c r="Y21" s="190"/>
      <c r="Z21" s="190"/>
      <c r="AA21" s="315"/>
      <c r="AB21" s="148"/>
      <c r="AC21" s="148"/>
    </row>
    <row r="22" spans="1:29" s="158" customFormat="1" ht="33.75" customHeight="1" x14ac:dyDescent="0.45">
      <c r="A22" s="392" t="s">
        <v>100</v>
      </c>
      <c r="B22" s="348">
        <v>121</v>
      </c>
      <c r="C22" s="348">
        <v>112</v>
      </c>
      <c r="D22" s="348">
        <v>260</v>
      </c>
      <c r="E22" s="348">
        <v>26</v>
      </c>
      <c r="F22" s="348">
        <v>84</v>
      </c>
      <c r="G22" s="348">
        <v>204</v>
      </c>
      <c r="H22" s="348">
        <v>189</v>
      </c>
      <c r="I22" s="348">
        <v>102</v>
      </c>
      <c r="J22" s="348">
        <v>265</v>
      </c>
      <c r="K22" s="348">
        <v>20</v>
      </c>
      <c r="L22" s="348">
        <v>63</v>
      </c>
      <c r="M22" s="348">
        <v>98</v>
      </c>
      <c r="N22" s="349">
        <f t="shared" si="0"/>
        <v>1544</v>
      </c>
      <c r="O22" s="227"/>
      <c r="P22" s="204"/>
      <c r="Q22" s="299"/>
      <c r="R22" s="180"/>
      <c r="S22" s="180"/>
      <c r="T22" s="180"/>
      <c r="U22" s="189"/>
      <c r="V22" s="189"/>
      <c r="W22" s="189"/>
      <c r="X22" s="190"/>
      <c r="Y22" s="190"/>
      <c r="Z22" s="190"/>
      <c r="AA22" s="315"/>
      <c r="AB22" s="148"/>
      <c r="AC22" s="148"/>
    </row>
    <row r="23" spans="1:29" s="158" customFormat="1" ht="33.75" customHeight="1" x14ac:dyDescent="0.45">
      <c r="A23" s="392" t="s">
        <v>19</v>
      </c>
      <c r="B23" s="348">
        <v>13451</v>
      </c>
      <c r="C23" s="348">
        <v>9754</v>
      </c>
      <c r="D23" s="348">
        <v>9021</v>
      </c>
      <c r="E23" s="348">
        <v>7201</v>
      </c>
      <c r="F23" s="348">
        <v>7541</v>
      </c>
      <c r="G23" s="348">
        <v>10241</v>
      </c>
      <c r="H23" s="348">
        <v>9569</v>
      </c>
      <c r="I23" s="348">
        <v>7564</v>
      </c>
      <c r="J23" s="348">
        <v>9410</v>
      </c>
      <c r="K23" s="348">
        <v>9434</v>
      </c>
      <c r="L23" s="348">
        <v>6429</v>
      </c>
      <c r="M23" s="348">
        <v>7108</v>
      </c>
      <c r="N23" s="349">
        <f t="shared" si="0"/>
        <v>106723</v>
      </c>
      <c r="O23" s="227"/>
      <c r="P23" s="204"/>
      <c r="Q23" s="299"/>
      <c r="R23" s="180"/>
      <c r="S23" s="180"/>
      <c r="T23" s="180"/>
      <c r="U23" s="189"/>
      <c r="V23" s="189"/>
      <c r="W23" s="189"/>
      <c r="X23" s="190"/>
      <c r="Y23" s="190"/>
      <c r="Z23" s="190"/>
      <c r="AA23" s="315"/>
      <c r="AB23" s="148"/>
      <c r="AC23" s="148"/>
    </row>
    <row r="24" spans="1:29" s="158" customFormat="1" ht="33.75" customHeight="1" x14ac:dyDescent="0.45">
      <c r="A24" s="392" t="s">
        <v>20</v>
      </c>
      <c r="B24" s="348">
        <v>4785</v>
      </c>
      <c r="C24" s="348">
        <v>6895</v>
      </c>
      <c r="D24" s="348">
        <v>6954</v>
      </c>
      <c r="E24" s="348">
        <v>4210</v>
      </c>
      <c r="F24" s="348">
        <v>6021</v>
      </c>
      <c r="G24" s="348">
        <v>5687</v>
      </c>
      <c r="H24" s="348">
        <v>3102</v>
      </c>
      <c r="I24" s="348">
        <v>1957</v>
      </c>
      <c r="J24" s="348">
        <v>2301</v>
      </c>
      <c r="K24" s="348">
        <v>1996</v>
      </c>
      <c r="L24" s="348">
        <v>3156</v>
      </c>
      <c r="M24" s="348">
        <v>6173</v>
      </c>
      <c r="N24" s="349">
        <f t="shared" si="0"/>
        <v>53237</v>
      </c>
      <c r="O24" s="227"/>
      <c r="P24" s="204"/>
      <c r="Q24" s="299"/>
      <c r="R24" s="180"/>
      <c r="S24" s="180"/>
      <c r="T24" s="180"/>
      <c r="U24" s="189"/>
      <c r="V24" s="189"/>
      <c r="W24" s="189"/>
      <c r="X24" s="190"/>
      <c r="Y24" s="190"/>
      <c r="Z24" s="190"/>
      <c r="AA24" s="315"/>
      <c r="AB24" s="148"/>
      <c r="AC24" s="148"/>
    </row>
    <row r="25" spans="1:29" s="158" customFormat="1" ht="33.75" customHeight="1" x14ac:dyDescent="0.45">
      <c r="A25" s="392" t="s">
        <v>21</v>
      </c>
      <c r="B25" s="348">
        <v>5121</v>
      </c>
      <c r="C25" s="348">
        <v>3620</v>
      </c>
      <c r="D25" s="348">
        <v>4841</v>
      </c>
      <c r="E25" s="348">
        <v>3524</v>
      </c>
      <c r="F25" s="348">
        <v>4232</v>
      </c>
      <c r="G25" s="348">
        <v>5124</v>
      </c>
      <c r="H25" s="348">
        <v>3298</v>
      </c>
      <c r="I25" s="348">
        <v>3321</v>
      </c>
      <c r="J25" s="348">
        <v>2421</v>
      </c>
      <c r="K25" s="348">
        <v>910</v>
      </c>
      <c r="L25" s="348">
        <v>2301</v>
      </c>
      <c r="M25" s="348">
        <v>1742</v>
      </c>
      <c r="N25" s="349">
        <f t="shared" si="0"/>
        <v>40455</v>
      </c>
      <c r="O25" s="227"/>
      <c r="P25" s="204"/>
      <c r="Q25" s="299"/>
      <c r="R25" s="180"/>
      <c r="S25" s="180"/>
      <c r="T25" s="180"/>
      <c r="U25" s="189"/>
      <c r="V25" s="189"/>
      <c r="W25" s="189"/>
      <c r="X25" s="190"/>
      <c r="Y25" s="190"/>
      <c r="Z25" s="190"/>
      <c r="AA25" s="315"/>
      <c r="AB25" s="148"/>
      <c r="AC25" s="148"/>
    </row>
    <row r="26" spans="1:29" s="158" customFormat="1" ht="33.75" customHeight="1" x14ac:dyDescent="0.45">
      <c r="A26" s="392" t="s">
        <v>65</v>
      </c>
      <c r="B26" s="348">
        <v>5545</v>
      </c>
      <c r="C26" s="348">
        <v>5001</v>
      </c>
      <c r="D26" s="348">
        <v>5985</v>
      </c>
      <c r="E26" s="348">
        <v>5998</v>
      </c>
      <c r="F26" s="348">
        <v>7124</v>
      </c>
      <c r="G26" s="348">
        <v>5454</v>
      </c>
      <c r="H26" s="348">
        <v>4201</v>
      </c>
      <c r="I26" s="348">
        <v>8985</v>
      </c>
      <c r="J26" s="348">
        <v>5121</v>
      </c>
      <c r="K26" s="348">
        <v>4234</v>
      </c>
      <c r="L26" s="348">
        <v>5419</v>
      </c>
      <c r="M26" s="348">
        <v>4202</v>
      </c>
      <c r="N26" s="349">
        <f t="shared" si="0"/>
        <v>67269</v>
      </c>
      <c r="O26" s="227"/>
      <c r="P26" s="204"/>
      <c r="Q26" s="299"/>
      <c r="R26" s="180"/>
      <c r="S26" s="180"/>
      <c r="T26" s="180"/>
      <c r="U26" s="189"/>
      <c r="V26" s="189"/>
      <c r="W26" s="189"/>
      <c r="X26" s="190"/>
      <c r="Y26" s="190"/>
      <c r="Z26" s="190"/>
      <c r="AA26" s="315"/>
      <c r="AB26" s="148"/>
      <c r="AC26" s="148"/>
    </row>
    <row r="27" spans="1:29" s="158" customFormat="1" ht="33.75" customHeight="1" x14ac:dyDescent="0.45">
      <c r="A27" s="392" t="s">
        <v>22</v>
      </c>
      <c r="B27" s="348">
        <v>18254</v>
      </c>
      <c r="C27" s="348">
        <v>24598</v>
      </c>
      <c r="D27" s="348">
        <v>26521</v>
      </c>
      <c r="E27" s="348">
        <v>25476</v>
      </c>
      <c r="F27" s="348">
        <v>29854</v>
      </c>
      <c r="G27" s="348">
        <v>41021</v>
      </c>
      <c r="H27" s="348">
        <v>29885</v>
      </c>
      <c r="I27" s="348">
        <v>26989</v>
      </c>
      <c r="J27" s="348">
        <v>35102</v>
      </c>
      <c r="K27" s="348">
        <v>16928</v>
      </c>
      <c r="L27" s="348">
        <v>16575</v>
      </c>
      <c r="M27" s="348">
        <v>16355</v>
      </c>
      <c r="N27" s="349">
        <f t="shared" si="0"/>
        <v>307558</v>
      </c>
      <c r="O27" s="227"/>
      <c r="P27" s="204"/>
      <c r="Q27" s="299"/>
      <c r="R27" s="180"/>
      <c r="S27" s="180"/>
      <c r="T27" s="180"/>
      <c r="U27" s="189"/>
      <c r="V27" s="189"/>
      <c r="W27" s="189"/>
      <c r="X27" s="190"/>
      <c r="Y27" s="190"/>
      <c r="Z27" s="190"/>
      <c r="AA27" s="315"/>
      <c r="AB27" s="148"/>
      <c r="AC27" s="148"/>
    </row>
    <row r="28" spans="1:29" s="158" customFormat="1" ht="33.75" customHeight="1" x14ac:dyDescent="0.45">
      <c r="A28" s="392" t="s">
        <v>101</v>
      </c>
      <c r="B28" s="348">
        <v>325</v>
      </c>
      <c r="C28" s="348">
        <v>375</v>
      </c>
      <c r="D28" s="348">
        <v>769</v>
      </c>
      <c r="E28" s="348">
        <v>268</v>
      </c>
      <c r="F28" s="348">
        <v>89</v>
      </c>
      <c r="G28" s="348">
        <v>132</v>
      </c>
      <c r="H28" s="348">
        <v>149</v>
      </c>
      <c r="I28" s="348">
        <v>169</v>
      </c>
      <c r="J28" s="348">
        <v>302</v>
      </c>
      <c r="K28" s="348">
        <v>40</v>
      </c>
      <c r="L28" s="348">
        <v>130</v>
      </c>
      <c r="M28" s="348">
        <v>260</v>
      </c>
      <c r="N28" s="349">
        <f t="shared" si="0"/>
        <v>3008</v>
      </c>
      <c r="O28" s="227"/>
      <c r="P28" s="204"/>
      <c r="Q28" s="299"/>
      <c r="R28" s="180"/>
      <c r="S28" s="180"/>
      <c r="T28" s="180"/>
      <c r="U28" s="189"/>
      <c r="V28" s="189"/>
      <c r="W28" s="189"/>
      <c r="X28" s="190"/>
      <c r="Y28" s="190"/>
      <c r="Z28" s="190"/>
      <c r="AA28" s="315"/>
      <c r="AB28" s="148"/>
      <c r="AC28" s="148"/>
    </row>
    <row r="29" spans="1:29" s="158" customFormat="1" ht="33.75" customHeight="1" x14ac:dyDescent="0.45">
      <c r="A29" s="392" t="s">
        <v>66</v>
      </c>
      <c r="B29" s="348">
        <v>4654</v>
      </c>
      <c r="C29" s="348">
        <v>3621</v>
      </c>
      <c r="D29" s="348">
        <v>3598</v>
      </c>
      <c r="E29" s="348">
        <v>2549</v>
      </c>
      <c r="F29" s="348">
        <v>3652</v>
      </c>
      <c r="G29" s="348">
        <v>4521</v>
      </c>
      <c r="H29" s="348">
        <v>2353</v>
      </c>
      <c r="I29" s="348">
        <v>2724</v>
      </c>
      <c r="J29" s="348">
        <v>6012</v>
      </c>
      <c r="K29" s="348">
        <v>4347</v>
      </c>
      <c r="L29" s="348">
        <v>7951</v>
      </c>
      <c r="M29" s="348">
        <v>4278</v>
      </c>
      <c r="N29" s="349">
        <f t="shared" si="0"/>
        <v>50260</v>
      </c>
      <c r="O29" s="227"/>
      <c r="P29" s="204"/>
      <c r="Q29" s="299"/>
      <c r="R29" s="180"/>
      <c r="S29" s="180"/>
      <c r="T29" s="180"/>
      <c r="U29" s="189"/>
      <c r="V29" s="189"/>
      <c r="W29" s="189"/>
      <c r="X29" s="190"/>
      <c r="Y29" s="190"/>
      <c r="Z29" s="190"/>
      <c r="AA29" s="315"/>
      <c r="AB29" s="148"/>
      <c r="AC29" s="148"/>
    </row>
    <row r="30" spans="1:29" s="158" customFormat="1" ht="33.75" customHeight="1" x14ac:dyDescent="0.45">
      <c r="A30" s="392" t="s">
        <v>23</v>
      </c>
      <c r="B30" s="393">
        <v>754</v>
      </c>
      <c r="C30" s="393" t="s">
        <v>312</v>
      </c>
      <c r="D30" s="393" t="s">
        <v>312</v>
      </c>
      <c r="E30" s="393">
        <v>52</v>
      </c>
      <c r="F30" s="393">
        <v>32</v>
      </c>
      <c r="G30" s="393">
        <v>32</v>
      </c>
      <c r="H30" s="393" t="s">
        <v>312</v>
      </c>
      <c r="I30" s="393" t="s">
        <v>312</v>
      </c>
      <c r="J30" s="393" t="s">
        <v>312</v>
      </c>
      <c r="K30" s="393" t="s">
        <v>313</v>
      </c>
      <c r="L30" s="393">
        <v>977</v>
      </c>
      <c r="M30" s="393">
        <v>878</v>
      </c>
      <c r="N30" s="394">
        <f t="shared" si="0"/>
        <v>2725</v>
      </c>
      <c r="O30" s="227"/>
      <c r="P30" s="204"/>
      <c r="Q30" s="299"/>
      <c r="R30" s="180"/>
      <c r="S30" s="180"/>
      <c r="T30" s="180"/>
      <c r="U30" s="189"/>
      <c r="V30" s="189"/>
      <c r="W30" s="189"/>
      <c r="X30" s="190"/>
      <c r="Y30" s="190"/>
      <c r="Z30" s="190"/>
      <c r="AA30" s="315"/>
      <c r="AB30" s="148"/>
      <c r="AC30" s="148"/>
    </row>
    <row r="31" spans="1:29" s="158" customFormat="1" ht="33.75" customHeight="1" x14ac:dyDescent="0.45">
      <c r="A31" s="392" t="s">
        <v>24</v>
      </c>
      <c r="B31" s="348">
        <v>6898</v>
      </c>
      <c r="C31" s="348">
        <v>5801</v>
      </c>
      <c r="D31" s="348">
        <v>4998</v>
      </c>
      <c r="E31" s="348">
        <v>3214</v>
      </c>
      <c r="F31" s="348">
        <v>9776</v>
      </c>
      <c r="G31" s="348">
        <v>7899</v>
      </c>
      <c r="H31" s="348">
        <v>7235</v>
      </c>
      <c r="I31" s="348">
        <v>6021</v>
      </c>
      <c r="J31" s="348">
        <v>6524</v>
      </c>
      <c r="K31" s="348">
        <v>3750</v>
      </c>
      <c r="L31" s="348">
        <v>3924</v>
      </c>
      <c r="M31" s="348">
        <v>5810</v>
      </c>
      <c r="N31" s="349">
        <f t="shared" si="0"/>
        <v>71850</v>
      </c>
      <c r="O31" s="227"/>
      <c r="P31" s="204"/>
      <c r="Q31" s="299"/>
      <c r="R31" s="180"/>
      <c r="S31" s="180"/>
      <c r="T31" s="180"/>
      <c r="U31" s="189"/>
      <c r="V31" s="189"/>
      <c r="W31" s="189"/>
      <c r="X31" s="190"/>
      <c r="Y31" s="190"/>
      <c r="Z31" s="190"/>
      <c r="AA31" s="315"/>
      <c r="AB31" s="148"/>
      <c r="AC31" s="148"/>
    </row>
    <row r="32" spans="1:29" s="158" customFormat="1" ht="33.75" customHeight="1" x14ac:dyDescent="0.45">
      <c r="A32" s="392" t="s">
        <v>25</v>
      </c>
      <c r="B32" s="348">
        <v>2459</v>
      </c>
      <c r="C32" s="348">
        <v>1242</v>
      </c>
      <c r="D32" s="348">
        <v>1598</v>
      </c>
      <c r="E32" s="348">
        <v>1117</v>
      </c>
      <c r="F32" s="348">
        <v>1620</v>
      </c>
      <c r="G32" s="348">
        <v>1204</v>
      </c>
      <c r="H32" s="348">
        <v>991</v>
      </c>
      <c r="I32" s="348">
        <v>780</v>
      </c>
      <c r="J32" s="348">
        <v>2101</v>
      </c>
      <c r="K32" s="348">
        <v>618</v>
      </c>
      <c r="L32" s="348">
        <v>1376</v>
      </c>
      <c r="M32" s="348">
        <v>2528</v>
      </c>
      <c r="N32" s="349">
        <f t="shared" si="0"/>
        <v>17634</v>
      </c>
      <c r="O32" s="227"/>
      <c r="P32" s="204"/>
      <c r="Q32" s="299"/>
      <c r="R32" s="180"/>
      <c r="S32" s="180"/>
      <c r="T32" s="180"/>
      <c r="U32" s="189"/>
      <c r="V32" s="189"/>
      <c r="W32" s="189"/>
      <c r="X32" s="190"/>
      <c r="Y32" s="190"/>
      <c r="Z32" s="190"/>
      <c r="AA32" s="315"/>
      <c r="AB32" s="148"/>
      <c r="AC32" s="148"/>
    </row>
    <row r="33" spans="1:29" s="158" customFormat="1" ht="33.75" customHeight="1" x14ac:dyDescent="0.45">
      <c r="A33" s="392" t="s">
        <v>26</v>
      </c>
      <c r="B33" s="348">
        <v>6521</v>
      </c>
      <c r="C33" s="348">
        <v>4321</v>
      </c>
      <c r="D33" s="348">
        <v>3136</v>
      </c>
      <c r="E33" s="348">
        <v>5214</v>
      </c>
      <c r="F33" s="348">
        <v>6401</v>
      </c>
      <c r="G33" s="348">
        <v>3854</v>
      </c>
      <c r="H33" s="348">
        <v>4310</v>
      </c>
      <c r="I33" s="348">
        <v>2301</v>
      </c>
      <c r="J33" s="348">
        <v>5625</v>
      </c>
      <c r="K33" s="348">
        <v>4084</v>
      </c>
      <c r="L33" s="348">
        <v>10266</v>
      </c>
      <c r="M33" s="348">
        <v>9047</v>
      </c>
      <c r="N33" s="349">
        <f t="shared" si="0"/>
        <v>65080</v>
      </c>
      <c r="O33" s="227"/>
      <c r="P33" s="204"/>
      <c r="Q33" s="299"/>
      <c r="R33" s="180"/>
      <c r="S33" s="180"/>
      <c r="T33" s="180"/>
      <c r="U33" s="189"/>
      <c r="V33" s="189"/>
      <c r="W33" s="189"/>
      <c r="X33" s="190"/>
      <c r="Y33" s="190"/>
      <c r="Z33" s="190"/>
      <c r="AA33" s="315"/>
      <c r="AB33" s="148"/>
      <c r="AC33" s="148"/>
    </row>
    <row r="34" spans="1:29" s="158" customFormat="1" ht="33.75" customHeight="1" x14ac:dyDescent="0.45">
      <c r="A34" s="392" t="s">
        <v>27</v>
      </c>
      <c r="B34" s="348">
        <v>754</v>
      </c>
      <c r="C34" s="348">
        <v>432</v>
      </c>
      <c r="D34" s="348">
        <v>895</v>
      </c>
      <c r="E34" s="348">
        <v>785</v>
      </c>
      <c r="F34" s="348">
        <v>452</v>
      </c>
      <c r="G34" s="348">
        <v>602</v>
      </c>
      <c r="H34" s="348">
        <v>395</v>
      </c>
      <c r="I34" s="348">
        <v>360</v>
      </c>
      <c r="J34" s="348">
        <v>785</v>
      </c>
      <c r="K34" s="348">
        <v>271</v>
      </c>
      <c r="L34" s="348">
        <v>813</v>
      </c>
      <c r="M34" s="348">
        <v>515</v>
      </c>
      <c r="N34" s="349">
        <f t="shared" si="0"/>
        <v>7059</v>
      </c>
      <c r="O34" s="227"/>
      <c r="P34" s="204"/>
      <c r="Q34" s="299"/>
      <c r="R34" s="180"/>
      <c r="S34" s="180"/>
      <c r="T34" s="180"/>
      <c r="U34" s="189"/>
      <c r="V34" s="189"/>
      <c r="W34" s="189"/>
      <c r="X34" s="190"/>
      <c r="Y34" s="190"/>
      <c r="Z34" s="190"/>
      <c r="AA34" s="315"/>
      <c r="AB34" s="148"/>
      <c r="AC34" s="148"/>
    </row>
    <row r="35" spans="1:29" s="158" customFormat="1" ht="33.75" customHeight="1" x14ac:dyDescent="0.45">
      <c r="A35" s="392" t="s">
        <v>28</v>
      </c>
      <c r="B35" s="348">
        <v>1565</v>
      </c>
      <c r="C35" s="348">
        <v>968</v>
      </c>
      <c r="D35" s="348">
        <v>1285</v>
      </c>
      <c r="E35" s="348">
        <v>1154</v>
      </c>
      <c r="F35" s="348">
        <v>1201</v>
      </c>
      <c r="G35" s="348">
        <v>1754</v>
      </c>
      <c r="H35" s="348">
        <v>2101</v>
      </c>
      <c r="I35" s="348">
        <v>1140</v>
      </c>
      <c r="J35" s="348">
        <v>1895</v>
      </c>
      <c r="K35" s="348">
        <v>1306</v>
      </c>
      <c r="L35" s="348">
        <v>1088</v>
      </c>
      <c r="M35" s="348">
        <v>598</v>
      </c>
      <c r="N35" s="349">
        <f t="shared" si="0"/>
        <v>16055</v>
      </c>
      <c r="O35" s="227"/>
      <c r="P35" s="204"/>
      <c r="Q35" s="299"/>
      <c r="R35" s="180"/>
      <c r="S35" s="180"/>
      <c r="T35" s="180"/>
      <c r="U35" s="189"/>
      <c r="V35" s="189"/>
      <c r="W35" s="189"/>
      <c r="X35" s="190"/>
      <c r="Y35" s="190"/>
      <c r="Z35" s="190"/>
      <c r="AA35" s="315"/>
      <c r="AB35" s="148"/>
      <c r="AC35" s="148"/>
    </row>
    <row r="36" spans="1:29" s="158" customFormat="1" ht="33.75" customHeight="1" x14ac:dyDescent="0.45">
      <c r="A36" s="392" t="s">
        <v>29</v>
      </c>
      <c r="B36" s="348">
        <v>621</v>
      </c>
      <c r="C36" s="348">
        <v>899</v>
      </c>
      <c r="D36" s="348">
        <v>858</v>
      </c>
      <c r="E36" s="348">
        <v>700</v>
      </c>
      <c r="F36" s="348">
        <v>1022</v>
      </c>
      <c r="G36" s="348">
        <v>1010</v>
      </c>
      <c r="H36" s="348">
        <v>529</v>
      </c>
      <c r="I36" s="348">
        <v>1011</v>
      </c>
      <c r="J36" s="348">
        <v>1465</v>
      </c>
      <c r="K36" s="348">
        <v>293</v>
      </c>
      <c r="L36" s="348">
        <v>782</v>
      </c>
      <c r="M36" s="348">
        <v>490</v>
      </c>
      <c r="N36" s="349">
        <f t="shared" si="0"/>
        <v>9680</v>
      </c>
      <c r="O36" s="227"/>
      <c r="P36" s="204"/>
      <c r="Q36" s="299"/>
      <c r="R36" s="180"/>
      <c r="S36" s="180"/>
      <c r="T36" s="180"/>
      <c r="U36" s="189"/>
      <c r="V36" s="189"/>
      <c r="W36" s="189"/>
      <c r="X36" s="190"/>
      <c r="Y36" s="190"/>
      <c r="Z36" s="190"/>
      <c r="AA36" s="315"/>
      <c r="AB36" s="148"/>
      <c r="AC36" s="148"/>
    </row>
    <row r="37" spans="1:29" s="158" customFormat="1" ht="33.75" customHeight="1" x14ac:dyDescent="0.45">
      <c r="A37" s="392" t="s">
        <v>30</v>
      </c>
      <c r="B37" s="348">
        <v>60</v>
      </c>
      <c r="C37" s="348">
        <v>568</v>
      </c>
      <c r="D37" s="348">
        <v>354</v>
      </c>
      <c r="E37" s="348">
        <v>72</v>
      </c>
      <c r="F37" s="348">
        <v>34</v>
      </c>
      <c r="G37" s="348">
        <v>102</v>
      </c>
      <c r="H37" s="348">
        <v>114</v>
      </c>
      <c r="I37" s="348">
        <v>134</v>
      </c>
      <c r="J37" s="348">
        <v>852</v>
      </c>
      <c r="K37" s="348">
        <v>370</v>
      </c>
      <c r="L37" s="348">
        <v>455</v>
      </c>
      <c r="M37" s="348">
        <v>355</v>
      </c>
      <c r="N37" s="349">
        <f t="shared" si="0"/>
        <v>3470</v>
      </c>
      <c r="O37" s="227"/>
      <c r="P37" s="204"/>
      <c r="Q37" s="299"/>
      <c r="R37" s="180"/>
      <c r="S37" s="180"/>
      <c r="T37" s="180"/>
      <c r="U37" s="189"/>
      <c r="V37" s="189"/>
      <c r="W37" s="189"/>
      <c r="X37" s="190"/>
      <c r="Y37" s="190"/>
      <c r="Z37" s="190"/>
      <c r="AA37" s="315"/>
      <c r="AB37" s="148"/>
      <c r="AC37" s="148"/>
    </row>
    <row r="38" spans="1:29" s="158" customFormat="1" ht="33.75" customHeight="1" x14ac:dyDescent="0.45">
      <c r="A38" s="392" t="s">
        <v>31</v>
      </c>
      <c r="B38" s="348">
        <v>789</v>
      </c>
      <c r="C38" s="348">
        <v>698</v>
      </c>
      <c r="D38" s="348">
        <v>895</v>
      </c>
      <c r="E38" s="348">
        <v>815</v>
      </c>
      <c r="F38" s="348">
        <v>852</v>
      </c>
      <c r="G38" s="348">
        <v>1157</v>
      </c>
      <c r="H38" s="348">
        <v>1320</v>
      </c>
      <c r="I38" s="348">
        <v>1010</v>
      </c>
      <c r="J38" s="348">
        <v>785</v>
      </c>
      <c r="K38" s="348">
        <v>378</v>
      </c>
      <c r="L38" s="348">
        <v>1721</v>
      </c>
      <c r="M38" s="348">
        <v>431</v>
      </c>
      <c r="N38" s="349">
        <f t="shared" si="0"/>
        <v>10851</v>
      </c>
      <c r="O38" s="227"/>
      <c r="P38" s="204"/>
      <c r="Q38" s="299"/>
      <c r="R38" s="180"/>
      <c r="S38" s="180"/>
      <c r="T38" s="180"/>
      <c r="U38" s="189"/>
      <c r="V38" s="189"/>
      <c r="W38" s="189"/>
      <c r="X38" s="190"/>
      <c r="Y38" s="190"/>
      <c r="Z38" s="190"/>
      <c r="AA38" s="315"/>
      <c r="AB38" s="148"/>
      <c r="AC38" s="148"/>
    </row>
    <row r="39" spans="1:29" s="158" customFormat="1" ht="33.75" customHeight="1" x14ac:dyDescent="0.45">
      <c r="A39" s="392" t="s">
        <v>129</v>
      </c>
      <c r="B39" s="348" t="s">
        <v>312</v>
      </c>
      <c r="C39" s="348" t="s">
        <v>312</v>
      </c>
      <c r="D39" s="348" t="s">
        <v>312</v>
      </c>
      <c r="E39" s="348" t="s">
        <v>312</v>
      </c>
      <c r="F39" s="348" t="s">
        <v>312</v>
      </c>
      <c r="G39" s="348" t="s">
        <v>312</v>
      </c>
      <c r="H39" s="348" t="s">
        <v>312</v>
      </c>
      <c r="I39" s="348" t="s">
        <v>312</v>
      </c>
      <c r="J39" s="348"/>
      <c r="K39" s="348" t="s">
        <v>314</v>
      </c>
      <c r="L39" s="348" t="s">
        <v>312</v>
      </c>
      <c r="M39" s="348" t="s">
        <v>312</v>
      </c>
      <c r="N39" s="349">
        <f t="shared" si="0"/>
        <v>0</v>
      </c>
      <c r="O39" s="227"/>
      <c r="P39" s="204"/>
      <c r="Q39" s="299"/>
      <c r="R39" s="180"/>
      <c r="S39" s="180"/>
      <c r="T39" s="180"/>
      <c r="U39" s="189"/>
      <c r="V39" s="189"/>
      <c r="W39" s="189"/>
      <c r="X39" s="190"/>
      <c r="Y39" s="190"/>
      <c r="Z39" s="190"/>
      <c r="AA39" s="315"/>
      <c r="AB39" s="148"/>
      <c r="AC39" s="148"/>
    </row>
    <row r="40" spans="1:29" s="158" customFormat="1" ht="33.75" customHeight="1" x14ac:dyDescent="0.45">
      <c r="A40" s="392" t="s">
        <v>33</v>
      </c>
      <c r="B40" s="348">
        <v>978</v>
      </c>
      <c r="C40" s="348">
        <v>1116</v>
      </c>
      <c r="D40" s="348">
        <v>1201</v>
      </c>
      <c r="E40" s="348">
        <v>854</v>
      </c>
      <c r="F40" s="348">
        <v>1200</v>
      </c>
      <c r="G40" s="348">
        <v>1569</v>
      </c>
      <c r="H40" s="348">
        <v>1824</v>
      </c>
      <c r="I40" s="348">
        <v>1821</v>
      </c>
      <c r="J40" s="348">
        <v>1698</v>
      </c>
      <c r="K40" s="348">
        <v>3599</v>
      </c>
      <c r="L40" s="348">
        <v>1018</v>
      </c>
      <c r="M40" s="348">
        <v>683</v>
      </c>
      <c r="N40" s="349">
        <f t="shared" si="0"/>
        <v>17561</v>
      </c>
      <c r="O40" s="227"/>
      <c r="P40" s="204"/>
      <c r="Q40" s="299"/>
      <c r="R40" s="180"/>
      <c r="S40" s="180"/>
      <c r="T40" s="180"/>
      <c r="U40" s="189"/>
      <c r="V40" s="189"/>
      <c r="W40" s="189"/>
      <c r="X40" s="190"/>
      <c r="Y40" s="190"/>
      <c r="Z40" s="190"/>
      <c r="AA40" s="315"/>
      <c r="AB40" s="148"/>
      <c r="AC40" s="148"/>
    </row>
    <row r="41" spans="1:29" s="158" customFormat="1" ht="33.75" customHeight="1" x14ac:dyDescent="0.45">
      <c r="A41" s="392" t="s">
        <v>34</v>
      </c>
      <c r="B41" s="348">
        <v>252</v>
      </c>
      <c r="C41" s="348">
        <v>402</v>
      </c>
      <c r="D41" s="348">
        <v>354</v>
      </c>
      <c r="E41" s="348">
        <v>224</v>
      </c>
      <c r="F41" s="348">
        <v>352</v>
      </c>
      <c r="G41" s="348">
        <v>399</v>
      </c>
      <c r="H41" s="348">
        <v>348</v>
      </c>
      <c r="I41" s="348">
        <v>520</v>
      </c>
      <c r="J41" s="348">
        <v>501</v>
      </c>
      <c r="K41" s="348">
        <v>253</v>
      </c>
      <c r="L41" s="348">
        <v>366</v>
      </c>
      <c r="M41" s="348">
        <v>410</v>
      </c>
      <c r="N41" s="349">
        <f t="shared" si="0"/>
        <v>4381</v>
      </c>
      <c r="O41" s="227"/>
      <c r="P41" s="204"/>
      <c r="Q41" s="299"/>
      <c r="R41" s="180"/>
      <c r="S41" s="180"/>
      <c r="T41" s="180"/>
      <c r="U41" s="189"/>
      <c r="V41" s="189"/>
      <c r="W41" s="189"/>
      <c r="X41" s="190"/>
      <c r="Y41" s="190"/>
      <c r="Z41" s="190"/>
      <c r="AA41" s="315"/>
      <c r="AB41" s="148"/>
      <c r="AC41" s="148"/>
    </row>
    <row r="42" spans="1:29" s="158" customFormat="1" ht="33.75" customHeight="1" x14ac:dyDescent="0.45">
      <c r="A42" s="392" t="s">
        <v>68</v>
      </c>
      <c r="B42" s="348">
        <v>254</v>
      </c>
      <c r="C42" s="348">
        <v>123</v>
      </c>
      <c r="D42" s="348">
        <v>89</v>
      </c>
      <c r="E42" s="348">
        <v>54</v>
      </c>
      <c r="F42" s="348">
        <v>85</v>
      </c>
      <c r="G42" s="348">
        <v>132</v>
      </c>
      <c r="H42" s="348">
        <v>320</v>
      </c>
      <c r="I42" s="348">
        <v>98</v>
      </c>
      <c r="J42" s="348">
        <v>153</v>
      </c>
      <c r="K42" s="348">
        <v>122</v>
      </c>
      <c r="L42" s="348">
        <v>116</v>
      </c>
      <c r="M42" s="348">
        <v>227</v>
      </c>
      <c r="N42" s="349">
        <f t="shared" si="0"/>
        <v>1773</v>
      </c>
      <c r="O42" s="227"/>
      <c r="P42" s="204"/>
      <c r="Q42" s="299"/>
      <c r="R42" s="180"/>
      <c r="S42" s="180"/>
      <c r="T42" s="180"/>
      <c r="U42" s="189"/>
      <c r="V42" s="189"/>
      <c r="W42" s="189"/>
      <c r="X42" s="190"/>
      <c r="Y42" s="190"/>
      <c r="Z42" s="190"/>
      <c r="AA42" s="315"/>
      <c r="AB42" s="148"/>
      <c r="AC42" s="148"/>
    </row>
    <row r="43" spans="1:29" s="158" customFormat="1" ht="33.75" customHeight="1" x14ac:dyDescent="0.45">
      <c r="A43" s="392" t="s">
        <v>69</v>
      </c>
      <c r="B43" s="348">
        <v>758</v>
      </c>
      <c r="C43" s="348">
        <v>457</v>
      </c>
      <c r="D43" s="348">
        <v>528</v>
      </c>
      <c r="E43" s="348">
        <v>485</v>
      </c>
      <c r="F43" s="348">
        <v>601</v>
      </c>
      <c r="G43" s="348">
        <v>632</v>
      </c>
      <c r="H43" s="348">
        <v>578</v>
      </c>
      <c r="I43" s="348">
        <v>758</v>
      </c>
      <c r="J43" s="348">
        <v>550</v>
      </c>
      <c r="K43" s="348">
        <v>400</v>
      </c>
      <c r="L43" s="348">
        <v>365</v>
      </c>
      <c r="M43" s="348">
        <v>295</v>
      </c>
      <c r="N43" s="349">
        <f t="shared" si="0"/>
        <v>6407</v>
      </c>
      <c r="O43" s="227"/>
      <c r="P43" s="204"/>
      <c r="Q43" s="299"/>
      <c r="R43" s="180"/>
      <c r="S43" s="180"/>
      <c r="T43" s="180"/>
      <c r="U43" s="189"/>
      <c r="V43" s="189"/>
      <c r="W43" s="189"/>
      <c r="X43" s="190"/>
      <c r="Y43" s="190"/>
      <c r="Z43" s="190"/>
      <c r="AA43" s="315"/>
      <c r="AB43" s="148"/>
      <c r="AC43" s="148"/>
    </row>
    <row r="44" spans="1:29" s="158" customFormat="1" ht="33.75" customHeight="1" x14ac:dyDescent="0.45">
      <c r="A44" s="392" t="s">
        <v>35</v>
      </c>
      <c r="B44" s="348">
        <v>21</v>
      </c>
      <c r="C44" s="348">
        <v>98</v>
      </c>
      <c r="D44" s="348">
        <v>168</v>
      </c>
      <c r="E44" s="348">
        <v>223</v>
      </c>
      <c r="F44" s="348">
        <v>112</v>
      </c>
      <c r="G44" s="348">
        <v>150</v>
      </c>
      <c r="H44" s="348">
        <v>245</v>
      </c>
      <c r="I44" s="348">
        <v>85</v>
      </c>
      <c r="J44" s="348">
        <v>112</v>
      </c>
      <c r="K44" s="348">
        <v>103</v>
      </c>
      <c r="L44" s="348">
        <v>80</v>
      </c>
      <c r="M44" s="348">
        <v>77</v>
      </c>
      <c r="N44" s="349">
        <f t="shared" si="0"/>
        <v>1474</v>
      </c>
      <c r="O44" s="227"/>
      <c r="P44" s="204"/>
      <c r="Q44" s="299"/>
      <c r="R44" s="180"/>
      <c r="S44" s="180"/>
      <c r="T44" s="180"/>
      <c r="U44" s="189"/>
      <c r="V44" s="189"/>
      <c r="W44" s="189"/>
      <c r="X44" s="190"/>
      <c r="Y44" s="190"/>
      <c r="Z44" s="190"/>
      <c r="AA44" s="315"/>
      <c r="AB44" s="148"/>
      <c r="AC44" s="148"/>
    </row>
    <row r="45" spans="1:29" s="158" customFormat="1" ht="33.75" customHeight="1" x14ac:dyDescent="0.45">
      <c r="A45" s="392" t="s">
        <v>70</v>
      </c>
      <c r="B45" s="348">
        <v>1233</v>
      </c>
      <c r="C45" s="348">
        <v>825</v>
      </c>
      <c r="D45" s="348">
        <v>899</v>
      </c>
      <c r="E45" s="348">
        <v>785</v>
      </c>
      <c r="F45" s="348">
        <v>524</v>
      </c>
      <c r="G45" s="348">
        <v>485</v>
      </c>
      <c r="H45" s="348">
        <v>435</v>
      </c>
      <c r="I45" s="348">
        <v>190</v>
      </c>
      <c r="J45" s="348">
        <v>410</v>
      </c>
      <c r="K45" s="348">
        <v>566</v>
      </c>
      <c r="L45" s="348">
        <v>1620</v>
      </c>
      <c r="M45" s="348">
        <v>1070</v>
      </c>
      <c r="N45" s="349">
        <f t="shared" si="0"/>
        <v>9042</v>
      </c>
      <c r="O45" s="227"/>
      <c r="P45" s="204"/>
      <c r="Q45" s="299"/>
      <c r="R45" s="180"/>
      <c r="S45" s="180"/>
      <c r="T45" s="180"/>
      <c r="U45" s="189"/>
      <c r="V45" s="189"/>
      <c r="W45" s="189"/>
      <c r="X45" s="190"/>
      <c r="Y45" s="190"/>
      <c r="Z45" s="190"/>
      <c r="AA45" s="315"/>
      <c r="AB45" s="148"/>
      <c r="AC45" s="148"/>
    </row>
    <row r="46" spans="1:29" s="158" customFormat="1" ht="33.75" customHeight="1" x14ac:dyDescent="0.45">
      <c r="A46" s="392" t="s">
        <v>37</v>
      </c>
      <c r="B46" s="393">
        <v>265</v>
      </c>
      <c r="C46" s="393">
        <v>207</v>
      </c>
      <c r="D46" s="393">
        <v>358</v>
      </c>
      <c r="E46" s="393">
        <v>205</v>
      </c>
      <c r="F46" s="393">
        <v>155</v>
      </c>
      <c r="G46" s="393">
        <v>292</v>
      </c>
      <c r="H46" s="393">
        <v>122</v>
      </c>
      <c r="I46" s="393">
        <v>105</v>
      </c>
      <c r="J46" s="393">
        <v>182</v>
      </c>
      <c r="K46" s="393">
        <v>17</v>
      </c>
      <c r="L46" s="393">
        <v>5</v>
      </c>
      <c r="M46" s="393">
        <v>7</v>
      </c>
      <c r="N46" s="394">
        <f t="shared" si="0"/>
        <v>1920</v>
      </c>
      <c r="O46" s="227"/>
      <c r="P46" s="204"/>
      <c r="Q46" s="299"/>
      <c r="R46" s="180"/>
      <c r="S46" s="180"/>
      <c r="T46" s="180"/>
      <c r="U46" s="189"/>
      <c r="V46" s="189"/>
      <c r="W46" s="189"/>
      <c r="X46" s="190"/>
      <c r="Y46" s="190"/>
      <c r="Z46" s="190"/>
      <c r="AA46" s="315"/>
      <c r="AB46" s="162"/>
      <c r="AC46" s="162"/>
    </row>
    <row r="47" spans="1:29" s="158" customFormat="1" ht="33.75" customHeight="1" x14ac:dyDescent="0.45">
      <c r="A47" s="392" t="s">
        <v>38</v>
      </c>
      <c r="B47" s="348">
        <v>332</v>
      </c>
      <c r="C47" s="348">
        <v>216</v>
      </c>
      <c r="D47" s="348">
        <v>321</v>
      </c>
      <c r="E47" s="348">
        <v>128</v>
      </c>
      <c r="F47" s="348">
        <v>64</v>
      </c>
      <c r="G47" s="348">
        <v>123</v>
      </c>
      <c r="H47" s="348">
        <v>312</v>
      </c>
      <c r="I47" s="348">
        <v>52</v>
      </c>
      <c r="J47" s="348">
        <v>172</v>
      </c>
      <c r="K47" s="348">
        <v>20</v>
      </c>
      <c r="L47" s="348">
        <v>177</v>
      </c>
      <c r="M47" s="348">
        <v>189</v>
      </c>
      <c r="N47" s="349">
        <f t="shared" si="0"/>
        <v>2106</v>
      </c>
      <c r="O47" s="227"/>
      <c r="P47" s="204"/>
      <c r="Q47" s="299"/>
      <c r="R47" s="180"/>
      <c r="S47" s="180"/>
      <c r="T47" s="180"/>
      <c r="U47" s="189"/>
      <c r="V47" s="189"/>
      <c r="W47" s="189"/>
      <c r="X47" s="190"/>
      <c r="Y47" s="190"/>
      <c r="Z47" s="190"/>
      <c r="AA47" s="315"/>
      <c r="AB47" s="148"/>
      <c r="AC47" s="148"/>
    </row>
    <row r="48" spans="1:29" s="158" customFormat="1" ht="33.75" customHeight="1" x14ac:dyDescent="0.45">
      <c r="A48" s="392" t="s">
        <v>102</v>
      </c>
      <c r="B48" s="348">
        <v>335</v>
      </c>
      <c r="C48" s="348">
        <v>283</v>
      </c>
      <c r="D48" s="348">
        <v>398</v>
      </c>
      <c r="E48" s="348">
        <v>232</v>
      </c>
      <c r="F48" s="348">
        <v>140</v>
      </c>
      <c r="G48" s="348">
        <v>211</v>
      </c>
      <c r="H48" s="348">
        <v>136</v>
      </c>
      <c r="I48" s="348">
        <v>175</v>
      </c>
      <c r="J48" s="348">
        <v>562</v>
      </c>
      <c r="K48" s="348">
        <v>69</v>
      </c>
      <c r="L48" s="348">
        <v>311</v>
      </c>
      <c r="M48" s="348">
        <v>182</v>
      </c>
      <c r="N48" s="349">
        <f t="shared" si="0"/>
        <v>3034</v>
      </c>
      <c r="O48" s="227"/>
      <c r="P48" s="204"/>
      <c r="Q48" s="299"/>
      <c r="R48" s="180"/>
      <c r="S48" s="180"/>
      <c r="T48" s="180"/>
      <c r="U48" s="189"/>
      <c r="V48" s="189"/>
      <c r="W48" s="189"/>
      <c r="X48" s="190"/>
      <c r="Y48" s="190"/>
      <c r="Z48" s="190"/>
      <c r="AA48" s="315"/>
      <c r="AB48" s="148"/>
      <c r="AC48" s="148"/>
    </row>
    <row r="49" spans="1:29" s="158" customFormat="1" ht="33.75" customHeight="1" x14ac:dyDescent="0.45">
      <c r="A49" s="392" t="s">
        <v>103</v>
      </c>
      <c r="B49" s="348" t="s">
        <v>312</v>
      </c>
      <c r="C49" s="348">
        <v>219</v>
      </c>
      <c r="D49" s="348" t="s">
        <v>312</v>
      </c>
      <c r="E49" s="348" t="s">
        <v>312</v>
      </c>
      <c r="F49" s="348">
        <v>11</v>
      </c>
      <c r="G49" s="348" t="s">
        <v>312</v>
      </c>
      <c r="H49" s="348" t="s">
        <v>312</v>
      </c>
      <c r="I49" s="348">
        <v>8</v>
      </c>
      <c r="J49" s="348" t="s">
        <v>312</v>
      </c>
      <c r="K49" s="348">
        <v>15</v>
      </c>
      <c r="L49" s="348">
        <v>6</v>
      </c>
      <c r="M49" s="348" t="s">
        <v>312</v>
      </c>
      <c r="N49" s="349">
        <f t="shared" si="0"/>
        <v>259</v>
      </c>
      <c r="O49" s="227"/>
      <c r="P49" s="204"/>
      <c r="Q49" s="299"/>
      <c r="R49" s="180"/>
      <c r="S49" s="180"/>
      <c r="T49" s="180"/>
      <c r="U49" s="189"/>
      <c r="V49" s="189"/>
      <c r="W49" s="189"/>
      <c r="X49" s="190"/>
      <c r="Y49" s="190"/>
      <c r="Z49" s="190"/>
      <c r="AA49" s="315"/>
      <c r="AB49" s="148"/>
      <c r="AC49" s="148"/>
    </row>
    <row r="50" spans="1:29" s="158" customFormat="1" ht="33.75" customHeight="1" x14ac:dyDescent="0.45">
      <c r="A50" s="392" t="s">
        <v>104</v>
      </c>
      <c r="B50" s="348">
        <v>152</v>
      </c>
      <c r="C50" s="348">
        <v>185</v>
      </c>
      <c r="D50" s="348">
        <v>100</v>
      </c>
      <c r="E50" s="348">
        <v>192</v>
      </c>
      <c r="F50" s="348">
        <v>68</v>
      </c>
      <c r="G50" s="348">
        <v>86</v>
      </c>
      <c r="H50" s="348">
        <v>71</v>
      </c>
      <c r="I50" s="348">
        <v>53</v>
      </c>
      <c r="J50" s="348">
        <v>262</v>
      </c>
      <c r="K50" s="348">
        <v>47</v>
      </c>
      <c r="L50" s="348">
        <v>33</v>
      </c>
      <c r="M50" s="348">
        <v>60</v>
      </c>
      <c r="N50" s="349">
        <f t="shared" si="0"/>
        <v>1309</v>
      </c>
      <c r="O50" s="227"/>
      <c r="P50" s="204"/>
      <c r="Q50" s="299"/>
      <c r="R50" s="180"/>
      <c r="S50" s="180"/>
      <c r="T50" s="180"/>
      <c r="U50" s="189"/>
      <c r="V50" s="189"/>
      <c r="W50" s="189"/>
      <c r="X50" s="190"/>
      <c r="Y50" s="190"/>
      <c r="Z50" s="190"/>
      <c r="AA50" s="315"/>
      <c r="AB50" s="148"/>
      <c r="AC50" s="148"/>
    </row>
    <row r="51" spans="1:29" s="158" customFormat="1" ht="33.75" customHeight="1" x14ac:dyDescent="0.45">
      <c r="A51" s="392" t="s">
        <v>105</v>
      </c>
      <c r="B51" s="348">
        <v>69</v>
      </c>
      <c r="C51" s="348">
        <v>499</v>
      </c>
      <c r="D51" s="348">
        <v>135</v>
      </c>
      <c r="E51" s="348">
        <v>218</v>
      </c>
      <c r="F51" s="348">
        <v>100</v>
      </c>
      <c r="G51" s="348">
        <v>362</v>
      </c>
      <c r="H51" s="348">
        <v>198</v>
      </c>
      <c r="I51" s="348">
        <v>119</v>
      </c>
      <c r="J51" s="348">
        <v>345</v>
      </c>
      <c r="K51" s="348">
        <v>27</v>
      </c>
      <c r="L51" s="348">
        <v>15</v>
      </c>
      <c r="M51" s="348">
        <v>56</v>
      </c>
      <c r="N51" s="349">
        <f t="shared" si="0"/>
        <v>2143</v>
      </c>
      <c r="O51" s="227"/>
      <c r="P51" s="204"/>
      <c r="Q51" s="299"/>
      <c r="R51" s="180"/>
      <c r="S51" s="180"/>
      <c r="T51" s="180"/>
      <c r="U51" s="189"/>
      <c r="V51" s="189"/>
      <c r="W51" s="189"/>
      <c r="X51" s="190"/>
      <c r="Y51" s="190"/>
      <c r="Z51" s="190"/>
      <c r="AA51" s="315"/>
      <c r="AB51" s="148"/>
      <c r="AC51" s="148"/>
    </row>
    <row r="52" spans="1:29" s="158" customFormat="1" ht="33.75" customHeight="1" x14ac:dyDescent="0.45">
      <c r="A52" s="392" t="s">
        <v>106</v>
      </c>
      <c r="B52" s="348">
        <v>228</v>
      </c>
      <c r="C52" s="348">
        <v>220</v>
      </c>
      <c r="D52" s="348">
        <v>199</v>
      </c>
      <c r="E52" s="348">
        <v>293</v>
      </c>
      <c r="F52" s="348">
        <v>238</v>
      </c>
      <c r="G52" s="348">
        <v>377</v>
      </c>
      <c r="H52" s="348">
        <v>333</v>
      </c>
      <c r="I52" s="348">
        <v>283</v>
      </c>
      <c r="J52" s="348">
        <v>468</v>
      </c>
      <c r="K52" s="348">
        <v>424</v>
      </c>
      <c r="L52" s="348">
        <v>220</v>
      </c>
      <c r="M52" s="348">
        <v>188</v>
      </c>
      <c r="N52" s="349">
        <f t="shared" si="0"/>
        <v>3471</v>
      </c>
      <c r="O52" s="227"/>
      <c r="P52" s="204"/>
      <c r="Q52" s="299"/>
      <c r="R52" s="180"/>
      <c r="S52" s="180"/>
      <c r="T52" s="180"/>
      <c r="U52" s="189"/>
      <c r="V52" s="189"/>
      <c r="W52" s="189"/>
      <c r="X52" s="190"/>
      <c r="Y52" s="190"/>
      <c r="Z52" s="190"/>
      <c r="AA52" s="315"/>
      <c r="AB52" s="148"/>
      <c r="AC52" s="148"/>
    </row>
    <row r="53" spans="1:29" s="158" customFormat="1" ht="33.75" customHeight="1" x14ac:dyDescent="0.45">
      <c r="A53" s="392" t="s">
        <v>107</v>
      </c>
      <c r="B53" s="348">
        <v>82</v>
      </c>
      <c r="C53" s="348">
        <v>46</v>
      </c>
      <c r="D53" s="348">
        <v>33</v>
      </c>
      <c r="E53" s="348" t="s">
        <v>312</v>
      </c>
      <c r="F53" s="348" t="s">
        <v>312</v>
      </c>
      <c r="G53" s="348">
        <v>37</v>
      </c>
      <c r="H53" s="348">
        <v>123</v>
      </c>
      <c r="I53" s="348">
        <v>128</v>
      </c>
      <c r="J53" s="348">
        <v>87</v>
      </c>
      <c r="K53" s="348" t="s">
        <v>313</v>
      </c>
      <c r="L53" s="348">
        <v>30</v>
      </c>
      <c r="M53" s="348">
        <v>49</v>
      </c>
      <c r="N53" s="349">
        <f t="shared" si="0"/>
        <v>615</v>
      </c>
      <c r="O53" s="227"/>
      <c r="P53" s="204"/>
      <c r="Q53" s="299"/>
      <c r="R53" s="180"/>
      <c r="S53" s="180"/>
      <c r="T53" s="180"/>
      <c r="U53" s="189"/>
      <c r="V53" s="189"/>
      <c r="W53" s="189"/>
      <c r="X53" s="190"/>
      <c r="Y53" s="190"/>
      <c r="Z53" s="190"/>
      <c r="AA53" s="315"/>
      <c r="AB53" s="148"/>
      <c r="AC53" s="148"/>
    </row>
    <row r="54" spans="1:29" s="158" customFormat="1" ht="33.75" customHeight="1" x14ac:dyDescent="0.45">
      <c r="A54" s="392" t="s">
        <v>36</v>
      </c>
      <c r="B54" s="348">
        <v>32</v>
      </c>
      <c r="C54" s="348">
        <v>81</v>
      </c>
      <c r="D54" s="348">
        <v>130</v>
      </c>
      <c r="E54" s="348">
        <v>260</v>
      </c>
      <c r="F54" s="348">
        <v>162</v>
      </c>
      <c r="G54" s="348">
        <v>600</v>
      </c>
      <c r="H54" s="348">
        <v>256</v>
      </c>
      <c r="I54" s="348">
        <v>182</v>
      </c>
      <c r="J54" s="348">
        <v>475</v>
      </c>
      <c r="K54" s="348">
        <v>37</v>
      </c>
      <c r="L54" s="348">
        <v>10</v>
      </c>
      <c r="M54" s="348">
        <v>82</v>
      </c>
      <c r="N54" s="349">
        <f t="shared" si="0"/>
        <v>2307</v>
      </c>
      <c r="O54" s="227"/>
      <c r="P54" s="204"/>
      <c r="Q54" s="299"/>
      <c r="R54" s="180"/>
      <c r="S54" s="180"/>
      <c r="T54" s="180"/>
      <c r="U54" s="189"/>
      <c r="V54" s="189"/>
      <c r="W54" s="189"/>
      <c r="X54" s="190"/>
      <c r="Y54" s="190"/>
      <c r="Z54" s="190"/>
      <c r="AA54" s="315"/>
      <c r="AB54" s="148"/>
      <c r="AC54" s="148"/>
    </row>
    <row r="55" spans="1:29" s="158" customFormat="1" ht="33.75" customHeight="1" x14ac:dyDescent="0.45">
      <c r="A55" s="392" t="s">
        <v>108</v>
      </c>
      <c r="B55" s="348" t="s">
        <v>312</v>
      </c>
      <c r="C55" s="348" t="s">
        <v>312</v>
      </c>
      <c r="D55" s="348" t="s">
        <v>312</v>
      </c>
      <c r="E55" s="348" t="s">
        <v>312</v>
      </c>
      <c r="F55" s="348" t="s">
        <v>312</v>
      </c>
      <c r="G55" s="348" t="s">
        <v>312</v>
      </c>
      <c r="H55" s="348">
        <v>43</v>
      </c>
      <c r="I55" s="348" t="s">
        <v>312</v>
      </c>
      <c r="J55" s="348" t="s">
        <v>312</v>
      </c>
      <c r="K55" s="348">
        <v>7</v>
      </c>
      <c r="L55" s="348" t="s">
        <v>312</v>
      </c>
      <c r="M55" s="348">
        <v>53</v>
      </c>
      <c r="N55" s="349">
        <f t="shared" si="0"/>
        <v>103</v>
      </c>
      <c r="O55" s="227"/>
      <c r="P55" s="204"/>
      <c r="Q55" s="299"/>
      <c r="R55" s="180"/>
      <c r="S55" s="180"/>
      <c r="T55" s="180"/>
      <c r="U55" s="189"/>
      <c r="V55" s="189"/>
      <c r="W55" s="189"/>
      <c r="X55" s="190"/>
      <c r="Y55" s="190"/>
      <c r="Z55" s="190"/>
      <c r="AA55" s="315"/>
      <c r="AB55" s="148"/>
      <c r="AC55" s="148"/>
    </row>
    <row r="56" spans="1:29" s="158" customFormat="1" ht="33.75" customHeight="1" x14ac:dyDescent="0.45">
      <c r="A56" s="392" t="s">
        <v>39</v>
      </c>
      <c r="B56" s="348">
        <v>1598</v>
      </c>
      <c r="C56" s="348">
        <v>2201</v>
      </c>
      <c r="D56" s="348">
        <v>1701</v>
      </c>
      <c r="E56" s="348">
        <v>3899</v>
      </c>
      <c r="F56" s="348">
        <v>3514</v>
      </c>
      <c r="G56" s="348">
        <v>15241</v>
      </c>
      <c r="H56" s="348">
        <v>4321</v>
      </c>
      <c r="I56" s="348">
        <v>3298</v>
      </c>
      <c r="J56" s="348">
        <v>4804</v>
      </c>
      <c r="K56" s="348">
        <v>3332</v>
      </c>
      <c r="L56" s="348">
        <v>3336</v>
      </c>
      <c r="M56" s="348">
        <v>2177</v>
      </c>
      <c r="N56" s="349">
        <f t="shared" si="0"/>
        <v>49422</v>
      </c>
      <c r="O56" s="227"/>
      <c r="P56" s="204"/>
      <c r="Q56" s="299"/>
      <c r="R56" s="180"/>
      <c r="S56" s="180"/>
      <c r="T56" s="180"/>
      <c r="U56" s="189"/>
      <c r="V56" s="189"/>
      <c r="W56" s="189"/>
      <c r="X56" s="190"/>
      <c r="Y56" s="190"/>
      <c r="Z56" s="190"/>
      <c r="AA56" s="315"/>
      <c r="AB56" s="148"/>
      <c r="AC56" s="148"/>
    </row>
    <row r="57" spans="1:29" s="158" customFormat="1" ht="33.75" customHeight="1" x14ac:dyDescent="0.45">
      <c r="A57" s="392" t="s">
        <v>40</v>
      </c>
      <c r="B57" s="348">
        <v>1199</v>
      </c>
      <c r="C57" s="348">
        <v>1677</v>
      </c>
      <c r="D57" s="348">
        <v>5201</v>
      </c>
      <c r="E57" s="348">
        <v>2410</v>
      </c>
      <c r="F57" s="348">
        <v>1085</v>
      </c>
      <c r="G57" s="348">
        <v>2109</v>
      </c>
      <c r="H57" s="348">
        <v>2188</v>
      </c>
      <c r="I57" s="348">
        <v>3921</v>
      </c>
      <c r="J57" s="348">
        <v>3712</v>
      </c>
      <c r="K57" s="348">
        <v>2588</v>
      </c>
      <c r="L57" s="348">
        <v>1662</v>
      </c>
      <c r="M57" s="348">
        <v>1748</v>
      </c>
      <c r="N57" s="349">
        <f t="shared" si="0"/>
        <v>29500</v>
      </c>
      <c r="O57" s="227"/>
      <c r="P57" s="204"/>
      <c r="Q57" s="299"/>
      <c r="R57" s="180"/>
      <c r="S57" s="180"/>
      <c r="T57" s="180"/>
      <c r="U57" s="189"/>
      <c r="V57" s="189"/>
      <c r="W57" s="189"/>
      <c r="X57" s="190"/>
      <c r="Y57" s="190"/>
      <c r="Z57" s="190"/>
      <c r="AA57" s="315"/>
      <c r="AB57" s="148"/>
      <c r="AC57" s="148"/>
    </row>
    <row r="58" spans="1:29" s="158" customFormat="1" ht="33.75" customHeight="1" x14ac:dyDescent="0.45">
      <c r="A58" s="392" t="s">
        <v>41</v>
      </c>
      <c r="B58" s="348">
        <v>1999</v>
      </c>
      <c r="C58" s="348">
        <v>1402</v>
      </c>
      <c r="D58" s="348">
        <v>2494</v>
      </c>
      <c r="E58" s="348">
        <v>1425</v>
      </c>
      <c r="F58" s="348">
        <v>2998</v>
      </c>
      <c r="G58" s="348">
        <v>2545</v>
      </c>
      <c r="H58" s="348">
        <v>9214</v>
      </c>
      <c r="I58" s="348">
        <v>1201</v>
      </c>
      <c r="J58" s="348">
        <v>2201</v>
      </c>
      <c r="K58" s="348">
        <v>2988</v>
      </c>
      <c r="L58" s="348">
        <v>1792</v>
      </c>
      <c r="M58" s="348">
        <v>2699</v>
      </c>
      <c r="N58" s="349">
        <f t="shared" si="0"/>
        <v>32958</v>
      </c>
      <c r="O58" s="227"/>
      <c r="P58" s="204"/>
      <c r="Q58" s="299"/>
      <c r="R58" s="180"/>
      <c r="S58" s="180"/>
      <c r="T58" s="180"/>
      <c r="U58" s="189"/>
      <c r="V58" s="189"/>
      <c r="W58" s="189"/>
      <c r="X58" s="190"/>
      <c r="Y58" s="190"/>
      <c r="Z58" s="190"/>
      <c r="AA58" s="315"/>
      <c r="AB58" s="148"/>
      <c r="AC58" s="148"/>
    </row>
    <row r="59" spans="1:29" s="158" customFormat="1" ht="33.75" customHeight="1" x14ac:dyDescent="0.45">
      <c r="A59" s="392" t="s">
        <v>72</v>
      </c>
      <c r="B59" s="348">
        <v>1420</v>
      </c>
      <c r="C59" s="348">
        <v>548</v>
      </c>
      <c r="D59" s="348">
        <v>920</v>
      </c>
      <c r="E59" s="348">
        <v>714</v>
      </c>
      <c r="F59" s="348">
        <v>712</v>
      </c>
      <c r="G59" s="348">
        <v>965</v>
      </c>
      <c r="H59" s="348">
        <v>608</v>
      </c>
      <c r="I59" s="348">
        <v>448</v>
      </c>
      <c r="J59" s="348">
        <v>720</v>
      </c>
      <c r="K59" s="348">
        <v>552</v>
      </c>
      <c r="L59" s="348">
        <v>921</v>
      </c>
      <c r="M59" s="348">
        <v>385</v>
      </c>
      <c r="N59" s="349">
        <f t="shared" si="0"/>
        <v>8913</v>
      </c>
      <c r="O59" s="227"/>
      <c r="P59" s="204"/>
      <c r="Q59" s="299"/>
      <c r="R59" s="180"/>
      <c r="S59" s="180"/>
      <c r="T59" s="180"/>
      <c r="U59" s="189"/>
      <c r="V59" s="189"/>
      <c r="W59" s="189"/>
      <c r="X59" s="190"/>
      <c r="Y59" s="190"/>
      <c r="Z59" s="190"/>
      <c r="AA59" s="315"/>
      <c r="AB59" s="148"/>
      <c r="AC59" s="148"/>
    </row>
    <row r="60" spans="1:29" s="158" customFormat="1" ht="33.75" customHeight="1" x14ac:dyDescent="0.45">
      <c r="A60" s="392" t="s">
        <v>42</v>
      </c>
      <c r="B60" s="348">
        <v>58</v>
      </c>
      <c r="C60" s="348">
        <v>56</v>
      </c>
      <c r="D60" s="348">
        <v>86</v>
      </c>
      <c r="E60" s="348">
        <v>135</v>
      </c>
      <c r="F60" s="348">
        <v>91</v>
      </c>
      <c r="G60" s="348">
        <v>31</v>
      </c>
      <c r="H60" s="348">
        <v>53</v>
      </c>
      <c r="I60" s="348">
        <v>23</v>
      </c>
      <c r="J60" s="348">
        <v>92</v>
      </c>
      <c r="K60" s="348">
        <v>183</v>
      </c>
      <c r="L60" s="348">
        <v>24</v>
      </c>
      <c r="M60" s="348">
        <v>200</v>
      </c>
      <c r="N60" s="349">
        <f t="shared" si="0"/>
        <v>1032</v>
      </c>
      <c r="O60" s="227"/>
      <c r="P60" s="204"/>
      <c r="Q60" s="299"/>
      <c r="R60" s="180"/>
      <c r="S60" s="180"/>
      <c r="T60" s="180"/>
      <c r="U60" s="189"/>
      <c r="V60" s="189"/>
      <c r="W60" s="189"/>
      <c r="X60" s="190"/>
      <c r="Y60" s="190"/>
      <c r="Z60" s="190"/>
      <c r="AA60" s="315"/>
      <c r="AB60" s="148"/>
      <c r="AC60" s="148"/>
    </row>
    <row r="61" spans="1:29" s="158" customFormat="1" ht="33.75" customHeight="1" x14ac:dyDescent="0.45">
      <c r="A61" s="392" t="s">
        <v>43</v>
      </c>
      <c r="B61" s="348">
        <v>5988</v>
      </c>
      <c r="C61" s="348">
        <v>4982</v>
      </c>
      <c r="D61" s="348">
        <v>3548</v>
      </c>
      <c r="E61" s="348">
        <v>2998</v>
      </c>
      <c r="F61" s="348">
        <v>3201</v>
      </c>
      <c r="G61" s="348">
        <v>4104</v>
      </c>
      <c r="H61" s="348">
        <v>3451</v>
      </c>
      <c r="I61" s="348">
        <v>3754</v>
      </c>
      <c r="J61" s="348">
        <v>3769</v>
      </c>
      <c r="K61" s="348">
        <v>1862</v>
      </c>
      <c r="L61" s="348">
        <v>2076</v>
      </c>
      <c r="M61" s="348">
        <v>11967</v>
      </c>
      <c r="N61" s="349">
        <f t="shared" si="0"/>
        <v>51700</v>
      </c>
      <c r="O61" s="227"/>
      <c r="P61" s="204"/>
      <c r="Q61" s="299"/>
      <c r="R61" s="180"/>
      <c r="S61" s="180"/>
      <c r="T61" s="180"/>
      <c r="U61" s="189"/>
      <c r="V61" s="189"/>
      <c r="W61" s="189"/>
      <c r="X61" s="190"/>
      <c r="Y61" s="190"/>
      <c r="Z61" s="190"/>
      <c r="AA61" s="315"/>
      <c r="AB61" s="148"/>
      <c r="AC61" s="148"/>
    </row>
    <row r="62" spans="1:29" s="158" customFormat="1" ht="33.75" customHeight="1" x14ac:dyDescent="0.45">
      <c r="A62" s="392" t="s">
        <v>73</v>
      </c>
      <c r="B62" s="348">
        <v>1601</v>
      </c>
      <c r="C62" s="348">
        <v>1758</v>
      </c>
      <c r="D62" s="348">
        <v>1954</v>
      </c>
      <c r="E62" s="348">
        <v>1101</v>
      </c>
      <c r="F62" s="348">
        <v>989</v>
      </c>
      <c r="G62" s="348">
        <v>2014</v>
      </c>
      <c r="H62" s="348">
        <v>2998</v>
      </c>
      <c r="I62" s="348">
        <v>1099</v>
      </c>
      <c r="J62" s="348">
        <v>4521</v>
      </c>
      <c r="K62" s="348">
        <v>1605</v>
      </c>
      <c r="L62" s="348">
        <v>2326</v>
      </c>
      <c r="M62" s="348">
        <v>3992</v>
      </c>
      <c r="N62" s="349">
        <f t="shared" si="0"/>
        <v>25958</v>
      </c>
      <c r="O62" s="227"/>
      <c r="P62" s="204"/>
      <c r="Q62" s="299"/>
      <c r="R62" s="180"/>
      <c r="S62" s="180"/>
      <c r="T62" s="180"/>
      <c r="U62" s="189"/>
      <c r="V62" s="189"/>
      <c r="W62" s="189"/>
      <c r="X62" s="190"/>
      <c r="Y62" s="190"/>
      <c r="Z62" s="190"/>
      <c r="AA62" s="315"/>
      <c r="AB62" s="148"/>
      <c r="AC62" s="148"/>
    </row>
    <row r="63" spans="1:29" s="158" customFormat="1" ht="33.75" customHeight="1" x14ac:dyDescent="0.45">
      <c r="A63" s="392" t="s">
        <v>74</v>
      </c>
      <c r="B63" s="348" t="s">
        <v>312</v>
      </c>
      <c r="C63" s="348" t="s">
        <v>312</v>
      </c>
      <c r="D63" s="348">
        <v>7</v>
      </c>
      <c r="E63" s="348" t="s">
        <v>312</v>
      </c>
      <c r="F63" s="348">
        <v>5</v>
      </c>
      <c r="G63" s="348" t="s">
        <v>312</v>
      </c>
      <c r="H63" s="348" t="s">
        <v>312</v>
      </c>
      <c r="I63" s="348" t="s">
        <v>312</v>
      </c>
      <c r="J63" s="348">
        <v>24</v>
      </c>
      <c r="K63" s="348" t="s">
        <v>313</v>
      </c>
      <c r="L63" s="348" t="s">
        <v>312</v>
      </c>
      <c r="M63" s="348" t="s">
        <v>312</v>
      </c>
      <c r="N63" s="349">
        <f t="shared" si="0"/>
        <v>36</v>
      </c>
      <c r="O63" s="227"/>
      <c r="P63" s="204"/>
      <c r="Q63" s="299"/>
      <c r="R63" s="180"/>
      <c r="S63" s="180"/>
      <c r="T63" s="180"/>
      <c r="U63" s="189"/>
      <c r="V63" s="189"/>
      <c r="W63" s="189"/>
      <c r="X63" s="190"/>
      <c r="Y63" s="190"/>
      <c r="Z63" s="190"/>
      <c r="AA63" s="315"/>
      <c r="AB63" s="148"/>
      <c r="AC63" s="148"/>
    </row>
    <row r="64" spans="1:29" s="158" customFormat="1" ht="33.75" customHeight="1" x14ac:dyDescent="0.45">
      <c r="A64" s="392" t="s">
        <v>44</v>
      </c>
      <c r="B64" s="348" t="s">
        <v>312</v>
      </c>
      <c r="C64" s="348">
        <v>1</v>
      </c>
      <c r="D64" s="348">
        <v>69</v>
      </c>
      <c r="E64" s="348">
        <v>4</v>
      </c>
      <c r="F64" s="348">
        <v>4</v>
      </c>
      <c r="G64" s="348">
        <v>14</v>
      </c>
      <c r="H64" s="348">
        <v>46</v>
      </c>
      <c r="I64" s="348">
        <v>24</v>
      </c>
      <c r="J64" s="348">
        <v>125</v>
      </c>
      <c r="K64" s="348" t="s">
        <v>313</v>
      </c>
      <c r="L64" s="348">
        <v>62</v>
      </c>
      <c r="M64" s="348">
        <v>60</v>
      </c>
      <c r="N64" s="349">
        <f t="shared" si="0"/>
        <v>409</v>
      </c>
      <c r="O64" s="227"/>
      <c r="P64" s="204"/>
      <c r="Q64" s="299"/>
      <c r="R64" s="180"/>
      <c r="S64" s="180"/>
      <c r="T64" s="180"/>
      <c r="U64" s="189"/>
      <c r="V64" s="189"/>
      <c r="W64" s="189"/>
      <c r="X64" s="190"/>
      <c r="Y64" s="190"/>
      <c r="Z64" s="190"/>
      <c r="AA64" s="315"/>
      <c r="AB64" s="148"/>
      <c r="AC64" s="148"/>
    </row>
    <row r="65" spans="1:29" s="158" customFormat="1" ht="33.75" customHeight="1" x14ac:dyDescent="0.45">
      <c r="A65" s="392" t="s">
        <v>109</v>
      </c>
      <c r="B65" s="348">
        <v>11</v>
      </c>
      <c r="C65" s="348">
        <v>109</v>
      </c>
      <c r="D65" s="348">
        <v>520</v>
      </c>
      <c r="E65" s="348">
        <v>122</v>
      </c>
      <c r="F65" s="348" t="s">
        <v>312</v>
      </c>
      <c r="G65" s="348">
        <v>135</v>
      </c>
      <c r="H65" s="348">
        <v>56</v>
      </c>
      <c r="I65" s="348">
        <v>14</v>
      </c>
      <c r="J65" s="348">
        <v>52</v>
      </c>
      <c r="K65" s="348">
        <v>422</v>
      </c>
      <c r="L65" s="348">
        <v>272</v>
      </c>
      <c r="M65" s="348">
        <v>287</v>
      </c>
      <c r="N65" s="349">
        <f t="shared" si="0"/>
        <v>2000</v>
      </c>
      <c r="O65" s="227"/>
      <c r="P65" s="204"/>
      <c r="Q65" s="299"/>
      <c r="R65" s="180"/>
      <c r="S65" s="180"/>
      <c r="T65" s="180"/>
      <c r="U65" s="189"/>
      <c r="V65" s="189"/>
      <c r="W65" s="189"/>
      <c r="X65" s="190"/>
      <c r="Y65" s="190"/>
      <c r="Z65" s="190"/>
      <c r="AA65" s="315"/>
      <c r="AB65" s="148"/>
      <c r="AC65" s="148"/>
    </row>
    <row r="66" spans="1:29" s="158" customFormat="1" ht="33.75" customHeight="1" x14ac:dyDescent="0.45">
      <c r="A66" s="392" t="s">
        <v>110</v>
      </c>
      <c r="B66" s="348">
        <v>40</v>
      </c>
      <c r="C66" s="348">
        <v>56</v>
      </c>
      <c r="D66" s="348">
        <v>25</v>
      </c>
      <c r="E66" s="348">
        <v>65</v>
      </c>
      <c r="F66" s="348">
        <v>22</v>
      </c>
      <c r="G66" s="348">
        <v>70</v>
      </c>
      <c r="H66" s="348">
        <v>17</v>
      </c>
      <c r="I66" s="348">
        <v>23</v>
      </c>
      <c r="J66" s="348">
        <v>56</v>
      </c>
      <c r="K66" s="348">
        <v>12</v>
      </c>
      <c r="L66" s="348">
        <v>33</v>
      </c>
      <c r="M66" s="348">
        <v>78</v>
      </c>
      <c r="N66" s="349">
        <f t="shared" si="0"/>
        <v>497</v>
      </c>
      <c r="O66" s="227"/>
      <c r="P66" s="204"/>
      <c r="Q66" s="299"/>
      <c r="R66" s="180"/>
      <c r="S66" s="180"/>
      <c r="T66" s="180"/>
      <c r="U66" s="189"/>
      <c r="V66" s="189"/>
      <c r="W66" s="189"/>
      <c r="X66" s="190"/>
      <c r="Y66" s="190"/>
      <c r="Z66" s="190"/>
      <c r="AA66" s="315"/>
      <c r="AB66" s="148"/>
      <c r="AC66" s="148"/>
    </row>
    <row r="67" spans="1:29" s="158" customFormat="1" ht="33.75" customHeight="1" x14ac:dyDescent="0.45">
      <c r="A67" s="392" t="s">
        <v>111</v>
      </c>
      <c r="B67" s="348">
        <v>8</v>
      </c>
      <c r="C67" s="348">
        <v>23</v>
      </c>
      <c r="D67" s="348">
        <v>33</v>
      </c>
      <c r="E67" s="348">
        <v>36</v>
      </c>
      <c r="F67" s="348">
        <v>4</v>
      </c>
      <c r="G67" s="348">
        <v>43</v>
      </c>
      <c r="H67" s="348">
        <v>129</v>
      </c>
      <c r="I67" s="348">
        <v>80</v>
      </c>
      <c r="J67" s="348">
        <v>46</v>
      </c>
      <c r="K67" s="348">
        <v>8</v>
      </c>
      <c r="L67" s="348">
        <v>20</v>
      </c>
      <c r="M67" s="348">
        <v>54</v>
      </c>
      <c r="N67" s="349">
        <f t="shared" si="0"/>
        <v>484</v>
      </c>
      <c r="O67" s="227"/>
      <c r="P67" s="204"/>
      <c r="Q67" s="299"/>
      <c r="R67" s="180"/>
      <c r="S67" s="180"/>
      <c r="T67" s="180"/>
      <c r="U67" s="189"/>
      <c r="V67" s="189"/>
      <c r="W67" s="189"/>
      <c r="X67" s="190"/>
      <c r="Y67" s="190"/>
      <c r="Z67" s="190"/>
      <c r="AA67" s="315"/>
      <c r="AB67" s="148"/>
      <c r="AC67" s="148"/>
    </row>
    <row r="68" spans="1:29" s="158" customFormat="1" ht="33.75" customHeight="1" x14ac:dyDescent="0.45">
      <c r="A68" s="392" t="s">
        <v>112</v>
      </c>
      <c r="B68" s="348">
        <v>12</v>
      </c>
      <c r="C68" s="348">
        <v>93</v>
      </c>
      <c r="D68" s="348" t="s">
        <v>312</v>
      </c>
      <c r="E68" s="348">
        <v>30</v>
      </c>
      <c r="F68" s="348">
        <v>17</v>
      </c>
      <c r="G68" s="348" t="s">
        <v>312</v>
      </c>
      <c r="H68" s="348">
        <v>18</v>
      </c>
      <c r="I68" s="348">
        <v>85</v>
      </c>
      <c r="J68" s="348">
        <v>33</v>
      </c>
      <c r="K68" s="348" t="s">
        <v>313</v>
      </c>
      <c r="L68" s="348">
        <v>12</v>
      </c>
      <c r="M68" s="348">
        <v>3</v>
      </c>
      <c r="N68" s="349">
        <f t="shared" si="0"/>
        <v>303</v>
      </c>
      <c r="O68" s="227"/>
      <c r="P68" s="204"/>
      <c r="Q68" s="299"/>
      <c r="R68" s="180"/>
      <c r="S68" s="180"/>
      <c r="T68" s="180"/>
      <c r="U68" s="189"/>
      <c r="V68" s="189"/>
      <c r="W68" s="189"/>
      <c r="X68" s="190"/>
      <c r="Y68" s="190"/>
      <c r="Z68" s="190"/>
      <c r="AA68" s="315"/>
      <c r="AB68" s="148"/>
      <c r="AC68" s="148"/>
    </row>
    <row r="69" spans="1:29" s="158" customFormat="1" ht="33.75" customHeight="1" x14ac:dyDescent="0.45">
      <c r="A69" s="392" t="s">
        <v>113</v>
      </c>
      <c r="B69" s="348">
        <v>994</v>
      </c>
      <c r="C69" s="348">
        <v>354</v>
      </c>
      <c r="D69" s="348">
        <v>769</v>
      </c>
      <c r="E69" s="348">
        <v>392</v>
      </c>
      <c r="F69" s="348">
        <v>421</v>
      </c>
      <c r="G69" s="348">
        <v>265</v>
      </c>
      <c r="H69" s="348">
        <v>1985</v>
      </c>
      <c r="I69" s="348">
        <v>574</v>
      </c>
      <c r="J69" s="348">
        <v>2098</v>
      </c>
      <c r="K69" s="348">
        <v>246</v>
      </c>
      <c r="L69" s="348">
        <v>44</v>
      </c>
      <c r="M69" s="348">
        <v>199</v>
      </c>
      <c r="N69" s="349">
        <f t="shared" si="0"/>
        <v>8341</v>
      </c>
      <c r="O69" s="227"/>
      <c r="P69" s="204"/>
      <c r="Q69" s="299"/>
      <c r="R69" s="180"/>
      <c r="S69" s="180"/>
      <c r="T69" s="180"/>
      <c r="U69" s="189"/>
      <c r="V69" s="189"/>
      <c r="W69" s="189"/>
      <c r="X69" s="190"/>
      <c r="Y69" s="190"/>
      <c r="Z69" s="190"/>
      <c r="AA69" s="315"/>
      <c r="AB69" s="148"/>
      <c r="AC69" s="148"/>
    </row>
    <row r="70" spans="1:29" s="158" customFormat="1" ht="33.75" customHeight="1" x14ac:dyDescent="0.45">
      <c r="A70" s="392" t="s">
        <v>114</v>
      </c>
      <c r="B70" s="348">
        <v>1401</v>
      </c>
      <c r="C70" s="348">
        <v>1105</v>
      </c>
      <c r="D70" s="348">
        <v>821</v>
      </c>
      <c r="E70" s="348">
        <v>1021</v>
      </c>
      <c r="F70" s="348">
        <v>698</v>
      </c>
      <c r="G70" s="348">
        <v>899</v>
      </c>
      <c r="H70" s="348">
        <v>1058</v>
      </c>
      <c r="I70" s="348">
        <v>865</v>
      </c>
      <c r="J70" s="348">
        <v>1564</v>
      </c>
      <c r="K70" s="348">
        <v>1616</v>
      </c>
      <c r="L70" s="348">
        <v>1810</v>
      </c>
      <c r="M70" s="348">
        <v>1716</v>
      </c>
      <c r="N70" s="349">
        <f t="shared" si="0"/>
        <v>14574</v>
      </c>
      <c r="O70" s="227"/>
      <c r="P70" s="204"/>
      <c r="Q70" s="299"/>
      <c r="R70" s="180"/>
      <c r="S70" s="180"/>
      <c r="T70" s="180"/>
      <c r="U70" s="189"/>
      <c r="V70" s="189"/>
      <c r="W70" s="189"/>
      <c r="X70" s="190"/>
      <c r="Y70" s="190"/>
      <c r="Z70" s="190"/>
      <c r="AA70" s="315"/>
      <c r="AB70" s="148"/>
      <c r="AC70" s="148"/>
    </row>
    <row r="71" spans="1:29" s="158" customFormat="1" ht="33.75" customHeight="1" x14ac:dyDescent="0.45">
      <c r="A71" s="392" t="s">
        <v>115</v>
      </c>
      <c r="B71" s="348">
        <v>92</v>
      </c>
      <c r="C71" s="348">
        <v>65</v>
      </c>
      <c r="D71" s="348">
        <v>89</v>
      </c>
      <c r="E71" s="348">
        <v>354</v>
      </c>
      <c r="F71" s="348">
        <v>62</v>
      </c>
      <c r="G71" s="348">
        <v>270</v>
      </c>
      <c r="H71" s="348">
        <v>26</v>
      </c>
      <c r="I71" s="348">
        <v>191</v>
      </c>
      <c r="J71" s="348">
        <v>64</v>
      </c>
      <c r="K71" s="348">
        <v>171</v>
      </c>
      <c r="L71" s="348">
        <v>178</v>
      </c>
      <c r="M71" s="348">
        <v>22</v>
      </c>
      <c r="N71" s="349">
        <f t="shared" si="0"/>
        <v>1584</v>
      </c>
      <c r="O71" s="227"/>
      <c r="P71" s="204"/>
      <c r="Q71" s="299"/>
      <c r="R71" s="180"/>
      <c r="S71" s="180"/>
      <c r="T71" s="180"/>
      <c r="U71" s="189"/>
      <c r="V71" s="189"/>
      <c r="W71" s="189"/>
      <c r="X71" s="190"/>
      <c r="Y71" s="190"/>
      <c r="Z71" s="190"/>
      <c r="AA71" s="315"/>
      <c r="AB71" s="148"/>
      <c r="AC71" s="148"/>
    </row>
    <row r="72" spans="1:29" s="158" customFormat="1" ht="33.75" customHeight="1" x14ac:dyDescent="0.45">
      <c r="A72" s="392" t="s">
        <v>116</v>
      </c>
      <c r="B72" s="348">
        <v>16</v>
      </c>
      <c r="C72" s="348">
        <v>8</v>
      </c>
      <c r="D72" s="348">
        <v>22</v>
      </c>
      <c r="E72" s="348">
        <v>26</v>
      </c>
      <c r="F72" s="348">
        <v>18</v>
      </c>
      <c r="G72" s="348">
        <v>43</v>
      </c>
      <c r="H72" s="348">
        <v>5</v>
      </c>
      <c r="I72" s="348">
        <v>33</v>
      </c>
      <c r="J72" s="348">
        <v>8</v>
      </c>
      <c r="K72" s="348">
        <v>27</v>
      </c>
      <c r="L72" s="348">
        <v>59</v>
      </c>
      <c r="M72" s="348" t="s">
        <v>312</v>
      </c>
      <c r="N72" s="349">
        <f t="shared" si="0"/>
        <v>265</v>
      </c>
      <c r="O72" s="227"/>
      <c r="P72" s="204"/>
      <c r="Q72" s="299"/>
      <c r="R72" s="180"/>
      <c r="S72" s="180"/>
      <c r="T72" s="180"/>
      <c r="U72" s="189"/>
      <c r="V72" s="189"/>
      <c r="W72" s="189"/>
      <c r="X72" s="190"/>
      <c r="Y72" s="190"/>
      <c r="Z72" s="190"/>
      <c r="AA72" s="315"/>
      <c r="AB72" s="148"/>
      <c r="AC72" s="148"/>
    </row>
    <row r="73" spans="1:29" s="158" customFormat="1" ht="33.75" customHeight="1" x14ac:dyDescent="0.45">
      <c r="A73" s="392" t="s">
        <v>45</v>
      </c>
      <c r="B73" s="348">
        <v>13125</v>
      </c>
      <c r="C73" s="348">
        <v>4012</v>
      </c>
      <c r="D73" s="348">
        <v>6854</v>
      </c>
      <c r="E73" s="348">
        <v>8421</v>
      </c>
      <c r="F73" s="348">
        <v>4421</v>
      </c>
      <c r="G73" s="348">
        <v>12858</v>
      </c>
      <c r="H73" s="348">
        <v>13024</v>
      </c>
      <c r="I73" s="348">
        <v>2621</v>
      </c>
      <c r="J73" s="348">
        <v>9102</v>
      </c>
      <c r="K73" s="348">
        <v>2493</v>
      </c>
      <c r="L73" s="348">
        <v>18541</v>
      </c>
      <c r="M73" s="348">
        <v>1914</v>
      </c>
      <c r="N73" s="349">
        <f t="shared" si="0"/>
        <v>97386</v>
      </c>
      <c r="O73" s="227"/>
      <c r="P73" s="204"/>
      <c r="Q73" s="299"/>
      <c r="R73" s="180"/>
      <c r="S73" s="180"/>
      <c r="T73" s="180"/>
      <c r="U73" s="189"/>
      <c r="V73" s="189"/>
      <c r="W73" s="189"/>
      <c r="X73" s="190"/>
      <c r="Y73" s="190"/>
      <c r="Z73" s="190"/>
      <c r="AA73" s="315"/>
      <c r="AB73" s="148"/>
      <c r="AC73" s="148"/>
    </row>
    <row r="74" spans="1:29" s="158" customFormat="1" ht="33.75" customHeight="1" x14ac:dyDescent="0.45">
      <c r="A74" s="392" t="s">
        <v>75</v>
      </c>
      <c r="B74" s="348">
        <v>32180</v>
      </c>
      <c r="C74" s="348">
        <v>28954</v>
      </c>
      <c r="D74" s="348">
        <v>23121</v>
      </c>
      <c r="E74" s="348">
        <v>23102</v>
      </c>
      <c r="F74" s="348">
        <v>24989</v>
      </c>
      <c r="G74" s="348">
        <v>28995</v>
      </c>
      <c r="H74" s="348">
        <v>25244</v>
      </c>
      <c r="I74" s="348">
        <v>24804</v>
      </c>
      <c r="J74" s="348">
        <v>28414</v>
      </c>
      <c r="K74" s="348">
        <v>22061</v>
      </c>
      <c r="L74" s="348">
        <v>44214</v>
      </c>
      <c r="M74" s="348">
        <v>19641</v>
      </c>
      <c r="N74" s="349">
        <f t="shared" si="0"/>
        <v>325719</v>
      </c>
      <c r="O74" s="227"/>
      <c r="P74" s="204"/>
      <c r="Q74" s="299"/>
      <c r="R74" s="180"/>
      <c r="S74" s="180"/>
      <c r="T74" s="180"/>
      <c r="U74" s="189"/>
      <c r="V74" s="189"/>
      <c r="W74" s="189"/>
      <c r="X74" s="190"/>
      <c r="Y74" s="190"/>
      <c r="Z74" s="190"/>
      <c r="AA74" s="315"/>
      <c r="AB74" s="148"/>
      <c r="AC74" s="148"/>
    </row>
    <row r="75" spans="1:29" s="158" customFormat="1" ht="35.25" customHeight="1" thickBot="1" x14ac:dyDescent="0.5">
      <c r="A75" s="395" t="s">
        <v>46</v>
      </c>
      <c r="B75" s="351">
        <f t="shared" ref="B75:N75" si="1">SUM(B13:B74)</f>
        <v>755335</v>
      </c>
      <c r="C75" s="351">
        <f t="shared" si="1"/>
        <v>372377</v>
      </c>
      <c r="D75" s="351">
        <f t="shared" si="1"/>
        <v>197712</v>
      </c>
      <c r="E75" s="351">
        <f t="shared" si="1"/>
        <v>500323</v>
      </c>
      <c r="F75" s="351">
        <f t="shared" si="1"/>
        <v>793141</v>
      </c>
      <c r="G75" s="351">
        <f t="shared" si="1"/>
        <v>719072</v>
      </c>
      <c r="H75" s="351">
        <f t="shared" si="1"/>
        <v>445255</v>
      </c>
      <c r="I75" s="351">
        <f t="shared" si="1"/>
        <v>399986</v>
      </c>
      <c r="J75" s="351">
        <f t="shared" si="1"/>
        <v>357163</v>
      </c>
      <c r="K75" s="351">
        <f t="shared" si="1"/>
        <v>180583</v>
      </c>
      <c r="L75" s="351">
        <f t="shared" si="1"/>
        <v>349559</v>
      </c>
      <c r="M75" s="351">
        <f t="shared" si="1"/>
        <v>892217</v>
      </c>
      <c r="N75" s="352">
        <f t="shared" si="1"/>
        <v>5962723</v>
      </c>
      <c r="O75" s="227"/>
      <c r="P75" s="204"/>
      <c r="Q75" s="299"/>
      <c r="R75" s="180"/>
      <c r="S75" s="180"/>
      <c r="T75" s="180"/>
      <c r="U75" s="189"/>
      <c r="V75" s="189"/>
      <c r="W75" s="189"/>
      <c r="X75" s="190"/>
      <c r="Y75" s="190"/>
      <c r="Z75" s="190"/>
      <c r="AA75" s="315"/>
      <c r="AB75" s="148"/>
      <c r="AC75" s="148"/>
    </row>
    <row r="76" spans="1:29" ht="25.5" customHeight="1" x14ac:dyDescent="0.45">
      <c r="A76" s="396" t="s">
        <v>305</v>
      </c>
      <c r="B76" s="193"/>
      <c r="C76" s="193"/>
      <c r="D76" s="193"/>
      <c r="E76" s="193"/>
      <c r="F76" s="193"/>
      <c r="G76" s="193" t="s">
        <v>306</v>
      </c>
      <c r="H76" s="193"/>
      <c r="I76" s="193"/>
      <c r="J76" s="193"/>
      <c r="K76" s="193"/>
      <c r="L76" s="193"/>
      <c r="M76" s="193"/>
      <c r="N76" s="193"/>
      <c r="O76" s="227"/>
      <c r="P76" s="204"/>
      <c r="Q76" s="299"/>
      <c r="R76" s="180"/>
      <c r="S76" s="180"/>
      <c r="T76" s="180"/>
      <c r="U76" s="189"/>
      <c r="V76" s="189"/>
      <c r="W76" s="189"/>
      <c r="X76" s="190"/>
      <c r="Y76" s="190"/>
      <c r="Z76" s="190"/>
      <c r="AA76" s="315"/>
      <c r="AB76" s="148"/>
      <c r="AC76" s="148"/>
    </row>
    <row r="77" spans="1:29" ht="19.5" customHeight="1" x14ac:dyDescent="0.45">
      <c r="A77" s="396" t="s">
        <v>307</v>
      </c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227"/>
      <c r="P77" s="204"/>
      <c r="Q77" s="299"/>
      <c r="R77" s="180"/>
      <c r="S77" s="180"/>
      <c r="T77" s="180"/>
      <c r="U77" s="189"/>
      <c r="V77" s="189"/>
      <c r="W77" s="189"/>
      <c r="X77" s="190"/>
      <c r="Y77" s="190"/>
      <c r="Z77" s="190"/>
      <c r="AA77" s="315"/>
      <c r="AB77" s="148"/>
      <c r="AC77" s="148"/>
    </row>
    <row r="78" spans="1:29" ht="19.5" customHeight="1" x14ac:dyDescent="0.45">
      <c r="A78" s="396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227"/>
      <c r="P78" s="204"/>
      <c r="Q78" s="299"/>
      <c r="R78" s="180"/>
      <c r="S78" s="180"/>
      <c r="T78" s="180"/>
      <c r="U78" s="189"/>
      <c r="V78" s="189"/>
      <c r="W78" s="189"/>
      <c r="X78" s="190"/>
      <c r="Y78" s="190"/>
      <c r="Z78" s="190"/>
      <c r="AA78" s="315"/>
      <c r="AB78" s="148"/>
      <c r="AC78" s="148"/>
    </row>
    <row r="79" spans="1:29" ht="19.5" customHeight="1" x14ac:dyDescent="0.45">
      <c r="A79" s="396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227"/>
      <c r="P79" s="204"/>
      <c r="Q79" s="299"/>
      <c r="R79" s="180"/>
      <c r="S79" s="180"/>
      <c r="T79" s="180"/>
      <c r="U79" s="189"/>
      <c r="V79" s="189"/>
      <c r="W79" s="189"/>
      <c r="X79" s="190"/>
      <c r="Y79" s="190"/>
      <c r="Z79" s="190"/>
      <c r="AA79" s="315"/>
      <c r="AB79" s="148"/>
      <c r="AC79" s="148"/>
    </row>
    <row r="80" spans="1:29" ht="19.5" customHeight="1" x14ac:dyDescent="0.45">
      <c r="A80" s="396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227"/>
      <c r="P80" s="204"/>
      <c r="Q80" s="299"/>
      <c r="R80" s="180"/>
      <c r="S80" s="180"/>
      <c r="T80" s="180"/>
      <c r="U80" s="189"/>
      <c r="V80" s="189"/>
      <c r="W80" s="189"/>
      <c r="X80" s="190"/>
      <c r="Y80" s="190"/>
      <c r="Z80" s="190"/>
      <c r="AA80" s="315"/>
      <c r="AB80" s="148"/>
      <c r="AC80" s="148"/>
    </row>
    <row r="81" spans="1:29" ht="19.5" customHeight="1" x14ac:dyDescent="0.45">
      <c r="A81" s="396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227"/>
      <c r="P81" s="204"/>
      <c r="Q81" s="299"/>
      <c r="R81" s="180"/>
      <c r="S81" s="180"/>
      <c r="T81" s="180"/>
      <c r="U81" s="189"/>
      <c r="V81" s="189"/>
      <c r="W81" s="189"/>
      <c r="X81" s="190"/>
      <c r="Y81" s="190"/>
      <c r="Z81" s="190"/>
      <c r="AA81" s="315"/>
      <c r="AB81" s="148"/>
      <c r="AC81" s="148"/>
    </row>
    <row r="82" spans="1:29" ht="19.5" customHeight="1" x14ac:dyDescent="0.45">
      <c r="A82" s="396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227"/>
      <c r="P82" s="204"/>
      <c r="Q82" s="299"/>
      <c r="R82" s="180"/>
      <c r="S82" s="180"/>
      <c r="T82" s="180"/>
      <c r="U82" s="189"/>
      <c r="V82" s="189"/>
      <c r="W82" s="189"/>
      <c r="X82" s="190"/>
      <c r="Y82" s="190"/>
      <c r="Z82" s="190"/>
      <c r="AA82" s="315"/>
      <c r="AB82" s="148"/>
      <c r="AC82" s="148"/>
    </row>
    <row r="83" spans="1:29" ht="10.5" customHeight="1" x14ac:dyDescent="0.45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227"/>
      <c r="P83" s="204"/>
      <c r="Q83" s="299"/>
      <c r="R83" s="180"/>
      <c r="S83" s="180"/>
      <c r="T83" s="180"/>
      <c r="U83" s="171"/>
      <c r="V83" s="171"/>
      <c r="W83" s="171"/>
      <c r="X83" s="173"/>
      <c r="Y83" s="173"/>
      <c r="Z83" s="173"/>
      <c r="AA83" s="313"/>
    </row>
    <row r="84" spans="1:29" ht="10.5" customHeight="1" x14ac:dyDescent="0.45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227"/>
      <c r="P84" s="204"/>
      <c r="Q84" s="299"/>
      <c r="R84" s="180"/>
      <c r="S84" s="180"/>
      <c r="T84" s="180"/>
      <c r="U84" s="171"/>
      <c r="V84" s="171"/>
      <c r="W84" s="171"/>
      <c r="X84" s="173"/>
      <c r="Y84" s="173"/>
      <c r="Z84" s="173"/>
      <c r="AA84" s="313"/>
    </row>
    <row r="85" spans="1:29" ht="17.100000000000001" customHeight="1" x14ac:dyDescent="0.45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227"/>
      <c r="P85" s="204"/>
      <c r="Q85" s="299"/>
      <c r="R85" s="180"/>
      <c r="S85" s="180"/>
      <c r="T85" s="180"/>
      <c r="U85" s="171"/>
      <c r="V85" s="171"/>
      <c r="W85" s="171"/>
      <c r="X85" s="173"/>
      <c r="Y85" s="173"/>
      <c r="Z85" s="173"/>
      <c r="AA85" s="313"/>
    </row>
    <row r="86" spans="1:29" ht="19.5" customHeight="1" x14ac:dyDescent="0.45">
      <c r="A86" s="397"/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  <c r="O86" s="227"/>
      <c r="P86" s="204"/>
      <c r="Q86" s="299"/>
      <c r="R86" s="180"/>
      <c r="S86" s="180"/>
      <c r="T86" s="180"/>
      <c r="U86" s="171"/>
      <c r="V86" s="171"/>
      <c r="W86" s="171"/>
      <c r="X86" s="173"/>
      <c r="Y86" s="173"/>
      <c r="Z86" s="173"/>
      <c r="AA86" s="313"/>
    </row>
    <row r="87" spans="1:29" ht="15" customHeight="1" x14ac:dyDescent="0.45">
      <c r="A87" s="397"/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  <c r="O87" s="227"/>
      <c r="P87" s="204"/>
      <c r="Q87" s="299"/>
      <c r="R87" s="180"/>
      <c r="S87" s="180"/>
      <c r="T87" s="180"/>
      <c r="U87" s="171"/>
      <c r="V87" s="171"/>
      <c r="W87" s="171"/>
      <c r="X87" s="173"/>
      <c r="Y87" s="173"/>
      <c r="Z87" s="173"/>
      <c r="AA87" s="313"/>
    </row>
    <row r="88" spans="1:29" ht="28.5" x14ac:dyDescent="0.45">
      <c r="A88" s="490" t="s">
        <v>309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227"/>
      <c r="P88" s="204"/>
      <c r="Q88" s="299"/>
      <c r="R88" s="180"/>
      <c r="S88" s="180"/>
      <c r="T88" s="180"/>
      <c r="U88" s="171"/>
      <c r="V88" s="171"/>
      <c r="W88" s="171"/>
      <c r="X88" s="173"/>
      <c r="Y88" s="173"/>
      <c r="Z88" s="173"/>
      <c r="AA88" s="313"/>
    </row>
    <row r="89" spans="1:29" ht="25.5" customHeight="1" x14ac:dyDescent="0.45">
      <c r="A89" s="490" t="s">
        <v>99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227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313"/>
    </row>
    <row r="90" spans="1:29" ht="17.100000000000001" customHeight="1" x14ac:dyDescent="0.45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227"/>
      <c r="P90" s="204"/>
      <c r="Q90" s="205"/>
      <c r="R90" s="180"/>
      <c r="S90" s="180"/>
      <c r="T90" s="180"/>
      <c r="U90" s="171"/>
      <c r="V90" s="171"/>
      <c r="W90" s="171"/>
      <c r="X90" s="173"/>
      <c r="Y90" s="173"/>
      <c r="Z90" s="173"/>
      <c r="AA90" s="313"/>
    </row>
    <row r="91" spans="1:29" ht="17.100000000000001" customHeight="1" thickBot="1" x14ac:dyDescent="0.5">
      <c r="A91" s="398"/>
      <c r="B91" s="398"/>
      <c r="C91" s="398"/>
      <c r="D91" s="398"/>
      <c r="E91" s="398"/>
      <c r="F91" s="398"/>
      <c r="G91" s="398"/>
      <c r="H91" s="398"/>
      <c r="I91" s="398"/>
      <c r="J91" s="398"/>
      <c r="K91" s="398"/>
      <c r="L91" s="398"/>
      <c r="M91" s="398"/>
      <c r="N91" s="398"/>
      <c r="O91" s="227"/>
      <c r="P91" s="204"/>
      <c r="Q91" s="205"/>
      <c r="R91" s="180"/>
      <c r="S91" s="180"/>
      <c r="T91" s="180"/>
      <c r="U91" s="171"/>
      <c r="V91" s="171"/>
      <c r="W91" s="171"/>
      <c r="X91" s="173"/>
      <c r="Y91" s="173"/>
      <c r="Z91" s="173"/>
      <c r="AA91" s="313"/>
    </row>
    <row r="92" spans="1:29" ht="33.75" customHeight="1" x14ac:dyDescent="0.35">
      <c r="A92" s="399" t="s">
        <v>1</v>
      </c>
      <c r="B92" s="400" t="s">
        <v>2</v>
      </c>
      <c r="C92" s="400" t="s">
        <v>3</v>
      </c>
      <c r="D92" s="400" t="s">
        <v>4</v>
      </c>
      <c r="E92" s="400" t="s">
        <v>5</v>
      </c>
      <c r="F92" s="400" t="s">
        <v>6</v>
      </c>
      <c r="G92" s="400" t="s">
        <v>7</v>
      </c>
      <c r="H92" s="400" t="s">
        <v>8</v>
      </c>
      <c r="I92" s="400" t="s">
        <v>9</v>
      </c>
      <c r="J92" s="400" t="s">
        <v>10</v>
      </c>
      <c r="K92" s="400" t="s">
        <v>11</v>
      </c>
      <c r="L92" s="400" t="s">
        <v>12</v>
      </c>
      <c r="M92" s="400" t="s">
        <v>13</v>
      </c>
      <c r="N92" s="401" t="s">
        <v>14</v>
      </c>
      <c r="O92" s="227"/>
      <c r="P92" s="204"/>
      <c r="Q92" s="205"/>
      <c r="R92" s="180"/>
      <c r="S92" s="180"/>
      <c r="T92" s="180"/>
      <c r="U92" s="171"/>
      <c r="V92" s="171"/>
      <c r="W92" s="171"/>
      <c r="X92" s="173"/>
      <c r="Y92" s="173"/>
      <c r="Z92" s="173"/>
      <c r="AA92" s="313"/>
    </row>
    <row r="93" spans="1:29" ht="33.75" customHeight="1" x14ac:dyDescent="0.45">
      <c r="A93" s="392" t="s">
        <v>311</v>
      </c>
      <c r="B93" s="339">
        <v>66817</v>
      </c>
      <c r="C93" s="339">
        <v>4493</v>
      </c>
      <c r="D93" s="339">
        <v>140220</v>
      </c>
      <c r="E93" s="339">
        <v>558329</v>
      </c>
      <c r="F93" s="339">
        <v>413027</v>
      </c>
      <c r="G93" s="339">
        <v>190891</v>
      </c>
      <c r="H93" s="339">
        <v>153807</v>
      </c>
      <c r="I93" s="339">
        <v>387733</v>
      </c>
      <c r="J93" s="339">
        <v>417433</v>
      </c>
      <c r="K93" s="339">
        <v>329926</v>
      </c>
      <c r="L93" s="339">
        <v>233525</v>
      </c>
      <c r="M93" s="339">
        <v>143776</v>
      </c>
      <c r="N93" s="340">
        <f>SUM(B93:M93)</f>
        <v>3039977</v>
      </c>
      <c r="O93" s="227"/>
      <c r="P93" s="204"/>
      <c r="Q93" s="299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5">
      <c r="A94" s="392" t="s">
        <v>61</v>
      </c>
      <c r="B94" s="339">
        <v>53854</v>
      </c>
      <c r="C94" s="339">
        <v>32154</v>
      </c>
      <c r="D94" s="339">
        <v>34784</v>
      </c>
      <c r="E94" s="339">
        <v>29524</v>
      </c>
      <c r="F94" s="339">
        <v>23654</v>
      </c>
      <c r="G94" s="339">
        <v>40145</v>
      </c>
      <c r="H94" s="339">
        <v>36998</v>
      </c>
      <c r="I94" s="339">
        <v>42767</v>
      </c>
      <c r="J94" s="339">
        <v>52457</v>
      </c>
      <c r="K94" s="339">
        <v>61610</v>
      </c>
      <c r="L94" s="339">
        <v>45014</v>
      </c>
      <c r="M94" s="339">
        <v>30746</v>
      </c>
      <c r="N94" s="340">
        <f t="shared" ref="N94:N95" si="2">SUM(B94:M94)</f>
        <v>483707</v>
      </c>
      <c r="O94" s="227"/>
      <c r="P94" s="204"/>
      <c r="Q94" s="299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5">
      <c r="A95" s="392" t="s">
        <v>15</v>
      </c>
      <c r="B95" s="339">
        <v>140</v>
      </c>
      <c r="C95" s="339">
        <v>1965</v>
      </c>
      <c r="D95" s="339">
        <v>159</v>
      </c>
      <c r="E95" s="339" t="s">
        <v>312</v>
      </c>
      <c r="F95" s="339">
        <v>251</v>
      </c>
      <c r="G95" s="339">
        <v>95</v>
      </c>
      <c r="H95" s="339">
        <v>153</v>
      </c>
      <c r="I95" s="339">
        <v>254</v>
      </c>
      <c r="J95" s="339">
        <v>201</v>
      </c>
      <c r="K95" s="339">
        <v>55</v>
      </c>
      <c r="L95" s="339" t="s">
        <v>312</v>
      </c>
      <c r="M95" s="339">
        <v>271</v>
      </c>
      <c r="N95" s="340">
        <f t="shared" si="2"/>
        <v>3544</v>
      </c>
      <c r="O95" s="227"/>
      <c r="P95" s="204"/>
      <c r="Q95" s="299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5">
      <c r="A96" s="392" t="s">
        <v>16</v>
      </c>
      <c r="B96" s="393">
        <v>463247</v>
      </c>
      <c r="C96" s="393">
        <v>510211</v>
      </c>
      <c r="D96" s="393">
        <v>429980</v>
      </c>
      <c r="E96" s="393">
        <v>465741</v>
      </c>
      <c r="F96" s="393">
        <v>502452</v>
      </c>
      <c r="G96" s="393">
        <v>472145</v>
      </c>
      <c r="H96" s="339">
        <v>490124</v>
      </c>
      <c r="I96" s="393">
        <v>475894</v>
      </c>
      <c r="J96" s="393">
        <v>489754</v>
      </c>
      <c r="K96" s="339">
        <v>493021</v>
      </c>
      <c r="L96" s="339">
        <v>472541</v>
      </c>
      <c r="M96" s="339">
        <v>455754</v>
      </c>
      <c r="N96" s="340">
        <v>717542</v>
      </c>
      <c r="O96" s="227"/>
      <c r="P96" s="204"/>
      <c r="Q96" s="310"/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5">
      <c r="A97" s="392" t="s">
        <v>62</v>
      </c>
      <c r="B97" s="339">
        <v>3899</v>
      </c>
      <c r="C97" s="339">
        <v>4251</v>
      </c>
      <c r="D97" s="339">
        <v>2320</v>
      </c>
      <c r="E97" s="339">
        <v>2701</v>
      </c>
      <c r="F97" s="339">
        <v>5721</v>
      </c>
      <c r="G97" s="339">
        <v>4975</v>
      </c>
      <c r="H97" s="339">
        <v>5999</v>
      </c>
      <c r="I97" s="339">
        <v>9001</v>
      </c>
      <c r="J97" s="339">
        <v>9532</v>
      </c>
      <c r="K97" s="339">
        <v>2685</v>
      </c>
      <c r="L97" s="339">
        <v>3345</v>
      </c>
      <c r="M97" s="339">
        <v>10123</v>
      </c>
      <c r="N97" s="340">
        <f>SUM(B97:M97)</f>
        <v>64552</v>
      </c>
      <c r="O97" s="227"/>
      <c r="P97" s="204"/>
      <c r="Q97" s="299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5">
      <c r="A98" s="392" t="s">
        <v>63</v>
      </c>
      <c r="B98" s="339">
        <v>17241</v>
      </c>
      <c r="C98" s="339">
        <v>144632</v>
      </c>
      <c r="D98" s="339">
        <v>36714</v>
      </c>
      <c r="E98" s="339">
        <v>16724</v>
      </c>
      <c r="F98" s="339">
        <v>4451</v>
      </c>
      <c r="G98" s="339">
        <v>5841</v>
      </c>
      <c r="H98" s="339">
        <v>13241</v>
      </c>
      <c r="I98" s="339">
        <v>15424</v>
      </c>
      <c r="J98" s="339">
        <v>5421</v>
      </c>
      <c r="K98" s="339">
        <v>3284</v>
      </c>
      <c r="L98" s="339">
        <v>4572</v>
      </c>
      <c r="M98" s="339">
        <v>11359</v>
      </c>
      <c r="N98" s="340">
        <f t="shared" ref="N98:N152" si="3">SUM(B98:M98)</f>
        <v>278904</v>
      </c>
      <c r="O98" s="227"/>
      <c r="P98" s="204"/>
      <c r="Q98" s="299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5">
      <c r="A99" s="392" t="s">
        <v>17</v>
      </c>
      <c r="B99" s="339">
        <v>24514</v>
      </c>
      <c r="C99" s="339">
        <v>34521</v>
      </c>
      <c r="D99" s="339">
        <v>88214</v>
      </c>
      <c r="E99" s="339">
        <v>34214</v>
      </c>
      <c r="F99" s="339">
        <v>5100</v>
      </c>
      <c r="G99" s="339">
        <v>7521</v>
      </c>
      <c r="H99" s="339">
        <v>28799</v>
      </c>
      <c r="I99" s="339">
        <v>28512</v>
      </c>
      <c r="J99" s="339">
        <v>8451</v>
      </c>
      <c r="K99" s="339">
        <v>1664</v>
      </c>
      <c r="L99" s="339">
        <v>6588</v>
      </c>
      <c r="M99" s="339">
        <v>23125</v>
      </c>
      <c r="N99" s="340">
        <f t="shared" si="3"/>
        <v>291223</v>
      </c>
      <c r="O99" s="227"/>
      <c r="P99" s="204"/>
      <c r="Q99" s="299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5">
      <c r="A100" s="392" t="s">
        <v>18</v>
      </c>
      <c r="B100" s="339">
        <v>2014</v>
      </c>
      <c r="C100" s="339">
        <v>689</v>
      </c>
      <c r="D100" s="339">
        <v>950</v>
      </c>
      <c r="E100" s="339">
        <v>414</v>
      </c>
      <c r="F100" s="339">
        <v>331</v>
      </c>
      <c r="G100" s="339">
        <v>204</v>
      </c>
      <c r="H100" s="339">
        <v>795</v>
      </c>
      <c r="I100" s="339">
        <v>978</v>
      </c>
      <c r="J100" s="339">
        <v>386</v>
      </c>
      <c r="K100" s="339">
        <v>4251</v>
      </c>
      <c r="L100" s="339">
        <v>770</v>
      </c>
      <c r="M100" s="339">
        <v>1157</v>
      </c>
      <c r="N100" s="340">
        <f t="shared" si="3"/>
        <v>12939</v>
      </c>
      <c r="O100" s="227"/>
      <c r="P100" s="204"/>
      <c r="Q100" s="299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5">
      <c r="A101" s="392" t="s">
        <v>64</v>
      </c>
      <c r="B101" s="339">
        <v>63542</v>
      </c>
      <c r="C101" s="339">
        <v>58999</v>
      </c>
      <c r="D101" s="339">
        <v>40121</v>
      </c>
      <c r="E101" s="339">
        <v>26141</v>
      </c>
      <c r="F101" s="339">
        <v>18421</v>
      </c>
      <c r="G101" s="339">
        <v>16544</v>
      </c>
      <c r="H101" s="339">
        <v>11230</v>
      </c>
      <c r="I101" s="339">
        <v>18214</v>
      </c>
      <c r="J101" s="339">
        <v>11776</v>
      </c>
      <c r="K101" s="339">
        <v>8589</v>
      </c>
      <c r="L101" s="339">
        <v>15139</v>
      </c>
      <c r="M101" s="339">
        <v>36156</v>
      </c>
      <c r="N101" s="340">
        <f t="shared" si="3"/>
        <v>324872</v>
      </c>
      <c r="O101" s="227"/>
      <c r="P101" s="204"/>
      <c r="Q101" s="299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5">
      <c r="A102" s="392" t="s">
        <v>100</v>
      </c>
      <c r="B102" s="339">
        <v>197</v>
      </c>
      <c r="C102" s="339">
        <v>233</v>
      </c>
      <c r="D102" s="339">
        <v>224</v>
      </c>
      <c r="E102" s="339">
        <v>63</v>
      </c>
      <c r="F102" s="339">
        <v>452</v>
      </c>
      <c r="G102" s="339">
        <v>345</v>
      </c>
      <c r="H102" s="339">
        <v>132</v>
      </c>
      <c r="I102" s="339">
        <v>549</v>
      </c>
      <c r="J102" s="339">
        <v>257</v>
      </c>
      <c r="K102" s="339">
        <v>339</v>
      </c>
      <c r="L102" s="339">
        <v>173</v>
      </c>
      <c r="M102" s="339">
        <v>145</v>
      </c>
      <c r="N102" s="340">
        <f>SUM(B102:M102)</f>
        <v>3109</v>
      </c>
      <c r="O102" s="227"/>
      <c r="P102" s="204"/>
      <c r="Q102" s="299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5">
      <c r="A103" s="392" t="s">
        <v>19</v>
      </c>
      <c r="B103" s="339">
        <v>5784</v>
      </c>
      <c r="C103" s="339">
        <v>11452</v>
      </c>
      <c r="D103" s="339">
        <v>10754</v>
      </c>
      <c r="E103" s="339">
        <v>12420</v>
      </c>
      <c r="F103" s="339">
        <v>10821</v>
      </c>
      <c r="G103" s="339">
        <v>9821</v>
      </c>
      <c r="H103" s="339">
        <v>7599</v>
      </c>
      <c r="I103" s="339">
        <v>7101</v>
      </c>
      <c r="J103" s="339">
        <v>7721</v>
      </c>
      <c r="K103" s="339">
        <v>8010</v>
      </c>
      <c r="L103" s="339">
        <v>8954</v>
      </c>
      <c r="M103" s="339">
        <v>9733</v>
      </c>
      <c r="N103" s="340">
        <f t="shared" si="3"/>
        <v>110170</v>
      </c>
      <c r="O103" s="227"/>
      <c r="P103" s="204"/>
      <c r="Q103" s="299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5">
      <c r="A104" s="392" t="s">
        <v>20</v>
      </c>
      <c r="B104" s="339">
        <v>9021</v>
      </c>
      <c r="C104" s="339">
        <v>9534</v>
      </c>
      <c r="D104" s="339">
        <v>7014</v>
      </c>
      <c r="E104" s="339">
        <v>9124</v>
      </c>
      <c r="F104" s="339">
        <v>5498</v>
      </c>
      <c r="G104" s="339">
        <v>6785</v>
      </c>
      <c r="H104" s="339">
        <v>4300</v>
      </c>
      <c r="I104" s="339">
        <v>3978</v>
      </c>
      <c r="J104" s="339">
        <v>4588</v>
      </c>
      <c r="K104" s="339">
        <v>3843</v>
      </c>
      <c r="L104" s="339">
        <v>4428</v>
      </c>
      <c r="M104" s="339">
        <v>2937</v>
      </c>
      <c r="N104" s="340">
        <f t="shared" si="3"/>
        <v>71050</v>
      </c>
      <c r="O104" s="227"/>
      <c r="P104" s="204"/>
      <c r="Q104" s="299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5">
      <c r="A105" s="392" t="s">
        <v>21</v>
      </c>
      <c r="B105" s="339">
        <v>5204</v>
      </c>
      <c r="C105" s="339">
        <v>5589</v>
      </c>
      <c r="D105" s="339">
        <v>4852</v>
      </c>
      <c r="E105" s="339">
        <v>4561</v>
      </c>
      <c r="F105" s="339">
        <v>4945</v>
      </c>
      <c r="G105" s="339">
        <v>4277</v>
      </c>
      <c r="H105" s="339">
        <v>3501</v>
      </c>
      <c r="I105" s="339">
        <v>4359</v>
      </c>
      <c r="J105" s="339">
        <v>4710</v>
      </c>
      <c r="K105" s="339">
        <v>4000</v>
      </c>
      <c r="L105" s="339">
        <v>4392</v>
      </c>
      <c r="M105" s="339">
        <v>3870</v>
      </c>
      <c r="N105" s="340">
        <f t="shared" si="3"/>
        <v>54260</v>
      </c>
      <c r="O105" s="227"/>
      <c r="P105" s="204"/>
      <c r="Q105" s="299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5">
      <c r="A106" s="392" t="s">
        <v>65</v>
      </c>
      <c r="B106" s="339">
        <v>5998</v>
      </c>
      <c r="C106" s="339">
        <v>7629</v>
      </c>
      <c r="D106" s="339">
        <v>6324</v>
      </c>
      <c r="E106" s="339">
        <v>7124</v>
      </c>
      <c r="F106" s="339">
        <v>6524</v>
      </c>
      <c r="G106" s="339">
        <v>6352</v>
      </c>
      <c r="H106" s="339">
        <v>6599</v>
      </c>
      <c r="I106" s="339">
        <v>4945</v>
      </c>
      <c r="J106" s="339">
        <v>4689</v>
      </c>
      <c r="K106" s="339">
        <v>4185</v>
      </c>
      <c r="L106" s="339">
        <v>7830</v>
      </c>
      <c r="M106" s="339">
        <v>8037</v>
      </c>
      <c r="N106" s="340">
        <f t="shared" si="3"/>
        <v>76236</v>
      </c>
      <c r="O106" s="227"/>
      <c r="P106" s="204"/>
      <c r="Q106" s="299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ht="33.75" customHeight="1" x14ac:dyDescent="0.45">
      <c r="A107" s="392" t="s">
        <v>22</v>
      </c>
      <c r="B107" s="339">
        <v>27451</v>
      </c>
      <c r="C107" s="339">
        <v>37214</v>
      </c>
      <c r="D107" s="339">
        <v>29668</v>
      </c>
      <c r="E107" s="339">
        <v>30102</v>
      </c>
      <c r="F107" s="339">
        <v>26887</v>
      </c>
      <c r="G107" s="339">
        <v>40210</v>
      </c>
      <c r="H107" s="339">
        <v>30324</v>
      </c>
      <c r="I107" s="339">
        <v>32477</v>
      </c>
      <c r="J107" s="339">
        <v>28654</v>
      </c>
      <c r="K107" s="339">
        <v>17295</v>
      </c>
      <c r="L107" s="339">
        <v>22227</v>
      </c>
      <c r="M107" s="339">
        <v>20590</v>
      </c>
      <c r="N107" s="340">
        <f t="shared" si="3"/>
        <v>343099</v>
      </c>
      <c r="O107" s="227"/>
      <c r="P107" s="204"/>
      <c r="Q107" s="299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65"/>
      <c r="AC107" s="165"/>
    </row>
    <row r="108" spans="1:29" ht="33.75" customHeight="1" x14ac:dyDescent="0.45">
      <c r="A108" s="392" t="s">
        <v>101</v>
      </c>
      <c r="B108" s="339">
        <v>149</v>
      </c>
      <c r="C108" s="339">
        <v>289</v>
      </c>
      <c r="D108" s="339">
        <v>305</v>
      </c>
      <c r="E108" s="339">
        <v>274</v>
      </c>
      <c r="F108" s="339">
        <v>103</v>
      </c>
      <c r="G108" s="339">
        <v>86</v>
      </c>
      <c r="H108" s="339">
        <v>73</v>
      </c>
      <c r="I108" s="339">
        <v>99</v>
      </c>
      <c r="J108" s="339">
        <v>151</v>
      </c>
      <c r="K108" s="339">
        <v>173</v>
      </c>
      <c r="L108" s="339">
        <v>106</v>
      </c>
      <c r="M108" s="339">
        <v>236</v>
      </c>
      <c r="N108" s="340">
        <f t="shared" si="3"/>
        <v>2044</v>
      </c>
      <c r="O108" s="227"/>
      <c r="P108" s="204"/>
      <c r="Q108" s="299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ht="33.75" customHeight="1" x14ac:dyDescent="0.45">
      <c r="A109" s="392" t="s">
        <v>66</v>
      </c>
      <c r="B109" s="339">
        <v>11854</v>
      </c>
      <c r="C109" s="339">
        <v>13845</v>
      </c>
      <c r="D109" s="339">
        <v>17125</v>
      </c>
      <c r="E109" s="339">
        <v>14215</v>
      </c>
      <c r="F109" s="339">
        <v>11454</v>
      </c>
      <c r="G109" s="339">
        <v>16214</v>
      </c>
      <c r="H109" s="339">
        <v>7125</v>
      </c>
      <c r="I109" s="339">
        <v>8164</v>
      </c>
      <c r="J109" s="339">
        <v>7621</v>
      </c>
      <c r="K109" s="339">
        <v>5394</v>
      </c>
      <c r="L109" s="339">
        <v>6891</v>
      </c>
      <c r="M109" s="339">
        <v>6785</v>
      </c>
      <c r="N109" s="340">
        <f t="shared" si="3"/>
        <v>126687</v>
      </c>
      <c r="O109" s="227"/>
      <c r="P109" s="204"/>
      <c r="Q109" s="299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65"/>
      <c r="AC109" s="165"/>
    </row>
    <row r="110" spans="1:29" ht="33.75" customHeight="1" x14ac:dyDescent="0.45">
      <c r="A110" s="392" t="s">
        <v>23</v>
      </c>
      <c r="B110" s="339" t="s">
        <v>312</v>
      </c>
      <c r="C110" s="339" t="s">
        <v>312</v>
      </c>
      <c r="D110" s="339">
        <v>358</v>
      </c>
      <c r="E110" s="339">
        <v>912</v>
      </c>
      <c r="F110" s="339">
        <v>1542</v>
      </c>
      <c r="G110" s="339">
        <v>910</v>
      </c>
      <c r="H110" s="339">
        <v>256</v>
      </c>
      <c r="I110" s="339">
        <v>226</v>
      </c>
      <c r="J110" s="339" t="s">
        <v>312</v>
      </c>
      <c r="K110" s="339" t="s">
        <v>313</v>
      </c>
      <c r="L110" s="339">
        <v>20</v>
      </c>
      <c r="M110" s="339" t="s">
        <v>312</v>
      </c>
      <c r="N110" s="340">
        <f t="shared" si="3"/>
        <v>4224</v>
      </c>
      <c r="O110" s="227"/>
      <c r="P110" s="204"/>
      <c r="Q110" s="299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5">
      <c r="A111" s="392" t="s">
        <v>24</v>
      </c>
      <c r="B111" s="339">
        <v>13421</v>
      </c>
      <c r="C111" s="339">
        <v>14201</v>
      </c>
      <c r="D111" s="339">
        <v>14812</v>
      </c>
      <c r="E111" s="339">
        <v>9214</v>
      </c>
      <c r="F111" s="339">
        <v>11120</v>
      </c>
      <c r="G111" s="339">
        <v>11201</v>
      </c>
      <c r="H111" s="339">
        <v>9214</v>
      </c>
      <c r="I111" s="339">
        <v>9324</v>
      </c>
      <c r="J111" s="339">
        <v>10285</v>
      </c>
      <c r="K111" s="339">
        <v>7431</v>
      </c>
      <c r="L111" s="339">
        <v>9444</v>
      </c>
      <c r="M111" s="339">
        <v>9362</v>
      </c>
      <c r="N111" s="340">
        <f t="shared" si="3"/>
        <v>129029</v>
      </c>
      <c r="O111" s="227"/>
      <c r="P111" s="204"/>
      <c r="Q111" s="299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5">
      <c r="A112" s="392" t="s">
        <v>25</v>
      </c>
      <c r="B112" s="339">
        <v>6784</v>
      </c>
      <c r="C112" s="339">
        <v>6824</v>
      </c>
      <c r="D112" s="339">
        <v>5954</v>
      </c>
      <c r="E112" s="339">
        <v>2014</v>
      </c>
      <c r="F112" s="339">
        <v>4520</v>
      </c>
      <c r="G112" s="339">
        <v>8365</v>
      </c>
      <c r="H112" s="339">
        <v>5077</v>
      </c>
      <c r="I112" s="339">
        <v>4788</v>
      </c>
      <c r="J112" s="339">
        <v>4886</v>
      </c>
      <c r="K112" s="339">
        <v>1673</v>
      </c>
      <c r="L112" s="339">
        <v>1278</v>
      </c>
      <c r="M112" s="339">
        <v>2910</v>
      </c>
      <c r="N112" s="340">
        <f t="shared" si="3"/>
        <v>55073</v>
      </c>
      <c r="O112" s="227"/>
      <c r="P112" s="204"/>
      <c r="Q112" s="299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5">
      <c r="A113" s="392" t="s">
        <v>26</v>
      </c>
      <c r="B113" s="339">
        <v>5874</v>
      </c>
      <c r="C113" s="339">
        <v>8542</v>
      </c>
      <c r="D113" s="339">
        <v>10899</v>
      </c>
      <c r="E113" s="339">
        <v>16021</v>
      </c>
      <c r="F113" s="339">
        <v>7312</v>
      </c>
      <c r="G113" s="339">
        <v>6102</v>
      </c>
      <c r="H113" s="339">
        <v>7668</v>
      </c>
      <c r="I113" s="339">
        <v>6310</v>
      </c>
      <c r="J113" s="339">
        <v>6987</v>
      </c>
      <c r="K113" s="339">
        <v>1764</v>
      </c>
      <c r="L113" s="339">
        <v>535</v>
      </c>
      <c r="M113" s="339">
        <v>911</v>
      </c>
      <c r="N113" s="340">
        <f t="shared" si="3"/>
        <v>78925</v>
      </c>
      <c r="O113" s="227"/>
      <c r="P113" s="204"/>
      <c r="Q113" s="299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5">
      <c r="A114" s="392" t="s">
        <v>27</v>
      </c>
      <c r="B114" s="339">
        <v>1355</v>
      </c>
      <c r="C114" s="339">
        <v>1859</v>
      </c>
      <c r="D114" s="339">
        <v>899</v>
      </c>
      <c r="E114" s="339">
        <v>1468</v>
      </c>
      <c r="F114" s="339">
        <v>899</v>
      </c>
      <c r="G114" s="339">
        <v>1425</v>
      </c>
      <c r="H114" s="339">
        <v>1388</v>
      </c>
      <c r="I114" s="339">
        <v>975</v>
      </c>
      <c r="J114" s="339">
        <v>798</v>
      </c>
      <c r="K114" s="339">
        <v>385</v>
      </c>
      <c r="L114" s="339">
        <v>418</v>
      </c>
      <c r="M114" s="339">
        <v>452</v>
      </c>
      <c r="N114" s="340">
        <f t="shared" si="3"/>
        <v>12321</v>
      </c>
      <c r="O114" s="227"/>
      <c r="P114" s="204"/>
      <c r="Q114" s="299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5">
      <c r="A115" s="392" t="s">
        <v>28</v>
      </c>
      <c r="B115" s="339">
        <v>4875</v>
      </c>
      <c r="C115" s="339">
        <v>2456</v>
      </c>
      <c r="D115" s="339">
        <v>3389</v>
      </c>
      <c r="E115" s="339">
        <v>1700</v>
      </c>
      <c r="F115" s="339">
        <v>1542</v>
      </c>
      <c r="G115" s="339">
        <v>1665</v>
      </c>
      <c r="H115" s="339">
        <v>2478</v>
      </c>
      <c r="I115" s="339">
        <v>1674</v>
      </c>
      <c r="J115" s="339">
        <v>1654</v>
      </c>
      <c r="K115" s="339">
        <v>1105</v>
      </c>
      <c r="L115" s="339">
        <v>565</v>
      </c>
      <c r="M115" s="339">
        <v>1273</v>
      </c>
      <c r="N115" s="340">
        <f t="shared" si="3"/>
        <v>24376</v>
      </c>
      <c r="O115" s="227"/>
      <c r="P115" s="204"/>
      <c r="Q115" s="299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ht="33.75" customHeight="1" x14ac:dyDescent="0.45">
      <c r="A116" s="392" t="s">
        <v>29</v>
      </c>
      <c r="B116" s="339">
        <v>998</v>
      </c>
      <c r="C116" s="339">
        <v>1802</v>
      </c>
      <c r="D116" s="339">
        <v>1685</v>
      </c>
      <c r="E116" s="339">
        <v>701</v>
      </c>
      <c r="F116" s="339">
        <v>745</v>
      </c>
      <c r="G116" s="339">
        <v>1275</v>
      </c>
      <c r="H116" s="339">
        <v>1388</v>
      </c>
      <c r="I116" s="339">
        <v>1144</v>
      </c>
      <c r="J116" s="339">
        <v>1423</v>
      </c>
      <c r="K116" s="339">
        <v>462</v>
      </c>
      <c r="L116" s="339">
        <v>551</v>
      </c>
      <c r="M116" s="339">
        <v>820</v>
      </c>
      <c r="N116" s="340">
        <f t="shared" si="3"/>
        <v>12994</v>
      </c>
      <c r="O116" s="227"/>
      <c r="P116" s="204"/>
      <c r="Q116" s="299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65"/>
      <c r="AC116" s="165"/>
    </row>
    <row r="117" spans="1:29" ht="33.75" customHeight="1" x14ac:dyDescent="0.45">
      <c r="A117" s="392" t="s">
        <v>30</v>
      </c>
      <c r="B117" s="339">
        <v>9011</v>
      </c>
      <c r="C117" s="339">
        <v>15245</v>
      </c>
      <c r="D117" s="339">
        <v>11845</v>
      </c>
      <c r="E117" s="339">
        <v>6014</v>
      </c>
      <c r="F117" s="339">
        <v>5754</v>
      </c>
      <c r="G117" s="339">
        <v>7354</v>
      </c>
      <c r="H117" s="339">
        <v>6987</v>
      </c>
      <c r="I117" s="339">
        <v>7899</v>
      </c>
      <c r="J117" s="339">
        <v>7895</v>
      </c>
      <c r="K117" s="339">
        <v>3170</v>
      </c>
      <c r="L117" s="339">
        <v>3021</v>
      </c>
      <c r="M117" s="339">
        <v>3353</v>
      </c>
      <c r="N117" s="340">
        <f t="shared" si="3"/>
        <v>87548</v>
      </c>
      <c r="O117" s="227"/>
      <c r="P117" s="204"/>
      <c r="Q117" s="299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ht="33.75" customHeight="1" x14ac:dyDescent="0.45">
      <c r="A118" s="392" t="s">
        <v>31</v>
      </c>
      <c r="B118" s="339">
        <v>2245</v>
      </c>
      <c r="C118" s="339">
        <v>2569</v>
      </c>
      <c r="D118" s="339">
        <v>3214</v>
      </c>
      <c r="E118" s="339">
        <v>3124</v>
      </c>
      <c r="F118" s="339">
        <v>1580</v>
      </c>
      <c r="G118" s="339">
        <v>2624</v>
      </c>
      <c r="H118" s="339">
        <v>1229</v>
      </c>
      <c r="I118" s="339">
        <v>1589</v>
      </c>
      <c r="J118" s="339">
        <v>1298</v>
      </c>
      <c r="K118" s="339">
        <v>337</v>
      </c>
      <c r="L118" s="339">
        <v>1799</v>
      </c>
      <c r="M118" s="339">
        <v>326</v>
      </c>
      <c r="N118" s="340">
        <f t="shared" si="3"/>
        <v>21934</v>
      </c>
      <c r="O118" s="227"/>
      <c r="P118" s="204"/>
      <c r="Q118" s="299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65"/>
      <c r="AC118" s="165"/>
    </row>
    <row r="119" spans="1:29" ht="33.75" customHeight="1" x14ac:dyDescent="0.45">
      <c r="A119" s="392" t="s">
        <v>129</v>
      </c>
      <c r="B119" s="339" t="s">
        <v>312</v>
      </c>
      <c r="C119" s="339" t="s">
        <v>312</v>
      </c>
      <c r="D119" s="339" t="s">
        <v>312</v>
      </c>
      <c r="E119" s="339" t="s">
        <v>312</v>
      </c>
      <c r="F119" s="339" t="s">
        <v>312</v>
      </c>
      <c r="G119" s="339" t="s">
        <v>312</v>
      </c>
      <c r="H119" s="339" t="s">
        <v>312</v>
      </c>
      <c r="I119" s="339" t="s">
        <v>312</v>
      </c>
      <c r="J119" s="339"/>
      <c r="K119" s="339" t="s">
        <v>313</v>
      </c>
      <c r="L119" s="339" t="s">
        <v>312</v>
      </c>
      <c r="M119" s="339" t="s">
        <v>312</v>
      </c>
      <c r="N119" s="340">
        <v>0</v>
      </c>
      <c r="O119" s="227"/>
      <c r="P119" s="204"/>
      <c r="Q119" s="299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5">
      <c r="A120" s="392" t="s">
        <v>33</v>
      </c>
      <c r="B120" s="339">
        <v>2658</v>
      </c>
      <c r="C120" s="339">
        <v>3412</v>
      </c>
      <c r="D120" s="339">
        <v>2562</v>
      </c>
      <c r="E120" s="339">
        <v>1745</v>
      </c>
      <c r="F120" s="339">
        <v>1475</v>
      </c>
      <c r="G120" s="339">
        <v>9542</v>
      </c>
      <c r="H120" s="339">
        <v>1510</v>
      </c>
      <c r="I120" s="339">
        <v>1611</v>
      </c>
      <c r="J120" s="339">
        <v>1499</v>
      </c>
      <c r="K120" s="339">
        <v>571</v>
      </c>
      <c r="L120" s="339">
        <v>4215</v>
      </c>
      <c r="M120" s="339">
        <v>1769</v>
      </c>
      <c r="N120" s="340">
        <f t="shared" si="3"/>
        <v>32569</v>
      </c>
      <c r="O120" s="227"/>
      <c r="P120" s="204"/>
      <c r="Q120" s="299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5">
      <c r="A121" s="392" t="s">
        <v>34</v>
      </c>
      <c r="B121" s="339">
        <v>440</v>
      </c>
      <c r="C121" s="339">
        <v>589</v>
      </c>
      <c r="D121" s="339">
        <v>308</v>
      </c>
      <c r="E121" s="339">
        <v>446</v>
      </c>
      <c r="F121" s="339">
        <v>466</v>
      </c>
      <c r="G121" s="339">
        <v>425</v>
      </c>
      <c r="H121" s="339">
        <v>341</v>
      </c>
      <c r="I121" s="339">
        <v>424</v>
      </c>
      <c r="J121" s="339">
        <v>489</v>
      </c>
      <c r="K121" s="339">
        <v>148</v>
      </c>
      <c r="L121" s="339">
        <v>550</v>
      </c>
      <c r="M121" s="339">
        <v>278</v>
      </c>
      <c r="N121" s="340">
        <f t="shared" si="3"/>
        <v>4904</v>
      </c>
      <c r="O121" s="227"/>
      <c r="P121" s="204"/>
      <c r="Q121" s="299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5">
      <c r="A122" s="392" t="s">
        <v>68</v>
      </c>
      <c r="B122" s="339">
        <v>115</v>
      </c>
      <c r="C122" s="339">
        <v>144</v>
      </c>
      <c r="D122" s="339">
        <v>84</v>
      </c>
      <c r="E122" s="339">
        <v>154</v>
      </c>
      <c r="F122" s="339">
        <v>115</v>
      </c>
      <c r="G122" s="339">
        <v>164</v>
      </c>
      <c r="H122" s="339">
        <v>214</v>
      </c>
      <c r="I122" s="339">
        <v>166</v>
      </c>
      <c r="J122" s="339">
        <v>307</v>
      </c>
      <c r="K122" s="339">
        <v>196</v>
      </c>
      <c r="L122" s="339">
        <v>367</v>
      </c>
      <c r="M122" s="339">
        <v>143</v>
      </c>
      <c r="N122" s="340">
        <f t="shared" si="3"/>
        <v>2169</v>
      </c>
      <c r="O122" s="227"/>
      <c r="P122" s="204"/>
      <c r="Q122" s="299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5">
      <c r="A123" s="392" t="s">
        <v>69</v>
      </c>
      <c r="B123" s="339">
        <v>630</v>
      </c>
      <c r="C123" s="339">
        <v>618</v>
      </c>
      <c r="D123" s="339">
        <v>498</v>
      </c>
      <c r="E123" s="339">
        <v>527</v>
      </c>
      <c r="F123" s="339">
        <v>558</v>
      </c>
      <c r="G123" s="339">
        <v>678</v>
      </c>
      <c r="H123" s="339">
        <v>725</v>
      </c>
      <c r="I123" s="339">
        <v>521</v>
      </c>
      <c r="J123" s="339">
        <v>1025</v>
      </c>
      <c r="K123" s="339">
        <v>248</v>
      </c>
      <c r="L123" s="339">
        <v>286</v>
      </c>
      <c r="M123" s="339">
        <v>297</v>
      </c>
      <c r="N123" s="340">
        <f t="shared" si="3"/>
        <v>6611</v>
      </c>
      <c r="O123" s="227"/>
      <c r="P123" s="204"/>
      <c r="Q123" s="299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5">
      <c r="A124" s="392" t="s">
        <v>35</v>
      </c>
      <c r="B124" s="339">
        <v>186</v>
      </c>
      <c r="C124" s="339">
        <v>209</v>
      </c>
      <c r="D124" s="339">
        <v>144</v>
      </c>
      <c r="E124" s="339">
        <v>269</v>
      </c>
      <c r="F124" s="339">
        <v>156</v>
      </c>
      <c r="G124" s="339">
        <v>358</v>
      </c>
      <c r="H124" s="339">
        <v>275</v>
      </c>
      <c r="I124" s="339">
        <v>126</v>
      </c>
      <c r="J124" s="339">
        <v>398</v>
      </c>
      <c r="K124" s="339">
        <v>31</v>
      </c>
      <c r="L124" s="339">
        <v>83</v>
      </c>
      <c r="M124" s="339">
        <v>81</v>
      </c>
      <c r="N124" s="340">
        <f t="shared" si="3"/>
        <v>2316</v>
      </c>
      <c r="O124" s="227"/>
      <c r="P124" s="204"/>
      <c r="Q124" s="299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5">
      <c r="A125" s="392" t="s">
        <v>70</v>
      </c>
      <c r="B125" s="339">
        <v>1622</v>
      </c>
      <c r="C125" s="339">
        <v>1942</v>
      </c>
      <c r="D125" s="339">
        <v>1566</v>
      </c>
      <c r="E125" s="339">
        <v>1452</v>
      </c>
      <c r="F125" s="339">
        <v>2782</v>
      </c>
      <c r="G125" s="339">
        <v>2465</v>
      </c>
      <c r="H125" s="339">
        <v>1599</v>
      </c>
      <c r="I125" s="339">
        <v>1240</v>
      </c>
      <c r="J125" s="339">
        <v>1622</v>
      </c>
      <c r="K125" s="339">
        <v>264</v>
      </c>
      <c r="L125" s="339">
        <v>303</v>
      </c>
      <c r="M125" s="339">
        <v>1118</v>
      </c>
      <c r="N125" s="340">
        <f t="shared" si="3"/>
        <v>17975</v>
      </c>
      <c r="O125" s="227"/>
      <c r="P125" s="204"/>
      <c r="Q125" s="299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5">
      <c r="A126" s="392" t="s">
        <v>37</v>
      </c>
      <c r="B126" s="393">
        <v>840</v>
      </c>
      <c r="C126" s="393">
        <v>1253</v>
      </c>
      <c r="D126" s="393">
        <v>1098</v>
      </c>
      <c r="E126" s="393">
        <v>1102</v>
      </c>
      <c r="F126" s="393">
        <v>698</v>
      </c>
      <c r="G126" s="393">
        <v>1755</v>
      </c>
      <c r="H126" s="393">
        <v>1742</v>
      </c>
      <c r="I126" s="393">
        <v>878</v>
      </c>
      <c r="J126" s="393">
        <v>1521</v>
      </c>
      <c r="K126" s="393">
        <v>33</v>
      </c>
      <c r="L126" s="393">
        <v>56</v>
      </c>
      <c r="M126" s="393">
        <v>12</v>
      </c>
      <c r="N126" s="394">
        <f t="shared" si="3"/>
        <v>10988</v>
      </c>
      <c r="O126" s="227"/>
      <c r="P126" s="204"/>
      <c r="Q126" s="299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5">
      <c r="A127" s="392" t="s">
        <v>38</v>
      </c>
      <c r="B127" s="393">
        <v>6501</v>
      </c>
      <c r="C127" s="393">
        <v>3102</v>
      </c>
      <c r="D127" s="393">
        <v>3841</v>
      </c>
      <c r="E127" s="393">
        <v>3401</v>
      </c>
      <c r="F127" s="393">
        <v>2455</v>
      </c>
      <c r="G127" s="393">
        <v>5755</v>
      </c>
      <c r="H127" s="393">
        <v>2745</v>
      </c>
      <c r="I127" s="393">
        <v>6624</v>
      </c>
      <c r="J127" s="393">
        <v>4251</v>
      </c>
      <c r="K127" s="393">
        <v>2492</v>
      </c>
      <c r="L127" s="393">
        <v>2447</v>
      </c>
      <c r="M127" s="393">
        <v>2495</v>
      </c>
      <c r="N127" s="394">
        <f t="shared" si="3"/>
        <v>46109</v>
      </c>
      <c r="O127" s="227"/>
      <c r="P127" s="204"/>
      <c r="Q127" s="299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5">
      <c r="A128" s="392" t="s">
        <v>102</v>
      </c>
      <c r="B128" s="393">
        <v>1284</v>
      </c>
      <c r="C128" s="393">
        <v>732</v>
      </c>
      <c r="D128" s="393">
        <v>1012</v>
      </c>
      <c r="E128" s="393">
        <v>845</v>
      </c>
      <c r="F128" s="393">
        <v>799</v>
      </c>
      <c r="G128" s="393">
        <v>701</v>
      </c>
      <c r="H128" s="393">
        <v>825</v>
      </c>
      <c r="I128" s="393">
        <v>987</v>
      </c>
      <c r="J128" s="393">
        <v>1824</v>
      </c>
      <c r="K128" s="393">
        <v>628</v>
      </c>
      <c r="L128" s="393">
        <v>613</v>
      </c>
      <c r="M128" s="393">
        <v>516</v>
      </c>
      <c r="N128" s="394">
        <f t="shared" si="3"/>
        <v>10766</v>
      </c>
      <c r="O128" s="227"/>
      <c r="P128" s="204"/>
      <c r="Q128" s="299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5">
      <c r="A129" s="392" t="s">
        <v>103</v>
      </c>
      <c r="B129" s="339" t="s">
        <v>312</v>
      </c>
      <c r="C129" s="339">
        <v>31</v>
      </c>
      <c r="D129" s="339" t="s">
        <v>312</v>
      </c>
      <c r="E129" s="339" t="s">
        <v>312</v>
      </c>
      <c r="F129" s="339">
        <v>7</v>
      </c>
      <c r="G129" s="339" t="s">
        <v>312</v>
      </c>
      <c r="H129" s="339" t="s">
        <v>312</v>
      </c>
      <c r="I129" s="339">
        <v>17</v>
      </c>
      <c r="J129" s="339">
        <v>31</v>
      </c>
      <c r="K129" s="339">
        <v>11</v>
      </c>
      <c r="L129" s="339">
        <v>65</v>
      </c>
      <c r="M129" s="339" t="s">
        <v>312</v>
      </c>
      <c r="N129" s="340">
        <f t="shared" si="3"/>
        <v>162</v>
      </c>
      <c r="O129" s="227"/>
      <c r="P129" s="204"/>
      <c r="Q129" s="299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5">
      <c r="A130" s="392" t="s">
        <v>104</v>
      </c>
      <c r="B130" s="339">
        <v>610</v>
      </c>
      <c r="C130" s="339">
        <v>1288</v>
      </c>
      <c r="D130" s="339">
        <v>353</v>
      </c>
      <c r="E130" s="339">
        <v>475</v>
      </c>
      <c r="F130" s="339">
        <v>285</v>
      </c>
      <c r="G130" s="339">
        <v>501</v>
      </c>
      <c r="H130" s="339">
        <v>699</v>
      </c>
      <c r="I130" s="339">
        <v>706</v>
      </c>
      <c r="J130" s="339">
        <v>665</v>
      </c>
      <c r="K130" s="339">
        <v>232</v>
      </c>
      <c r="L130" s="339">
        <v>167</v>
      </c>
      <c r="M130" s="339">
        <v>200</v>
      </c>
      <c r="N130" s="340">
        <f t="shared" si="3"/>
        <v>6181</v>
      </c>
      <c r="O130" s="227"/>
      <c r="P130" s="204"/>
      <c r="Q130" s="299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5">
      <c r="A131" s="392" t="s">
        <v>105</v>
      </c>
      <c r="B131" s="393">
        <v>307</v>
      </c>
      <c r="C131" s="393">
        <v>845</v>
      </c>
      <c r="D131" s="393">
        <v>512</v>
      </c>
      <c r="E131" s="393">
        <v>798</v>
      </c>
      <c r="F131" s="393">
        <v>385</v>
      </c>
      <c r="G131" s="393">
        <v>1162</v>
      </c>
      <c r="H131" s="393">
        <v>675</v>
      </c>
      <c r="I131" s="393">
        <v>1157</v>
      </c>
      <c r="J131" s="393">
        <v>577</v>
      </c>
      <c r="K131" s="393">
        <v>64</v>
      </c>
      <c r="L131" s="393">
        <v>44</v>
      </c>
      <c r="M131" s="393">
        <v>98</v>
      </c>
      <c r="N131" s="394">
        <f t="shared" si="3"/>
        <v>6624</v>
      </c>
      <c r="O131" s="227"/>
      <c r="P131" s="204"/>
      <c r="Q131" s="299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5">
      <c r="A132" s="392" t="s">
        <v>106</v>
      </c>
      <c r="B132" s="393">
        <v>264</v>
      </c>
      <c r="C132" s="393">
        <v>308</v>
      </c>
      <c r="D132" s="393">
        <v>205</v>
      </c>
      <c r="E132" s="393">
        <v>244</v>
      </c>
      <c r="F132" s="393">
        <v>192</v>
      </c>
      <c r="G132" s="393">
        <v>225</v>
      </c>
      <c r="H132" s="393">
        <v>310</v>
      </c>
      <c r="I132" s="393">
        <v>312</v>
      </c>
      <c r="J132" s="393">
        <v>406</v>
      </c>
      <c r="K132" s="393">
        <v>149</v>
      </c>
      <c r="L132" s="393">
        <v>289</v>
      </c>
      <c r="M132" s="393">
        <v>373</v>
      </c>
      <c r="N132" s="394">
        <f t="shared" si="3"/>
        <v>3277</v>
      </c>
      <c r="O132" s="227"/>
      <c r="P132" s="204"/>
      <c r="Q132" s="299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5">
      <c r="A133" s="392" t="s">
        <v>107</v>
      </c>
      <c r="B133" s="393">
        <v>36</v>
      </c>
      <c r="C133" s="393">
        <v>255</v>
      </c>
      <c r="D133" s="393">
        <v>210</v>
      </c>
      <c r="E133" s="393">
        <v>148</v>
      </c>
      <c r="F133" s="393">
        <v>150</v>
      </c>
      <c r="G133" s="393">
        <v>358</v>
      </c>
      <c r="H133" s="393">
        <v>107</v>
      </c>
      <c r="I133" s="393">
        <v>29</v>
      </c>
      <c r="J133" s="393">
        <v>164</v>
      </c>
      <c r="K133" s="393">
        <v>14</v>
      </c>
      <c r="L133" s="393">
        <v>269</v>
      </c>
      <c r="M133" s="393">
        <v>49</v>
      </c>
      <c r="N133" s="394">
        <f t="shared" si="3"/>
        <v>1789</v>
      </c>
      <c r="O133" s="227"/>
      <c r="P133" s="204"/>
      <c r="Q133" s="299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5">
      <c r="A134" s="392" t="s">
        <v>36</v>
      </c>
      <c r="B134" s="393">
        <v>2145</v>
      </c>
      <c r="C134" s="393">
        <v>5720</v>
      </c>
      <c r="D134" s="393">
        <v>2641</v>
      </c>
      <c r="E134" s="393">
        <v>3714</v>
      </c>
      <c r="F134" s="393">
        <v>2698</v>
      </c>
      <c r="G134" s="393">
        <v>2566</v>
      </c>
      <c r="H134" s="393">
        <v>1712</v>
      </c>
      <c r="I134" s="393">
        <v>2801</v>
      </c>
      <c r="J134" s="393">
        <v>3001</v>
      </c>
      <c r="K134" s="393">
        <v>1881</v>
      </c>
      <c r="L134" s="393">
        <v>3201</v>
      </c>
      <c r="M134" s="393">
        <v>1582</v>
      </c>
      <c r="N134" s="394">
        <f t="shared" si="3"/>
        <v>33662</v>
      </c>
      <c r="O134" s="227"/>
      <c r="P134" s="204"/>
      <c r="Q134" s="299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5">
      <c r="A135" s="392" t="s">
        <v>108</v>
      </c>
      <c r="B135" s="393">
        <v>347</v>
      </c>
      <c r="C135" s="393">
        <v>388</v>
      </c>
      <c r="D135" s="393">
        <v>515</v>
      </c>
      <c r="E135" s="393">
        <v>748</v>
      </c>
      <c r="F135" s="393">
        <v>423</v>
      </c>
      <c r="G135" s="393">
        <v>448</v>
      </c>
      <c r="H135" s="393">
        <v>532</v>
      </c>
      <c r="I135" s="393">
        <v>1442</v>
      </c>
      <c r="J135" s="393">
        <v>1488</v>
      </c>
      <c r="K135" s="393">
        <v>1</v>
      </c>
      <c r="L135" s="393" t="s">
        <v>312</v>
      </c>
      <c r="M135" s="393">
        <v>50</v>
      </c>
      <c r="N135" s="394">
        <f t="shared" si="3"/>
        <v>6382</v>
      </c>
      <c r="O135" s="227"/>
      <c r="P135" s="204"/>
      <c r="Q135" s="299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5">
      <c r="A136" s="392" t="s">
        <v>39</v>
      </c>
      <c r="B136" s="393">
        <v>66441</v>
      </c>
      <c r="C136" s="393">
        <v>90154</v>
      </c>
      <c r="D136" s="393">
        <v>76547</v>
      </c>
      <c r="E136" s="393">
        <v>12301</v>
      </c>
      <c r="F136" s="393">
        <v>10878</v>
      </c>
      <c r="G136" s="393">
        <v>46255</v>
      </c>
      <c r="H136" s="393">
        <v>34401</v>
      </c>
      <c r="I136" s="393">
        <v>54352</v>
      </c>
      <c r="J136" s="393">
        <v>75844</v>
      </c>
      <c r="K136" s="393">
        <v>27140</v>
      </c>
      <c r="L136" s="393">
        <v>48718</v>
      </c>
      <c r="M136" s="393">
        <v>52713</v>
      </c>
      <c r="N136" s="394">
        <f t="shared" si="3"/>
        <v>595744</v>
      </c>
      <c r="O136" s="227"/>
      <c r="P136" s="204"/>
      <c r="Q136" s="299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5">
      <c r="A137" s="392" t="s">
        <v>40</v>
      </c>
      <c r="B137" s="393">
        <v>13555</v>
      </c>
      <c r="C137" s="393">
        <v>23456</v>
      </c>
      <c r="D137" s="393">
        <v>16621</v>
      </c>
      <c r="E137" s="393">
        <v>12102</v>
      </c>
      <c r="F137" s="393">
        <v>24414</v>
      </c>
      <c r="G137" s="393">
        <v>17542</v>
      </c>
      <c r="H137" s="393">
        <v>13244</v>
      </c>
      <c r="I137" s="393">
        <v>17158</v>
      </c>
      <c r="J137" s="393">
        <v>18021</v>
      </c>
      <c r="K137" s="393">
        <v>20441</v>
      </c>
      <c r="L137" s="393">
        <v>20724</v>
      </c>
      <c r="M137" s="393">
        <v>23237</v>
      </c>
      <c r="N137" s="394">
        <f t="shared" si="3"/>
        <v>220515</v>
      </c>
      <c r="O137" s="227"/>
      <c r="P137" s="204"/>
      <c r="Q137" s="299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5">
      <c r="A138" s="392" t="s">
        <v>41</v>
      </c>
      <c r="B138" s="393">
        <v>18421</v>
      </c>
      <c r="C138" s="393">
        <v>16402</v>
      </c>
      <c r="D138" s="393">
        <v>15985</v>
      </c>
      <c r="E138" s="393">
        <v>15241</v>
      </c>
      <c r="F138" s="393">
        <v>14562</v>
      </c>
      <c r="G138" s="393">
        <v>14120</v>
      </c>
      <c r="H138" s="393">
        <v>11875</v>
      </c>
      <c r="I138" s="393">
        <v>14214</v>
      </c>
      <c r="J138" s="393">
        <v>10324</v>
      </c>
      <c r="K138" s="393">
        <v>6495</v>
      </c>
      <c r="L138" s="393">
        <v>6998</v>
      </c>
      <c r="M138" s="393">
        <v>8201</v>
      </c>
      <c r="N138" s="394">
        <f t="shared" si="3"/>
        <v>152838</v>
      </c>
      <c r="O138" s="227"/>
      <c r="P138" s="204"/>
      <c r="Q138" s="299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5">
      <c r="A139" s="392" t="s">
        <v>72</v>
      </c>
      <c r="B139" s="393">
        <v>1275</v>
      </c>
      <c r="C139" s="393">
        <v>2569</v>
      </c>
      <c r="D139" s="393">
        <v>1522</v>
      </c>
      <c r="E139" s="393">
        <v>1301</v>
      </c>
      <c r="F139" s="393">
        <v>1042</v>
      </c>
      <c r="G139" s="393">
        <v>1688</v>
      </c>
      <c r="H139" s="393">
        <v>1288</v>
      </c>
      <c r="I139" s="393">
        <v>901</v>
      </c>
      <c r="J139" s="393">
        <v>1010</v>
      </c>
      <c r="K139" s="393">
        <v>1046</v>
      </c>
      <c r="L139" s="393">
        <v>1186</v>
      </c>
      <c r="M139" s="393">
        <v>369</v>
      </c>
      <c r="N139" s="394">
        <f t="shared" si="3"/>
        <v>15197</v>
      </c>
      <c r="O139" s="227"/>
      <c r="P139" s="204"/>
      <c r="Q139" s="299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5">
      <c r="A140" s="392" t="s">
        <v>42</v>
      </c>
      <c r="B140" s="393">
        <v>57854</v>
      </c>
      <c r="C140" s="393">
        <v>53421</v>
      </c>
      <c r="D140" s="393">
        <v>30124</v>
      </c>
      <c r="E140" s="393">
        <v>30144</v>
      </c>
      <c r="F140" s="393">
        <v>28104</v>
      </c>
      <c r="G140" s="393">
        <v>22411</v>
      </c>
      <c r="H140" s="393">
        <v>12879</v>
      </c>
      <c r="I140" s="393">
        <v>7324</v>
      </c>
      <c r="J140" s="393">
        <v>9100</v>
      </c>
      <c r="K140" s="393">
        <v>12988</v>
      </c>
      <c r="L140" s="393">
        <v>6198</v>
      </c>
      <c r="M140" s="393">
        <v>9407</v>
      </c>
      <c r="N140" s="394">
        <f t="shared" si="3"/>
        <v>279954</v>
      </c>
      <c r="O140" s="227"/>
      <c r="P140" s="204"/>
      <c r="Q140" s="299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5">
      <c r="A141" s="392" t="s">
        <v>43</v>
      </c>
      <c r="B141" s="393">
        <v>8541</v>
      </c>
      <c r="C141" s="393">
        <v>12985</v>
      </c>
      <c r="D141" s="393">
        <v>10754</v>
      </c>
      <c r="E141" s="393">
        <v>25681</v>
      </c>
      <c r="F141" s="393">
        <v>8354</v>
      </c>
      <c r="G141" s="393">
        <v>17742</v>
      </c>
      <c r="H141" s="393">
        <v>11654</v>
      </c>
      <c r="I141" s="393">
        <v>6758</v>
      </c>
      <c r="J141" s="393">
        <v>9456</v>
      </c>
      <c r="K141" s="393">
        <v>3152</v>
      </c>
      <c r="L141" s="393">
        <v>2976</v>
      </c>
      <c r="M141" s="393">
        <v>3442</v>
      </c>
      <c r="N141" s="394">
        <f t="shared" si="3"/>
        <v>121495</v>
      </c>
      <c r="O141" s="227"/>
      <c r="P141" s="204"/>
      <c r="Q141" s="299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5">
      <c r="A142" s="392" t="s">
        <v>73</v>
      </c>
      <c r="B142" s="393">
        <v>47998</v>
      </c>
      <c r="C142" s="393">
        <v>44587</v>
      </c>
      <c r="D142" s="393">
        <v>30124</v>
      </c>
      <c r="E142" s="393">
        <v>26014</v>
      </c>
      <c r="F142" s="393">
        <v>33214</v>
      </c>
      <c r="G142" s="393">
        <v>53214</v>
      </c>
      <c r="H142" s="393">
        <v>54544</v>
      </c>
      <c r="I142" s="393">
        <v>37732</v>
      </c>
      <c r="J142" s="393">
        <v>42433</v>
      </c>
      <c r="K142" s="393">
        <v>36995</v>
      </c>
      <c r="L142" s="393">
        <v>41198</v>
      </c>
      <c r="M142" s="393">
        <v>29152</v>
      </c>
      <c r="N142" s="394">
        <f t="shared" si="3"/>
        <v>477205</v>
      </c>
      <c r="O142" s="227"/>
      <c r="P142" s="204"/>
      <c r="Q142" s="299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5">
      <c r="A143" s="392" t="s">
        <v>74</v>
      </c>
      <c r="B143" s="393">
        <v>2241</v>
      </c>
      <c r="C143" s="393">
        <v>1866</v>
      </c>
      <c r="D143" s="393">
        <v>620</v>
      </c>
      <c r="E143" s="393">
        <v>761</v>
      </c>
      <c r="F143" s="393" t="s">
        <v>312</v>
      </c>
      <c r="G143" s="393">
        <v>501</v>
      </c>
      <c r="H143" s="393">
        <v>22</v>
      </c>
      <c r="I143" s="393" t="s">
        <v>312</v>
      </c>
      <c r="J143" s="393">
        <v>254</v>
      </c>
      <c r="K143" s="393">
        <v>104</v>
      </c>
      <c r="L143" s="393">
        <v>270</v>
      </c>
      <c r="M143" s="393">
        <v>415</v>
      </c>
      <c r="N143" s="394">
        <f t="shared" si="3"/>
        <v>7054</v>
      </c>
      <c r="O143" s="227"/>
      <c r="P143" s="204"/>
      <c r="Q143" s="299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5">
      <c r="A144" s="392" t="s">
        <v>44</v>
      </c>
      <c r="B144" s="393">
        <v>9452</v>
      </c>
      <c r="C144" s="393">
        <v>6654</v>
      </c>
      <c r="D144" s="393">
        <v>6452</v>
      </c>
      <c r="E144" s="393">
        <v>220</v>
      </c>
      <c r="F144" s="393">
        <v>178</v>
      </c>
      <c r="G144" s="393">
        <v>24</v>
      </c>
      <c r="H144" s="393">
        <v>635</v>
      </c>
      <c r="I144" s="393">
        <v>286</v>
      </c>
      <c r="J144" s="393">
        <v>249</v>
      </c>
      <c r="K144" s="393">
        <v>272</v>
      </c>
      <c r="L144" s="393">
        <v>1041</v>
      </c>
      <c r="M144" s="393">
        <v>2095</v>
      </c>
      <c r="N144" s="394">
        <f t="shared" si="3"/>
        <v>27558</v>
      </c>
      <c r="O144" s="227"/>
      <c r="P144" s="204"/>
      <c r="Q144" s="299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5">
      <c r="A145" s="392" t="s">
        <v>109</v>
      </c>
      <c r="B145" s="393">
        <v>2525</v>
      </c>
      <c r="C145" s="393">
        <v>1385</v>
      </c>
      <c r="D145" s="393">
        <v>2612</v>
      </c>
      <c r="E145" s="393">
        <v>3895</v>
      </c>
      <c r="F145" s="393">
        <v>3301</v>
      </c>
      <c r="G145" s="393">
        <v>4132</v>
      </c>
      <c r="H145" s="393">
        <v>4528</v>
      </c>
      <c r="I145" s="393">
        <v>3458</v>
      </c>
      <c r="J145" s="393">
        <v>6230</v>
      </c>
      <c r="K145" s="393">
        <v>1177</v>
      </c>
      <c r="L145" s="393">
        <v>800</v>
      </c>
      <c r="M145" s="393">
        <v>913</v>
      </c>
      <c r="N145" s="394">
        <f t="shared" si="3"/>
        <v>34956</v>
      </c>
      <c r="O145" s="227"/>
      <c r="P145" s="204"/>
      <c r="Q145" s="299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5">
      <c r="A146" s="392" t="s">
        <v>110</v>
      </c>
      <c r="B146" s="393">
        <v>195</v>
      </c>
      <c r="C146" s="393">
        <v>300</v>
      </c>
      <c r="D146" s="393">
        <v>290</v>
      </c>
      <c r="E146" s="393">
        <v>311</v>
      </c>
      <c r="F146" s="393">
        <v>199</v>
      </c>
      <c r="G146" s="393">
        <v>346</v>
      </c>
      <c r="H146" s="393">
        <v>209</v>
      </c>
      <c r="I146" s="393">
        <v>321</v>
      </c>
      <c r="J146" s="393">
        <v>862</v>
      </c>
      <c r="K146" s="393">
        <v>93</v>
      </c>
      <c r="L146" s="393">
        <v>198</v>
      </c>
      <c r="M146" s="393">
        <v>102</v>
      </c>
      <c r="N146" s="394">
        <f t="shared" si="3"/>
        <v>3426</v>
      </c>
      <c r="O146" s="227"/>
      <c r="P146" s="204"/>
      <c r="Q146" s="299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5">
      <c r="A147" s="392" t="s">
        <v>111</v>
      </c>
      <c r="B147" s="393">
        <v>245</v>
      </c>
      <c r="C147" s="393">
        <v>451</v>
      </c>
      <c r="D147" s="393">
        <v>260</v>
      </c>
      <c r="E147" s="393">
        <v>120</v>
      </c>
      <c r="F147" s="393">
        <v>50</v>
      </c>
      <c r="G147" s="393">
        <v>345</v>
      </c>
      <c r="H147" s="393">
        <v>530</v>
      </c>
      <c r="I147" s="393">
        <v>765</v>
      </c>
      <c r="J147" s="393">
        <v>52</v>
      </c>
      <c r="K147" s="393">
        <v>304</v>
      </c>
      <c r="L147" s="393">
        <v>283</v>
      </c>
      <c r="M147" s="393">
        <v>344</v>
      </c>
      <c r="N147" s="394">
        <f t="shared" si="3"/>
        <v>3749</v>
      </c>
      <c r="O147" s="227"/>
      <c r="P147" s="204"/>
      <c r="Q147" s="299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5">
      <c r="A148" s="392" t="s">
        <v>112</v>
      </c>
      <c r="B148" s="393">
        <v>314</v>
      </c>
      <c r="C148" s="393">
        <v>203</v>
      </c>
      <c r="D148" s="393">
        <v>149</v>
      </c>
      <c r="E148" s="393">
        <v>240</v>
      </c>
      <c r="F148" s="393">
        <v>435</v>
      </c>
      <c r="G148" s="393">
        <v>624</v>
      </c>
      <c r="H148" s="393">
        <v>273</v>
      </c>
      <c r="I148" s="393">
        <v>359</v>
      </c>
      <c r="J148" s="393">
        <v>366</v>
      </c>
      <c r="K148" s="393">
        <v>477</v>
      </c>
      <c r="L148" s="393">
        <v>366</v>
      </c>
      <c r="M148" s="393">
        <v>427</v>
      </c>
      <c r="N148" s="394">
        <f t="shared" si="3"/>
        <v>4233</v>
      </c>
      <c r="O148" s="227"/>
      <c r="P148" s="204"/>
      <c r="Q148" s="299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5">
      <c r="A149" s="392" t="s">
        <v>113</v>
      </c>
      <c r="B149" s="393">
        <v>150</v>
      </c>
      <c r="C149" s="393">
        <v>50</v>
      </c>
      <c r="D149" s="393">
        <v>925</v>
      </c>
      <c r="E149" s="393">
        <v>2101</v>
      </c>
      <c r="F149" s="393">
        <v>1387</v>
      </c>
      <c r="G149" s="393">
        <v>19214</v>
      </c>
      <c r="H149" s="393">
        <v>21899</v>
      </c>
      <c r="I149" s="393">
        <v>7835</v>
      </c>
      <c r="J149" s="393">
        <v>5847</v>
      </c>
      <c r="K149" s="393">
        <v>3334</v>
      </c>
      <c r="L149" s="393">
        <v>2236</v>
      </c>
      <c r="M149" s="393">
        <v>65</v>
      </c>
      <c r="N149" s="394">
        <f t="shared" si="3"/>
        <v>65043</v>
      </c>
      <c r="O149" s="227"/>
      <c r="P149" s="204"/>
      <c r="Q149" s="299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5">
      <c r="A150" s="392" t="s">
        <v>114</v>
      </c>
      <c r="B150" s="393">
        <v>899</v>
      </c>
      <c r="C150" s="393">
        <v>2894</v>
      </c>
      <c r="D150" s="393">
        <v>1642</v>
      </c>
      <c r="E150" s="393">
        <v>985</v>
      </c>
      <c r="F150" s="393">
        <v>1998</v>
      </c>
      <c r="G150" s="393">
        <v>1195</v>
      </c>
      <c r="H150" s="393">
        <v>1724</v>
      </c>
      <c r="I150" s="393">
        <v>1271</v>
      </c>
      <c r="J150" s="393">
        <v>1154</v>
      </c>
      <c r="K150" s="393">
        <v>1311</v>
      </c>
      <c r="L150" s="393">
        <v>1599</v>
      </c>
      <c r="M150" s="393">
        <v>1436</v>
      </c>
      <c r="N150" s="394">
        <f t="shared" si="3"/>
        <v>18108</v>
      </c>
      <c r="O150" s="227"/>
      <c r="P150" s="204"/>
      <c r="Q150" s="299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5">
      <c r="A151" s="392" t="s">
        <v>115</v>
      </c>
      <c r="B151" s="393">
        <v>29</v>
      </c>
      <c r="C151" s="393">
        <v>10</v>
      </c>
      <c r="D151" s="393">
        <v>12</v>
      </c>
      <c r="E151" s="393" t="s">
        <v>312</v>
      </c>
      <c r="F151" s="393">
        <v>8</v>
      </c>
      <c r="G151" s="393">
        <v>63</v>
      </c>
      <c r="H151" s="393">
        <v>165</v>
      </c>
      <c r="I151" s="393">
        <v>191</v>
      </c>
      <c r="J151" s="393">
        <v>128</v>
      </c>
      <c r="K151" s="393">
        <v>570</v>
      </c>
      <c r="L151" s="393">
        <v>261</v>
      </c>
      <c r="M151" s="393">
        <v>120</v>
      </c>
      <c r="N151" s="394">
        <f t="shared" si="3"/>
        <v>1557</v>
      </c>
      <c r="O151" s="227"/>
      <c r="P151" s="204"/>
      <c r="Q151" s="299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x14ac:dyDescent="0.45">
      <c r="A152" s="392" t="s">
        <v>116</v>
      </c>
      <c r="B152" s="393">
        <v>4101</v>
      </c>
      <c r="C152" s="393">
        <v>3821</v>
      </c>
      <c r="D152" s="393">
        <v>6989</v>
      </c>
      <c r="E152" s="393">
        <v>3987</v>
      </c>
      <c r="F152" s="393">
        <v>3549</v>
      </c>
      <c r="G152" s="393">
        <v>4358</v>
      </c>
      <c r="H152" s="393">
        <v>4421</v>
      </c>
      <c r="I152" s="393">
        <v>8021</v>
      </c>
      <c r="J152" s="393">
        <v>4542</v>
      </c>
      <c r="K152" s="393">
        <v>3651</v>
      </c>
      <c r="L152" s="393">
        <v>3328</v>
      </c>
      <c r="M152" s="393">
        <v>3183</v>
      </c>
      <c r="N152" s="394">
        <f t="shared" si="3"/>
        <v>53951</v>
      </c>
      <c r="O152" s="227"/>
      <c r="P152" s="204"/>
      <c r="Q152" s="299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33.75" customHeight="1" x14ac:dyDescent="0.45">
      <c r="A153" s="392" t="s">
        <v>45</v>
      </c>
      <c r="B153" s="393">
        <v>429547</v>
      </c>
      <c r="C153" s="393">
        <v>495219</v>
      </c>
      <c r="D153" s="393">
        <v>490124</v>
      </c>
      <c r="E153" s="393">
        <v>498978</v>
      </c>
      <c r="F153" s="393">
        <v>520145</v>
      </c>
      <c r="G153" s="393">
        <v>501756</v>
      </c>
      <c r="H153" s="393">
        <v>477888</v>
      </c>
      <c r="I153" s="393">
        <v>490899</v>
      </c>
      <c r="J153" s="393">
        <v>434587</v>
      </c>
      <c r="K153" s="393">
        <v>339828</v>
      </c>
      <c r="L153" s="393">
        <v>442154</v>
      </c>
      <c r="M153" s="393">
        <v>468579</v>
      </c>
      <c r="N153" s="394">
        <v>447291</v>
      </c>
      <c r="O153" s="227"/>
      <c r="P153" s="204"/>
      <c r="Q153" s="311"/>
      <c r="R153" s="180"/>
      <c r="S153" s="180"/>
      <c r="T153" s="180"/>
      <c r="U153" s="176"/>
      <c r="V153" s="176"/>
      <c r="W153" s="176"/>
      <c r="X153" s="182"/>
      <c r="Y153" s="182"/>
      <c r="Z153" s="182"/>
      <c r="AA153" s="181"/>
      <c r="AB153" s="165"/>
      <c r="AC153" s="165"/>
    </row>
    <row r="154" spans="1:29" ht="33.75" customHeight="1" x14ac:dyDescent="0.45">
      <c r="A154" s="392" t="s">
        <v>75</v>
      </c>
      <c r="B154" s="339">
        <v>736584</v>
      </c>
      <c r="C154" s="339">
        <v>788458</v>
      </c>
      <c r="D154" s="339">
        <v>765241</v>
      </c>
      <c r="E154" s="339">
        <v>810219</v>
      </c>
      <c r="F154" s="339">
        <v>852414</v>
      </c>
      <c r="G154" s="339">
        <v>865475</v>
      </c>
      <c r="H154" s="339">
        <v>831998</v>
      </c>
      <c r="I154" s="339">
        <v>778541</v>
      </c>
      <c r="J154" s="339">
        <v>765421</v>
      </c>
      <c r="K154" s="339">
        <v>548722</v>
      </c>
      <c r="L154" s="339">
        <v>741244</v>
      </c>
      <c r="M154" s="339">
        <v>753547</v>
      </c>
      <c r="N154" s="340">
        <v>716369</v>
      </c>
      <c r="O154" s="227"/>
      <c r="P154" s="204"/>
      <c r="Q154" s="311"/>
      <c r="R154" s="180"/>
      <c r="S154" s="180"/>
      <c r="T154" s="180"/>
      <c r="U154" s="176"/>
      <c r="V154" s="176"/>
      <c r="W154" s="176"/>
      <c r="X154" s="182"/>
      <c r="Y154" s="182"/>
      <c r="Z154" s="182"/>
      <c r="AA154" s="181"/>
      <c r="AB154" s="165"/>
      <c r="AC154" s="165"/>
    </row>
    <row r="155" spans="1:29" ht="33.75" customHeight="1" thickBot="1" x14ac:dyDescent="0.5">
      <c r="A155" s="395" t="s">
        <v>46</v>
      </c>
      <c r="B155" s="351">
        <f t="shared" ref="B155:N155" si="4">SUM(B93:B154)</f>
        <v>2223841</v>
      </c>
      <c r="C155" s="351">
        <f t="shared" si="4"/>
        <v>2496919</v>
      </c>
      <c r="D155" s="351">
        <f t="shared" si="4"/>
        <v>2375325</v>
      </c>
      <c r="E155" s="351">
        <f t="shared" si="4"/>
        <v>2713508</v>
      </c>
      <c r="F155" s="351">
        <f t="shared" si="4"/>
        <v>2592982</v>
      </c>
      <c r="G155" s="351">
        <f t="shared" si="4"/>
        <v>2461480</v>
      </c>
      <c r="H155" s="351">
        <f t="shared" si="4"/>
        <v>2334672</v>
      </c>
      <c r="I155" s="351">
        <f t="shared" si="4"/>
        <v>2523805</v>
      </c>
      <c r="J155" s="351">
        <f t="shared" si="4"/>
        <v>2494176</v>
      </c>
      <c r="K155" s="351">
        <f t="shared" si="4"/>
        <v>1979714</v>
      </c>
      <c r="L155" s="351">
        <f t="shared" si="4"/>
        <v>2188859</v>
      </c>
      <c r="M155" s="351">
        <f t="shared" si="4"/>
        <v>2151015</v>
      </c>
      <c r="N155" s="352">
        <f t="shared" si="4"/>
        <v>9869066</v>
      </c>
      <c r="O155" s="227"/>
      <c r="P155" s="204"/>
      <c r="Q155" s="299"/>
      <c r="R155" s="180"/>
      <c r="S155" s="180"/>
      <c r="T155" s="180"/>
      <c r="U155" s="176"/>
      <c r="V155" s="176"/>
      <c r="W155" s="176"/>
      <c r="X155" s="182"/>
      <c r="Y155" s="182"/>
      <c r="Z155" s="182"/>
      <c r="AA155" s="181"/>
      <c r="AB155" s="165"/>
      <c r="AC155" s="165"/>
    </row>
    <row r="156" spans="1:29" ht="18.75" customHeight="1" x14ac:dyDescent="0.45">
      <c r="A156" s="396"/>
      <c r="B156" s="402"/>
      <c r="C156" s="402"/>
      <c r="D156" s="402"/>
      <c r="E156" s="402"/>
      <c r="F156" s="402"/>
      <c r="G156" s="193"/>
      <c r="H156" s="402"/>
      <c r="I156" s="402"/>
      <c r="J156" s="402"/>
      <c r="K156" s="402"/>
      <c r="L156" s="402"/>
      <c r="M156" s="402"/>
      <c r="N156" s="402"/>
      <c r="O156" s="227"/>
      <c r="P156" s="204"/>
      <c r="Q156" s="299"/>
      <c r="R156" s="180"/>
      <c r="S156" s="180"/>
      <c r="T156" s="180"/>
      <c r="U156" s="171"/>
      <c r="V156" s="171"/>
      <c r="W156" s="171"/>
      <c r="X156" s="173"/>
      <c r="Y156" s="173"/>
      <c r="Z156" s="173"/>
      <c r="AA156" s="313"/>
    </row>
    <row r="157" spans="1:29" ht="18.75" customHeight="1" x14ac:dyDescent="0.45">
      <c r="A157" s="396"/>
      <c r="B157" s="193"/>
      <c r="C157" s="193"/>
      <c r="D157" s="193"/>
      <c r="E157" s="193"/>
      <c r="F157" s="193"/>
      <c r="G157" s="491"/>
      <c r="H157" s="491"/>
      <c r="I157" s="491"/>
      <c r="J157" s="491"/>
      <c r="K157" s="491"/>
      <c r="L157" s="491"/>
      <c r="M157" s="491"/>
      <c r="N157" s="491"/>
      <c r="O157" s="227"/>
      <c r="P157" s="204"/>
      <c r="Q157" s="299"/>
      <c r="R157" s="180"/>
      <c r="S157" s="180"/>
      <c r="T157" s="180"/>
      <c r="U157" s="171"/>
      <c r="V157" s="171"/>
      <c r="W157" s="171"/>
      <c r="X157" s="173"/>
      <c r="Y157" s="173"/>
      <c r="Z157" s="173"/>
      <c r="AA157" s="313"/>
    </row>
    <row r="158" spans="1:29" ht="28.5" x14ac:dyDescent="0.45">
      <c r="A158" s="492"/>
      <c r="B158" s="492"/>
      <c r="C158" s="492"/>
      <c r="D158" s="492"/>
      <c r="E158" s="492"/>
      <c r="F158" s="492"/>
      <c r="G158" s="491"/>
      <c r="H158" s="491"/>
      <c r="I158" s="491"/>
      <c r="J158" s="491"/>
      <c r="K158" s="491"/>
      <c r="L158" s="491"/>
      <c r="M158" s="491"/>
      <c r="N158" s="491"/>
      <c r="O158" s="227"/>
      <c r="P158" s="204"/>
      <c r="Q158" s="299"/>
      <c r="R158" s="180"/>
      <c r="S158" s="180"/>
      <c r="T158" s="180"/>
      <c r="U158" s="171"/>
      <c r="V158" s="171"/>
      <c r="W158" s="171"/>
      <c r="X158" s="173"/>
      <c r="Y158" s="173"/>
      <c r="Z158" s="173"/>
      <c r="AA158" s="313"/>
    </row>
    <row r="159" spans="1:29" ht="28.5" x14ac:dyDescent="0.45">
      <c r="A159" s="403"/>
      <c r="B159" s="403"/>
      <c r="C159" s="403"/>
      <c r="D159" s="403"/>
      <c r="E159" s="403"/>
      <c r="F159" s="403"/>
      <c r="G159" s="404"/>
      <c r="H159" s="404"/>
      <c r="I159" s="404"/>
      <c r="J159" s="404"/>
      <c r="K159" s="404"/>
      <c r="L159" s="404"/>
      <c r="M159" s="404"/>
      <c r="N159" s="404"/>
      <c r="O159" s="227"/>
      <c r="P159" s="204"/>
      <c r="Q159" s="299"/>
      <c r="R159" s="180"/>
      <c r="S159" s="180"/>
      <c r="T159" s="180"/>
      <c r="U159" s="171"/>
      <c r="V159" s="171"/>
      <c r="W159" s="171"/>
      <c r="X159" s="173"/>
      <c r="Y159" s="173"/>
      <c r="Z159" s="173"/>
      <c r="AA159" s="313"/>
    </row>
    <row r="160" spans="1:29" ht="28.5" x14ac:dyDescent="0.4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227"/>
      <c r="P160" s="204"/>
      <c r="Q160" s="299"/>
      <c r="R160" s="180"/>
      <c r="S160" s="180"/>
      <c r="T160" s="180"/>
      <c r="U160" s="171"/>
      <c r="V160" s="171"/>
      <c r="W160" s="171"/>
      <c r="X160" s="173"/>
      <c r="Y160" s="173"/>
      <c r="Z160" s="173"/>
      <c r="AA160" s="313"/>
    </row>
    <row r="161" spans="1:33" ht="28.5" x14ac:dyDescent="0.45">
      <c r="A161" s="397"/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  <c r="O161" s="227"/>
      <c r="P161" s="204"/>
      <c r="Q161" s="299"/>
      <c r="R161" s="180"/>
      <c r="S161" s="180"/>
      <c r="T161" s="180"/>
      <c r="U161" s="171"/>
      <c r="V161" s="171"/>
      <c r="W161" s="171"/>
      <c r="X161" s="173"/>
      <c r="Y161" s="173"/>
      <c r="Z161" s="173"/>
      <c r="AA161" s="313"/>
    </row>
    <row r="162" spans="1:33" ht="28.5" x14ac:dyDescent="0.45">
      <c r="A162" s="397"/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  <c r="O162" s="227"/>
      <c r="P162" s="204"/>
      <c r="Q162" s="299"/>
      <c r="R162" s="180"/>
      <c r="S162" s="180"/>
      <c r="T162" s="180"/>
      <c r="U162" s="171"/>
      <c r="V162" s="171"/>
      <c r="W162" s="171"/>
      <c r="X162" s="173"/>
      <c r="Y162" s="173"/>
      <c r="Z162" s="173"/>
      <c r="AA162" s="313"/>
    </row>
    <row r="163" spans="1:33" ht="28.5" x14ac:dyDescent="0.45">
      <c r="A163" s="490" t="s">
        <v>310</v>
      </c>
      <c r="B163" s="490"/>
      <c r="C163" s="490"/>
      <c r="D163" s="490"/>
      <c r="E163" s="490"/>
      <c r="F163" s="490"/>
      <c r="G163" s="490"/>
      <c r="H163" s="490"/>
      <c r="I163" s="490"/>
      <c r="J163" s="490"/>
      <c r="K163" s="490"/>
      <c r="L163" s="490"/>
      <c r="M163" s="490"/>
      <c r="N163" s="490"/>
      <c r="O163" s="227"/>
      <c r="P163" s="204"/>
      <c r="Q163" s="299"/>
      <c r="R163" s="180"/>
      <c r="S163" s="180"/>
      <c r="T163" s="180"/>
      <c r="U163" s="171"/>
      <c r="V163" s="171"/>
      <c r="W163" s="171"/>
      <c r="X163" s="173"/>
      <c r="Y163" s="173"/>
      <c r="Z163" s="173"/>
      <c r="AA163" s="313"/>
    </row>
    <row r="164" spans="1:33" ht="28.5" x14ac:dyDescent="0.45">
      <c r="A164" s="490" t="s">
        <v>119</v>
      </c>
      <c r="B164" s="490"/>
      <c r="C164" s="490"/>
      <c r="D164" s="490"/>
      <c r="E164" s="490"/>
      <c r="F164" s="490"/>
      <c r="G164" s="490"/>
      <c r="H164" s="490"/>
      <c r="I164" s="490"/>
      <c r="J164" s="490"/>
      <c r="K164" s="490"/>
      <c r="L164" s="490"/>
      <c r="M164" s="490"/>
      <c r="N164" s="490"/>
      <c r="O164" s="227"/>
      <c r="P164" s="204"/>
      <c r="Q164" s="299"/>
      <c r="R164" s="180"/>
      <c r="S164" s="180"/>
      <c r="T164" s="180"/>
      <c r="U164" s="171"/>
      <c r="V164" s="171"/>
      <c r="W164" s="171"/>
      <c r="X164" s="173"/>
      <c r="Y164" s="173"/>
      <c r="Z164" s="173"/>
      <c r="AA164" s="313"/>
    </row>
    <row r="165" spans="1:33" ht="28.5" x14ac:dyDescent="0.45">
      <c r="A165" s="397"/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  <c r="O165" s="227"/>
      <c r="P165" s="204"/>
      <c r="Q165" s="299"/>
      <c r="R165" s="180"/>
      <c r="S165" s="180"/>
      <c r="T165" s="180"/>
      <c r="U165" s="171"/>
      <c r="V165" s="171"/>
      <c r="W165" s="171"/>
      <c r="X165" s="173"/>
      <c r="Y165" s="173"/>
      <c r="Z165" s="173"/>
      <c r="AA165" s="313"/>
    </row>
    <row r="166" spans="1:33" ht="6" customHeight="1" thickBot="1" x14ac:dyDescent="0.5">
      <c r="A166" s="397"/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  <c r="O166" s="227"/>
      <c r="P166" s="204"/>
      <c r="Q166" s="299"/>
      <c r="R166" s="180"/>
      <c r="S166" s="180"/>
      <c r="T166" s="180"/>
      <c r="U166" s="171"/>
      <c r="V166" s="171"/>
      <c r="W166" s="171"/>
      <c r="X166" s="173"/>
      <c r="Y166" s="173"/>
      <c r="Z166" s="173"/>
      <c r="AA166" s="313"/>
    </row>
    <row r="167" spans="1:33" ht="34.5" customHeight="1" x14ac:dyDescent="0.35">
      <c r="A167" s="399" t="s">
        <v>1</v>
      </c>
      <c r="B167" s="400" t="s">
        <v>2</v>
      </c>
      <c r="C167" s="400" t="s">
        <v>3</v>
      </c>
      <c r="D167" s="400" t="s">
        <v>4</v>
      </c>
      <c r="E167" s="400" t="s">
        <v>5</v>
      </c>
      <c r="F167" s="400" t="s">
        <v>6</v>
      </c>
      <c r="G167" s="400" t="s">
        <v>7</v>
      </c>
      <c r="H167" s="400" t="s">
        <v>8</v>
      </c>
      <c r="I167" s="400" t="s">
        <v>9</v>
      </c>
      <c r="J167" s="400" t="s">
        <v>10</v>
      </c>
      <c r="K167" s="400" t="s">
        <v>11</v>
      </c>
      <c r="L167" s="400" t="s">
        <v>12</v>
      </c>
      <c r="M167" s="400" t="s">
        <v>13</v>
      </c>
      <c r="N167" s="401" t="s">
        <v>14</v>
      </c>
      <c r="O167" s="227"/>
      <c r="P167" s="204"/>
      <c r="Q167" s="299"/>
      <c r="R167" s="180"/>
      <c r="S167" s="180"/>
      <c r="T167" s="180"/>
      <c r="U167" s="171"/>
      <c r="V167" s="171"/>
      <c r="W167" s="171"/>
      <c r="X167" s="173"/>
      <c r="Y167" s="173"/>
      <c r="Z167" s="173"/>
      <c r="AA167" s="313"/>
    </row>
    <row r="168" spans="1:33" ht="34.5" customHeight="1" x14ac:dyDescent="0.45">
      <c r="A168" s="392" t="s">
        <v>311</v>
      </c>
      <c r="B168" s="339">
        <v>260334</v>
      </c>
      <c r="C168" s="339">
        <v>15964</v>
      </c>
      <c r="D168" s="339">
        <v>742789</v>
      </c>
      <c r="E168" s="339">
        <v>3132098</v>
      </c>
      <c r="F168" s="339">
        <v>2458225</v>
      </c>
      <c r="G168" s="339">
        <v>945181</v>
      </c>
      <c r="H168" s="339">
        <v>744331</v>
      </c>
      <c r="I168" s="339">
        <v>1639575</v>
      </c>
      <c r="J168" s="339">
        <v>1651300</v>
      </c>
      <c r="K168" s="339">
        <v>1407096</v>
      </c>
      <c r="L168" s="393">
        <v>885679</v>
      </c>
      <c r="M168" s="339">
        <v>538947</v>
      </c>
      <c r="N168" s="340">
        <f>SUM(B168:M168)</f>
        <v>14421519</v>
      </c>
      <c r="O168" s="227"/>
      <c r="P168" s="204"/>
      <c r="Q168" s="185"/>
      <c r="R168" s="180"/>
      <c r="S168" s="180"/>
      <c r="T168" s="180"/>
      <c r="U168" s="181"/>
      <c r="V168" s="181"/>
      <c r="W168" s="181"/>
      <c r="X168" s="182"/>
      <c r="Y168" s="182"/>
      <c r="Z168" s="182"/>
      <c r="AA168" s="181"/>
      <c r="AB168" s="165"/>
      <c r="AC168" s="165"/>
      <c r="AD168" s="165"/>
      <c r="AE168" s="165"/>
      <c r="AF168" s="165"/>
      <c r="AG168" s="165"/>
    </row>
    <row r="169" spans="1:33" ht="34.5" customHeight="1" x14ac:dyDescent="0.45">
      <c r="A169" s="392" t="s">
        <v>61</v>
      </c>
      <c r="B169" s="339">
        <v>99899</v>
      </c>
      <c r="C169" s="339">
        <v>79854</v>
      </c>
      <c r="D169" s="393">
        <v>85421</v>
      </c>
      <c r="E169" s="339">
        <v>73854</v>
      </c>
      <c r="F169" s="339">
        <v>86241</v>
      </c>
      <c r="G169" s="339">
        <v>101012</v>
      </c>
      <c r="H169" s="339">
        <v>116789</v>
      </c>
      <c r="I169" s="339">
        <v>90245</v>
      </c>
      <c r="J169" s="339">
        <v>132457</v>
      </c>
      <c r="K169" s="339">
        <v>162345</v>
      </c>
      <c r="L169" s="393">
        <v>103477</v>
      </c>
      <c r="M169" s="339">
        <v>74876</v>
      </c>
      <c r="N169" s="340">
        <f t="shared" ref="N169:N229" si="5">SUM(B169:M169)</f>
        <v>1206470</v>
      </c>
      <c r="O169" s="227"/>
      <c r="P169" s="204"/>
      <c r="Q169" s="185"/>
      <c r="R169" s="180"/>
      <c r="S169" s="180"/>
      <c r="T169" s="180"/>
      <c r="U169" s="181"/>
      <c r="V169" s="181"/>
      <c r="W169" s="181"/>
      <c r="X169" s="182"/>
      <c r="Y169" s="182"/>
      <c r="Z169" s="182"/>
      <c r="AA169" s="181"/>
      <c r="AB169" s="165"/>
      <c r="AC169" s="165"/>
      <c r="AD169" s="165"/>
      <c r="AE169" s="165"/>
      <c r="AF169" s="165"/>
      <c r="AG169" s="165"/>
    </row>
    <row r="170" spans="1:33" ht="34.5" customHeight="1" x14ac:dyDescent="0.45">
      <c r="A170" s="392" t="s">
        <v>15</v>
      </c>
      <c r="B170" s="339">
        <v>208</v>
      </c>
      <c r="C170" s="339">
        <v>4110</v>
      </c>
      <c r="D170" s="339">
        <v>469</v>
      </c>
      <c r="E170" s="339" t="s">
        <v>312</v>
      </c>
      <c r="F170" s="339">
        <v>448</v>
      </c>
      <c r="G170" s="339">
        <v>308</v>
      </c>
      <c r="H170" s="339">
        <v>310</v>
      </c>
      <c r="I170" s="339">
        <v>341</v>
      </c>
      <c r="J170" s="339">
        <v>432</v>
      </c>
      <c r="K170" s="339">
        <v>218</v>
      </c>
      <c r="L170" s="393" t="s">
        <v>312</v>
      </c>
      <c r="M170" s="339">
        <v>252</v>
      </c>
      <c r="N170" s="340">
        <f>SUM(B170:M170)</f>
        <v>7096</v>
      </c>
      <c r="O170" s="227"/>
      <c r="P170" s="204"/>
      <c r="Q170" s="299"/>
      <c r="R170" s="180"/>
      <c r="S170" s="180"/>
      <c r="T170" s="180"/>
      <c r="U170" s="181"/>
      <c r="V170" s="181"/>
      <c r="W170" s="181"/>
      <c r="X170" s="182"/>
      <c r="Y170" s="182"/>
      <c r="Z170" s="182"/>
      <c r="AA170" s="181"/>
      <c r="AB170" s="165"/>
      <c r="AC170" s="165"/>
      <c r="AD170" s="165"/>
      <c r="AE170" s="165"/>
      <c r="AF170" s="165"/>
      <c r="AG170" s="165"/>
    </row>
    <row r="171" spans="1:33" ht="34.5" customHeight="1" x14ac:dyDescent="0.45">
      <c r="A171" s="392" t="s">
        <v>48</v>
      </c>
      <c r="B171" s="339">
        <v>56474</v>
      </c>
      <c r="C171" s="339">
        <v>53210</v>
      </c>
      <c r="D171" s="393">
        <v>50124</v>
      </c>
      <c r="E171" s="339">
        <v>53012</v>
      </c>
      <c r="F171" s="339">
        <v>51489</v>
      </c>
      <c r="G171" s="339">
        <v>50874</v>
      </c>
      <c r="H171" s="339">
        <v>55989</v>
      </c>
      <c r="I171" s="339">
        <v>54674</v>
      </c>
      <c r="J171" s="339">
        <v>53478</v>
      </c>
      <c r="K171" s="339">
        <v>54109</v>
      </c>
      <c r="L171" s="393">
        <v>53124</v>
      </c>
      <c r="M171" s="339">
        <v>51024</v>
      </c>
      <c r="N171" s="340">
        <f>SUM(B171:M171)</f>
        <v>637581</v>
      </c>
      <c r="O171" s="227"/>
      <c r="P171" s="204"/>
      <c r="Q171" s="299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5">
      <c r="A172" s="392" t="s">
        <v>62</v>
      </c>
      <c r="B172" s="339">
        <v>9452</v>
      </c>
      <c r="C172" s="339">
        <v>8451</v>
      </c>
      <c r="D172" s="339">
        <v>3724</v>
      </c>
      <c r="E172" s="339">
        <v>10547</v>
      </c>
      <c r="F172" s="339">
        <v>11449</v>
      </c>
      <c r="G172" s="339">
        <v>10012</v>
      </c>
      <c r="H172" s="339">
        <v>20785</v>
      </c>
      <c r="I172" s="339">
        <v>16287</v>
      </c>
      <c r="J172" s="339">
        <v>17524</v>
      </c>
      <c r="K172" s="339">
        <v>5296</v>
      </c>
      <c r="L172" s="393">
        <v>6570</v>
      </c>
      <c r="M172" s="339">
        <v>18781</v>
      </c>
      <c r="N172" s="340">
        <f t="shared" ref="N172:N227" si="6">SUM(B172:M172)</f>
        <v>138878</v>
      </c>
      <c r="O172" s="227"/>
      <c r="P172" s="204"/>
      <c r="Q172" s="299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5">
      <c r="A173" s="392" t="s">
        <v>63</v>
      </c>
      <c r="B173" s="339">
        <v>18745</v>
      </c>
      <c r="C173" s="339">
        <v>243658</v>
      </c>
      <c r="D173" s="339">
        <v>90124</v>
      </c>
      <c r="E173" s="339">
        <v>23452</v>
      </c>
      <c r="F173" s="339">
        <v>5878</v>
      </c>
      <c r="G173" s="339">
        <v>4895</v>
      </c>
      <c r="H173" s="339">
        <v>13988</v>
      </c>
      <c r="I173" s="339">
        <v>19987</v>
      </c>
      <c r="J173" s="339">
        <v>5987</v>
      </c>
      <c r="K173" s="339">
        <v>4033</v>
      </c>
      <c r="L173" s="393">
        <v>6752</v>
      </c>
      <c r="M173" s="339">
        <v>14220</v>
      </c>
      <c r="N173" s="340">
        <f t="shared" si="6"/>
        <v>451719</v>
      </c>
      <c r="O173" s="227"/>
      <c r="P173" s="204"/>
      <c r="Q173" s="299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5">
      <c r="A174" s="392" t="s">
        <v>17</v>
      </c>
      <c r="B174" s="339">
        <v>28745</v>
      </c>
      <c r="C174" s="339">
        <v>61852</v>
      </c>
      <c r="D174" s="339">
        <v>124578</v>
      </c>
      <c r="E174" s="339">
        <v>45698</v>
      </c>
      <c r="F174" s="339">
        <v>6785</v>
      </c>
      <c r="G174" s="339">
        <v>5892</v>
      </c>
      <c r="H174" s="339">
        <v>29989</v>
      </c>
      <c r="I174" s="339">
        <v>33014</v>
      </c>
      <c r="J174" s="339">
        <v>9887</v>
      </c>
      <c r="K174" s="339">
        <v>2104</v>
      </c>
      <c r="L174" s="393">
        <v>6290</v>
      </c>
      <c r="M174" s="339">
        <v>22707</v>
      </c>
      <c r="N174" s="340">
        <f t="shared" si="6"/>
        <v>377541</v>
      </c>
      <c r="O174" s="227"/>
      <c r="P174" s="204"/>
      <c r="Q174" s="299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5">
      <c r="A175" s="392" t="s">
        <v>18</v>
      </c>
      <c r="B175" s="339">
        <v>2845</v>
      </c>
      <c r="C175" s="339">
        <v>1289</v>
      </c>
      <c r="D175" s="339">
        <v>1698</v>
      </c>
      <c r="E175" s="339">
        <v>859</v>
      </c>
      <c r="F175" s="339">
        <v>321</v>
      </c>
      <c r="G175" s="339">
        <v>310</v>
      </c>
      <c r="H175" s="339">
        <v>789</v>
      </c>
      <c r="I175" s="339">
        <v>1385</v>
      </c>
      <c r="J175" s="339">
        <v>388</v>
      </c>
      <c r="K175" s="339">
        <v>4014</v>
      </c>
      <c r="L175" s="393">
        <v>836</v>
      </c>
      <c r="M175" s="339">
        <v>1148</v>
      </c>
      <c r="N175" s="340">
        <f t="shared" si="6"/>
        <v>15882</v>
      </c>
      <c r="O175" s="227"/>
      <c r="P175" s="204"/>
      <c r="Q175" s="299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5">
      <c r="A176" s="392" t="s">
        <v>64</v>
      </c>
      <c r="B176" s="339">
        <v>94214</v>
      </c>
      <c r="C176" s="339">
        <v>83547</v>
      </c>
      <c r="D176" s="339">
        <v>59547</v>
      </c>
      <c r="E176" s="339">
        <v>41001</v>
      </c>
      <c r="F176" s="339">
        <v>32874</v>
      </c>
      <c r="G176" s="339">
        <v>22654</v>
      </c>
      <c r="H176" s="339">
        <v>17021</v>
      </c>
      <c r="I176" s="339">
        <v>24587</v>
      </c>
      <c r="J176" s="339">
        <v>16587</v>
      </c>
      <c r="K176" s="339">
        <v>17611</v>
      </c>
      <c r="L176" s="393">
        <v>24426</v>
      </c>
      <c r="M176" s="339">
        <v>56427</v>
      </c>
      <c r="N176" s="340">
        <f t="shared" si="6"/>
        <v>490496</v>
      </c>
      <c r="O176" s="227"/>
      <c r="P176" s="204"/>
      <c r="Q176" s="299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5">
      <c r="A177" s="392" t="s">
        <v>100</v>
      </c>
      <c r="B177" s="339">
        <v>9421</v>
      </c>
      <c r="C177" s="339">
        <v>15124</v>
      </c>
      <c r="D177" s="339">
        <v>17547</v>
      </c>
      <c r="E177" s="339">
        <v>5014</v>
      </c>
      <c r="F177" s="339">
        <v>2300</v>
      </c>
      <c r="G177" s="339">
        <v>25998</v>
      </c>
      <c r="H177" s="339">
        <v>6121</v>
      </c>
      <c r="I177" s="339">
        <v>3891</v>
      </c>
      <c r="J177" s="339">
        <v>15487</v>
      </c>
      <c r="K177" s="339">
        <v>14450</v>
      </c>
      <c r="L177" s="393">
        <v>6321</v>
      </c>
      <c r="M177" s="339">
        <v>9596</v>
      </c>
      <c r="N177" s="340">
        <f t="shared" si="6"/>
        <v>131270</v>
      </c>
      <c r="O177" s="227"/>
      <c r="P177" s="204"/>
      <c r="Q177" s="299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5">
      <c r="A178" s="392" t="s">
        <v>19</v>
      </c>
      <c r="B178" s="339">
        <v>78544</v>
      </c>
      <c r="C178" s="339">
        <v>110249</v>
      </c>
      <c r="D178" s="339">
        <v>128744</v>
      </c>
      <c r="E178" s="339">
        <v>145301</v>
      </c>
      <c r="F178" s="339">
        <v>125471</v>
      </c>
      <c r="G178" s="339">
        <v>114210</v>
      </c>
      <c r="H178" s="339">
        <v>92788</v>
      </c>
      <c r="I178" s="339">
        <v>85885</v>
      </c>
      <c r="J178" s="339">
        <v>79987</v>
      </c>
      <c r="K178" s="339">
        <v>103107</v>
      </c>
      <c r="L178" s="393">
        <v>105055</v>
      </c>
      <c r="M178" s="339">
        <v>113884</v>
      </c>
      <c r="N178" s="340">
        <f t="shared" si="6"/>
        <v>1283225</v>
      </c>
      <c r="O178" s="227"/>
      <c r="P178" s="204"/>
      <c r="Q178" s="299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5">
      <c r="A179" s="392" t="s">
        <v>20</v>
      </c>
      <c r="B179" s="339">
        <v>75985</v>
      </c>
      <c r="C179" s="339">
        <v>82014</v>
      </c>
      <c r="D179" s="339">
        <v>72145</v>
      </c>
      <c r="E179" s="339">
        <v>88544</v>
      </c>
      <c r="F179" s="339">
        <v>56988</v>
      </c>
      <c r="G179" s="339">
        <v>49244</v>
      </c>
      <c r="H179" s="339">
        <v>42155</v>
      </c>
      <c r="I179" s="339">
        <v>33345</v>
      </c>
      <c r="J179" s="339">
        <v>40214</v>
      </c>
      <c r="K179" s="339">
        <v>55813</v>
      </c>
      <c r="L179" s="393">
        <v>64356</v>
      </c>
      <c r="M179" s="339">
        <v>34508</v>
      </c>
      <c r="N179" s="340">
        <f t="shared" si="6"/>
        <v>695311</v>
      </c>
      <c r="O179" s="227"/>
      <c r="P179" s="204"/>
      <c r="Q179" s="299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5">
      <c r="A180" s="392" t="s">
        <v>21</v>
      </c>
      <c r="B180" s="339">
        <v>146989</v>
      </c>
      <c r="C180" s="339">
        <v>190299</v>
      </c>
      <c r="D180" s="339">
        <v>220145</v>
      </c>
      <c r="E180" s="339">
        <v>175425</v>
      </c>
      <c r="F180" s="339">
        <v>190144</v>
      </c>
      <c r="G180" s="339">
        <v>163878</v>
      </c>
      <c r="H180" s="339">
        <v>122899</v>
      </c>
      <c r="I180" s="339">
        <v>165478</v>
      </c>
      <c r="J180" s="339">
        <v>193554</v>
      </c>
      <c r="K180" s="339">
        <v>147110</v>
      </c>
      <c r="L180" s="393">
        <v>135046</v>
      </c>
      <c r="M180" s="339">
        <v>150849</v>
      </c>
      <c r="N180" s="340">
        <f t="shared" si="6"/>
        <v>2001816</v>
      </c>
      <c r="O180" s="227"/>
      <c r="P180" s="204"/>
      <c r="Q180" s="299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5">
      <c r="A181" s="392" t="s">
        <v>65</v>
      </c>
      <c r="B181" s="339">
        <v>72141</v>
      </c>
      <c r="C181" s="339">
        <v>67524</v>
      </c>
      <c r="D181" s="339">
        <v>53547</v>
      </c>
      <c r="E181" s="339">
        <v>68544</v>
      </c>
      <c r="F181" s="339">
        <v>43214</v>
      </c>
      <c r="G181" s="339">
        <v>61647</v>
      </c>
      <c r="H181" s="339">
        <v>61898</v>
      </c>
      <c r="I181" s="339">
        <v>52141</v>
      </c>
      <c r="J181" s="339">
        <v>45844</v>
      </c>
      <c r="K181" s="339">
        <v>44643</v>
      </c>
      <c r="L181" s="393">
        <v>123840</v>
      </c>
      <c r="M181" s="339">
        <v>102387</v>
      </c>
      <c r="N181" s="340">
        <f t="shared" si="6"/>
        <v>797370</v>
      </c>
      <c r="O181" s="227"/>
      <c r="P181" s="204"/>
      <c r="Q181" s="299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ht="34.5" customHeight="1" x14ac:dyDescent="0.45">
      <c r="A182" s="392" t="s">
        <v>22</v>
      </c>
      <c r="B182" s="339">
        <v>289954</v>
      </c>
      <c r="C182" s="339">
        <v>425789</v>
      </c>
      <c r="D182" s="339">
        <v>295411</v>
      </c>
      <c r="E182" s="339">
        <v>292140</v>
      </c>
      <c r="F182" s="339">
        <v>295999</v>
      </c>
      <c r="G182" s="339">
        <v>389898</v>
      </c>
      <c r="H182" s="339">
        <v>304251</v>
      </c>
      <c r="I182" s="339">
        <v>347145</v>
      </c>
      <c r="J182" s="339">
        <v>345214</v>
      </c>
      <c r="K182" s="339">
        <v>205460</v>
      </c>
      <c r="L182" s="393">
        <v>278615</v>
      </c>
      <c r="M182" s="339">
        <v>232513</v>
      </c>
      <c r="N182" s="340">
        <f t="shared" si="6"/>
        <v>3702389</v>
      </c>
      <c r="O182" s="227"/>
      <c r="P182" s="204"/>
      <c r="Q182" s="299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65"/>
      <c r="AC182" s="165"/>
      <c r="AD182" s="165"/>
      <c r="AE182" s="165"/>
      <c r="AF182" s="165"/>
      <c r="AG182" s="165"/>
    </row>
    <row r="183" spans="1:33" ht="34.5" customHeight="1" x14ac:dyDescent="0.45">
      <c r="A183" s="392" t="s">
        <v>101</v>
      </c>
      <c r="B183" s="339">
        <v>1524</v>
      </c>
      <c r="C183" s="339">
        <v>2621</v>
      </c>
      <c r="D183" s="339">
        <v>2410</v>
      </c>
      <c r="E183" s="339">
        <v>2154</v>
      </c>
      <c r="F183" s="339">
        <v>889</v>
      </c>
      <c r="G183" s="339">
        <v>790</v>
      </c>
      <c r="H183" s="339">
        <v>708</v>
      </c>
      <c r="I183" s="339">
        <v>956</v>
      </c>
      <c r="J183" s="339">
        <v>1254</v>
      </c>
      <c r="K183" s="339">
        <v>1373</v>
      </c>
      <c r="L183" s="393">
        <v>885</v>
      </c>
      <c r="M183" s="339">
        <v>1938</v>
      </c>
      <c r="N183" s="340">
        <f t="shared" si="6"/>
        <v>17502</v>
      </c>
      <c r="O183" s="227"/>
      <c r="P183" s="204"/>
      <c r="Q183" s="299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5">
      <c r="A184" s="392" t="s">
        <v>66</v>
      </c>
      <c r="B184" s="339">
        <v>109521</v>
      </c>
      <c r="C184" s="339">
        <v>89989</v>
      </c>
      <c r="D184" s="339">
        <v>99854</v>
      </c>
      <c r="E184" s="339">
        <v>99895</v>
      </c>
      <c r="F184" s="339">
        <v>82147</v>
      </c>
      <c r="G184" s="339">
        <v>86544</v>
      </c>
      <c r="H184" s="339">
        <v>81661</v>
      </c>
      <c r="I184" s="339">
        <v>79854</v>
      </c>
      <c r="J184" s="339">
        <v>72287</v>
      </c>
      <c r="K184" s="339">
        <v>51244</v>
      </c>
      <c r="L184" s="393">
        <v>121724</v>
      </c>
      <c r="M184" s="339">
        <v>50040</v>
      </c>
      <c r="N184" s="340">
        <f t="shared" si="6"/>
        <v>1024760</v>
      </c>
      <c r="O184" s="227"/>
      <c r="P184" s="204"/>
      <c r="Q184" s="299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5">
      <c r="A185" s="392" t="s">
        <v>23</v>
      </c>
      <c r="B185" s="339" t="s">
        <v>312</v>
      </c>
      <c r="C185" s="339" t="s">
        <v>312</v>
      </c>
      <c r="D185" s="339">
        <v>3343</v>
      </c>
      <c r="E185" s="339">
        <v>8214</v>
      </c>
      <c r="F185" s="339">
        <v>8254</v>
      </c>
      <c r="G185" s="339">
        <v>7564</v>
      </c>
      <c r="H185" s="339">
        <v>2754</v>
      </c>
      <c r="I185" s="339">
        <v>2854</v>
      </c>
      <c r="J185" s="339" t="s">
        <v>312</v>
      </c>
      <c r="K185" s="339" t="s">
        <v>313</v>
      </c>
      <c r="L185" s="393">
        <v>160</v>
      </c>
      <c r="M185" s="339" t="s">
        <v>312</v>
      </c>
      <c r="N185" s="340">
        <f t="shared" si="6"/>
        <v>33143</v>
      </c>
      <c r="O185" s="227"/>
      <c r="P185" s="204"/>
      <c r="Q185" s="299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5">
      <c r="A186" s="392" t="s">
        <v>24</v>
      </c>
      <c r="B186" s="339">
        <v>86524</v>
      </c>
      <c r="C186" s="339">
        <v>93254</v>
      </c>
      <c r="D186" s="339">
        <v>83995</v>
      </c>
      <c r="E186" s="339">
        <v>74547</v>
      </c>
      <c r="F186" s="339">
        <v>76584</v>
      </c>
      <c r="G186" s="339">
        <v>68254</v>
      </c>
      <c r="H186" s="339">
        <v>52147</v>
      </c>
      <c r="I186" s="339">
        <v>81254</v>
      </c>
      <c r="J186" s="339">
        <v>64214</v>
      </c>
      <c r="K186" s="339">
        <v>75837</v>
      </c>
      <c r="L186" s="393">
        <v>94383</v>
      </c>
      <c r="M186" s="339">
        <v>86699</v>
      </c>
      <c r="N186" s="340">
        <f t="shared" si="6"/>
        <v>937692</v>
      </c>
      <c r="O186" s="227"/>
      <c r="P186" s="204"/>
      <c r="Q186" s="299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ht="34.5" customHeight="1" x14ac:dyDescent="0.45">
      <c r="A187" s="392" t="s">
        <v>25</v>
      </c>
      <c r="B187" s="339">
        <v>57547</v>
      </c>
      <c r="C187" s="339">
        <v>63994</v>
      </c>
      <c r="D187" s="339">
        <v>55989</v>
      </c>
      <c r="E187" s="339">
        <v>49857</v>
      </c>
      <c r="F187" s="339">
        <v>48755</v>
      </c>
      <c r="G187" s="339">
        <v>58241</v>
      </c>
      <c r="H187" s="339">
        <v>51044</v>
      </c>
      <c r="I187" s="339">
        <v>47889</v>
      </c>
      <c r="J187" s="339">
        <v>44577</v>
      </c>
      <c r="K187" s="339">
        <v>12252</v>
      </c>
      <c r="L187" s="393">
        <v>13954</v>
      </c>
      <c r="M187" s="339">
        <v>38169</v>
      </c>
      <c r="N187" s="340">
        <f t="shared" si="6"/>
        <v>542268</v>
      </c>
      <c r="O187" s="227"/>
      <c r="P187" s="204"/>
      <c r="Q187" s="299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65"/>
      <c r="AC187" s="165"/>
      <c r="AD187" s="165"/>
      <c r="AE187" s="165"/>
      <c r="AF187" s="165"/>
      <c r="AG187" s="165"/>
    </row>
    <row r="188" spans="1:33" ht="34.5" customHeight="1" x14ac:dyDescent="0.45">
      <c r="A188" s="392" t="s">
        <v>26</v>
      </c>
      <c r="B188" s="339">
        <v>189455</v>
      </c>
      <c r="C188" s="339">
        <v>165474</v>
      </c>
      <c r="D188" s="339">
        <v>197558</v>
      </c>
      <c r="E188" s="339">
        <v>275984</v>
      </c>
      <c r="F188" s="339">
        <v>153458</v>
      </c>
      <c r="G188" s="339">
        <v>112547</v>
      </c>
      <c r="H188" s="339">
        <v>107998</v>
      </c>
      <c r="I188" s="339">
        <v>152477</v>
      </c>
      <c r="J188" s="339">
        <v>152455</v>
      </c>
      <c r="K188" s="339">
        <v>30385</v>
      </c>
      <c r="L188" s="393">
        <v>10214</v>
      </c>
      <c r="M188" s="339">
        <v>30845</v>
      </c>
      <c r="N188" s="340">
        <f t="shared" si="6"/>
        <v>1578850</v>
      </c>
      <c r="O188" s="227"/>
      <c r="P188" s="204"/>
      <c r="Q188" s="299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5">
      <c r="A189" s="392" t="s">
        <v>27</v>
      </c>
      <c r="B189" s="339">
        <v>45478</v>
      </c>
      <c r="C189" s="339">
        <v>26754</v>
      </c>
      <c r="D189" s="339">
        <v>30214</v>
      </c>
      <c r="E189" s="339">
        <v>28845</v>
      </c>
      <c r="F189" s="339">
        <v>27101</v>
      </c>
      <c r="G189" s="339">
        <v>25899</v>
      </c>
      <c r="H189" s="339">
        <v>32145</v>
      </c>
      <c r="I189" s="339">
        <v>26784</v>
      </c>
      <c r="J189" s="339">
        <v>24898</v>
      </c>
      <c r="K189" s="339">
        <v>11973</v>
      </c>
      <c r="L189" s="393">
        <v>13508</v>
      </c>
      <c r="M189" s="339">
        <v>4118</v>
      </c>
      <c r="N189" s="340">
        <f t="shared" si="6"/>
        <v>297717</v>
      </c>
      <c r="O189" s="227"/>
      <c r="P189" s="204"/>
      <c r="Q189" s="299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5">
      <c r="A190" s="392" t="s">
        <v>49</v>
      </c>
      <c r="B190" s="339">
        <v>13011</v>
      </c>
      <c r="C190" s="339">
        <v>6341</v>
      </c>
      <c r="D190" s="393">
        <v>13241</v>
      </c>
      <c r="E190" s="339">
        <v>4690</v>
      </c>
      <c r="F190" s="339">
        <v>5998</v>
      </c>
      <c r="G190" s="339">
        <v>8285</v>
      </c>
      <c r="H190" s="339">
        <v>6511</v>
      </c>
      <c r="I190" s="339">
        <v>7125</v>
      </c>
      <c r="J190" s="339">
        <v>6654</v>
      </c>
      <c r="K190" s="339">
        <v>3538</v>
      </c>
      <c r="L190" s="393">
        <v>3875</v>
      </c>
      <c r="M190" s="339">
        <v>5140</v>
      </c>
      <c r="N190" s="340">
        <f t="shared" si="6"/>
        <v>84409</v>
      </c>
      <c r="O190" s="227"/>
      <c r="P190" s="204"/>
      <c r="Q190" s="299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ht="34.5" customHeight="1" x14ac:dyDescent="0.45">
      <c r="A191" s="392" t="s">
        <v>50</v>
      </c>
      <c r="B191" s="339">
        <v>2054</v>
      </c>
      <c r="C191" s="339">
        <v>3298</v>
      </c>
      <c r="D191" s="393">
        <v>3321</v>
      </c>
      <c r="E191" s="339">
        <v>1241</v>
      </c>
      <c r="F191" s="339">
        <v>1452</v>
      </c>
      <c r="G191" s="339">
        <v>2645</v>
      </c>
      <c r="H191" s="339">
        <v>3014</v>
      </c>
      <c r="I191" s="339">
        <v>2541</v>
      </c>
      <c r="J191" s="339">
        <v>3241</v>
      </c>
      <c r="K191" s="339">
        <v>923</v>
      </c>
      <c r="L191" s="393">
        <v>1257</v>
      </c>
      <c r="M191" s="339">
        <v>1663</v>
      </c>
      <c r="N191" s="340">
        <f t="shared" si="6"/>
        <v>26650</v>
      </c>
      <c r="O191" s="227"/>
      <c r="P191" s="204"/>
      <c r="Q191" s="299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65"/>
      <c r="AC191" s="165"/>
      <c r="AD191" s="165"/>
      <c r="AE191" s="165"/>
      <c r="AF191" s="165"/>
      <c r="AG191" s="165"/>
    </row>
    <row r="192" spans="1:33" ht="34.5" customHeight="1" x14ac:dyDescent="0.45">
      <c r="A192" s="392" t="s">
        <v>51</v>
      </c>
      <c r="B192" s="339">
        <v>27454</v>
      </c>
      <c r="C192" s="339">
        <v>34987</v>
      </c>
      <c r="D192" s="339">
        <v>30985</v>
      </c>
      <c r="E192" s="339">
        <v>12998</v>
      </c>
      <c r="F192" s="339">
        <v>35214</v>
      </c>
      <c r="G192" s="339">
        <v>41244</v>
      </c>
      <c r="H192" s="339">
        <v>35475</v>
      </c>
      <c r="I192" s="339">
        <v>19121</v>
      </c>
      <c r="J192" s="339">
        <v>28736</v>
      </c>
      <c r="K192" s="339">
        <v>7427</v>
      </c>
      <c r="L192" s="393">
        <v>8012</v>
      </c>
      <c r="M192" s="339">
        <v>8172</v>
      </c>
      <c r="N192" s="340">
        <f t="shared" si="6"/>
        <v>289825</v>
      </c>
      <c r="O192" s="227"/>
      <c r="P192" s="204"/>
      <c r="Q192" s="299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5">
      <c r="A193" s="392" t="s">
        <v>31</v>
      </c>
      <c r="B193" s="339">
        <v>88547</v>
      </c>
      <c r="C193" s="339">
        <v>57002</v>
      </c>
      <c r="D193" s="339">
        <v>57854</v>
      </c>
      <c r="E193" s="339">
        <v>62547</v>
      </c>
      <c r="F193" s="339">
        <v>42511</v>
      </c>
      <c r="G193" s="339">
        <v>57895</v>
      </c>
      <c r="H193" s="339">
        <v>49788</v>
      </c>
      <c r="I193" s="339">
        <v>52454</v>
      </c>
      <c r="J193" s="339">
        <v>59877</v>
      </c>
      <c r="K193" s="339">
        <v>17227</v>
      </c>
      <c r="L193" s="393">
        <v>17966</v>
      </c>
      <c r="M193" s="339">
        <v>20723</v>
      </c>
      <c r="N193" s="340">
        <f t="shared" si="6"/>
        <v>584391</v>
      </c>
      <c r="O193" s="227"/>
      <c r="P193" s="204"/>
      <c r="Q193" s="299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5">
      <c r="A194" s="392" t="s">
        <v>129</v>
      </c>
      <c r="B194" s="339" t="s">
        <v>312</v>
      </c>
      <c r="C194" s="339" t="s">
        <v>312</v>
      </c>
      <c r="D194" s="339" t="s">
        <v>312</v>
      </c>
      <c r="E194" s="339" t="s">
        <v>312</v>
      </c>
      <c r="F194" s="339" t="s">
        <v>312</v>
      </c>
      <c r="G194" s="339" t="s">
        <v>312</v>
      </c>
      <c r="H194" s="339" t="s">
        <v>312</v>
      </c>
      <c r="I194" s="339" t="s">
        <v>312</v>
      </c>
      <c r="J194" s="339"/>
      <c r="K194" s="339" t="s">
        <v>314</v>
      </c>
      <c r="L194" s="393" t="s">
        <v>312</v>
      </c>
      <c r="M194" s="339" t="s">
        <v>312</v>
      </c>
      <c r="N194" s="340">
        <f t="shared" si="6"/>
        <v>0</v>
      </c>
      <c r="O194" s="227"/>
      <c r="P194" s="204"/>
      <c r="Q194" s="299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5">
      <c r="A195" s="392" t="s">
        <v>33</v>
      </c>
      <c r="B195" s="339">
        <v>86544</v>
      </c>
      <c r="C195" s="339">
        <v>135498</v>
      </c>
      <c r="D195" s="339">
        <v>120214</v>
      </c>
      <c r="E195" s="339">
        <v>63524</v>
      </c>
      <c r="F195" s="393">
        <v>68754</v>
      </c>
      <c r="G195" s="339">
        <v>108999</v>
      </c>
      <c r="H195" s="339">
        <v>86524</v>
      </c>
      <c r="I195" s="339">
        <v>88214</v>
      </c>
      <c r="J195" s="339">
        <v>90124</v>
      </c>
      <c r="K195" s="339">
        <v>33655</v>
      </c>
      <c r="L195" s="393">
        <v>113542</v>
      </c>
      <c r="M195" s="339">
        <v>106174</v>
      </c>
      <c r="N195" s="340">
        <f t="shared" si="6"/>
        <v>1101766</v>
      </c>
      <c r="O195" s="227"/>
      <c r="P195" s="204"/>
      <c r="Q195" s="299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ht="34.5" customHeight="1" x14ac:dyDescent="0.45">
      <c r="A196" s="392" t="s">
        <v>34</v>
      </c>
      <c r="B196" s="339">
        <v>25477</v>
      </c>
      <c r="C196" s="339">
        <v>24587</v>
      </c>
      <c r="D196" s="339">
        <v>13544</v>
      </c>
      <c r="E196" s="339">
        <v>20147</v>
      </c>
      <c r="F196" s="339">
        <v>17899</v>
      </c>
      <c r="G196" s="339">
        <v>17885</v>
      </c>
      <c r="H196" s="339">
        <v>13858</v>
      </c>
      <c r="I196" s="339">
        <v>13859</v>
      </c>
      <c r="J196" s="339">
        <v>22741</v>
      </c>
      <c r="K196" s="339">
        <v>8845</v>
      </c>
      <c r="L196" s="393">
        <v>13240</v>
      </c>
      <c r="M196" s="339">
        <v>18927</v>
      </c>
      <c r="N196" s="340">
        <f t="shared" si="6"/>
        <v>211009</v>
      </c>
      <c r="O196" s="227"/>
      <c r="P196" s="204"/>
      <c r="Q196" s="299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65"/>
      <c r="AC196" s="165"/>
      <c r="AD196" s="165"/>
      <c r="AE196" s="165"/>
      <c r="AF196" s="165"/>
      <c r="AG196" s="165"/>
    </row>
    <row r="197" spans="1:33" ht="34.5" customHeight="1" x14ac:dyDescent="0.45">
      <c r="A197" s="392" t="s">
        <v>68</v>
      </c>
      <c r="B197" s="339">
        <v>1654</v>
      </c>
      <c r="C197" s="339">
        <v>2834</v>
      </c>
      <c r="D197" s="339">
        <v>1752</v>
      </c>
      <c r="E197" s="339">
        <v>3789</v>
      </c>
      <c r="F197" s="339">
        <v>1754</v>
      </c>
      <c r="G197" s="339">
        <v>2999</v>
      </c>
      <c r="H197" s="339">
        <v>2621</v>
      </c>
      <c r="I197" s="339">
        <v>3421</v>
      </c>
      <c r="J197" s="339">
        <v>6214</v>
      </c>
      <c r="K197" s="339">
        <v>3857</v>
      </c>
      <c r="L197" s="393">
        <v>9958</v>
      </c>
      <c r="M197" s="339">
        <v>3010</v>
      </c>
      <c r="N197" s="340">
        <f t="shared" si="6"/>
        <v>43863</v>
      </c>
      <c r="O197" s="227"/>
      <c r="P197" s="204"/>
      <c r="Q197" s="299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5">
      <c r="A198" s="392" t="s">
        <v>69</v>
      </c>
      <c r="B198" s="339">
        <v>5858</v>
      </c>
      <c r="C198" s="339">
        <v>6899</v>
      </c>
      <c r="D198" s="339">
        <v>4985</v>
      </c>
      <c r="E198" s="339">
        <v>6741</v>
      </c>
      <c r="F198" s="339">
        <v>6921</v>
      </c>
      <c r="G198" s="339">
        <v>9942</v>
      </c>
      <c r="H198" s="339">
        <v>6321</v>
      </c>
      <c r="I198" s="339">
        <v>5342</v>
      </c>
      <c r="J198" s="339">
        <v>11021</v>
      </c>
      <c r="K198" s="339">
        <v>3184</v>
      </c>
      <c r="L198" s="393">
        <v>4088</v>
      </c>
      <c r="M198" s="339">
        <v>3636</v>
      </c>
      <c r="N198" s="340">
        <f t="shared" si="6"/>
        <v>74938</v>
      </c>
      <c r="O198" s="227"/>
      <c r="P198" s="204"/>
      <c r="Q198" s="299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5">
      <c r="A199" s="392" t="s">
        <v>35</v>
      </c>
      <c r="B199" s="339">
        <v>2645</v>
      </c>
      <c r="C199" s="339">
        <v>3102</v>
      </c>
      <c r="D199" s="339">
        <v>1624</v>
      </c>
      <c r="E199" s="339">
        <v>4012</v>
      </c>
      <c r="F199" s="393">
        <v>2254</v>
      </c>
      <c r="G199" s="339">
        <v>5621</v>
      </c>
      <c r="H199" s="339">
        <v>4021</v>
      </c>
      <c r="I199" s="339">
        <v>1499</v>
      </c>
      <c r="J199" s="339">
        <v>4521</v>
      </c>
      <c r="K199" s="339">
        <v>350</v>
      </c>
      <c r="L199" s="393">
        <v>990</v>
      </c>
      <c r="M199" s="339">
        <v>810</v>
      </c>
      <c r="N199" s="340">
        <f t="shared" si="6"/>
        <v>31449</v>
      </c>
      <c r="O199" s="227"/>
      <c r="P199" s="204"/>
      <c r="Q199" s="299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5">
      <c r="A200" s="392" t="s">
        <v>70</v>
      </c>
      <c r="B200" s="339">
        <v>15201</v>
      </c>
      <c r="C200" s="339">
        <v>18754</v>
      </c>
      <c r="D200" s="339">
        <v>12987</v>
      </c>
      <c r="E200" s="339">
        <v>22101</v>
      </c>
      <c r="F200" s="339">
        <v>23421</v>
      </c>
      <c r="G200" s="339">
        <v>19542</v>
      </c>
      <c r="H200" s="339">
        <v>15368</v>
      </c>
      <c r="I200" s="339">
        <v>14998</v>
      </c>
      <c r="J200" s="339">
        <v>12454</v>
      </c>
      <c r="K200" s="339">
        <v>1602</v>
      </c>
      <c r="L200" s="393">
        <v>2023</v>
      </c>
      <c r="M200" s="339">
        <v>5223</v>
      </c>
      <c r="N200" s="340">
        <f t="shared" si="6"/>
        <v>163674</v>
      </c>
      <c r="O200" s="227"/>
      <c r="P200" s="204"/>
      <c r="Q200" s="299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5">
      <c r="A201" s="392" t="s">
        <v>37</v>
      </c>
      <c r="B201" s="339">
        <v>7588</v>
      </c>
      <c r="C201" s="339">
        <v>9785</v>
      </c>
      <c r="D201" s="339">
        <v>8741</v>
      </c>
      <c r="E201" s="339">
        <v>9984</v>
      </c>
      <c r="F201" s="339">
        <v>5821</v>
      </c>
      <c r="G201" s="339">
        <v>15655</v>
      </c>
      <c r="H201" s="339">
        <v>16214</v>
      </c>
      <c r="I201" s="339">
        <v>10987</v>
      </c>
      <c r="J201" s="339">
        <v>20021</v>
      </c>
      <c r="K201" s="339">
        <v>79</v>
      </c>
      <c r="L201" s="393">
        <v>134</v>
      </c>
      <c r="M201" s="339">
        <v>80</v>
      </c>
      <c r="N201" s="340">
        <f t="shared" si="6"/>
        <v>105089</v>
      </c>
      <c r="O201" s="227"/>
      <c r="P201" s="204"/>
      <c r="Q201" s="299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5">
      <c r="A202" s="392" t="s">
        <v>38</v>
      </c>
      <c r="B202" s="339">
        <v>32670</v>
      </c>
      <c r="C202" s="339">
        <v>30399</v>
      </c>
      <c r="D202" s="339">
        <v>25477</v>
      </c>
      <c r="E202" s="339">
        <v>32785</v>
      </c>
      <c r="F202" s="339">
        <v>15524</v>
      </c>
      <c r="G202" s="339">
        <v>42352</v>
      </c>
      <c r="H202" s="339">
        <v>31024</v>
      </c>
      <c r="I202" s="339">
        <v>48757</v>
      </c>
      <c r="J202" s="339">
        <v>48564</v>
      </c>
      <c r="K202" s="339">
        <v>28050</v>
      </c>
      <c r="L202" s="393">
        <v>11291</v>
      </c>
      <c r="M202" s="339">
        <v>12903</v>
      </c>
      <c r="N202" s="340">
        <f>SUM(B202:M202)</f>
        <v>359796</v>
      </c>
      <c r="O202" s="227"/>
      <c r="P202" s="204"/>
      <c r="Q202" s="299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5">
      <c r="A203" s="392" t="s">
        <v>102</v>
      </c>
      <c r="B203" s="339">
        <v>15988</v>
      </c>
      <c r="C203" s="339">
        <v>18120</v>
      </c>
      <c r="D203" s="339">
        <v>12654</v>
      </c>
      <c r="E203" s="339">
        <v>11201</v>
      </c>
      <c r="F203" s="339">
        <v>7658</v>
      </c>
      <c r="G203" s="339">
        <v>12149</v>
      </c>
      <c r="H203" s="339">
        <v>17624</v>
      </c>
      <c r="I203" s="339">
        <v>9324</v>
      </c>
      <c r="J203" s="339">
        <v>31245</v>
      </c>
      <c r="K203" s="339">
        <v>5856</v>
      </c>
      <c r="L203" s="393">
        <v>10789</v>
      </c>
      <c r="M203" s="339">
        <v>19184</v>
      </c>
      <c r="N203" s="340">
        <f t="shared" ref="N203:N210" si="7">SUM(B203:M203)</f>
        <v>171792</v>
      </c>
      <c r="O203" s="227"/>
      <c r="P203" s="204"/>
      <c r="Q203" s="299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5">
      <c r="A204" s="392" t="s">
        <v>103</v>
      </c>
      <c r="B204" s="339" t="s">
        <v>312</v>
      </c>
      <c r="C204" s="339">
        <v>465</v>
      </c>
      <c r="D204" s="339" t="s">
        <v>312</v>
      </c>
      <c r="E204" s="339" t="s">
        <v>312</v>
      </c>
      <c r="F204" s="339">
        <v>187</v>
      </c>
      <c r="G204" s="339" t="s">
        <v>312</v>
      </c>
      <c r="H204" s="339" t="s">
        <v>312</v>
      </c>
      <c r="I204" s="339">
        <v>104</v>
      </c>
      <c r="J204" s="339">
        <v>633</v>
      </c>
      <c r="K204" s="339">
        <v>128</v>
      </c>
      <c r="L204" s="393">
        <v>1088</v>
      </c>
      <c r="M204" s="339" t="s">
        <v>312</v>
      </c>
      <c r="N204" s="340">
        <f t="shared" si="7"/>
        <v>2605</v>
      </c>
      <c r="O204" s="227"/>
      <c r="P204" s="204"/>
      <c r="Q204" s="299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5">
      <c r="A205" s="392" t="s">
        <v>104</v>
      </c>
      <c r="B205" s="339">
        <v>4602</v>
      </c>
      <c r="C205" s="339">
        <v>6452</v>
      </c>
      <c r="D205" s="339">
        <v>1558</v>
      </c>
      <c r="E205" s="339">
        <v>3014</v>
      </c>
      <c r="F205" s="339">
        <v>1865</v>
      </c>
      <c r="G205" s="339">
        <v>3685</v>
      </c>
      <c r="H205" s="339">
        <v>3189</v>
      </c>
      <c r="I205" s="339">
        <v>4698</v>
      </c>
      <c r="J205" s="339">
        <v>5342</v>
      </c>
      <c r="K205" s="339">
        <v>1852</v>
      </c>
      <c r="L205" s="393">
        <v>672</v>
      </c>
      <c r="M205" s="339">
        <v>854</v>
      </c>
      <c r="N205" s="340">
        <f t="shared" si="7"/>
        <v>37783</v>
      </c>
      <c r="O205" s="227"/>
      <c r="P205" s="204"/>
      <c r="Q205" s="299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5">
      <c r="A206" s="392" t="s">
        <v>105</v>
      </c>
      <c r="B206" s="339">
        <v>5784</v>
      </c>
      <c r="C206" s="339">
        <v>8321</v>
      </c>
      <c r="D206" s="339">
        <v>6254</v>
      </c>
      <c r="E206" s="339">
        <v>3421</v>
      </c>
      <c r="F206" s="339">
        <v>3012</v>
      </c>
      <c r="G206" s="339">
        <v>6745</v>
      </c>
      <c r="H206" s="339">
        <v>4825</v>
      </c>
      <c r="I206" s="339">
        <v>7989</v>
      </c>
      <c r="J206" s="339">
        <v>9214</v>
      </c>
      <c r="K206" s="339">
        <v>246</v>
      </c>
      <c r="L206" s="393">
        <v>212</v>
      </c>
      <c r="M206" s="339">
        <v>325</v>
      </c>
      <c r="N206" s="340">
        <f t="shared" si="7"/>
        <v>56348</v>
      </c>
      <c r="O206" s="227"/>
      <c r="P206" s="204"/>
      <c r="Q206" s="299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5">
      <c r="A207" s="392" t="s">
        <v>315</v>
      </c>
      <c r="B207" s="339">
        <v>17423</v>
      </c>
      <c r="C207" s="339">
        <v>19204</v>
      </c>
      <c r="D207" s="339">
        <v>11247</v>
      </c>
      <c r="E207" s="339">
        <v>12421</v>
      </c>
      <c r="F207" s="339">
        <v>12998</v>
      </c>
      <c r="G207" s="339">
        <v>13855</v>
      </c>
      <c r="H207" s="339">
        <v>20545</v>
      </c>
      <c r="I207" s="339">
        <v>18547</v>
      </c>
      <c r="J207" s="339">
        <v>27854</v>
      </c>
      <c r="K207" s="339">
        <v>7960</v>
      </c>
      <c r="L207" s="393">
        <v>14021</v>
      </c>
      <c r="M207" s="339">
        <v>18718</v>
      </c>
      <c r="N207" s="340">
        <f t="shared" si="7"/>
        <v>194793</v>
      </c>
      <c r="O207" s="227"/>
      <c r="P207" s="204"/>
      <c r="Q207" s="299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5">
      <c r="A208" s="392" t="s">
        <v>107</v>
      </c>
      <c r="B208" s="339">
        <v>725</v>
      </c>
      <c r="C208" s="339">
        <v>5899</v>
      </c>
      <c r="D208" s="339">
        <v>4215</v>
      </c>
      <c r="E208" s="339">
        <v>4451</v>
      </c>
      <c r="F208" s="339">
        <v>501</v>
      </c>
      <c r="G208" s="339">
        <v>1424</v>
      </c>
      <c r="H208" s="339">
        <v>8324</v>
      </c>
      <c r="I208" s="339">
        <v>605</v>
      </c>
      <c r="J208" s="339">
        <v>3505</v>
      </c>
      <c r="K208" s="339">
        <v>3061</v>
      </c>
      <c r="L208" s="393">
        <v>2424</v>
      </c>
      <c r="M208" s="339">
        <v>1920</v>
      </c>
      <c r="N208" s="340">
        <f t="shared" si="7"/>
        <v>37054</v>
      </c>
      <c r="O208" s="227"/>
      <c r="P208" s="204"/>
      <c r="Q208" s="299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5">
      <c r="A209" s="392" t="s">
        <v>36</v>
      </c>
      <c r="B209" s="339">
        <v>5214</v>
      </c>
      <c r="C209" s="339">
        <v>13021</v>
      </c>
      <c r="D209" s="339">
        <v>6241</v>
      </c>
      <c r="E209" s="339">
        <v>7902</v>
      </c>
      <c r="F209" s="339">
        <v>5324</v>
      </c>
      <c r="G209" s="339">
        <v>5244</v>
      </c>
      <c r="H209" s="339">
        <v>3142</v>
      </c>
      <c r="I209" s="339">
        <v>6785</v>
      </c>
      <c r="J209" s="339">
        <v>4500</v>
      </c>
      <c r="K209" s="339">
        <v>2798</v>
      </c>
      <c r="L209" s="393">
        <v>4998</v>
      </c>
      <c r="M209" s="339">
        <v>3119</v>
      </c>
      <c r="N209" s="340">
        <f t="shared" si="7"/>
        <v>68288</v>
      </c>
      <c r="O209" s="227"/>
      <c r="P209" s="204"/>
      <c r="Q209" s="299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5">
      <c r="A210" s="392" t="s">
        <v>108</v>
      </c>
      <c r="B210" s="339">
        <v>370</v>
      </c>
      <c r="C210" s="339">
        <v>449</v>
      </c>
      <c r="D210" s="339">
        <v>521</v>
      </c>
      <c r="E210" s="339">
        <v>704</v>
      </c>
      <c r="F210" s="339">
        <v>654</v>
      </c>
      <c r="G210" s="339">
        <v>435</v>
      </c>
      <c r="H210" s="339">
        <v>695</v>
      </c>
      <c r="I210" s="339">
        <v>1433</v>
      </c>
      <c r="J210" s="339">
        <v>1547</v>
      </c>
      <c r="K210" s="339">
        <v>2</v>
      </c>
      <c r="L210" s="393" t="s">
        <v>312</v>
      </c>
      <c r="M210" s="339">
        <v>100</v>
      </c>
      <c r="N210" s="340">
        <f t="shared" si="7"/>
        <v>6910</v>
      </c>
      <c r="O210" s="227"/>
      <c r="P210" s="204"/>
      <c r="Q210" s="299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5">
      <c r="A211" s="392" t="s">
        <v>52</v>
      </c>
      <c r="B211" s="393">
        <v>98878</v>
      </c>
      <c r="C211" s="393">
        <v>154521</v>
      </c>
      <c r="D211" s="393">
        <v>102451</v>
      </c>
      <c r="E211" s="393">
        <v>14012</v>
      </c>
      <c r="F211" s="393">
        <v>25998</v>
      </c>
      <c r="G211" s="393">
        <v>109899</v>
      </c>
      <c r="H211" s="393">
        <v>101998</v>
      </c>
      <c r="I211" s="393">
        <v>118988</v>
      </c>
      <c r="J211" s="393">
        <v>145124</v>
      </c>
      <c r="K211" s="393">
        <v>66675</v>
      </c>
      <c r="L211" s="393">
        <v>90405</v>
      </c>
      <c r="M211" s="393">
        <v>98896</v>
      </c>
      <c r="N211" s="394">
        <f t="shared" si="6"/>
        <v>1127845</v>
      </c>
      <c r="O211" s="227"/>
      <c r="P211" s="204"/>
      <c r="Q211" s="299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5">
      <c r="A212" s="392" t="s">
        <v>53</v>
      </c>
      <c r="B212" s="339">
        <v>21459</v>
      </c>
      <c r="C212" s="339">
        <v>31021</v>
      </c>
      <c r="D212" s="339">
        <v>15747</v>
      </c>
      <c r="E212" s="339">
        <v>14122</v>
      </c>
      <c r="F212" s="339">
        <v>36845</v>
      </c>
      <c r="G212" s="339">
        <v>24012</v>
      </c>
      <c r="H212" s="339">
        <v>23888</v>
      </c>
      <c r="I212" s="339">
        <v>21021</v>
      </c>
      <c r="J212" s="339">
        <v>31247</v>
      </c>
      <c r="K212" s="339">
        <v>45756</v>
      </c>
      <c r="L212" s="393">
        <v>44151</v>
      </c>
      <c r="M212" s="339">
        <v>37909</v>
      </c>
      <c r="N212" s="340">
        <f t="shared" si="6"/>
        <v>347178</v>
      </c>
      <c r="O212" s="227"/>
      <c r="P212" s="204"/>
      <c r="Q212" s="299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5">
      <c r="A213" s="392" t="s">
        <v>54</v>
      </c>
      <c r="B213" s="339">
        <v>37451</v>
      </c>
      <c r="C213" s="339">
        <v>36254</v>
      </c>
      <c r="D213" s="339">
        <v>26754</v>
      </c>
      <c r="E213" s="339">
        <v>38185</v>
      </c>
      <c r="F213" s="339">
        <v>42144</v>
      </c>
      <c r="G213" s="339">
        <v>38989</v>
      </c>
      <c r="H213" s="339">
        <v>38354</v>
      </c>
      <c r="I213" s="339">
        <v>39124</v>
      </c>
      <c r="J213" s="339">
        <v>38254</v>
      </c>
      <c r="K213" s="339">
        <v>39615</v>
      </c>
      <c r="L213" s="393">
        <v>24712</v>
      </c>
      <c r="M213" s="339">
        <v>25162</v>
      </c>
      <c r="N213" s="340">
        <f t="shared" si="6"/>
        <v>424998</v>
      </c>
      <c r="O213" s="227"/>
      <c r="P213" s="204"/>
      <c r="Q213" s="299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5">
      <c r="A214" s="392" t="s">
        <v>79</v>
      </c>
      <c r="B214" s="339">
        <v>1499</v>
      </c>
      <c r="C214" s="339">
        <v>2341</v>
      </c>
      <c r="D214" s="393">
        <v>899</v>
      </c>
      <c r="E214" s="339">
        <v>1542</v>
      </c>
      <c r="F214" s="339">
        <v>1204</v>
      </c>
      <c r="G214" s="339">
        <v>2654</v>
      </c>
      <c r="H214" s="339">
        <v>1489</v>
      </c>
      <c r="I214" s="339">
        <v>1510</v>
      </c>
      <c r="J214" s="339">
        <v>1028</v>
      </c>
      <c r="K214" s="339">
        <v>1625</v>
      </c>
      <c r="L214" s="393">
        <v>680</v>
      </c>
      <c r="M214" s="339">
        <v>1117</v>
      </c>
      <c r="N214" s="340">
        <f t="shared" si="6"/>
        <v>17588</v>
      </c>
      <c r="O214" s="227"/>
      <c r="P214" s="204"/>
      <c r="Q214" s="299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5">
      <c r="A215" s="392" t="s">
        <v>55</v>
      </c>
      <c r="B215" s="339">
        <v>75895</v>
      </c>
      <c r="C215" s="393">
        <v>77201</v>
      </c>
      <c r="D215" s="339">
        <v>47012</v>
      </c>
      <c r="E215" s="339">
        <v>47745</v>
      </c>
      <c r="F215" s="339">
        <v>46984</v>
      </c>
      <c r="G215" s="339">
        <v>31545</v>
      </c>
      <c r="H215" s="339">
        <v>19425</v>
      </c>
      <c r="I215" s="339">
        <v>9854</v>
      </c>
      <c r="J215" s="339">
        <v>14897</v>
      </c>
      <c r="K215" s="339">
        <v>26778</v>
      </c>
      <c r="L215" s="393">
        <v>13829</v>
      </c>
      <c r="M215" s="339">
        <v>22267</v>
      </c>
      <c r="N215" s="340">
        <f t="shared" si="6"/>
        <v>433432</v>
      </c>
      <c r="O215" s="227"/>
      <c r="P215" s="204"/>
      <c r="Q215" s="299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5">
      <c r="A216" s="392" t="s">
        <v>56</v>
      </c>
      <c r="B216" s="339">
        <v>11124</v>
      </c>
      <c r="C216" s="339">
        <v>23541</v>
      </c>
      <c r="D216" s="339">
        <v>25441</v>
      </c>
      <c r="E216" s="339">
        <v>18541</v>
      </c>
      <c r="F216" s="339">
        <v>13854</v>
      </c>
      <c r="G216" s="339">
        <v>18421</v>
      </c>
      <c r="H216" s="339">
        <v>24598</v>
      </c>
      <c r="I216" s="339">
        <v>14214</v>
      </c>
      <c r="J216" s="339">
        <v>18547</v>
      </c>
      <c r="K216" s="339">
        <v>9131</v>
      </c>
      <c r="L216" s="393">
        <v>8522</v>
      </c>
      <c r="M216" s="339">
        <v>9493</v>
      </c>
      <c r="N216" s="340">
        <f t="shared" si="6"/>
        <v>195427</v>
      </c>
      <c r="O216" s="227"/>
      <c r="P216" s="204"/>
      <c r="Q216" s="185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5">
      <c r="A217" s="392" t="s">
        <v>80</v>
      </c>
      <c r="B217" s="339">
        <v>57541</v>
      </c>
      <c r="C217" s="339">
        <v>51024</v>
      </c>
      <c r="D217" s="339">
        <v>34251</v>
      </c>
      <c r="E217" s="339">
        <v>37014</v>
      </c>
      <c r="F217" s="339">
        <v>47452</v>
      </c>
      <c r="G217" s="339">
        <v>69241</v>
      </c>
      <c r="H217" s="339">
        <v>84555</v>
      </c>
      <c r="I217" s="339">
        <v>88545</v>
      </c>
      <c r="J217" s="339">
        <v>75684</v>
      </c>
      <c r="K217" s="339">
        <v>92514</v>
      </c>
      <c r="L217" s="393">
        <v>95068</v>
      </c>
      <c r="M217" s="339">
        <v>63286</v>
      </c>
      <c r="N217" s="340">
        <f t="shared" si="6"/>
        <v>796175</v>
      </c>
      <c r="O217" s="227"/>
      <c r="P217" s="204"/>
      <c r="Q217" s="185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5">
      <c r="A218" s="392" t="s">
        <v>316</v>
      </c>
      <c r="B218" s="339">
        <v>2314</v>
      </c>
      <c r="C218" s="339">
        <v>1642</v>
      </c>
      <c r="D218" s="339">
        <v>385</v>
      </c>
      <c r="E218" s="339">
        <v>842</v>
      </c>
      <c r="F218" s="339" t="s">
        <v>312</v>
      </c>
      <c r="G218" s="339">
        <v>530</v>
      </c>
      <c r="H218" s="339">
        <v>23</v>
      </c>
      <c r="I218" s="339" t="s">
        <v>312</v>
      </c>
      <c r="J218" s="339">
        <v>307</v>
      </c>
      <c r="K218" s="339">
        <v>109</v>
      </c>
      <c r="L218" s="393">
        <v>254</v>
      </c>
      <c r="M218" s="339">
        <v>463</v>
      </c>
      <c r="N218" s="340">
        <f t="shared" si="6"/>
        <v>6869</v>
      </c>
      <c r="O218" s="227"/>
      <c r="P218" s="204"/>
      <c r="Q218" s="299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5">
      <c r="A219" s="392" t="s">
        <v>57</v>
      </c>
      <c r="B219" s="339">
        <v>25644</v>
      </c>
      <c r="C219" s="339">
        <v>9241</v>
      </c>
      <c r="D219" s="339">
        <v>6548</v>
      </c>
      <c r="E219" s="339">
        <v>153</v>
      </c>
      <c r="F219" s="339">
        <v>706</v>
      </c>
      <c r="G219" s="339">
        <v>85</v>
      </c>
      <c r="H219" s="339">
        <v>415</v>
      </c>
      <c r="I219" s="339">
        <v>153</v>
      </c>
      <c r="J219" s="339">
        <v>489</v>
      </c>
      <c r="K219" s="339">
        <v>496</v>
      </c>
      <c r="L219" s="393">
        <v>4144</v>
      </c>
      <c r="M219" s="339">
        <v>9448</v>
      </c>
      <c r="N219" s="340">
        <f t="shared" si="6"/>
        <v>57522</v>
      </c>
      <c r="O219" s="227"/>
      <c r="P219" s="204"/>
      <c r="Q219" s="299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5">
      <c r="A220" s="392" t="s">
        <v>109</v>
      </c>
      <c r="B220" s="339">
        <v>5998</v>
      </c>
      <c r="C220" s="339">
        <v>4120</v>
      </c>
      <c r="D220" s="339">
        <v>9854</v>
      </c>
      <c r="E220" s="339">
        <v>9214</v>
      </c>
      <c r="F220" s="339">
        <v>6248</v>
      </c>
      <c r="G220" s="339">
        <v>14021</v>
      </c>
      <c r="H220" s="339">
        <v>14998</v>
      </c>
      <c r="I220" s="339">
        <v>8281</v>
      </c>
      <c r="J220" s="339">
        <v>24589</v>
      </c>
      <c r="K220" s="339">
        <v>9882</v>
      </c>
      <c r="L220" s="393">
        <v>3395</v>
      </c>
      <c r="M220" s="339">
        <v>8663</v>
      </c>
      <c r="N220" s="340">
        <f t="shared" si="6"/>
        <v>119263</v>
      </c>
      <c r="O220" s="227"/>
      <c r="P220" s="204"/>
      <c r="Q220" s="299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5">
      <c r="A221" s="392" t="s">
        <v>120</v>
      </c>
      <c r="B221" s="339">
        <v>545</v>
      </c>
      <c r="C221" s="339">
        <v>724</v>
      </c>
      <c r="D221" s="339">
        <v>789</v>
      </c>
      <c r="E221" s="339">
        <v>759</v>
      </c>
      <c r="F221" s="339">
        <v>482</v>
      </c>
      <c r="G221" s="339">
        <v>910</v>
      </c>
      <c r="H221" s="339">
        <v>630</v>
      </c>
      <c r="I221" s="339">
        <v>841</v>
      </c>
      <c r="J221" s="339">
        <v>3821</v>
      </c>
      <c r="K221" s="339">
        <v>935</v>
      </c>
      <c r="L221" s="393">
        <v>1106</v>
      </c>
      <c r="M221" s="339">
        <v>975</v>
      </c>
      <c r="N221" s="340">
        <f t="shared" si="6"/>
        <v>12517</v>
      </c>
      <c r="O221" s="227"/>
      <c r="P221" s="204"/>
      <c r="Q221" s="299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ht="34.5" customHeight="1" x14ac:dyDescent="0.45">
      <c r="A222" s="392" t="s">
        <v>121</v>
      </c>
      <c r="B222" s="339">
        <v>641</v>
      </c>
      <c r="C222" s="339">
        <v>378</v>
      </c>
      <c r="D222" s="339">
        <v>893</v>
      </c>
      <c r="E222" s="339">
        <v>90</v>
      </c>
      <c r="F222" s="339">
        <v>67</v>
      </c>
      <c r="G222" s="339">
        <v>1010</v>
      </c>
      <c r="H222" s="339">
        <v>2210</v>
      </c>
      <c r="I222" s="339">
        <v>921</v>
      </c>
      <c r="J222" s="339">
        <v>59</v>
      </c>
      <c r="K222" s="339">
        <v>2585</v>
      </c>
      <c r="L222" s="393">
        <v>3560</v>
      </c>
      <c r="M222" s="339">
        <v>1529</v>
      </c>
      <c r="N222" s="340">
        <f t="shared" si="6"/>
        <v>13943</v>
      </c>
      <c r="O222" s="227"/>
      <c r="P222" s="204"/>
      <c r="Q222" s="299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65"/>
      <c r="AC222" s="165"/>
      <c r="AD222" s="165"/>
      <c r="AE222" s="165"/>
      <c r="AF222" s="165"/>
      <c r="AG222" s="165"/>
    </row>
    <row r="223" spans="1:33" ht="34.5" customHeight="1" x14ac:dyDescent="0.45">
      <c r="A223" s="392" t="s">
        <v>122</v>
      </c>
      <c r="B223" s="339">
        <v>1898</v>
      </c>
      <c r="C223" s="339">
        <v>798</v>
      </c>
      <c r="D223" s="339">
        <v>774</v>
      </c>
      <c r="E223" s="339">
        <v>1089</v>
      </c>
      <c r="F223" s="339">
        <v>998</v>
      </c>
      <c r="G223" s="339">
        <v>1989</v>
      </c>
      <c r="H223" s="339">
        <v>951</v>
      </c>
      <c r="I223" s="339">
        <v>1540</v>
      </c>
      <c r="J223" s="339">
        <v>754</v>
      </c>
      <c r="K223" s="339">
        <v>1018</v>
      </c>
      <c r="L223" s="393">
        <v>906</v>
      </c>
      <c r="M223" s="339">
        <v>887</v>
      </c>
      <c r="N223" s="340">
        <f t="shared" si="6"/>
        <v>13602</v>
      </c>
      <c r="O223" s="227"/>
      <c r="P223" s="204"/>
      <c r="Q223" s="299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5">
      <c r="A224" s="392" t="s">
        <v>123</v>
      </c>
      <c r="B224" s="339">
        <v>302</v>
      </c>
      <c r="C224" s="339">
        <v>41</v>
      </c>
      <c r="D224" s="339">
        <v>1921</v>
      </c>
      <c r="E224" s="339">
        <v>4158</v>
      </c>
      <c r="F224" s="339">
        <v>1520</v>
      </c>
      <c r="G224" s="339">
        <v>42589</v>
      </c>
      <c r="H224" s="339">
        <v>54897</v>
      </c>
      <c r="I224" s="339">
        <v>16547</v>
      </c>
      <c r="J224" s="339">
        <v>11895</v>
      </c>
      <c r="K224" s="339">
        <v>7340</v>
      </c>
      <c r="L224" s="393">
        <v>3543</v>
      </c>
      <c r="M224" s="339">
        <v>132</v>
      </c>
      <c r="N224" s="340">
        <f t="shared" si="6"/>
        <v>144885</v>
      </c>
      <c r="O224" s="227"/>
      <c r="P224" s="204"/>
      <c r="Q224" s="299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5">
      <c r="A225" s="392" t="s">
        <v>124</v>
      </c>
      <c r="B225" s="339">
        <v>4452</v>
      </c>
      <c r="C225" s="339">
        <v>7885</v>
      </c>
      <c r="D225" s="339">
        <v>6014</v>
      </c>
      <c r="E225" s="339">
        <v>5102</v>
      </c>
      <c r="F225" s="339">
        <v>7102</v>
      </c>
      <c r="G225" s="339">
        <v>6879</v>
      </c>
      <c r="H225" s="339">
        <v>3456</v>
      </c>
      <c r="I225" s="339">
        <v>3894</v>
      </c>
      <c r="J225" s="339">
        <v>7885</v>
      </c>
      <c r="K225" s="339">
        <v>2452</v>
      </c>
      <c r="L225" s="393">
        <v>3548</v>
      </c>
      <c r="M225" s="339">
        <v>6245</v>
      </c>
      <c r="N225" s="340">
        <f t="shared" si="6"/>
        <v>64914</v>
      </c>
      <c r="O225" s="227"/>
      <c r="P225" s="204"/>
      <c r="Q225" s="299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5">
      <c r="A226" s="392" t="s">
        <v>115</v>
      </c>
      <c r="B226" s="339">
        <v>70</v>
      </c>
      <c r="C226" s="339">
        <v>20</v>
      </c>
      <c r="D226" s="339">
        <v>25</v>
      </c>
      <c r="E226" s="339" t="s">
        <v>312</v>
      </c>
      <c r="F226" s="339">
        <v>13</v>
      </c>
      <c r="G226" s="339">
        <v>73</v>
      </c>
      <c r="H226" s="339">
        <v>458</v>
      </c>
      <c r="I226" s="339">
        <v>692</v>
      </c>
      <c r="J226" s="339">
        <v>825</v>
      </c>
      <c r="K226" s="339">
        <v>3316</v>
      </c>
      <c r="L226" s="393">
        <v>1361</v>
      </c>
      <c r="M226" s="339">
        <v>572</v>
      </c>
      <c r="N226" s="340">
        <f t="shared" si="6"/>
        <v>7425</v>
      </c>
      <c r="O226" s="227"/>
      <c r="P226" s="204"/>
      <c r="Q226" s="299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4.5" customHeight="1" x14ac:dyDescent="0.45">
      <c r="A227" s="392" t="s">
        <v>125</v>
      </c>
      <c r="B227" s="339">
        <v>4998</v>
      </c>
      <c r="C227" s="339">
        <v>10241</v>
      </c>
      <c r="D227" s="339">
        <v>25314</v>
      </c>
      <c r="E227" s="339">
        <v>7300</v>
      </c>
      <c r="F227" s="339">
        <v>7421</v>
      </c>
      <c r="G227" s="339">
        <v>9521</v>
      </c>
      <c r="H227" s="339">
        <v>8398</v>
      </c>
      <c r="I227" s="339">
        <v>33875</v>
      </c>
      <c r="J227" s="339">
        <v>13454</v>
      </c>
      <c r="K227" s="339">
        <v>5682</v>
      </c>
      <c r="L227" s="393">
        <v>4687</v>
      </c>
      <c r="M227" s="339">
        <v>3136</v>
      </c>
      <c r="N227" s="340">
        <f t="shared" si="6"/>
        <v>134027</v>
      </c>
      <c r="O227" s="227"/>
      <c r="P227" s="204"/>
      <c r="Q227" s="299"/>
      <c r="R227" s="180"/>
      <c r="S227" s="180"/>
      <c r="T227" s="180"/>
      <c r="U227" s="181"/>
      <c r="V227" s="181"/>
      <c r="W227" s="181"/>
      <c r="X227" s="182"/>
      <c r="Y227" s="182"/>
      <c r="Z227" s="182"/>
      <c r="AA227" s="181"/>
      <c r="AB227" s="165"/>
      <c r="AC227" s="165"/>
      <c r="AD227" s="165"/>
      <c r="AE227" s="165"/>
      <c r="AF227" s="165"/>
      <c r="AG227" s="165"/>
    </row>
    <row r="228" spans="1:33" ht="34.5" customHeight="1" x14ac:dyDescent="0.45">
      <c r="A228" s="392" t="s">
        <v>58</v>
      </c>
      <c r="B228" s="339">
        <v>3278987</v>
      </c>
      <c r="C228" s="339">
        <v>3725414</v>
      </c>
      <c r="D228" s="339">
        <v>3799899</v>
      </c>
      <c r="E228" s="339">
        <v>4215449</v>
      </c>
      <c r="F228" s="339">
        <v>4102159</v>
      </c>
      <c r="G228" s="339">
        <v>4245149</v>
      </c>
      <c r="H228" s="339">
        <v>4289589</v>
      </c>
      <c r="I228" s="339">
        <v>4325001</v>
      </c>
      <c r="J228" s="339">
        <v>3649798</v>
      </c>
      <c r="K228" s="339">
        <v>3667324</v>
      </c>
      <c r="L228" s="393">
        <v>3120115</v>
      </c>
      <c r="M228" s="339">
        <v>3981854</v>
      </c>
      <c r="N228" s="340">
        <f t="shared" si="5"/>
        <v>46400738</v>
      </c>
      <c r="O228" s="227"/>
      <c r="P228" s="204"/>
      <c r="Q228" s="299"/>
      <c r="R228" s="180"/>
      <c r="S228" s="180"/>
      <c r="T228" s="180"/>
      <c r="U228" s="181"/>
      <c r="V228" s="181"/>
      <c r="W228" s="181"/>
      <c r="X228" s="182"/>
      <c r="Y228" s="182"/>
      <c r="Z228" s="182"/>
      <c r="AA228" s="181"/>
      <c r="AB228" s="165"/>
      <c r="AC228" s="165"/>
      <c r="AD228" s="165"/>
      <c r="AE228" s="165"/>
      <c r="AF228" s="165"/>
      <c r="AG228" s="165"/>
    </row>
    <row r="229" spans="1:33" ht="34.5" customHeight="1" x14ac:dyDescent="0.45">
      <c r="A229" s="392" t="s">
        <v>82</v>
      </c>
      <c r="B229" s="339">
        <v>152014</v>
      </c>
      <c r="C229" s="339">
        <v>163589</v>
      </c>
      <c r="D229" s="339">
        <v>198574</v>
      </c>
      <c r="E229" s="339">
        <v>375474</v>
      </c>
      <c r="F229" s="339">
        <v>342144</v>
      </c>
      <c r="G229" s="339">
        <v>225415</v>
      </c>
      <c r="H229" s="339">
        <v>252049</v>
      </c>
      <c r="I229" s="339">
        <v>258414</v>
      </c>
      <c r="J229" s="339">
        <v>210245</v>
      </c>
      <c r="K229" s="339">
        <v>142259</v>
      </c>
      <c r="L229" s="393">
        <v>132560</v>
      </c>
      <c r="M229" s="339">
        <v>181825</v>
      </c>
      <c r="N229" s="340">
        <f t="shared" si="5"/>
        <v>2634562</v>
      </c>
      <c r="O229" s="227"/>
      <c r="P229" s="204"/>
      <c r="Q229" s="299"/>
      <c r="R229" s="180"/>
      <c r="S229" s="180"/>
      <c r="T229" s="180"/>
      <c r="U229" s="181"/>
      <c r="V229" s="181"/>
      <c r="W229" s="181"/>
      <c r="X229" s="182"/>
      <c r="Y229" s="182"/>
      <c r="Z229" s="182"/>
      <c r="AA229" s="181"/>
      <c r="AB229" s="165"/>
      <c r="AC229" s="165"/>
      <c r="AD229" s="165"/>
      <c r="AE229" s="165"/>
      <c r="AF229" s="165"/>
      <c r="AG229" s="165"/>
    </row>
    <row r="230" spans="1:33" ht="33.75" hidden="1" customHeight="1" x14ac:dyDescent="0.45">
      <c r="A230" s="405" t="s">
        <v>46</v>
      </c>
      <c r="B230" s="406">
        <f t="shared" ref="B230:N230" si="8">SUM(B168:B229)</f>
        <v>5874518</v>
      </c>
      <c r="C230" s="406">
        <f t="shared" si="8"/>
        <v>6590433</v>
      </c>
      <c r="D230" s="406">
        <f t="shared" si="8"/>
        <v>7060336</v>
      </c>
      <c r="E230" s="406">
        <f t="shared" si="8"/>
        <v>9773449</v>
      </c>
      <c r="F230" s="406">
        <f t="shared" si="8"/>
        <v>8708077</v>
      </c>
      <c r="G230" s="406">
        <f t="shared" si="8"/>
        <v>7525385</v>
      </c>
      <c r="H230" s="406">
        <f t="shared" si="8"/>
        <v>7210024</v>
      </c>
      <c r="I230" s="406">
        <f t="shared" si="8"/>
        <v>8221266</v>
      </c>
      <c r="J230" s="406">
        <f t="shared" si="8"/>
        <v>7614935</v>
      </c>
      <c r="K230" s="339" t="e">
        <f>+[7]OCTUBRE!J218</f>
        <v>#REF!</v>
      </c>
      <c r="L230" s="406">
        <f t="shared" si="8"/>
        <v>5832341</v>
      </c>
      <c r="M230" s="406">
        <f t="shared" si="8"/>
        <v>6318468</v>
      </c>
      <c r="N230" s="407">
        <f t="shared" si="8"/>
        <v>87395837</v>
      </c>
      <c r="O230" s="227"/>
      <c r="P230" s="204"/>
      <c r="Q230" s="299"/>
      <c r="R230" s="180"/>
      <c r="S230" s="180"/>
      <c r="T230" s="180"/>
      <c r="U230" s="171"/>
      <c r="V230" s="171"/>
      <c r="W230" s="171"/>
      <c r="X230" s="173"/>
      <c r="Y230" s="173"/>
      <c r="Z230" s="173"/>
      <c r="AA230" s="313"/>
    </row>
    <row r="231" spans="1:33" customFormat="1" ht="28.5" x14ac:dyDescent="0.45">
      <c r="A231" s="408"/>
      <c r="B231" s="409"/>
      <c r="C231" s="409"/>
      <c r="D231" s="410"/>
      <c r="E231" s="409"/>
      <c r="F231" s="408"/>
      <c r="G231" s="410"/>
      <c r="H231" s="410"/>
      <c r="I231" s="410"/>
      <c r="J231" s="409"/>
      <c r="K231" s="409"/>
      <c r="L231" s="410"/>
      <c r="M231" s="410"/>
      <c r="N231" s="409"/>
      <c r="O231" s="227"/>
      <c r="P231" s="204"/>
      <c r="Q231" s="299"/>
      <c r="R231" s="183"/>
      <c r="S231" s="183"/>
      <c r="T231" s="183"/>
      <c r="U231" s="175"/>
      <c r="V231" s="175"/>
      <c r="W231" s="175"/>
      <c r="X231" s="184"/>
      <c r="Y231" s="184"/>
      <c r="Z231" s="184"/>
      <c r="AA231" s="316"/>
      <c r="AB231" s="199"/>
      <c r="AC231" s="200"/>
      <c r="AD231" s="149"/>
    </row>
    <row r="232" spans="1:33" customFormat="1" ht="28.5" x14ac:dyDescent="0.45">
      <c r="A232" s="408"/>
      <c r="B232" s="409"/>
      <c r="C232" s="409"/>
      <c r="D232" s="410"/>
      <c r="E232" s="409"/>
      <c r="F232" s="408"/>
      <c r="G232" s="410"/>
      <c r="H232" s="410"/>
      <c r="I232" s="410"/>
      <c r="J232" s="409"/>
      <c r="K232" s="409"/>
      <c r="L232" s="410"/>
      <c r="M232" s="410"/>
      <c r="N232" s="409"/>
      <c r="O232" s="227"/>
      <c r="P232" s="204"/>
      <c r="Q232" s="299"/>
      <c r="R232" s="183"/>
      <c r="S232" s="183"/>
      <c r="T232" s="183"/>
      <c r="U232" s="175"/>
      <c r="V232" s="175"/>
      <c r="W232" s="175"/>
      <c r="X232" s="184"/>
      <c r="Y232" s="184"/>
      <c r="Z232" s="184"/>
      <c r="AA232" s="316"/>
      <c r="AB232" s="199"/>
      <c r="AC232" s="200"/>
      <c r="AD232" s="149"/>
    </row>
    <row r="233" spans="1:33" customFormat="1" ht="28.5" x14ac:dyDescent="0.45">
      <c r="A233" s="408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227"/>
      <c r="P233" s="204"/>
      <c r="Q233" s="185"/>
      <c r="R233" s="183"/>
      <c r="S233" s="183"/>
      <c r="T233" s="183"/>
      <c r="U233" s="175"/>
      <c r="V233" s="175"/>
      <c r="W233" s="175"/>
      <c r="X233" s="184"/>
      <c r="Y233" s="184"/>
      <c r="Z233" s="184"/>
      <c r="AA233" s="316"/>
      <c r="AB233" s="199"/>
      <c r="AC233" s="200"/>
      <c r="AD233" s="149"/>
    </row>
    <row r="234" spans="1:33" ht="28.5" x14ac:dyDescent="0.4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227"/>
      <c r="P234" s="204"/>
      <c r="Q234" s="299"/>
      <c r="R234" s="172"/>
      <c r="S234" s="172"/>
      <c r="T234" s="172"/>
      <c r="U234" s="171"/>
      <c r="V234" s="171"/>
      <c r="W234" s="171"/>
      <c r="X234" s="173"/>
      <c r="Y234" s="173"/>
      <c r="Z234" s="173"/>
      <c r="AA234" s="313"/>
    </row>
    <row r="235" spans="1:33" ht="28.5" x14ac:dyDescent="0.45">
      <c r="A235" s="397"/>
      <c r="B235" s="397"/>
      <c r="C235" s="397"/>
      <c r="D235" s="397"/>
      <c r="E235" s="397"/>
      <c r="F235" s="397"/>
      <c r="G235" s="397"/>
      <c r="H235" s="397"/>
      <c r="I235" s="397"/>
      <c r="J235" s="397"/>
      <c r="K235" s="397"/>
      <c r="L235" s="397"/>
      <c r="M235" s="397"/>
      <c r="N235" s="397"/>
      <c r="O235" s="227"/>
      <c r="P235" s="204"/>
      <c r="Q235" s="299"/>
      <c r="R235" s="180"/>
      <c r="S235" s="180"/>
      <c r="T235" s="180"/>
      <c r="U235" s="171"/>
      <c r="V235" s="171"/>
      <c r="W235" s="171"/>
      <c r="X235" s="173"/>
      <c r="Y235" s="173"/>
      <c r="Z235" s="173"/>
      <c r="AA235" s="313"/>
    </row>
    <row r="236" spans="1:33" ht="28.5" x14ac:dyDescent="0.45">
      <c r="A236" s="397"/>
      <c r="B236" s="397"/>
      <c r="C236" s="397"/>
      <c r="D236" s="397"/>
      <c r="E236" s="397"/>
      <c r="F236" s="397"/>
      <c r="G236" s="397"/>
      <c r="H236" s="397"/>
      <c r="I236" s="397"/>
      <c r="J236" s="397"/>
      <c r="K236" s="397"/>
      <c r="L236" s="397"/>
      <c r="M236" s="397"/>
      <c r="N236" s="397"/>
      <c r="O236" s="227"/>
      <c r="P236" s="204"/>
      <c r="Q236" s="299"/>
      <c r="R236" s="180"/>
      <c r="S236" s="180"/>
      <c r="T236" s="180"/>
      <c r="U236" s="171"/>
      <c r="V236" s="171"/>
      <c r="W236" s="171"/>
      <c r="X236" s="173"/>
      <c r="Y236" s="173"/>
      <c r="Z236" s="173"/>
      <c r="AA236" s="313"/>
    </row>
    <row r="237" spans="1:33" ht="28.5" x14ac:dyDescent="0.45">
      <c r="A237" s="490" t="s">
        <v>310</v>
      </c>
      <c r="B237" s="490"/>
      <c r="C237" s="490"/>
      <c r="D237" s="490"/>
      <c r="E237" s="490"/>
      <c r="F237" s="490"/>
      <c r="G237" s="490"/>
      <c r="H237" s="490"/>
      <c r="I237" s="490"/>
      <c r="J237" s="490"/>
      <c r="K237" s="490"/>
      <c r="L237" s="490"/>
      <c r="M237" s="490"/>
      <c r="N237" s="490"/>
      <c r="O237" s="227"/>
      <c r="P237" s="204"/>
      <c r="Q237" s="299"/>
      <c r="R237" s="180"/>
      <c r="S237" s="180"/>
      <c r="T237" s="180"/>
      <c r="U237" s="171"/>
      <c r="V237" s="171"/>
      <c r="W237" s="171"/>
      <c r="X237" s="173"/>
      <c r="Y237" s="173"/>
      <c r="Z237" s="173"/>
      <c r="AA237" s="313"/>
    </row>
    <row r="238" spans="1:33" ht="28.5" x14ac:dyDescent="0.45">
      <c r="A238" s="490" t="s">
        <v>126</v>
      </c>
      <c r="B238" s="490"/>
      <c r="C238" s="490"/>
      <c r="D238" s="490"/>
      <c r="E238" s="490"/>
      <c r="F238" s="490"/>
      <c r="G238" s="490"/>
      <c r="H238" s="490"/>
      <c r="I238" s="490"/>
      <c r="J238" s="490"/>
      <c r="K238" s="490"/>
      <c r="L238" s="490"/>
      <c r="M238" s="490"/>
      <c r="N238" s="490"/>
      <c r="O238" s="227"/>
      <c r="P238" s="204"/>
      <c r="Q238" s="299"/>
      <c r="R238" s="180"/>
      <c r="S238" s="180"/>
      <c r="T238" s="180"/>
      <c r="U238" s="171"/>
      <c r="V238" s="171"/>
      <c r="W238" s="171"/>
      <c r="X238" s="173"/>
      <c r="Y238" s="173"/>
      <c r="Z238" s="173"/>
      <c r="AA238" s="313"/>
    </row>
    <row r="239" spans="1:33" ht="28.5" hidden="1" x14ac:dyDescent="0.45">
      <c r="A239" s="398"/>
      <c r="B239" s="398"/>
      <c r="C239" s="398"/>
      <c r="D239" s="398"/>
      <c r="E239" s="398"/>
      <c r="F239" s="398"/>
      <c r="G239" s="398"/>
      <c r="H239" s="398"/>
      <c r="I239" s="398"/>
      <c r="J239" s="398"/>
      <c r="K239" s="398"/>
      <c r="L239" s="398"/>
      <c r="M239" s="398"/>
      <c r="N239" s="398"/>
      <c r="O239" s="227"/>
      <c r="P239" s="204"/>
      <c r="Q239" s="299"/>
      <c r="R239" s="180"/>
      <c r="S239" s="180"/>
      <c r="T239" s="180"/>
      <c r="U239" s="171"/>
      <c r="V239" s="171"/>
      <c r="W239" s="171"/>
      <c r="X239" s="173"/>
      <c r="Y239" s="173"/>
      <c r="Z239" s="173"/>
      <c r="AA239" s="313"/>
    </row>
    <row r="240" spans="1:33" ht="29.25" thickBot="1" x14ac:dyDescent="0.5">
      <c r="A240" s="398"/>
      <c r="B240" s="398"/>
      <c r="C240" s="398"/>
      <c r="D240" s="398"/>
      <c r="E240" s="398"/>
      <c r="F240" s="398"/>
      <c r="G240" s="398"/>
      <c r="H240" s="398"/>
      <c r="I240" s="398"/>
      <c r="J240" s="398"/>
      <c r="K240" s="398"/>
      <c r="L240" s="398"/>
      <c r="M240" s="398"/>
      <c r="N240" s="398"/>
      <c r="O240" s="227"/>
      <c r="P240" s="204"/>
      <c r="Q240" s="299"/>
      <c r="R240" s="180"/>
      <c r="S240" s="180"/>
      <c r="T240" s="180"/>
      <c r="U240" s="171"/>
      <c r="V240" s="171"/>
      <c r="W240" s="171"/>
      <c r="X240" s="173"/>
      <c r="Y240" s="173"/>
      <c r="Z240" s="173"/>
      <c r="AA240" s="313"/>
    </row>
    <row r="241" spans="1:33" ht="34.5" customHeight="1" x14ac:dyDescent="0.35">
      <c r="A241" s="399" t="s">
        <v>1</v>
      </c>
      <c r="B241" s="400" t="s">
        <v>2</v>
      </c>
      <c r="C241" s="400" t="s">
        <v>3</v>
      </c>
      <c r="D241" s="400" t="s">
        <v>4</v>
      </c>
      <c r="E241" s="400" t="s">
        <v>5</v>
      </c>
      <c r="F241" s="400" t="s">
        <v>6</v>
      </c>
      <c r="G241" s="400" t="s">
        <v>7</v>
      </c>
      <c r="H241" s="400" t="s">
        <v>8</v>
      </c>
      <c r="I241" s="400" t="s">
        <v>9</v>
      </c>
      <c r="J241" s="400" t="s">
        <v>10</v>
      </c>
      <c r="K241" s="400" t="s">
        <v>11</v>
      </c>
      <c r="L241" s="400" t="s">
        <v>12</v>
      </c>
      <c r="M241" s="400" t="s">
        <v>13</v>
      </c>
      <c r="N241" s="401" t="s">
        <v>14</v>
      </c>
      <c r="O241" s="227"/>
      <c r="P241" s="204"/>
      <c r="Q241" s="299"/>
      <c r="R241" s="180"/>
      <c r="S241" s="180"/>
      <c r="T241" s="180"/>
      <c r="U241" s="171"/>
      <c r="V241" s="171"/>
      <c r="W241" s="171"/>
      <c r="X241" s="173"/>
      <c r="Y241" s="173"/>
      <c r="Z241" s="173"/>
      <c r="AA241" s="313"/>
    </row>
    <row r="242" spans="1:33" ht="34.5" customHeight="1" x14ac:dyDescent="0.45">
      <c r="A242" s="392" t="s">
        <v>311</v>
      </c>
      <c r="B242" s="339">
        <v>260334</v>
      </c>
      <c r="C242" s="339">
        <v>15964</v>
      </c>
      <c r="D242" s="339">
        <v>742789</v>
      </c>
      <c r="E242" s="339">
        <v>3132098</v>
      </c>
      <c r="F242" s="339">
        <v>2458225</v>
      </c>
      <c r="G242" s="339">
        <v>945181</v>
      </c>
      <c r="H242" s="339">
        <v>744331</v>
      </c>
      <c r="I242" s="339">
        <v>1639575</v>
      </c>
      <c r="J242" s="339">
        <v>1651300</v>
      </c>
      <c r="K242" s="339">
        <v>1407096</v>
      </c>
      <c r="L242" s="339">
        <v>885679</v>
      </c>
      <c r="M242" s="339">
        <v>538947</v>
      </c>
      <c r="N242" s="340">
        <f>SUM(B242:M242)</f>
        <v>14421519</v>
      </c>
      <c r="O242" s="227"/>
      <c r="P242" s="204"/>
      <c r="Q242" s="299"/>
      <c r="R242" s="180"/>
      <c r="S242" s="180"/>
      <c r="T242" s="180"/>
      <c r="U242" s="181"/>
      <c r="V242" s="181"/>
      <c r="W242" s="181"/>
      <c r="X242" s="182"/>
      <c r="Y242" s="182"/>
      <c r="Z242" s="182"/>
      <c r="AA242" s="181"/>
      <c r="AB242" s="165"/>
      <c r="AC242" s="165"/>
      <c r="AD242" s="165"/>
      <c r="AE242" s="165"/>
      <c r="AF242" s="165"/>
      <c r="AG242" s="165"/>
    </row>
    <row r="243" spans="1:33" ht="34.5" customHeight="1" x14ac:dyDescent="0.45">
      <c r="A243" s="392" t="s">
        <v>61</v>
      </c>
      <c r="B243" s="339">
        <v>99899</v>
      </c>
      <c r="C243" s="339">
        <v>79854</v>
      </c>
      <c r="D243" s="339">
        <v>85421</v>
      </c>
      <c r="E243" s="339">
        <v>73854</v>
      </c>
      <c r="F243" s="339">
        <v>86241</v>
      </c>
      <c r="G243" s="339">
        <v>101012</v>
      </c>
      <c r="H243" s="339">
        <v>116789</v>
      </c>
      <c r="I243" s="339">
        <v>90245</v>
      </c>
      <c r="J243" s="339">
        <v>132457</v>
      </c>
      <c r="K243" s="339">
        <v>162345</v>
      </c>
      <c r="L243" s="339">
        <v>103477</v>
      </c>
      <c r="M243" s="339">
        <v>74876</v>
      </c>
      <c r="N243" s="340">
        <f t="shared" ref="N243:N303" si="9">SUM(B243:M243)</f>
        <v>1206470</v>
      </c>
      <c r="O243" s="227"/>
      <c r="P243" s="204"/>
      <c r="Q243" s="299"/>
      <c r="R243" s="180"/>
      <c r="S243" s="180"/>
      <c r="T243" s="180"/>
      <c r="U243" s="181"/>
      <c r="V243" s="181"/>
      <c r="W243" s="181"/>
      <c r="X243" s="182"/>
      <c r="Y243" s="182"/>
      <c r="Z243" s="182"/>
      <c r="AA243" s="181"/>
      <c r="AB243" s="165"/>
      <c r="AC243" s="165"/>
      <c r="AD243" s="165"/>
      <c r="AE243" s="165"/>
      <c r="AF243" s="165"/>
      <c r="AG243" s="165"/>
    </row>
    <row r="244" spans="1:33" ht="34.5" customHeight="1" x14ac:dyDescent="0.45">
      <c r="A244" s="392" t="s">
        <v>15</v>
      </c>
      <c r="B244" s="339">
        <v>208</v>
      </c>
      <c r="C244" s="339">
        <v>4110</v>
      </c>
      <c r="D244" s="339">
        <v>469</v>
      </c>
      <c r="E244" s="339" t="s">
        <v>312</v>
      </c>
      <c r="F244" s="339">
        <v>448</v>
      </c>
      <c r="G244" s="339">
        <v>308</v>
      </c>
      <c r="H244" s="339">
        <v>310</v>
      </c>
      <c r="I244" s="339">
        <v>341</v>
      </c>
      <c r="J244" s="339">
        <v>432</v>
      </c>
      <c r="K244" s="339">
        <v>218</v>
      </c>
      <c r="L244" s="339" t="s">
        <v>312</v>
      </c>
      <c r="M244" s="339">
        <v>252</v>
      </c>
      <c r="N244" s="340">
        <f>SUM(B244:M244)</f>
        <v>7096</v>
      </c>
      <c r="O244" s="227"/>
      <c r="P244" s="204"/>
      <c r="Q244" s="299"/>
      <c r="R244" s="180"/>
      <c r="S244" s="180"/>
      <c r="T244" s="180"/>
      <c r="U244" s="181"/>
      <c r="V244" s="181"/>
      <c r="W244" s="181"/>
      <c r="X244" s="182"/>
      <c r="Y244" s="182"/>
      <c r="Z244" s="182"/>
      <c r="AA244" s="181"/>
      <c r="AB244" s="165"/>
      <c r="AC244" s="165"/>
      <c r="AD244" s="165"/>
      <c r="AE244" s="165"/>
      <c r="AF244" s="165"/>
      <c r="AG244" s="165"/>
    </row>
    <row r="245" spans="1:33" ht="34.5" customHeight="1" x14ac:dyDescent="0.45">
      <c r="A245" s="392" t="s">
        <v>16</v>
      </c>
      <c r="B245" s="411">
        <v>847110</v>
      </c>
      <c r="C245" s="411">
        <v>798150</v>
      </c>
      <c r="D245" s="411">
        <v>751861</v>
      </c>
      <c r="E245" s="411">
        <v>795180</v>
      </c>
      <c r="F245" s="411">
        <v>772335</v>
      </c>
      <c r="G245" s="411">
        <v>763110</v>
      </c>
      <c r="H245" s="411">
        <v>839835</v>
      </c>
      <c r="I245" s="411">
        <v>820110</v>
      </c>
      <c r="J245" s="411">
        <v>802170</v>
      </c>
      <c r="K245" s="411">
        <v>811635</v>
      </c>
      <c r="L245" s="411">
        <v>796860</v>
      </c>
      <c r="M245" s="411">
        <v>765360</v>
      </c>
      <c r="N245" s="412">
        <f>SUM(B245:M245)</f>
        <v>9563716</v>
      </c>
      <c r="O245" s="227"/>
      <c r="P245" s="204"/>
      <c r="Q245" s="299"/>
      <c r="R245" s="180"/>
      <c r="S245" s="180"/>
      <c r="T245" s="180"/>
      <c r="U245" s="181"/>
      <c r="V245" s="181"/>
      <c r="W245" s="181"/>
      <c r="X245" s="182"/>
      <c r="Y245" s="182"/>
      <c r="Z245" s="182"/>
      <c r="AA245" s="181"/>
      <c r="AB245" s="165"/>
      <c r="AC245" s="165"/>
      <c r="AD245" s="165"/>
      <c r="AE245" s="165"/>
      <c r="AF245" s="165"/>
      <c r="AG245" s="165"/>
    </row>
    <row r="246" spans="1:33" ht="34.5" customHeight="1" x14ac:dyDescent="0.45">
      <c r="A246" s="392" t="s">
        <v>62</v>
      </c>
      <c r="B246" s="339">
        <v>9452</v>
      </c>
      <c r="C246" s="339">
        <v>8451</v>
      </c>
      <c r="D246" s="339">
        <v>3724</v>
      </c>
      <c r="E246" s="339">
        <v>10547</v>
      </c>
      <c r="F246" s="339">
        <v>11449</v>
      </c>
      <c r="G246" s="339">
        <v>10012</v>
      </c>
      <c r="H246" s="339">
        <v>20785</v>
      </c>
      <c r="I246" s="339">
        <v>16287</v>
      </c>
      <c r="J246" s="339">
        <v>17524</v>
      </c>
      <c r="K246" s="339">
        <v>5296</v>
      </c>
      <c r="L246" s="339">
        <v>6570</v>
      </c>
      <c r="M246" s="339">
        <v>18781</v>
      </c>
      <c r="N246" s="340">
        <f t="shared" ref="N246:N293" si="10">SUM(B246:M246)</f>
        <v>138878</v>
      </c>
      <c r="O246" s="227"/>
      <c r="P246" s="204"/>
      <c r="Q246" s="205"/>
      <c r="R246" s="180"/>
      <c r="S246" s="180"/>
      <c r="T246" s="180"/>
      <c r="U246" s="181"/>
      <c r="V246" s="181"/>
      <c r="W246" s="181"/>
      <c r="X246" s="182"/>
      <c r="Y246" s="182"/>
      <c r="Z246" s="182"/>
      <c r="AA246" s="181"/>
      <c r="AB246" s="165"/>
      <c r="AC246" s="165"/>
      <c r="AD246" s="165"/>
      <c r="AE246" s="165"/>
      <c r="AF246" s="165"/>
      <c r="AG246" s="165"/>
    </row>
    <row r="247" spans="1:33" ht="34.5" customHeight="1" x14ac:dyDescent="0.45">
      <c r="A247" s="392" t="s">
        <v>63</v>
      </c>
      <c r="B247" s="339">
        <v>18745</v>
      </c>
      <c r="C247" s="339">
        <v>243658</v>
      </c>
      <c r="D247" s="339">
        <v>90124</v>
      </c>
      <c r="E247" s="339">
        <v>23452</v>
      </c>
      <c r="F247" s="339">
        <v>5878</v>
      </c>
      <c r="G247" s="339">
        <v>4895</v>
      </c>
      <c r="H247" s="339">
        <v>13988</v>
      </c>
      <c r="I247" s="339">
        <v>19987</v>
      </c>
      <c r="J247" s="339">
        <v>5987</v>
      </c>
      <c r="K247" s="339">
        <v>4033</v>
      </c>
      <c r="L247" s="339">
        <v>6752</v>
      </c>
      <c r="M247" s="339">
        <v>14220</v>
      </c>
      <c r="N247" s="340">
        <f t="shared" si="10"/>
        <v>451719</v>
      </c>
      <c r="O247" s="227"/>
      <c r="P247" s="204"/>
      <c r="Q247" s="205"/>
      <c r="R247" s="180"/>
      <c r="S247" s="180"/>
      <c r="T247" s="180"/>
      <c r="U247" s="181"/>
      <c r="V247" s="181"/>
      <c r="W247" s="181"/>
      <c r="X247" s="182"/>
      <c r="Y247" s="182"/>
      <c r="Z247" s="182"/>
      <c r="AA247" s="181"/>
      <c r="AB247" s="165"/>
      <c r="AC247" s="165"/>
      <c r="AD247" s="165"/>
      <c r="AE247" s="165"/>
      <c r="AF247" s="165"/>
      <c r="AG247" s="165"/>
    </row>
    <row r="248" spans="1:33" ht="34.5" customHeight="1" x14ac:dyDescent="0.45">
      <c r="A248" s="392" t="s">
        <v>17</v>
      </c>
      <c r="B248" s="339">
        <v>28745</v>
      </c>
      <c r="C248" s="339">
        <v>61852</v>
      </c>
      <c r="D248" s="339">
        <v>124578</v>
      </c>
      <c r="E248" s="339">
        <v>45698</v>
      </c>
      <c r="F248" s="339">
        <v>6785</v>
      </c>
      <c r="G248" s="339">
        <v>5892</v>
      </c>
      <c r="H248" s="339">
        <v>29989</v>
      </c>
      <c r="I248" s="339">
        <v>33014</v>
      </c>
      <c r="J248" s="339">
        <v>9887</v>
      </c>
      <c r="K248" s="339">
        <v>2104</v>
      </c>
      <c r="L248" s="339">
        <v>6290</v>
      </c>
      <c r="M248" s="339">
        <v>22707</v>
      </c>
      <c r="N248" s="340">
        <f t="shared" si="10"/>
        <v>377541</v>
      </c>
      <c r="O248" s="227"/>
      <c r="P248" s="204"/>
      <c r="Q248" s="205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5">
      <c r="A249" s="392" t="s">
        <v>18</v>
      </c>
      <c r="B249" s="339">
        <v>2845</v>
      </c>
      <c r="C249" s="339">
        <v>1289</v>
      </c>
      <c r="D249" s="339">
        <v>1698</v>
      </c>
      <c r="E249" s="339">
        <v>859</v>
      </c>
      <c r="F249" s="339">
        <v>321</v>
      </c>
      <c r="G249" s="339">
        <v>310</v>
      </c>
      <c r="H249" s="339">
        <v>789</v>
      </c>
      <c r="I249" s="339">
        <v>1385</v>
      </c>
      <c r="J249" s="339">
        <v>388</v>
      </c>
      <c r="K249" s="339">
        <v>4014</v>
      </c>
      <c r="L249" s="339">
        <v>836</v>
      </c>
      <c r="M249" s="339">
        <v>1148</v>
      </c>
      <c r="N249" s="340">
        <f t="shared" si="10"/>
        <v>15882</v>
      </c>
      <c r="O249" s="227"/>
      <c r="P249" s="204"/>
      <c r="Q249" s="205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5">
      <c r="A250" s="392" t="s">
        <v>64</v>
      </c>
      <c r="B250" s="339">
        <v>94214</v>
      </c>
      <c r="C250" s="339">
        <v>83547</v>
      </c>
      <c r="D250" s="339">
        <v>59547</v>
      </c>
      <c r="E250" s="339">
        <v>41001</v>
      </c>
      <c r="F250" s="339">
        <v>32874</v>
      </c>
      <c r="G250" s="339">
        <v>22654</v>
      </c>
      <c r="H250" s="339">
        <v>17021</v>
      </c>
      <c r="I250" s="339">
        <v>24587</v>
      </c>
      <c r="J250" s="339">
        <v>16587</v>
      </c>
      <c r="K250" s="339">
        <v>17611</v>
      </c>
      <c r="L250" s="339">
        <v>24426</v>
      </c>
      <c r="M250" s="339">
        <v>56427</v>
      </c>
      <c r="N250" s="340">
        <f t="shared" si="10"/>
        <v>490496</v>
      </c>
      <c r="O250" s="227"/>
      <c r="P250" s="204"/>
      <c r="Q250" s="205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5">
      <c r="A251" s="392" t="s">
        <v>100</v>
      </c>
      <c r="B251" s="339">
        <v>9421</v>
      </c>
      <c r="C251" s="339">
        <v>15124</v>
      </c>
      <c r="D251" s="339">
        <v>17547</v>
      </c>
      <c r="E251" s="339">
        <v>5014</v>
      </c>
      <c r="F251" s="339">
        <v>2300</v>
      </c>
      <c r="G251" s="339">
        <v>25998</v>
      </c>
      <c r="H251" s="339">
        <v>6121</v>
      </c>
      <c r="I251" s="339">
        <v>3891</v>
      </c>
      <c r="J251" s="339">
        <v>15487</v>
      </c>
      <c r="K251" s="339">
        <v>14450</v>
      </c>
      <c r="L251" s="339">
        <v>6321</v>
      </c>
      <c r="M251" s="339">
        <v>9596</v>
      </c>
      <c r="N251" s="340">
        <f t="shared" si="10"/>
        <v>131270</v>
      </c>
      <c r="O251" s="227"/>
      <c r="P251" s="204"/>
      <c r="Q251" s="205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5">
      <c r="A252" s="392" t="s">
        <v>19</v>
      </c>
      <c r="B252" s="339">
        <v>78544</v>
      </c>
      <c r="C252" s="339">
        <v>110249</v>
      </c>
      <c r="D252" s="339">
        <v>128744</v>
      </c>
      <c r="E252" s="339">
        <v>145301</v>
      </c>
      <c r="F252" s="339">
        <v>125471</v>
      </c>
      <c r="G252" s="339">
        <v>114210</v>
      </c>
      <c r="H252" s="339">
        <v>92788</v>
      </c>
      <c r="I252" s="339">
        <v>85885</v>
      </c>
      <c r="J252" s="339">
        <v>79987</v>
      </c>
      <c r="K252" s="339">
        <v>103107</v>
      </c>
      <c r="L252" s="339">
        <v>105055</v>
      </c>
      <c r="M252" s="339">
        <v>113884</v>
      </c>
      <c r="N252" s="340">
        <f t="shared" si="10"/>
        <v>1283225</v>
      </c>
      <c r="O252" s="227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5">
      <c r="A253" s="392" t="s">
        <v>20</v>
      </c>
      <c r="B253" s="339">
        <v>75985</v>
      </c>
      <c r="C253" s="339">
        <v>82014</v>
      </c>
      <c r="D253" s="339">
        <v>72145</v>
      </c>
      <c r="E253" s="339">
        <v>88544</v>
      </c>
      <c r="F253" s="339">
        <v>56988</v>
      </c>
      <c r="G253" s="339">
        <v>49244</v>
      </c>
      <c r="H253" s="339">
        <v>42155</v>
      </c>
      <c r="I253" s="339">
        <v>33345</v>
      </c>
      <c r="J253" s="339">
        <v>40214</v>
      </c>
      <c r="K253" s="339">
        <v>55813</v>
      </c>
      <c r="L253" s="339">
        <v>64356</v>
      </c>
      <c r="M253" s="339">
        <v>34508</v>
      </c>
      <c r="N253" s="340">
        <f t="shared" si="10"/>
        <v>695311</v>
      </c>
      <c r="O253" s="227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5">
      <c r="A254" s="392" t="s">
        <v>21</v>
      </c>
      <c r="B254" s="339">
        <v>146989</v>
      </c>
      <c r="C254" s="339">
        <v>190299</v>
      </c>
      <c r="D254" s="339">
        <v>220145</v>
      </c>
      <c r="E254" s="339">
        <v>175425</v>
      </c>
      <c r="F254" s="339">
        <v>190144</v>
      </c>
      <c r="G254" s="339">
        <v>163878</v>
      </c>
      <c r="H254" s="339">
        <v>122899</v>
      </c>
      <c r="I254" s="339">
        <v>165478</v>
      </c>
      <c r="J254" s="339">
        <v>193554</v>
      </c>
      <c r="K254" s="339">
        <v>147110</v>
      </c>
      <c r="L254" s="339">
        <v>135046</v>
      </c>
      <c r="M254" s="339">
        <v>150849</v>
      </c>
      <c r="N254" s="340">
        <f t="shared" si="10"/>
        <v>2001816</v>
      </c>
      <c r="O254" s="227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ht="34.5" customHeight="1" x14ac:dyDescent="0.45">
      <c r="A255" s="392" t="s">
        <v>65</v>
      </c>
      <c r="B255" s="339">
        <v>72141</v>
      </c>
      <c r="C255" s="339">
        <v>67524</v>
      </c>
      <c r="D255" s="339">
        <v>53547</v>
      </c>
      <c r="E255" s="339">
        <v>68544</v>
      </c>
      <c r="F255" s="339">
        <v>43214</v>
      </c>
      <c r="G255" s="339">
        <v>61647</v>
      </c>
      <c r="H255" s="339">
        <v>61898</v>
      </c>
      <c r="I255" s="339">
        <v>52141</v>
      </c>
      <c r="J255" s="339">
        <v>45844</v>
      </c>
      <c r="K255" s="339">
        <v>44643</v>
      </c>
      <c r="L255" s="339">
        <v>123840</v>
      </c>
      <c r="M255" s="339">
        <v>102387</v>
      </c>
      <c r="N255" s="340">
        <f t="shared" si="10"/>
        <v>797370</v>
      </c>
      <c r="O255" s="227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65"/>
      <c r="AC255" s="165"/>
      <c r="AD255" s="165"/>
      <c r="AE255" s="165"/>
      <c r="AF255" s="165"/>
      <c r="AG255" s="165"/>
    </row>
    <row r="256" spans="1:33" ht="34.5" customHeight="1" x14ac:dyDescent="0.45">
      <c r="A256" s="392" t="s">
        <v>22</v>
      </c>
      <c r="B256" s="339">
        <v>289954</v>
      </c>
      <c r="C256" s="339">
        <v>425789</v>
      </c>
      <c r="D256" s="339">
        <v>295411</v>
      </c>
      <c r="E256" s="339">
        <v>292140</v>
      </c>
      <c r="F256" s="339">
        <v>295999</v>
      </c>
      <c r="G256" s="339">
        <v>389898</v>
      </c>
      <c r="H256" s="339">
        <v>304251</v>
      </c>
      <c r="I256" s="339">
        <v>347145</v>
      </c>
      <c r="J256" s="339">
        <v>345214</v>
      </c>
      <c r="K256" s="339">
        <v>205460</v>
      </c>
      <c r="L256" s="339">
        <v>278615</v>
      </c>
      <c r="M256" s="339">
        <v>232513</v>
      </c>
      <c r="N256" s="340">
        <f t="shared" si="10"/>
        <v>3702389</v>
      </c>
      <c r="O256" s="227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5">
      <c r="A257" s="392" t="s">
        <v>101</v>
      </c>
      <c r="B257" s="339">
        <v>1524</v>
      </c>
      <c r="C257" s="339">
        <v>2621</v>
      </c>
      <c r="D257" s="339">
        <v>2410</v>
      </c>
      <c r="E257" s="339">
        <v>2154</v>
      </c>
      <c r="F257" s="339">
        <v>889</v>
      </c>
      <c r="G257" s="339">
        <v>790</v>
      </c>
      <c r="H257" s="339">
        <v>708</v>
      </c>
      <c r="I257" s="339">
        <v>956</v>
      </c>
      <c r="J257" s="339">
        <v>1254</v>
      </c>
      <c r="K257" s="339">
        <v>1373</v>
      </c>
      <c r="L257" s="339">
        <v>885</v>
      </c>
      <c r="M257" s="339">
        <v>1938</v>
      </c>
      <c r="N257" s="340">
        <f t="shared" si="10"/>
        <v>17502</v>
      </c>
      <c r="O257" s="227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5">
      <c r="A258" s="392" t="s">
        <v>66</v>
      </c>
      <c r="B258" s="339">
        <v>109521</v>
      </c>
      <c r="C258" s="339">
        <v>89989</v>
      </c>
      <c r="D258" s="339">
        <v>99854</v>
      </c>
      <c r="E258" s="339">
        <v>99895</v>
      </c>
      <c r="F258" s="339">
        <v>82147</v>
      </c>
      <c r="G258" s="339">
        <v>86544</v>
      </c>
      <c r="H258" s="339">
        <v>81661</v>
      </c>
      <c r="I258" s="339">
        <v>79854</v>
      </c>
      <c r="J258" s="339">
        <v>72287</v>
      </c>
      <c r="K258" s="339">
        <v>51244</v>
      </c>
      <c r="L258" s="339">
        <v>121724</v>
      </c>
      <c r="M258" s="339">
        <v>50040</v>
      </c>
      <c r="N258" s="340">
        <f t="shared" si="10"/>
        <v>1024760</v>
      </c>
      <c r="O258" s="227"/>
      <c r="P258" s="204"/>
      <c r="Q258" s="205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5">
      <c r="A259" s="392" t="s">
        <v>23</v>
      </c>
      <c r="B259" s="339" t="s">
        <v>312</v>
      </c>
      <c r="C259" s="339" t="s">
        <v>312</v>
      </c>
      <c r="D259" s="339">
        <v>3343</v>
      </c>
      <c r="E259" s="339">
        <v>8214</v>
      </c>
      <c r="F259" s="339">
        <v>8254</v>
      </c>
      <c r="G259" s="339">
        <v>7564</v>
      </c>
      <c r="H259" s="339">
        <v>2754</v>
      </c>
      <c r="I259" s="339">
        <v>2854</v>
      </c>
      <c r="J259" s="339" t="s">
        <v>312</v>
      </c>
      <c r="K259" s="339" t="s">
        <v>313</v>
      </c>
      <c r="L259" s="339">
        <v>160</v>
      </c>
      <c r="M259" s="339" t="s">
        <v>312</v>
      </c>
      <c r="N259" s="340">
        <f t="shared" si="10"/>
        <v>33143</v>
      </c>
      <c r="O259" s="227"/>
      <c r="P259" s="204"/>
      <c r="Q259" s="205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5">
      <c r="A260" s="392" t="s">
        <v>24</v>
      </c>
      <c r="B260" s="339">
        <v>86524</v>
      </c>
      <c r="C260" s="339">
        <v>93254</v>
      </c>
      <c r="D260" s="339">
        <v>83995</v>
      </c>
      <c r="E260" s="339">
        <v>74547</v>
      </c>
      <c r="F260" s="339">
        <v>76584</v>
      </c>
      <c r="G260" s="339">
        <v>68254</v>
      </c>
      <c r="H260" s="339">
        <v>52147</v>
      </c>
      <c r="I260" s="339">
        <v>81254</v>
      </c>
      <c r="J260" s="339">
        <v>64214</v>
      </c>
      <c r="K260" s="339">
        <v>75837</v>
      </c>
      <c r="L260" s="339">
        <v>94383</v>
      </c>
      <c r="M260" s="339">
        <v>86699</v>
      </c>
      <c r="N260" s="340">
        <f t="shared" si="10"/>
        <v>937692</v>
      </c>
      <c r="O260" s="227"/>
      <c r="P260" s="204"/>
      <c r="Q260" s="205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5">
      <c r="A261" s="392" t="s">
        <v>25</v>
      </c>
      <c r="B261" s="339">
        <v>57547</v>
      </c>
      <c r="C261" s="339">
        <v>63994</v>
      </c>
      <c r="D261" s="339">
        <v>55989</v>
      </c>
      <c r="E261" s="339">
        <v>49857</v>
      </c>
      <c r="F261" s="339">
        <v>48755</v>
      </c>
      <c r="G261" s="339">
        <v>58241</v>
      </c>
      <c r="H261" s="339">
        <v>51044</v>
      </c>
      <c r="I261" s="339">
        <v>47889</v>
      </c>
      <c r="J261" s="339">
        <v>44577</v>
      </c>
      <c r="K261" s="339">
        <v>12252</v>
      </c>
      <c r="L261" s="339">
        <v>13954</v>
      </c>
      <c r="M261" s="339">
        <v>38169</v>
      </c>
      <c r="N261" s="340">
        <f t="shared" si="10"/>
        <v>542268</v>
      </c>
      <c r="O261" s="227"/>
      <c r="P261" s="204"/>
      <c r="Q261" s="205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5">
      <c r="A262" s="392" t="s">
        <v>26</v>
      </c>
      <c r="B262" s="339">
        <v>189455</v>
      </c>
      <c r="C262" s="339">
        <v>165474</v>
      </c>
      <c r="D262" s="339">
        <v>197558</v>
      </c>
      <c r="E262" s="339">
        <v>275984</v>
      </c>
      <c r="F262" s="339">
        <v>153458</v>
      </c>
      <c r="G262" s="339">
        <v>112547</v>
      </c>
      <c r="H262" s="339">
        <v>107998</v>
      </c>
      <c r="I262" s="339">
        <v>152477</v>
      </c>
      <c r="J262" s="339">
        <v>152455</v>
      </c>
      <c r="K262" s="339">
        <v>30385</v>
      </c>
      <c r="L262" s="339">
        <v>10214</v>
      </c>
      <c r="M262" s="339">
        <v>30845</v>
      </c>
      <c r="N262" s="340">
        <f t="shared" si="10"/>
        <v>1578850</v>
      </c>
      <c r="O262" s="227"/>
      <c r="P262" s="204"/>
      <c r="Q262" s="299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5">
      <c r="A263" s="392" t="s">
        <v>27</v>
      </c>
      <c r="B263" s="339">
        <v>45478</v>
      </c>
      <c r="C263" s="339">
        <v>26754</v>
      </c>
      <c r="D263" s="339">
        <v>30214</v>
      </c>
      <c r="E263" s="339">
        <v>28845</v>
      </c>
      <c r="F263" s="339">
        <v>27101</v>
      </c>
      <c r="G263" s="339">
        <v>25899</v>
      </c>
      <c r="H263" s="339">
        <v>32145</v>
      </c>
      <c r="I263" s="339">
        <v>26784</v>
      </c>
      <c r="J263" s="339">
        <v>24898</v>
      </c>
      <c r="K263" s="339">
        <v>11973</v>
      </c>
      <c r="L263" s="339">
        <v>13508</v>
      </c>
      <c r="M263" s="339">
        <v>4118</v>
      </c>
      <c r="N263" s="340">
        <f t="shared" si="10"/>
        <v>297717</v>
      </c>
      <c r="O263" s="227"/>
      <c r="P263" s="204"/>
      <c r="Q263" s="299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ht="34.5" customHeight="1" x14ac:dyDescent="0.45">
      <c r="A264" s="392" t="s">
        <v>28</v>
      </c>
      <c r="B264" s="339">
        <v>20818</v>
      </c>
      <c r="C264" s="339">
        <v>10146</v>
      </c>
      <c r="D264" s="339">
        <v>21185</v>
      </c>
      <c r="E264" s="339">
        <v>7504</v>
      </c>
      <c r="F264" s="339">
        <v>9597</v>
      </c>
      <c r="G264" s="339">
        <v>13256</v>
      </c>
      <c r="H264" s="339">
        <v>10418</v>
      </c>
      <c r="I264" s="339">
        <v>11400</v>
      </c>
      <c r="J264" s="339">
        <v>10646</v>
      </c>
      <c r="K264" s="339">
        <v>5661</v>
      </c>
      <c r="L264" s="339">
        <v>6200</v>
      </c>
      <c r="M264" s="339">
        <v>8224</v>
      </c>
      <c r="N264" s="340">
        <f t="shared" si="10"/>
        <v>135055</v>
      </c>
      <c r="O264" s="227"/>
      <c r="P264" s="204"/>
      <c r="Q264" s="299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65"/>
      <c r="AC264" s="165"/>
      <c r="AD264" s="165"/>
      <c r="AE264" s="165"/>
      <c r="AF264" s="165"/>
      <c r="AG264" s="165"/>
    </row>
    <row r="265" spans="1:33" ht="34.5" customHeight="1" x14ac:dyDescent="0.45">
      <c r="A265" s="392" t="s">
        <v>29</v>
      </c>
      <c r="B265" s="339">
        <v>71890</v>
      </c>
      <c r="C265" s="339">
        <v>115430</v>
      </c>
      <c r="D265" s="339">
        <v>116235</v>
      </c>
      <c r="E265" s="339">
        <v>43435</v>
      </c>
      <c r="F265" s="339">
        <v>50820</v>
      </c>
      <c r="G265" s="339">
        <v>92575</v>
      </c>
      <c r="H265" s="339">
        <v>105490</v>
      </c>
      <c r="I265" s="339">
        <v>88935</v>
      </c>
      <c r="J265" s="339">
        <v>113435</v>
      </c>
      <c r="K265" s="339">
        <v>32305</v>
      </c>
      <c r="L265" s="339">
        <v>43995</v>
      </c>
      <c r="M265" s="339">
        <v>58205</v>
      </c>
      <c r="N265" s="340">
        <f t="shared" si="10"/>
        <v>932750</v>
      </c>
      <c r="O265" s="227"/>
      <c r="P265" s="204"/>
      <c r="Q265" s="299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5">
      <c r="A266" s="392" t="s">
        <v>30</v>
      </c>
      <c r="B266" s="339">
        <v>411810</v>
      </c>
      <c r="C266" s="339">
        <v>524805</v>
      </c>
      <c r="D266" s="339">
        <v>464781</v>
      </c>
      <c r="E266" s="339">
        <v>194970</v>
      </c>
      <c r="F266" s="339">
        <v>528210</v>
      </c>
      <c r="G266" s="339">
        <v>618660</v>
      </c>
      <c r="H266" s="339">
        <v>532125</v>
      </c>
      <c r="I266" s="339">
        <v>286815</v>
      </c>
      <c r="J266" s="339">
        <v>431040</v>
      </c>
      <c r="K266" s="339">
        <v>111405</v>
      </c>
      <c r="L266" s="339">
        <v>120180</v>
      </c>
      <c r="M266" s="339">
        <v>122580</v>
      </c>
      <c r="N266" s="340">
        <f t="shared" si="10"/>
        <v>4347381</v>
      </c>
      <c r="O266" s="227"/>
      <c r="P266" s="204"/>
      <c r="Q266" s="299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5">
      <c r="A267" s="392" t="s">
        <v>31</v>
      </c>
      <c r="B267" s="339">
        <v>88547</v>
      </c>
      <c r="C267" s="339">
        <v>57002</v>
      </c>
      <c r="D267" s="339">
        <v>57854</v>
      </c>
      <c r="E267" s="339">
        <v>62547</v>
      </c>
      <c r="F267" s="339">
        <v>42511</v>
      </c>
      <c r="G267" s="339">
        <v>57895</v>
      </c>
      <c r="H267" s="339">
        <v>49788</v>
      </c>
      <c r="I267" s="339">
        <v>52454</v>
      </c>
      <c r="J267" s="339">
        <v>59877</v>
      </c>
      <c r="K267" s="339">
        <v>17227</v>
      </c>
      <c r="L267" s="339">
        <v>17966</v>
      </c>
      <c r="M267" s="339">
        <v>20723</v>
      </c>
      <c r="N267" s="340">
        <f t="shared" si="10"/>
        <v>584391</v>
      </c>
      <c r="O267" s="227"/>
      <c r="P267" s="204"/>
      <c r="Q267" s="299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5">
      <c r="A268" s="392" t="s">
        <v>129</v>
      </c>
      <c r="B268" s="339" t="s">
        <v>312</v>
      </c>
      <c r="C268" s="339" t="s">
        <v>312</v>
      </c>
      <c r="D268" s="339" t="s">
        <v>312</v>
      </c>
      <c r="E268" s="339" t="s">
        <v>312</v>
      </c>
      <c r="F268" s="339" t="s">
        <v>312</v>
      </c>
      <c r="G268" s="339" t="s">
        <v>312</v>
      </c>
      <c r="H268" s="339" t="s">
        <v>312</v>
      </c>
      <c r="I268" s="339" t="s">
        <v>312</v>
      </c>
      <c r="J268" s="339" t="s">
        <v>312</v>
      </c>
      <c r="K268" s="339" t="s">
        <v>314</v>
      </c>
      <c r="L268" s="339" t="s">
        <v>312</v>
      </c>
      <c r="M268" s="339" t="s">
        <v>312</v>
      </c>
      <c r="N268" s="340">
        <f t="shared" si="10"/>
        <v>0</v>
      </c>
      <c r="O268" s="227"/>
      <c r="P268" s="204"/>
      <c r="Q268" s="299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5">
      <c r="A269" s="392" t="s">
        <v>33</v>
      </c>
      <c r="B269" s="339">
        <v>86544</v>
      </c>
      <c r="C269" s="339">
        <v>135498</v>
      </c>
      <c r="D269" s="339">
        <v>120214</v>
      </c>
      <c r="E269" s="339">
        <v>63524</v>
      </c>
      <c r="F269" s="339">
        <v>68754</v>
      </c>
      <c r="G269" s="339">
        <v>108999</v>
      </c>
      <c r="H269" s="339">
        <v>86524</v>
      </c>
      <c r="I269" s="339">
        <v>88214</v>
      </c>
      <c r="J269" s="339">
        <v>90124</v>
      </c>
      <c r="K269" s="339">
        <v>33655</v>
      </c>
      <c r="L269" s="339">
        <v>113542</v>
      </c>
      <c r="M269" s="339">
        <v>106174</v>
      </c>
      <c r="N269" s="340">
        <f t="shared" si="10"/>
        <v>1101766</v>
      </c>
      <c r="O269" s="227"/>
      <c r="P269" s="204"/>
      <c r="Q269" s="299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5">
      <c r="A270" s="392" t="s">
        <v>34</v>
      </c>
      <c r="B270" s="339">
        <v>25477</v>
      </c>
      <c r="C270" s="339">
        <v>24587</v>
      </c>
      <c r="D270" s="339">
        <v>13544</v>
      </c>
      <c r="E270" s="339">
        <v>20147</v>
      </c>
      <c r="F270" s="339">
        <v>17899</v>
      </c>
      <c r="G270" s="339">
        <v>17885</v>
      </c>
      <c r="H270" s="339">
        <v>13858</v>
      </c>
      <c r="I270" s="339">
        <v>13859</v>
      </c>
      <c r="J270" s="339">
        <v>22741</v>
      </c>
      <c r="K270" s="339">
        <v>8845</v>
      </c>
      <c r="L270" s="339">
        <v>13240</v>
      </c>
      <c r="M270" s="339">
        <v>18927</v>
      </c>
      <c r="N270" s="340">
        <f t="shared" si="10"/>
        <v>211009</v>
      </c>
      <c r="O270" s="227"/>
      <c r="P270" s="204"/>
      <c r="Q270" s="299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5">
      <c r="A271" s="392" t="s">
        <v>68</v>
      </c>
      <c r="B271" s="339">
        <v>1654</v>
      </c>
      <c r="C271" s="339">
        <v>2834</v>
      </c>
      <c r="D271" s="339">
        <v>1752</v>
      </c>
      <c r="E271" s="339">
        <v>3789</v>
      </c>
      <c r="F271" s="339">
        <v>1754</v>
      </c>
      <c r="G271" s="339">
        <v>2999</v>
      </c>
      <c r="H271" s="339">
        <v>2621</v>
      </c>
      <c r="I271" s="339">
        <v>3421</v>
      </c>
      <c r="J271" s="339">
        <v>6214</v>
      </c>
      <c r="K271" s="339">
        <v>3857</v>
      </c>
      <c r="L271" s="339">
        <v>9958</v>
      </c>
      <c r="M271" s="339">
        <v>3010</v>
      </c>
      <c r="N271" s="340">
        <f t="shared" si="10"/>
        <v>43863</v>
      </c>
      <c r="O271" s="227"/>
      <c r="P271" s="204"/>
      <c r="Q271" s="299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5">
      <c r="A272" s="392" t="s">
        <v>69</v>
      </c>
      <c r="B272" s="339">
        <v>5858</v>
      </c>
      <c r="C272" s="339">
        <v>6899</v>
      </c>
      <c r="D272" s="339">
        <v>4985</v>
      </c>
      <c r="E272" s="339">
        <v>6741</v>
      </c>
      <c r="F272" s="339">
        <v>6921</v>
      </c>
      <c r="G272" s="339">
        <v>9942</v>
      </c>
      <c r="H272" s="339">
        <v>6321</v>
      </c>
      <c r="I272" s="339">
        <v>5342</v>
      </c>
      <c r="J272" s="339">
        <v>11021</v>
      </c>
      <c r="K272" s="339">
        <v>3184</v>
      </c>
      <c r="L272" s="339">
        <v>4088</v>
      </c>
      <c r="M272" s="339">
        <v>3636</v>
      </c>
      <c r="N272" s="340">
        <f t="shared" si="10"/>
        <v>74938</v>
      </c>
      <c r="O272" s="227"/>
      <c r="P272" s="204"/>
      <c r="Q272" s="299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ht="34.5" customHeight="1" x14ac:dyDescent="0.45">
      <c r="A273" s="392" t="s">
        <v>35</v>
      </c>
      <c r="B273" s="339">
        <v>2645</v>
      </c>
      <c r="C273" s="339">
        <v>3102</v>
      </c>
      <c r="D273" s="339">
        <v>1624</v>
      </c>
      <c r="E273" s="339">
        <v>4012</v>
      </c>
      <c r="F273" s="339">
        <v>2254</v>
      </c>
      <c r="G273" s="339">
        <v>5621</v>
      </c>
      <c r="H273" s="339">
        <v>4021</v>
      </c>
      <c r="I273" s="339">
        <v>1499</v>
      </c>
      <c r="J273" s="339">
        <v>4521</v>
      </c>
      <c r="K273" s="339">
        <v>350</v>
      </c>
      <c r="L273" s="339">
        <v>990</v>
      </c>
      <c r="M273" s="339">
        <v>810</v>
      </c>
      <c r="N273" s="340">
        <f t="shared" si="10"/>
        <v>31449</v>
      </c>
      <c r="O273" s="227"/>
      <c r="P273" s="204"/>
      <c r="Q273" s="299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65"/>
      <c r="AC273" s="165"/>
      <c r="AD273" s="165"/>
      <c r="AE273" s="165"/>
      <c r="AF273" s="165"/>
      <c r="AG273" s="165"/>
    </row>
    <row r="274" spans="1:33" ht="34.5" customHeight="1" x14ac:dyDescent="0.45">
      <c r="A274" s="392" t="s">
        <v>70</v>
      </c>
      <c r="B274" s="339">
        <v>15201</v>
      </c>
      <c r="C274" s="339">
        <v>18754</v>
      </c>
      <c r="D274" s="339">
        <v>12987</v>
      </c>
      <c r="E274" s="339">
        <v>22101</v>
      </c>
      <c r="F274" s="339">
        <v>23421</v>
      </c>
      <c r="G274" s="339">
        <v>19542</v>
      </c>
      <c r="H274" s="339">
        <v>15368</v>
      </c>
      <c r="I274" s="339">
        <v>14998</v>
      </c>
      <c r="J274" s="339">
        <v>12454</v>
      </c>
      <c r="K274" s="339">
        <v>1602</v>
      </c>
      <c r="L274" s="339">
        <v>2023</v>
      </c>
      <c r="M274" s="339">
        <v>5223</v>
      </c>
      <c r="N274" s="340">
        <f t="shared" si="10"/>
        <v>163674</v>
      </c>
      <c r="O274" s="227"/>
      <c r="P274" s="204"/>
      <c r="Q274" s="299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5">
      <c r="A275" s="392" t="s">
        <v>37</v>
      </c>
      <c r="B275" s="339">
        <v>7588</v>
      </c>
      <c r="C275" s="339">
        <v>9785</v>
      </c>
      <c r="D275" s="339">
        <v>8741</v>
      </c>
      <c r="E275" s="339">
        <v>9984</v>
      </c>
      <c r="F275" s="339">
        <v>5821</v>
      </c>
      <c r="G275" s="339">
        <v>15655</v>
      </c>
      <c r="H275" s="339">
        <v>16214</v>
      </c>
      <c r="I275" s="339">
        <v>10987</v>
      </c>
      <c r="J275" s="339">
        <v>20021</v>
      </c>
      <c r="K275" s="339">
        <v>79</v>
      </c>
      <c r="L275" s="339">
        <v>134</v>
      </c>
      <c r="M275" s="339">
        <v>80</v>
      </c>
      <c r="N275" s="340">
        <f t="shared" si="10"/>
        <v>105089</v>
      </c>
      <c r="O275" s="227"/>
      <c r="P275" s="204"/>
      <c r="Q275" s="299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5">
      <c r="A276" s="392" t="s">
        <v>38</v>
      </c>
      <c r="B276" s="339">
        <v>32670</v>
      </c>
      <c r="C276" s="339">
        <v>30399</v>
      </c>
      <c r="D276" s="339">
        <v>25477</v>
      </c>
      <c r="E276" s="339">
        <v>32785</v>
      </c>
      <c r="F276" s="339">
        <v>15524</v>
      </c>
      <c r="G276" s="339">
        <v>42352</v>
      </c>
      <c r="H276" s="339">
        <v>31024</v>
      </c>
      <c r="I276" s="339">
        <v>48757</v>
      </c>
      <c r="J276" s="339">
        <v>48564</v>
      </c>
      <c r="K276" s="339">
        <v>28050</v>
      </c>
      <c r="L276" s="339">
        <v>11291</v>
      </c>
      <c r="M276" s="339">
        <v>12903</v>
      </c>
      <c r="N276" s="340">
        <f>SUM(B276:M276)</f>
        <v>359796</v>
      </c>
      <c r="O276" s="227"/>
      <c r="P276" s="204"/>
      <c r="Q276" s="299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5">
      <c r="A277" s="392" t="s">
        <v>102</v>
      </c>
      <c r="B277" s="339">
        <v>15988</v>
      </c>
      <c r="C277" s="339">
        <v>18120</v>
      </c>
      <c r="D277" s="339">
        <v>12654</v>
      </c>
      <c r="E277" s="339">
        <v>11201</v>
      </c>
      <c r="F277" s="339">
        <v>7658</v>
      </c>
      <c r="G277" s="339">
        <v>12149</v>
      </c>
      <c r="H277" s="339">
        <v>17624</v>
      </c>
      <c r="I277" s="339">
        <v>9324</v>
      </c>
      <c r="J277" s="339">
        <v>31245</v>
      </c>
      <c r="K277" s="339">
        <v>5856</v>
      </c>
      <c r="L277" s="339">
        <v>10789</v>
      </c>
      <c r="M277" s="339">
        <v>19184</v>
      </c>
      <c r="N277" s="340">
        <f t="shared" ref="N277:N284" si="11">SUM(B277:M277)</f>
        <v>171792</v>
      </c>
      <c r="O277" s="227"/>
      <c r="P277" s="204"/>
      <c r="Q277" s="299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5">
      <c r="A278" s="392" t="s">
        <v>103</v>
      </c>
      <c r="B278" s="339" t="s">
        <v>312</v>
      </c>
      <c r="C278" s="339">
        <v>465</v>
      </c>
      <c r="D278" s="339" t="s">
        <v>312</v>
      </c>
      <c r="E278" s="339" t="s">
        <v>312</v>
      </c>
      <c r="F278" s="339">
        <v>187</v>
      </c>
      <c r="G278" s="339" t="s">
        <v>312</v>
      </c>
      <c r="H278" s="339" t="s">
        <v>312</v>
      </c>
      <c r="I278" s="339">
        <v>104</v>
      </c>
      <c r="J278" s="339">
        <v>633</v>
      </c>
      <c r="K278" s="339">
        <v>128</v>
      </c>
      <c r="L278" s="339">
        <v>1088</v>
      </c>
      <c r="M278" s="339" t="s">
        <v>312</v>
      </c>
      <c r="N278" s="340">
        <f t="shared" si="11"/>
        <v>2605</v>
      </c>
      <c r="O278" s="227"/>
      <c r="P278" s="204"/>
      <c r="Q278" s="299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5">
      <c r="A279" s="392" t="s">
        <v>104</v>
      </c>
      <c r="B279" s="339">
        <v>4602</v>
      </c>
      <c r="C279" s="339">
        <v>6452</v>
      </c>
      <c r="D279" s="339">
        <v>1558</v>
      </c>
      <c r="E279" s="339">
        <v>3014</v>
      </c>
      <c r="F279" s="339">
        <v>1865</v>
      </c>
      <c r="G279" s="339">
        <v>3685</v>
      </c>
      <c r="H279" s="339">
        <v>3189</v>
      </c>
      <c r="I279" s="339">
        <v>4698</v>
      </c>
      <c r="J279" s="339">
        <v>5342</v>
      </c>
      <c r="K279" s="339">
        <v>1852</v>
      </c>
      <c r="L279" s="339">
        <v>672</v>
      </c>
      <c r="M279" s="339">
        <v>854</v>
      </c>
      <c r="N279" s="340">
        <f t="shared" si="11"/>
        <v>37783</v>
      </c>
      <c r="O279" s="227"/>
      <c r="P279" s="204"/>
      <c r="Q279" s="299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5">
      <c r="A280" s="392" t="s">
        <v>105</v>
      </c>
      <c r="B280" s="339">
        <v>5784</v>
      </c>
      <c r="C280" s="339">
        <v>8321</v>
      </c>
      <c r="D280" s="339">
        <v>6254</v>
      </c>
      <c r="E280" s="339">
        <v>3421</v>
      </c>
      <c r="F280" s="339">
        <v>3012</v>
      </c>
      <c r="G280" s="339">
        <v>6745</v>
      </c>
      <c r="H280" s="339">
        <v>4825</v>
      </c>
      <c r="I280" s="339">
        <v>7989</v>
      </c>
      <c r="J280" s="339">
        <v>9214</v>
      </c>
      <c r="K280" s="339">
        <v>246</v>
      </c>
      <c r="L280" s="339">
        <v>212</v>
      </c>
      <c r="M280" s="339">
        <v>325</v>
      </c>
      <c r="N280" s="340">
        <f t="shared" si="11"/>
        <v>56348</v>
      </c>
      <c r="O280" s="227"/>
      <c r="P280" s="204"/>
      <c r="Q280" s="299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5">
      <c r="A281" s="392" t="s">
        <v>315</v>
      </c>
      <c r="B281" s="339">
        <v>17423</v>
      </c>
      <c r="C281" s="339">
        <v>19204</v>
      </c>
      <c r="D281" s="339">
        <v>11247</v>
      </c>
      <c r="E281" s="339">
        <v>12421</v>
      </c>
      <c r="F281" s="339">
        <v>12998</v>
      </c>
      <c r="G281" s="339">
        <v>13855</v>
      </c>
      <c r="H281" s="339">
        <v>20545</v>
      </c>
      <c r="I281" s="339">
        <v>18547</v>
      </c>
      <c r="J281" s="339">
        <v>27854</v>
      </c>
      <c r="K281" s="339">
        <v>7960</v>
      </c>
      <c r="L281" s="339">
        <v>14021</v>
      </c>
      <c r="M281" s="339">
        <v>18718</v>
      </c>
      <c r="N281" s="340">
        <f t="shared" si="11"/>
        <v>194793</v>
      </c>
      <c r="O281" s="227"/>
      <c r="P281" s="204"/>
      <c r="Q281" s="299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5">
      <c r="A282" s="392" t="s">
        <v>107</v>
      </c>
      <c r="B282" s="339">
        <v>725</v>
      </c>
      <c r="C282" s="339">
        <v>5899</v>
      </c>
      <c r="D282" s="339">
        <v>4215</v>
      </c>
      <c r="E282" s="339">
        <v>4451</v>
      </c>
      <c r="F282" s="339">
        <v>501</v>
      </c>
      <c r="G282" s="339">
        <v>1424</v>
      </c>
      <c r="H282" s="339">
        <v>8324</v>
      </c>
      <c r="I282" s="339">
        <v>605</v>
      </c>
      <c r="J282" s="339">
        <v>3505</v>
      </c>
      <c r="K282" s="339">
        <v>3061</v>
      </c>
      <c r="L282" s="339">
        <v>2424</v>
      </c>
      <c r="M282" s="339">
        <v>1920</v>
      </c>
      <c r="N282" s="340">
        <f t="shared" si="11"/>
        <v>37054</v>
      </c>
      <c r="O282" s="227"/>
      <c r="P282" s="204"/>
      <c r="Q282" s="299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5">
      <c r="A283" s="392" t="s">
        <v>36</v>
      </c>
      <c r="B283" s="339">
        <v>5214</v>
      </c>
      <c r="C283" s="339">
        <v>13021</v>
      </c>
      <c r="D283" s="339">
        <v>6241</v>
      </c>
      <c r="E283" s="339">
        <v>7902</v>
      </c>
      <c r="F283" s="339">
        <v>5324</v>
      </c>
      <c r="G283" s="339">
        <v>5244</v>
      </c>
      <c r="H283" s="339">
        <v>3142</v>
      </c>
      <c r="I283" s="339">
        <v>6785</v>
      </c>
      <c r="J283" s="339">
        <v>4500</v>
      </c>
      <c r="K283" s="339">
        <v>2798</v>
      </c>
      <c r="L283" s="339">
        <v>4998</v>
      </c>
      <c r="M283" s="339">
        <v>3119</v>
      </c>
      <c r="N283" s="340">
        <f t="shared" si="11"/>
        <v>68288</v>
      </c>
      <c r="O283" s="227"/>
      <c r="P283" s="204"/>
      <c r="Q283" s="299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5">
      <c r="A284" s="392" t="s">
        <v>108</v>
      </c>
      <c r="B284" s="339">
        <v>370</v>
      </c>
      <c r="C284" s="339">
        <v>449</v>
      </c>
      <c r="D284" s="339">
        <v>521</v>
      </c>
      <c r="E284" s="339">
        <v>704</v>
      </c>
      <c r="F284" s="339">
        <v>654</v>
      </c>
      <c r="G284" s="339">
        <v>435</v>
      </c>
      <c r="H284" s="339">
        <v>695</v>
      </c>
      <c r="I284" s="339">
        <v>1433</v>
      </c>
      <c r="J284" s="339">
        <v>1547</v>
      </c>
      <c r="K284" s="339">
        <v>2</v>
      </c>
      <c r="L284" s="339" t="s">
        <v>312</v>
      </c>
      <c r="M284" s="339">
        <v>100</v>
      </c>
      <c r="N284" s="340">
        <f t="shared" si="11"/>
        <v>6910</v>
      </c>
      <c r="O284" s="227"/>
      <c r="P284" s="204"/>
      <c r="Q284" s="299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5">
      <c r="A285" s="392" t="s">
        <v>39</v>
      </c>
      <c r="B285" s="393">
        <v>1226087</v>
      </c>
      <c r="C285" s="393">
        <v>1916060</v>
      </c>
      <c r="D285" s="393">
        <v>1270395</v>
      </c>
      <c r="E285" s="393">
        <v>173749</v>
      </c>
      <c r="F285" s="393">
        <v>322375</v>
      </c>
      <c r="G285" s="393">
        <v>1362748</v>
      </c>
      <c r="H285" s="393">
        <v>1264775</v>
      </c>
      <c r="I285" s="393">
        <v>1475451</v>
      </c>
      <c r="J285" s="393">
        <v>1799538</v>
      </c>
      <c r="K285" s="393">
        <v>826770</v>
      </c>
      <c r="L285" s="393">
        <v>1121022</v>
      </c>
      <c r="M285" s="393">
        <v>1226310</v>
      </c>
      <c r="N285" s="394">
        <f t="shared" si="10"/>
        <v>13985280</v>
      </c>
      <c r="O285" s="227"/>
      <c r="P285" s="204"/>
      <c r="Q285" s="299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5">
      <c r="A286" s="392" t="s">
        <v>40</v>
      </c>
      <c r="B286" s="393">
        <v>64377</v>
      </c>
      <c r="C286" s="393">
        <v>93063</v>
      </c>
      <c r="D286" s="393">
        <v>47241</v>
      </c>
      <c r="E286" s="393">
        <v>42366</v>
      </c>
      <c r="F286" s="393">
        <v>110535</v>
      </c>
      <c r="G286" s="393">
        <v>72036</v>
      </c>
      <c r="H286" s="393">
        <v>71664</v>
      </c>
      <c r="I286" s="393">
        <v>63063</v>
      </c>
      <c r="J286" s="393">
        <v>93741</v>
      </c>
      <c r="K286" s="393">
        <v>137268</v>
      </c>
      <c r="L286" s="393">
        <v>132453</v>
      </c>
      <c r="M286" s="393">
        <v>113727</v>
      </c>
      <c r="N286" s="394">
        <f t="shared" si="10"/>
        <v>1041534</v>
      </c>
      <c r="O286" s="227"/>
      <c r="P286" s="204"/>
      <c r="Q286" s="299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5">
      <c r="A287" s="392" t="s">
        <v>41</v>
      </c>
      <c r="B287" s="393">
        <v>2247060</v>
      </c>
      <c r="C287" s="393">
        <v>2175240</v>
      </c>
      <c r="D287" s="393">
        <v>1605241</v>
      </c>
      <c r="E287" s="393">
        <v>2291100</v>
      </c>
      <c r="F287" s="393">
        <v>2528640</v>
      </c>
      <c r="G287" s="393">
        <v>2339340</v>
      </c>
      <c r="H287" s="393">
        <v>2301240</v>
      </c>
      <c r="I287" s="393">
        <v>2347440</v>
      </c>
      <c r="J287" s="393">
        <v>2295240</v>
      </c>
      <c r="K287" s="393">
        <v>2376900</v>
      </c>
      <c r="L287" s="393">
        <v>1482720</v>
      </c>
      <c r="M287" s="393">
        <v>1509720</v>
      </c>
      <c r="N287" s="394">
        <f t="shared" si="10"/>
        <v>25499881</v>
      </c>
      <c r="O287" s="227"/>
      <c r="P287" s="204"/>
      <c r="Q287" s="299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5">
      <c r="A288" s="392" t="s">
        <v>72</v>
      </c>
      <c r="B288" s="393">
        <v>52465</v>
      </c>
      <c r="C288" s="393">
        <v>81935</v>
      </c>
      <c r="D288" s="393">
        <v>31465</v>
      </c>
      <c r="E288" s="393">
        <v>53970</v>
      </c>
      <c r="F288" s="393">
        <v>42140</v>
      </c>
      <c r="G288" s="393">
        <v>92890</v>
      </c>
      <c r="H288" s="393">
        <v>52115</v>
      </c>
      <c r="I288" s="393">
        <v>52850</v>
      </c>
      <c r="J288" s="393">
        <v>35980</v>
      </c>
      <c r="K288" s="393">
        <v>56875</v>
      </c>
      <c r="L288" s="393">
        <v>23800</v>
      </c>
      <c r="M288" s="393">
        <v>39095</v>
      </c>
      <c r="N288" s="394">
        <f t="shared" si="10"/>
        <v>615580</v>
      </c>
      <c r="O288" s="227"/>
      <c r="P288" s="204"/>
      <c r="Q288" s="299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5">
      <c r="A289" s="392" t="s">
        <v>42</v>
      </c>
      <c r="B289" s="393">
        <v>379475</v>
      </c>
      <c r="C289" s="393">
        <v>386005</v>
      </c>
      <c r="D289" s="393">
        <v>235060</v>
      </c>
      <c r="E289" s="393">
        <v>238725</v>
      </c>
      <c r="F289" s="393">
        <v>234920</v>
      </c>
      <c r="G289" s="393">
        <v>157725</v>
      </c>
      <c r="H289" s="393">
        <v>97125</v>
      </c>
      <c r="I289" s="393">
        <v>49270</v>
      </c>
      <c r="J289" s="393">
        <v>74485</v>
      </c>
      <c r="K289" s="393">
        <v>133890</v>
      </c>
      <c r="L289" s="393">
        <v>69145</v>
      </c>
      <c r="M289" s="393">
        <v>111335</v>
      </c>
      <c r="N289" s="394">
        <f t="shared" si="10"/>
        <v>2167160</v>
      </c>
      <c r="O289" s="227"/>
      <c r="P289" s="204"/>
      <c r="Q289" s="299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5">
      <c r="A290" s="392" t="s">
        <v>43</v>
      </c>
      <c r="B290" s="393">
        <v>556200</v>
      </c>
      <c r="C290" s="393">
        <v>1177050</v>
      </c>
      <c r="D290" s="393">
        <v>1272066</v>
      </c>
      <c r="E290" s="393">
        <v>927050</v>
      </c>
      <c r="F290" s="393">
        <v>692700</v>
      </c>
      <c r="G290" s="393">
        <v>921050</v>
      </c>
      <c r="H290" s="393">
        <v>1229900</v>
      </c>
      <c r="I290" s="393">
        <v>710700</v>
      </c>
      <c r="J290" s="393">
        <v>927350</v>
      </c>
      <c r="K290" s="393">
        <v>456550</v>
      </c>
      <c r="L290" s="393">
        <v>426100</v>
      </c>
      <c r="M290" s="393">
        <v>474650</v>
      </c>
      <c r="N290" s="394">
        <f t="shared" si="10"/>
        <v>9771366</v>
      </c>
      <c r="O290" s="227"/>
      <c r="P290" s="204"/>
      <c r="Q290" s="299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5">
      <c r="A291" s="392" t="s">
        <v>73</v>
      </c>
      <c r="B291" s="393">
        <v>74803</v>
      </c>
      <c r="C291" s="393">
        <v>66331</v>
      </c>
      <c r="D291" s="393">
        <v>44526</v>
      </c>
      <c r="E291" s="393">
        <v>48118</v>
      </c>
      <c r="F291" s="393">
        <v>61688</v>
      </c>
      <c r="G291" s="393">
        <v>90013</v>
      </c>
      <c r="H291" s="393">
        <v>109922</v>
      </c>
      <c r="I291" s="393">
        <v>115109</v>
      </c>
      <c r="J291" s="393">
        <v>98389</v>
      </c>
      <c r="K291" s="393">
        <v>120268</v>
      </c>
      <c r="L291" s="393">
        <v>123588</v>
      </c>
      <c r="M291" s="393">
        <v>82272</v>
      </c>
      <c r="N291" s="394">
        <f t="shared" si="10"/>
        <v>1035027</v>
      </c>
      <c r="O291" s="227"/>
      <c r="P291" s="204"/>
      <c r="Q291" s="299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5">
      <c r="A292" s="392" t="s">
        <v>74</v>
      </c>
      <c r="B292" s="393">
        <v>18512</v>
      </c>
      <c r="C292" s="393">
        <v>13136</v>
      </c>
      <c r="D292" s="393">
        <v>3080</v>
      </c>
      <c r="E292" s="393">
        <v>6736</v>
      </c>
      <c r="F292" s="393" t="s">
        <v>312</v>
      </c>
      <c r="G292" s="393">
        <v>4240</v>
      </c>
      <c r="H292" s="393">
        <v>184</v>
      </c>
      <c r="I292" s="393" t="s">
        <v>312</v>
      </c>
      <c r="J292" s="393">
        <v>2456</v>
      </c>
      <c r="K292" s="393">
        <v>872</v>
      </c>
      <c r="L292" s="393">
        <v>2032</v>
      </c>
      <c r="M292" s="393">
        <v>3704</v>
      </c>
      <c r="N292" s="394">
        <f t="shared" si="10"/>
        <v>54952</v>
      </c>
      <c r="O292" s="227"/>
      <c r="P292" s="204"/>
      <c r="Q292" s="299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5">
      <c r="A293" s="392" t="s">
        <v>317</v>
      </c>
      <c r="B293" s="393">
        <v>120527</v>
      </c>
      <c r="C293" s="393">
        <v>43433</v>
      </c>
      <c r="D293" s="393">
        <v>30776</v>
      </c>
      <c r="E293" s="393">
        <v>719</v>
      </c>
      <c r="F293" s="393">
        <v>3318</v>
      </c>
      <c r="G293" s="393">
        <v>400</v>
      </c>
      <c r="H293" s="393">
        <v>1951</v>
      </c>
      <c r="I293" s="393">
        <v>719</v>
      </c>
      <c r="J293" s="393">
        <v>2298</v>
      </c>
      <c r="K293" s="393">
        <v>2331</v>
      </c>
      <c r="L293" s="393">
        <v>19477</v>
      </c>
      <c r="M293" s="393">
        <v>44406</v>
      </c>
      <c r="N293" s="394">
        <f t="shared" si="10"/>
        <v>270355</v>
      </c>
      <c r="O293" s="227"/>
      <c r="P293" s="204"/>
      <c r="Q293" s="299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5">
      <c r="A294" s="392" t="s">
        <v>109</v>
      </c>
      <c r="B294" s="393">
        <v>5998</v>
      </c>
      <c r="C294" s="393">
        <v>4120</v>
      </c>
      <c r="D294" s="393">
        <v>9854</v>
      </c>
      <c r="E294" s="393">
        <v>9214</v>
      </c>
      <c r="F294" s="393">
        <v>6248</v>
      </c>
      <c r="G294" s="393">
        <v>14021</v>
      </c>
      <c r="H294" s="393">
        <v>14998</v>
      </c>
      <c r="I294" s="393">
        <v>8281</v>
      </c>
      <c r="J294" s="393">
        <v>24589</v>
      </c>
      <c r="K294" s="393">
        <v>9882</v>
      </c>
      <c r="L294" s="393">
        <v>3395</v>
      </c>
      <c r="M294" s="393">
        <v>8663</v>
      </c>
      <c r="N294" s="394">
        <f t="shared" ref="N294:N301" si="12">SUM(B294:M294)</f>
        <v>119263</v>
      </c>
      <c r="O294" s="227"/>
      <c r="P294" s="204"/>
      <c r="Q294" s="299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5">
      <c r="A295" s="392" t="s">
        <v>110</v>
      </c>
      <c r="B295" s="393">
        <v>19075</v>
      </c>
      <c r="C295" s="393">
        <v>25340</v>
      </c>
      <c r="D295" s="393">
        <v>27615</v>
      </c>
      <c r="E295" s="393">
        <v>26565</v>
      </c>
      <c r="F295" s="393">
        <v>16870</v>
      </c>
      <c r="G295" s="393">
        <v>31850</v>
      </c>
      <c r="H295" s="393">
        <v>22050</v>
      </c>
      <c r="I295" s="393">
        <v>29435</v>
      </c>
      <c r="J295" s="393">
        <v>133735</v>
      </c>
      <c r="K295" s="393">
        <v>32725</v>
      </c>
      <c r="L295" s="393">
        <v>38710</v>
      </c>
      <c r="M295" s="393">
        <v>34125</v>
      </c>
      <c r="N295" s="394">
        <f t="shared" si="12"/>
        <v>438095</v>
      </c>
      <c r="O295" s="227"/>
      <c r="P295" s="204"/>
      <c r="Q295" s="299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5">
      <c r="A296" s="392" t="s">
        <v>111</v>
      </c>
      <c r="B296" s="393">
        <v>12820</v>
      </c>
      <c r="C296" s="393">
        <v>7560</v>
      </c>
      <c r="D296" s="393">
        <v>17860</v>
      </c>
      <c r="E296" s="393">
        <v>1800</v>
      </c>
      <c r="F296" s="393">
        <v>1340</v>
      </c>
      <c r="G296" s="393">
        <v>20200</v>
      </c>
      <c r="H296" s="393">
        <v>44200</v>
      </c>
      <c r="I296" s="393">
        <v>18420</v>
      </c>
      <c r="J296" s="393">
        <v>1180</v>
      </c>
      <c r="K296" s="393">
        <v>51700</v>
      </c>
      <c r="L296" s="393">
        <v>71200</v>
      </c>
      <c r="M296" s="393">
        <v>30580</v>
      </c>
      <c r="N296" s="394">
        <f t="shared" si="12"/>
        <v>278860</v>
      </c>
      <c r="O296" s="227"/>
      <c r="P296" s="204"/>
      <c r="Q296" s="299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5">
      <c r="A297" s="392" t="s">
        <v>112</v>
      </c>
      <c r="B297" s="393">
        <v>5694</v>
      </c>
      <c r="C297" s="393">
        <v>2394</v>
      </c>
      <c r="D297" s="393">
        <v>2322</v>
      </c>
      <c r="E297" s="393">
        <v>3267</v>
      </c>
      <c r="F297" s="393">
        <v>2994</v>
      </c>
      <c r="G297" s="393">
        <v>5967</v>
      </c>
      <c r="H297" s="393">
        <v>2853</v>
      </c>
      <c r="I297" s="393">
        <v>4620</v>
      </c>
      <c r="J297" s="393">
        <v>2262</v>
      </c>
      <c r="K297" s="393">
        <v>3054</v>
      </c>
      <c r="L297" s="393">
        <v>2718</v>
      </c>
      <c r="M297" s="393">
        <v>2661</v>
      </c>
      <c r="N297" s="394">
        <f t="shared" si="12"/>
        <v>40806</v>
      </c>
      <c r="O297" s="227"/>
      <c r="P297" s="204"/>
      <c r="Q297" s="299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5">
      <c r="A298" s="392" t="s">
        <v>113</v>
      </c>
      <c r="B298" s="393">
        <v>2416</v>
      </c>
      <c r="C298" s="393">
        <v>328</v>
      </c>
      <c r="D298" s="393">
        <v>15368</v>
      </c>
      <c r="E298" s="393">
        <v>33264</v>
      </c>
      <c r="F298" s="393">
        <v>12160</v>
      </c>
      <c r="G298" s="393">
        <v>340712</v>
      </c>
      <c r="H298" s="393">
        <v>439176</v>
      </c>
      <c r="I298" s="393">
        <v>132376</v>
      </c>
      <c r="J298" s="393">
        <v>95160</v>
      </c>
      <c r="K298" s="393">
        <v>58720</v>
      </c>
      <c r="L298" s="393">
        <v>28344</v>
      </c>
      <c r="M298" s="393">
        <v>1056</v>
      </c>
      <c r="N298" s="394">
        <f t="shared" si="12"/>
        <v>1159080</v>
      </c>
      <c r="O298" s="227"/>
      <c r="P298" s="204"/>
      <c r="Q298" s="299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5">
      <c r="A299" s="392" t="s">
        <v>114</v>
      </c>
      <c r="B299" s="393">
        <v>667800</v>
      </c>
      <c r="C299" s="393">
        <v>1182750</v>
      </c>
      <c r="D299" s="393">
        <v>902100</v>
      </c>
      <c r="E299" s="393">
        <v>765300</v>
      </c>
      <c r="F299" s="393">
        <v>1065300</v>
      </c>
      <c r="G299" s="393">
        <v>1031850</v>
      </c>
      <c r="H299" s="393">
        <v>518400</v>
      </c>
      <c r="I299" s="393">
        <v>584100</v>
      </c>
      <c r="J299" s="393">
        <v>1182750</v>
      </c>
      <c r="K299" s="393">
        <v>367800</v>
      </c>
      <c r="L299" s="393">
        <v>532200</v>
      </c>
      <c r="M299" s="393">
        <v>936750</v>
      </c>
      <c r="N299" s="394">
        <f t="shared" si="12"/>
        <v>9737100</v>
      </c>
      <c r="O299" s="227"/>
      <c r="P299" s="204"/>
      <c r="Q299" s="299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4.5" customHeight="1" x14ac:dyDescent="0.45">
      <c r="A300" s="392" t="s">
        <v>115</v>
      </c>
      <c r="B300" s="393">
        <v>70</v>
      </c>
      <c r="C300" s="393">
        <v>20</v>
      </c>
      <c r="D300" s="393">
        <v>25</v>
      </c>
      <c r="E300" s="393" t="s">
        <v>312</v>
      </c>
      <c r="F300" s="393">
        <v>13</v>
      </c>
      <c r="G300" s="393">
        <v>73</v>
      </c>
      <c r="H300" s="393">
        <v>458</v>
      </c>
      <c r="I300" s="393">
        <v>692</v>
      </c>
      <c r="J300" s="393">
        <v>825</v>
      </c>
      <c r="K300" s="393">
        <v>3316</v>
      </c>
      <c r="L300" s="393">
        <v>1361</v>
      </c>
      <c r="M300" s="393">
        <v>572</v>
      </c>
      <c r="N300" s="394">
        <f t="shared" si="12"/>
        <v>7425</v>
      </c>
      <c r="O300" s="227"/>
      <c r="P300" s="204"/>
      <c r="Q300" s="299"/>
      <c r="R300" s="180"/>
      <c r="S300" s="180"/>
      <c r="T300" s="180"/>
      <c r="U300" s="181"/>
      <c r="V300" s="181"/>
      <c r="W300" s="181"/>
      <c r="X300" s="182"/>
      <c r="Y300" s="182"/>
      <c r="Z300" s="182"/>
      <c r="AA300" s="181"/>
      <c r="AB300" s="165"/>
      <c r="AC300" s="165"/>
      <c r="AD300" s="165"/>
      <c r="AE300" s="165"/>
      <c r="AF300" s="165"/>
      <c r="AG300" s="165"/>
    </row>
    <row r="301" spans="1:33" ht="34.5" customHeight="1" x14ac:dyDescent="0.45">
      <c r="A301" s="392" t="s">
        <v>116</v>
      </c>
      <c r="B301" s="393">
        <v>74970</v>
      </c>
      <c r="C301" s="393">
        <v>153615</v>
      </c>
      <c r="D301" s="393">
        <v>379715</v>
      </c>
      <c r="E301" s="393">
        <v>109500</v>
      </c>
      <c r="F301" s="393">
        <v>111315</v>
      </c>
      <c r="G301" s="393">
        <v>142815</v>
      </c>
      <c r="H301" s="393">
        <v>125970</v>
      </c>
      <c r="I301" s="393">
        <v>508125</v>
      </c>
      <c r="J301" s="393">
        <v>201810</v>
      </c>
      <c r="K301" s="393">
        <v>85230</v>
      </c>
      <c r="L301" s="393">
        <v>70305</v>
      </c>
      <c r="M301" s="393">
        <v>47040</v>
      </c>
      <c r="N301" s="394">
        <f t="shared" si="12"/>
        <v>2010410</v>
      </c>
      <c r="O301" s="227"/>
      <c r="P301" s="204"/>
      <c r="Q301" s="299"/>
      <c r="R301" s="180"/>
      <c r="S301" s="180"/>
      <c r="T301" s="180"/>
      <c r="U301" s="181"/>
      <c r="V301" s="181"/>
      <c r="W301" s="181"/>
      <c r="X301" s="182"/>
      <c r="Y301" s="182"/>
      <c r="Z301" s="182"/>
      <c r="AA301" s="181"/>
      <c r="AB301" s="165"/>
      <c r="AC301" s="165"/>
      <c r="AD301" s="165"/>
      <c r="AE301" s="165"/>
      <c r="AF301" s="165"/>
      <c r="AG301" s="165"/>
    </row>
    <row r="302" spans="1:33" ht="34.5" customHeight="1" x14ac:dyDescent="0.45">
      <c r="A302" s="392" t="s">
        <v>45</v>
      </c>
      <c r="B302" s="393">
        <v>1967392</v>
      </c>
      <c r="C302" s="393">
        <v>2235248</v>
      </c>
      <c r="D302" s="393">
        <v>2279939</v>
      </c>
      <c r="E302" s="393">
        <v>2529269</v>
      </c>
      <c r="F302" s="393">
        <v>2461295</v>
      </c>
      <c r="G302" s="393">
        <v>2547089</v>
      </c>
      <c r="H302" s="393">
        <v>2573753</v>
      </c>
      <c r="I302" s="393">
        <v>2595001</v>
      </c>
      <c r="J302" s="393">
        <v>2189879</v>
      </c>
      <c r="K302" s="393">
        <v>2200394</v>
      </c>
      <c r="L302" s="393">
        <v>1872069</v>
      </c>
      <c r="M302" s="393">
        <v>2389112</v>
      </c>
      <c r="N302" s="394">
        <f t="shared" si="9"/>
        <v>27840440</v>
      </c>
      <c r="O302" s="227"/>
      <c r="P302" s="204"/>
      <c r="Q302" s="299"/>
      <c r="R302" s="180"/>
      <c r="S302" s="180"/>
      <c r="T302" s="180"/>
      <c r="U302" s="181"/>
      <c r="V302" s="181"/>
      <c r="W302" s="181"/>
      <c r="X302" s="182"/>
      <c r="Y302" s="182"/>
      <c r="Z302" s="182"/>
      <c r="AA302" s="181"/>
      <c r="AB302" s="165"/>
      <c r="AC302" s="165"/>
      <c r="AD302" s="165"/>
      <c r="AE302" s="165"/>
      <c r="AF302" s="165"/>
      <c r="AG302" s="165"/>
    </row>
    <row r="303" spans="1:33" ht="34.5" customHeight="1" x14ac:dyDescent="0.45">
      <c r="A303" s="392" t="s">
        <v>75</v>
      </c>
      <c r="B303" s="393">
        <v>1368126</v>
      </c>
      <c r="C303" s="393">
        <v>1472301</v>
      </c>
      <c r="D303" s="393">
        <v>1787166</v>
      </c>
      <c r="E303" s="393">
        <v>3379266</v>
      </c>
      <c r="F303" s="393">
        <v>3079296</v>
      </c>
      <c r="G303" s="393">
        <v>2028735</v>
      </c>
      <c r="H303" s="393">
        <v>2268441</v>
      </c>
      <c r="I303" s="393">
        <v>2325726</v>
      </c>
      <c r="J303" s="393">
        <v>1892205</v>
      </c>
      <c r="K303" s="393">
        <v>1280331</v>
      </c>
      <c r="L303" s="393">
        <v>1193040</v>
      </c>
      <c r="M303" s="393">
        <v>1636425</v>
      </c>
      <c r="N303" s="394">
        <f t="shared" si="9"/>
        <v>23711058</v>
      </c>
      <c r="O303" s="227"/>
      <c r="P303" s="204"/>
      <c r="Q303" s="299"/>
      <c r="R303" s="180"/>
      <c r="S303" s="180"/>
      <c r="T303" s="180"/>
      <c r="U303" s="181"/>
      <c r="V303" s="181"/>
      <c r="W303" s="181"/>
      <c r="X303" s="182"/>
      <c r="Y303" s="182"/>
      <c r="Z303" s="182"/>
      <c r="AA303" s="181"/>
      <c r="AB303" s="165"/>
      <c r="AC303" s="165"/>
      <c r="AD303" s="165"/>
      <c r="AE303" s="165"/>
      <c r="AF303" s="165"/>
      <c r="AG303" s="165"/>
    </row>
    <row r="304" spans="1:33" ht="33.75" customHeight="1" thickBot="1" x14ac:dyDescent="0.5">
      <c r="A304" s="395" t="s">
        <v>46</v>
      </c>
      <c r="B304" s="351">
        <f t="shared" ref="B304:M304" si="13">SUM(B242:B303)</f>
        <v>12209310</v>
      </c>
      <c r="C304" s="351">
        <f t="shared" si="13"/>
        <v>14677061</v>
      </c>
      <c r="D304" s="351">
        <f t="shared" si="13"/>
        <v>13974996</v>
      </c>
      <c r="E304" s="351">
        <f t="shared" si="13"/>
        <v>16591784</v>
      </c>
      <c r="F304" s="351">
        <f t="shared" si="13"/>
        <v>16044692</v>
      </c>
      <c r="G304" s="351">
        <f t="shared" si="13"/>
        <v>15270760</v>
      </c>
      <c r="H304" s="351">
        <f t="shared" si="13"/>
        <v>14813697</v>
      </c>
      <c r="I304" s="351">
        <f t="shared" si="13"/>
        <v>15423028</v>
      </c>
      <c r="J304" s="351">
        <f t="shared" si="13"/>
        <v>15685087</v>
      </c>
      <c r="K304" s="351">
        <f t="shared" si="13"/>
        <v>11640998</v>
      </c>
      <c r="L304" s="351">
        <f t="shared" si="13"/>
        <v>10390441</v>
      </c>
      <c r="M304" s="351">
        <f t="shared" si="13"/>
        <v>11445182</v>
      </c>
      <c r="N304" s="352">
        <f>SUM(N242:N303)</f>
        <v>168167036</v>
      </c>
      <c r="O304" s="227"/>
      <c r="P304" s="204"/>
      <c r="Q304" s="299"/>
      <c r="R304" s="180"/>
      <c r="S304" s="180"/>
      <c r="T304" s="180"/>
      <c r="U304" s="171"/>
      <c r="V304" s="171"/>
      <c r="W304" s="171"/>
      <c r="X304" s="173"/>
      <c r="Y304" s="173"/>
      <c r="Z304" s="173"/>
      <c r="AA304" s="313"/>
    </row>
    <row r="305" spans="1:30" s="166" customFormat="1" ht="31.5" x14ac:dyDescent="0.5">
      <c r="A305" s="436" t="s">
        <v>318</v>
      </c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308"/>
      <c r="P305" s="204"/>
      <c r="Q305" s="185"/>
      <c r="R305" s="186"/>
      <c r="S305" s="186"/>
      <c r="T305" s="186"/>
      <c r="U305" s="185"/>
      <c r="V305" s="185"/>
      <c r="W305" s="185"/>
      <c r="X305" s="187"/>
      <c r="Y305" s="187"/>
      <c r="Z305" s="187"/>
      <c r="AA305" s="317"/>
      <c r="AB305" s="202"/>
      <c r="AC305" s="202"/>
      <c r="AD305" s="150"/>
    </row>
    <row r="306" spans="1:30" s="166" customFormat="1" ht="31.5" x14ac:dyDescent="0.5">
      <c r="A306" s="436" t="s">
        <v>319</v>
      </c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308"/>
      <c r="P306" s="204"/>
      <c r="Q306" s="185"/>
      <c r="R306" s="186"/>
      <c r="S306" s="186"/>
      <c r="T306" s="186"/>
      <c r="U306" s="185"/>
      <c r="V306" s="185"/>
      <c r="W306" s="185"/>
      <c r="X306" s="187"/>
      <c r="Y306" s="187"/>
      <c r="Z306" s="187"/>
      <c r="AA306" s="317"/>
      <c r="AB306" s="202"/>
      <c r="AC306" s="202"/>
      <c r="AD306" s="150"/>
    </row>
    <row r="307" spans="1:30" s="166" customFormat="1" ht="31.5" x14ac:dyDescent="0.5">
      <c r="A307" s="436" t="s">
        <v>320</v>
      </c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308"/>
      <c r="P307" s="204"/>
      <c r="Q307" s="185"/>
      <c r="R307" s="186"/>
      <c r="S307" s="186"/>
      <c r="T307" s="186"/>
      <c r="U307" s="185"/>
      <c r="V307" s="185"/>
      <c r="W307" s="185"/>
      <c r="X307" s="187"/>
      <c r="Y307" s="187"/>
      <c r="Z307" s="187"/>
      <c r="AA307" s="317"/>
      <c r="AB307" s="202"/>
      <c r="AC307" s="202"/>
      <c r="AD307" s="150"/>
    </row>
    <row r="308" spans="1:30" customFormat="1" x14ac:dyDescent="0.4">
      <c r="A308" s="177"/>
      <c r="B308" s="174"/>
      <c r="C308" s="174"/>
      <c r="D308" s="174"/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312"/>
      <c r="P308" s="204"/>
      <c r="Q308" s="185"/>
      <c r="R308" s="183"/>
      <c r="S308" s="183"/>
      <c r="T308" s="183"/>
      <c r="U308" s="175"/>
      <c r="V308" s="175"/>
      <c r="W308" s="175"/>
      <c r="X308" s="184"/>
      <c r="Y308" s="184"/>
      <c r="Z308" s="184"/>
      <c r="AA308" s="316"/>
      <c r="AB308" s="199"/>
      <c r="AC308" s="200"/>
      <c r="AD308" s="149"/>
    </row>
    <row r="309" spans="1:30" x14ac:dyDescent="0.4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308"/>
      <c r="P309" s="309"/>
      <c r="Q309" s="299"/>
      <c r="R309" s="172"/>
      <c r="S309" s="172"/>
      <c r="T309" s="172"/>
      <c r="U309" s="171"/>
      <c r="V309" s="171"/>
      <c r="W309" s="171"/>
      <c r="X309" s="173"/>
      <c r="Y309" s="173"/>
      <c r="Z309" s="173"/>
      <c r="AA309" s="313"/>
    </row>
    <row r="310" spans="1:30" x14ac:dyDescent="0.4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308"/>
      <c r="P310" s="309"/>
      <c r="Q310" s="205"/>
      <c r="R310" s="172"/>
      <c r="S310" s="172"/>
    </row>
    <row r="311" spans="1:30" x14ac:dyDescent="0.4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308"/>
      <c r="P311" s="309"/>
      <c r="Q311" s="205"/>
      <c r="R311" s="172"/>
      <c r="S311" s="172"/>
    </row>
    <row r="312" spans="1:30" x14ac:dyDescent="0.4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308"/>
      <c r="P312" s="309"/>
      <c r="Q312" s="205"/>
      <c r="R312" s="172"/>
      <c r="S312" s="172"/>
    </row>
    <row r="313" spans="1:30" x14ac:dyDescent="0.4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308"/>
      <c r="P313" s="309"/>
      <c r="Q313" s="205"/>
      <c r="R313" s="172"/>
      <c r="S313" s="172"/>
    </row>
    <row r="314" spans="1:30" x14ac:dyDescent="0.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308"/>
      <c r="P314" s="309"/>
      <c r="Q314" s="205"/>
      <c r="R314" s="172"/>
      <c r="S314" s="172"/>
    </row>
    <row r="315" spans="1:30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308"/>
      <c r="P315" s="309"/>
      <c r="Q315" s="205"/>
      <c r="R315" s="172"/>
      <c r="S315" s="172"/>
    </row>
    <row r="316" spans="1:30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308"/>
      <c r="P316" s="309"/>
      <c r="Q316" s="205"/>
      <c r="R316" s="172"/>
      <c r="S316" s="172"/>
    </row>
    <row r="317" spans="1:30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308"/>
      <c r="P317" s="309"/>
      <c r="Q317" s="205"/>
      <c r="R317" s="172"/>
      <c r="S317" s="172"/>
    </row>
    <row r="318" spans="1:30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308"/>
      <c r="P318" s="309"/>
      <c r="Q318" s="205"/>
      <c r="R318" s="172"/>
      <c r="S318" s="172"/>
    </row>
    <row r="319" spans="1:30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308"/>
      <c r="P319" s="309"/>
      <c r="Q319" s="205"/>
      <c r="R319" s="172"/>
      <c r="S319" s="172"/>
    </row>
    <row r="320" spans="1:30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308"/>
      <c r="P320" s="309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308"/>
      <c r="P321" s="309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308"/>
      <c r="P322" s="309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308"/>
      <c r="P323" s="309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308"/>
      <c r="P324" s="309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308"/>
      <c r="P325" s="309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308"/>
      <c r="P326" s="309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308"/>
      <c r="P327" s="309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308"/>
      <c r="P328" s="309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308"/>
      <c r="P329" s="309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308"/>
      <c r="P330" s="309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308"/>
      <c r="P331" s="309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308"/>
      <c r="P332" s="309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308"/>
      <c r="P333" s="309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308"/>
      <c r="P334" s="309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308"/>
      <c r="P335" s="309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308"/>
      <c r="P336" s="309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308"/>
      <c r="P337" s="309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308"/>
      <c r="P338" s="309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308"/>
      <c r="P339" s="309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308"/>
      <c r="P340" s="309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308"/>
      <c r="P341" s="309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308"/>
      <c r="P342" s="309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308"/>
      <c r="P343" s="309"/>
      <c r="Q343" s="205"/>
      <c r="R343" s="172"/>
      <c r="S343" s="172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308"/>
      <c r="P344" s="309"/>
      <c r="Q344" s="205"/>
      <c r="R344" s="172"/>
      <c r="S344" s="172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308"/>
      <c r="P345" s="309"/>
      <c r="Q345" s="205"/>
      <c r="R345" s="172"/>
      <c r="S345" s="172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308"/>
      <c r="P346" s="309"/>
      <c r="Q346" s="205"/>
      <c r="R346" s="172"/>
      <c r="S346" s="172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</row>
    <row r="353" spans="1:14" x14ac:dyDescent="0.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</row>
    <row r="354" spans="1:14" x14ac:dyDescent="0.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</row>
    <row r="355" spans="1:14" x14ac:dyDescent="0.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</row>
    <row r="356" spans="1:14" x14ac:dyDescent="0.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</row>
  </sheetData>
  <mergeCells count="10">
    <mergeCell ref="A163:N163"/>
    <mergeCell ref="A164:N164"/>
    <mergeCell ref="A237:N237"/>
    <mergeCell ref="A238:N238"/>
    <mergeCell ref="A8:N8"/>
    <mergeCell ref="A9:N9"/>
    <mergeCell ref="A88:N88"/>
    <mergeCell ref="A89:N89"/>
    <mergeCell ref="G157:N158"/>
    <mergeCell ref="A158:F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B19FC-90FE-49F8-8BF6-3A03006780A1}">
  <dimension ref="A1:AH536"/>
  <sheetViews>
    <sheetView tabSelected="1" topLeftCell="A39" zoomScale="50" zoomScaleNormal="50" workbookViewId="0">
      <selection activeCell="R46" sqref="R46"/>
    </sheetView>
  </sheetViews>
  <sheetFormatPr baseColWidth="10" defaultColWidth="11.42578125" defaultRowHeight="12.75" x14ac:dyDescent="0.2"/>
  <cols>
    <col min="1" max="1" width="21.7109375" style="152" customWidth="1"/>
    <col min="2" max="2" width="19.42578125" style="152" customWidth="1"/>
    <col min="3" max="3" width="20.5703125" style="152" customWidth="1"/>
    <col min="4" max="4" width="18.85546875" style="152" customWidth="1"/>
    <col min="5" max="6" width="20" style="152" bestFit="1" customWidth="1"/>
    <col min="7" max="8" width="19.140625" style="152" customWidth="1"/>
    <col min="9" max="9" width="19.5703125" style="152" bestFit="1" customWidth="1"/>
    <col min="10" max="11" width="18.5703125" style="152" customWidth="1"/>
    <col min="12" max="12" width="19.5703125" style="152" customWidth="1"/>
    <col min="13" max="13" width="24.85546875" style="152" customWidth="1"/>
    <col min="14" max="14" width="24.140625" style="152" customWidth="1"/>
    <col min="15" max="15" width="3.7109375" style="171" customWidth="1"/>
    <col min="16" max="16" width="4.28515625" style="171" customWidth="1"/>
    <col min="17" max="17" width="24.7109375" style="171" customWidth="1"/>
    <col min="18" max="18" width="20.28515625" style="171" customWidth="1"/>
    <col min="19" max="34" width="11.42578125" style="171"/>
    <col min="35" max="16384" width="11.42578125" style="152"/>
  </cols>
  <sheetData>
    <row r="1" spans="1:14" s="171" customFormat="1" x14ac:dyDescent="0.2"/>
    <row r="2" spans="1:14" s="171" customFormat="1" x14ac:dyDescent="0.2"/>
    <row r="3" spans="1:14" s="171" customFormat="1" x14ac:dyDescent="0.2"/>
    <row r="4" spans="1:14" s="171" customFormat="1" x14ac:dyDescent="0.2"/>
    <row r="5" spans="1:14" s="171" customFormat="1" x14ac:dyDescent="0.2"/>
    <row r="6" spans="1:14" s="171" customFormat="1" x14ac:dyDescent="0.2"/>
    <row r="7" spans="1:14" s="171" customFormat="1" x14ac:dyDescent="0.2"/>
    <row r="8" spans="1:14" s="171" customFormat="1" x14ac:dyDescent="0.2"/>
    <row r="9" spans="1:14" s="171" customFormat="1" x14ac:dyDescent="0.2"/>
    <row r="10" spans="1:14" ht="22.5" customHeight="1" x14ac:dyDescent="0.2">
      <c r="A10" s="438"/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</row>
    <row r="11" spans="1:14" ht="18" customHeight="1" x14ac:dyDescent="0.35">
      <c r="A11" s="439"/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40"/>
    </row>
    <row r="12" spans="1:14" ht="15.75" customHeight="1" x14ac:dyDescent="0.35">
      <c r="A12" s="439"/>
      <c r="B12" s="439"/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40"/>
    </row>
    <row r="13" spans="1:14" ht="36.75" customHeight="1" x14ac:dyDescent="0.5">
      <c r="A13" s="487" t="s">
        <v>324</v>
      </c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</row>
    <row r="14" spans="1:14" ht="28.5" x14ac:dyDescent="0.45">
      <c r="A14" s="493" t="s">
        <v>99</v>
      </c>
      <c r="B14" s="493"/>
      <c r="C14" s="493"/>
      <c r="D14" s="493"/>
      <c r="E14" s="493"/>
      <c r="F14" s="493"/>
      <c r="G14" s="493"/>
      <c r="H14" s="493"/>
      <c r="I14" s="493"/>
      <c r="J14" s="493"/>
      <c r="K14" s="493"/>
      <c r="L14" s="493"/>
      <c r="M14" s="493"/>
      <c r="N14" s="493"/>
    </row>
    <row r="15" spans="1:14" ht="26.25" x14ac:dyDescent="0.4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</row>
    <row r="16" spans="1:14" ht="19.5" thickBot="1" x14ac:dyDescent="0.35">
      <c r="A16" s="418"/>
      <c r="B16" s="418"/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</row>
    <row r="17" spans="1:34" s="158" customFormat="1" ht="31.5" customHeight="1" x14ac:dyDescent="0.35">
      <c r="A17" s="196" t="s">
        <v>1</v>
      </c>
      <c r="B17" s="197" t="s">
        <v>2</v>
      </c>
      <c r="C17" s="197" t="s">
        <v>3</v>
      </c>
      <c r="D17" s="197" t="s">
        <v>4</v>
      </c>
      <c r="E17" s="197" t="s">
        <v>5</v>
      </c>
      <c r="F17" s="197" t="s">
        <v>6</v>
      </c>
      <c r="G17" s="197" t="s">
        <v>7</v>
      </c>
      <c r="H17" s="197" t="s">
        <v>8</v>
      </c>
      <c r="I17" s="197" t="s">
        <v>9</v>
      </c>
      <c r="J17" s="197" t="s">
        <v>10</v>
      </c>
      <c r="K17" s="197" t="s">
        <v>11</v>
      </c>
      <c r="L17" s="197" t="s">
        <v>12</v>
      </c>
      <c r="M17" s="197" t="s">
        <v>13</v>
      </c>
      <c r="N17" s="198" t="s">
        <v>14</v>
      </c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</row>
    <row r="18" spans="1:34" s="158" customFormat="1" ht="33.75" customHeight="1" x14ac:dyDescent="0.35">
      <c r="A18" s="441" t="s">
        <v>60</v>
      </c>
      <c r="B18" s="5">
        <v>518938</v>
      </c>
      <c r="C18" s="5">
        <v>205968</v>
      </c>
      <c r="D18" s="5">
        <v>21545</v>
      </c>
      <c r="E18" s="5">
        <v>258785</v>
      </c>
      <c r="F18" s="5">
        <v>326890</v>
      </c>
      <c r="G18" s="5">
        <v>284352</v>
      </c>
      <c r="H18" s="5">
        <v>296858</v>
      </c>
      <c r="I18" s="5">
        <v>200122</v>
      </c>
      <c r="J18" s="5">
        <v>82283</v>
      </c>
      <c r="K18" s="5">
        <v>10640</v>
      </c>
      <c r="L18" s="5">
        <v>85851</v>
      </c>
      <c r="M18" s="442">
        <v>458446.39999999991</v>
      </c>
      <c r="N18" s="6">
        <f>SUM(B18:M18)</f>
        <v>2750678.4</v>
      </c>
      <c r="O18" s="188"/>
      <c r="P18" s="188"/>
      <c r="Q18" s="443"/>
      <c r="R18" s="443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</row>
    <row r="19" spans="1:34" s="158" customFormat="1" ht="33.75" customHeight="1" x14ac:dyDescent="0.35">
      <c r="A19" s="441" t="s">
        <v>61</v>
      </c>
      <c r="B19" s="5">
        <v>28321</v>
      </c>
      <c r="C19" s="5">
        <v>23533</v>
      </c>
      <c r="D19" s="5">
        <v>30055</v>
      </c>
      <c r="E19" s="5">
        <v>44521</v>
      </c>
      <c r="F19" s="5">
        <v>81459</v>
      </c>
      <c r="G19" s="5">
        <v>64251</v>
      </c>
      <c r="H19" s="5">
        <v>47835</v>
      </c>
      <c r="I19" s="5">
        <v>29806</v>
      </c>
      <c r="J19" s="5">
        <v>27135</v>
      </c>
      <c r="K19" s="5">
        <v>26607</v>
      </c>
      <c r="L19" s="5">
        <v>18679</v>
      </c>
      <c r="M19" s="442">
        <v>30398.544000000053</v>
      </c>
      <c r="N19" s="6">
        <f t="shared" ref="N19:N79" si="0">SUM(B19:M19)</f>
        <v>452600.54400000005</v>
      </c>
      <c r="O19" s="188"/>
      <c r="P19" s="188"/>
      <c r="Q19" s="443"/>
      <c r="R19" s="443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</row>
    <row r="20" spans="1:34" s="158" customFormat="1" ht="33.75" customHeight="1" x14ac:dyDescent="0.35">
      <c r="A20" s="441" t="s">
        <v>15</v>
      </c>
      <c r="B20" s="5">
        <v>112</v>
      </c>
      <c r="C20" s="5">
        <v>75</v>
      </c>
      <c r="D20" s="5">
        <v>56</v>
      </c>
      <c r="E20" s="5">
        <v>245</v>
      </c>
      <c r="F20" s="5">
        <v>379</v>
      </c>
      <c r="G20" s="5">
        <v>0</v>
      </c>
      <c r="H20" s="5">
        <v>0</v>
      </c>
      <c r="I20" s="5">
        <v>0</v>
      </c>
      <c r="J20" s="5">
        <v>125</v>
      </c>
      <c r="K20" s="5">
        <v>0</v>
      </c>
      <c r="L20" s="5">
        <v>0</v>
      </c>
      <c r="M20" s="442">
        <v>85</v>
      </c>
      <c r="N20" s="6">
        <f t="shared" si="0"/>
        <v>1077</v>
      </c>
      <c r="O20" s="188"/>
      <c r="P20" s="188"/>
      <c r="Q20" s="443"/>
      <c r="R20" s="443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</row>
    <row r="21" spans="1:34" s="158" customFormat="1" ht="33.75" customHeight="1" x14ac:dyDescent="0.35">
      <c r="A21" s="441" t="s">
        <v>16</v>
      </c>
      <c r="B21" s="5">
        <v>599</v>
      </c>
      <c r="C21" s="5">
        <v>721</v>
      </c>
      <c r="D21" s="5">
        <v>265</v>
      </c>
      <c r="E21" s="5">
        <v>458</v>
      </c>
      <c r="F21" s="5">
        <v>1468.1</v>
      </c>
      <c r="G21" s="5">
        <v>25132</v>
      </c>
      <c r="H21" s="5">
        <v>9298</v>
      </c>
      <c r="I21" s="5">
        <v>1538</v>
      </c>
      <c r="J21" s="5">
        <v>1068</v>
      </c>
      <c r="K21" s="5">
        <v>1337</v>
      </c>
      <c r="L21" s="5">
        <v>2021</v>
      </c>
      <c r="M21" s="442">
        <v>439.05099999999948</v>
      </c>
      <c r="N21" s="6">
        <f t="shared" si="0"/>
        <v>44344.150999999998</v>
      </c>
      <c r="O21" s="188"/>
      <c r="P21" s="188"/>
      <c r="Q21" s="443"/>
      <c r="R21" s="443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</row>
    <row r="22" spans="1:34" s="158" customFormat="1" ht="33.75" customHeight="1" x14ac:dyDescent="0.35">
      <c r="A22" s="441" t="s">
        <v>62</v>
      </c>
      <c r="B22" s="5">
        <v>4621</v>
      </c>
      <c r="C22" s="5">
        <v>5998</v>
      </c>
      <c r="D22" s="5">
        <v>5642</v>
      </c>
      <c r="E22" s="5">
        <v>4580</v>
      </c>
      <c r="F22" s="5">
        <v>7120.7300000000005</v>
      </c>
      <c r="G22" s="5">
        <v>2708</v>
      </c>
      <c r="H22" s="5">
        <v>5152</v>
      </c>
      <c r="I22" s="5">
        <v>3266</v>
      </c>
      <c r="J22" s="5">
        <v>7943</v>
      </c>
      <c r="K22" s="5">
        <v>5538</v>
      </c>
      <c r="L22" s="5">
        <v>1052</v>
      </c>
      <c r="M22" s="442">
        <v>1340.5182499999937</v>
      </c>
      <c r="N22" s="6">
        <f t="shared" si="0"/>
        <v>54961.24824999999</v>
      </c>
      <c r="O22" s="188"/>
      <c r="P22" s="188"/>
      <c r="Q22" s="443"/>
      <c r="R22" s="443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</row>
    <row r="23" spans="1:34" s="158" customFormat="1" ht="33.75" customHeight="1" x14ac:dyDescent="0.35">
      <c r="A23" s="441" t="s">
        <v>63</v>
      </c>
      <c r="B23" s="5">
        <v>14522</v>
      </c>
      <c r="C23" s="5">
        <v>4215</v>
      </c>
      <c r="D23" s="5">
        <v>2854</v>
      </c>
      <c r="E23" s="5">
        <v>13545</v>
      </c>
      <c r="F23" s="5">
        <v>5451</v>
      </c>
      <c r="G23" s="5">
        <v>8661</v>
      </c>
      <c r="H23" s="5">
        <v>2271</v>
      </c>
      <c r="I23" s="5">
        <v>3409</v>
      </c>
      <c r="J23" s="5">
        <v>8081</v>
      </c>
      <c r="K23" s="5">
        <v>14983</v>
      </c>
      <c r="L23" s="5">
        <v>136187</v>
      </c>
      <c r="M23" s="444">
        <v>70679.070000000007</v>
      </c>
      <c r="N23" s="6">
        <f t="shared" si="0"/>
        <v>284858.07</v>
      </c>
      <c r="O23" s="188"/>
      <c r="P23" s="188"/>
      <c r="Q23" s="443"/>
      <c r="R23" s="443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</row>
    <row r="24" spans="1:34" s="158" customFormat="1" ht="33.75" customHeight="1" x14ac:dyDescent="0.35">
      <c r="A24" s="441" t="s">
        <v>17</v>
      </c>
      <c r="B24" s="5">
        <v>32105</v>
      </c>
      <c r="C24" s="5">
        <v>4012</v>
      </c>
      <c r="D24" s="5">
        <v>2456</v>
      </c>
      <c r="E24" s="5">
        <v>26542</v>
      </c>
      <c r="F24" s="5">
        <v>26575</v>
      </c>
      <c r="G24" s="5">
        <v>27790</v>
      </c>
      <c r="H24" s="5">
        <v>2250</v>
      </c>
      <c r="I24" s="5">
        <v>4332</v>
      </c>
      <c r="J24" s="5">
        <v>24435</v>
      </c>
      <c r="K24" s="5">
        <v>39405</v>
      </c>
      <c r="L24" s="5">
        <v>55588</v>
      </c>
      <c r="M24" s="444">
        <v>80737.2</v>
      </c>
      <c r="N24" s="6">
        <f t="shared" si="0"/>
        <v>326227.20000000001</v>
      </c>
      <c r="O24" s="188"/>
      <c r="P24" s="188"/>
      <c r="Q24" s="443"/>
      <c r="R24" s="443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</row>
    <row r="25" spans="1:34" s="158" customFormat="1" ht="33.75" customHeight="1" x14ac:dyDescent="0.35">
      <c r="A25" s="441" t="s">
        <v>18</v>
      </c>
      <c r="B25" s="5">
        <v>501</v>
      </c>
      <c r="C25" s="5">
        <v>316</v>
      </c>
      <c r="D25" s="5">
        <v>312</v>
      </c>
      <c r="E25" s="5">
        <v>821</v>
      </c>
      <c r="F25" s="5">
        <v>324</v>
      </c>
      <c r="G25" s="5">
        <v>465</v>
      </c>
      <c r="H25" s="5">
        <v>630</v>
      </c>
      <c r="I25" s="5">
        <v>295</v>
      </c>
      <c r="J25" s="5">
        <v>698</v>
      </c>
      <c r="K25" s="5">
        <v>580</v>
      </c>
      <c r="L25" s="5">
        <v>687</v>
      </c>
      <c r="M25" s="444">
        <v>506.61000000000058</v>
      </c>
      <c r="N25" s="6">
        <f t="shared" si="0"/>
        <v>6135.6100000000006</v>
      </c>
      <c r="O25" s="188"/>
      <c r="P25" s="188"/>
      <c r="Q25" s="443"/>
      <c r="R25" s="443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</row>
    <row r="26" spans="1:34" s="158" customFormat="1" ht="33.75" customHeight="1" x14ac:dyDescent="0.35">
      <c r="A26" s="441" t="s">
        <v>64</v>
      </c>
      <c r="B26" s="5">
        <v>7244</v>
      </c>
      <c r="C26" s="5">
        <v>4985</v>
      </c>
      <c r="D26" s="5">
        <v>7854</v>
      </c>
      <c r="E26" s="5">
        <v>38754</v>
      </c>
      <c r="F26" s="5">
        <v>40638</v>
      </c>
      <c r="G26" s="5">
        <v>40888.5</v>
      </c>
      <c r="H26" s="5">
        <v>22181</v>
      </c>
      <c r="I26" s="5">
        <v>10191</v>
      </c>
      <c r="J26" s="5">
        <v>7283</v>
      </c>
      <c r="K26" s="5">
        <v>4006</v>
      </c>
      <c r="L26" s="5">
        <v>3579</v>
      </c>
      <c r="M26" s="444">
        <v>5628.1050000000105</v>
      </c>
      <c r="N26" s="6">
        <f t="shared" si="0"/>
        <v>193231.60500000001</v>
      </c>
      <c r="O26" s="188"/>
      <c r="P26" s="188"/>
      <c r="Q26" s="443"/>
      <c r="R26" s="443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</row>
    <row r="27" spans="1:34" s="158" customFormat="1" ht="33.75" customHeight="1" x14ac:dyDescent="0.35">
      <c r="A27" s="441" t="s">
        <v>100</v>
      </c>
      <c r="B27" s="5">
        <v>130</v>
      </c>
      <c r="C27" s="5">
        <v>122</v>
      </c>
      <c r="D27" s="5">
        <v>256</v>
      </c>
      <c r="E27" s="5">
        <v>24</v>
      </c>
      <c r="F27" s="5">
        <v>55</v>
      </c>
      <c r="G27" s="5">
        <v>40</v>
      </c>
      <c r="H27" s="5">
        <v>266</v>
      </c>
      <c r="I27" s="5">
        <v>27</v>
      </c>
      <c r="J27" s="5">
        <v>150</v>
      </c>
      <c r="K27" s="5">
        <v>105</v>
      </c>
      <c r="L27" s="5">
        <v>146</v>
      </c>
      <c r="M27" s="444">
        <v>101</v>
      </c>
      <c r="N27" s="6">
        <f t="shared" si="0"/>
        <v>1422</v>
      </c>
      <c r="O27" s="188"/>
      <c r="P27" s="188"/>
      <c r="Q27" s="443"/>
      <c r="R27" s="443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</row>
    <row r="28" spans="1:34" s="158" customFormat="1" ht="33.75" customHeight="1" x14ac:dyDescent="0.35">
      <c r="A28" s="441" t="s">
        <v>19</v>
      </c>
      <c r="B28" s="5">
        <v>12541</v>
      </c>
      <c r="C28" s="5">
        <v>9214</v>
      </c>
      <c r="D28" s="5">
        <v>8543</v>
      </c>
      <c r="E28" s="5">
        <v>6592</v>
      </c>
      <c r="F28" s="5">
        <v>9353.1500000000015</v>
      </c>
      <c r="G28" s="5">
        <v>8020</v>
      </c>
      <c r="H28" s="5">
        <v>11987</v>
      </c>
      <c r="I28" s="5">
        <v>11567</v>
      </c>
      <c r="J28" s="5">
        <v>9316</v>
      </c>
      <c r="K28" s="5">
        <v>17182</v>
      </c>
      <c r="L28" s="5">
        <v>13998</v>
      </c>
      <c r="M28" s="444">
        <v>8281.9205000000075</v>
      </c>
      <c r="N28" s="6">
        <f t="shared" si="0"/>
        <v>126595.0705</v>
      </c>
      <c r="O28" s="188"/>
      <c r="P28" s="188"/>
      <c r="Q28" s="443"/>
      <c r="R28" s="443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</row>
    <row r="29" spans="1:34" s="158" customFormat="1" ht="33.75" customHeight="1" x14ac:dyDescent="0.35">
      <c r="A29" s="441" t="s">
        <v>20</v>
      </c>
      <c r="B29" s="5">
        <v>5687</v>
      </c>
      <c r="C29" s="5">
        <v>7014</v>
      </c>
      <c r="D29" s="5">
        <v>7121</v>
      </c>
      <c r="E29" s="5">
        <v>4321</v>
      </c>
      <c r="F29" s="5">
        <v>6783</v>
      </c>
      <c r="G29" s="5">
        <v>4591</v>
      </c>
      <c r="H29" s="5">
        <v>5242</v>
      </c>
      <c r="I29" s="5">
        <v>3229</v>
      </c>
      <c r="J29" s="5">
        <v>2522</v>
      </c>
      <c r="K29" s="5">
        <v>2844</v>
      </c>
      <c r="L29" s="5">
        <v>2874</v>
      </c>
      <c r="M29" s="444">
        <v>5745.0800000000017</v>
      </c>
      <c r="N29" s="6">
        <f t="shared" si="0"/>
        <v>57973.08</v>
      </c>
      <c r="O29" s="188"/>
      <c r="P29" s="188"/>
      <c r="Q29" s="443"/>
      <c r="R29" s="443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</row>
    <row r="30" spans="1:34" s="158" customFormat="1" ht="33.75" customHeight="1" x14ac:dyDescent="0.35">
      <c r="A30" s="441" t="s">
        <v>21</v>
      </c>
      <c r="B30" s="5">
        <v>4559</v>
      </c>
      <c r="C30" s="5">
        <v>3911</v>
      </c>
      <c r="D30" s="5">
        <v>4752</v>
      </c>
      <c r="E30" s="5">
        <v>3630</v>
      </c>
      <c r="F30" s="5">
        <v>6503</v>
      </c>
      <c r="G30" s="5">
        <v>4192</v>
      </c>
      <c r="H30" s="5">
        <v>3491</v>
      </c>
      <c r="I30" s="5">
        <v>3517</v>
      </c>
      <c r="J30" s="5">
        <v>1319</v>
      </c>
      <c r="K30" s="5">
        <v>1538</v>
      </c>
      <c r="L30" s="5">
        <v>4543</v>
      </c>
      <c r="M30" s="444">
        <v>2936.8500000000058</v>
      </c>
      <c r="N30" s="6">
        <f t="shared" si="0"/>
        <v>44891.850000000006</v>
      </c>
      <c r="O30" s="188"/>
      <c r="P30" s="188"/>
      <c r="Q30" s="443"/>
      <c r="R30" s="443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</row>
    <row r="31" spans="1:34" s="158" customFormat="1" ht="33.75" customHeight="1" x14ac:dyDescent="0.35">
      <c r="A31" s="441" t="s">
        <v>65</v>
      </c>
      <c r="B31" s="5">
        <v>5278</v>
      </c>
      <c r="C31" s="5">
        <v>5221</v>
      </c>
      <c r="D31" s="5">
        <v>5899</v>
      </c>
      <c r="E31" s="5">
        <v>5421</v>
      </c>
      <c r="F31" s="5">
        <v>7123</v>
      </c>
      <c r="G31" s="5">
        <v>9127</v>
      </c>
      <c r="H31" s="5">
        <v>7623</v>
      </c>
      <c r="I31" s="5">
        <v>5343</v>
      </c>
      <c r="J31" s="5">
        <v>3872</v>
      </c>
      <c r="K31" s="5">
        <v>5578</v>
      </c>
      <c r="L31" s="5">
        <v>5771</v>
      </c>
      <c r="M31" s="444">
        <v>3975.3600000000006</v>
      </c>
      <c r="N31" s="6">
        <f t="shared" si="0"/>
        <v>70231.360000000001</v>
      </c>
      <c r="O31" s="188"/>
      <c r="P31" s="188"/>
      <c r="Q31" s="443"/>
      <c r="R31" s="443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</row>
    <row r="32" spans="1:34" s="158" customFormat="1" ht="33.75" customHeight="1" x14ac:dyDescent="0.35">
      <c r="A32" s="441" t="s">
        <v>22</v>
      </c>
      <c r="B32" s="5">
        <v>19618</v>
      </c>
      <c r="C32" s="5">
        <v>23211</v>
      </c>
      <c r="D32" s="5">
        <v>25214</v>
      </c>
      <c r="E32" s="5">
        <v>24244</v>
      </c>
      <c r="F32" s="5">
        <v>27852</v>
      </c>
      <c r="G32" s="5">
        <v>33994</v>
      </c>
      <c r="H32" s="5">
        <v>25518</v>
      </c>
      <c r="I32" s="5">
        <v>28678</v>
      </c>
      <c r="J32" s="5">
        <v>36359</v>
      </c>
      <c r="K32" s="5">
        <v>20898</v>
      </c>
      <c r="L32" s="5">
        <v>18854</v>
      </c>
      <c r="M32" s="444">
        <v>17066.400000000023</v>
      </c>
      <c r="N32" s="6">
        <f t="shared" si="0"/>
        <v>301506.40000000002</v>
      </c>
      <c r="O32" s="188"/>
      <c r="P32" s="188"/>
      <c r="Q32" s="443"/>
      <c r="R32" s="443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</row>
    <row r="33" spans="1:34" s="158" customFormat="1" ht="33.75" customHeight="1" x14ac:dyDescent="0.35">
      <c r="A33" s="441" t="s">
        <v>101</v>
      </c>
      <c r="B33" s="5">
        <v>310</v>
      </c>
      <c r="C33" s="5">
        <v>366</v>
      </c>
      <c r="D33" s="5">
        <v>799</v>
      </c>
      <c r="E33" s="5">
        <v>275</v>
      </c>
      <c r="F33" s="5">
        <v>571</v>
      </c>
      <c r="G33" s="5">
        <v>466</v>
      </c>
      <c r="H33" s="5">
        <v>375</v>
      </c>
      <c r="I33" s="5">
        <v>241</v>
      </c>
      <c r="J33" s="5">
        <v>285</v>
      </c>
      <c r="K33" s="5">
        <v>240</v>
      </c>
      <c r="L33" s="5">
        <v>130</v>
      </c>
      <c r="M33" s="444">
        <v>292.900000000001</v>
      </c>
      <c r="N33" s="6">
        <f t="shared" si="0"/>
        <v>4350.9000000000015</v>
      </c>
      <c r="O33" s="188"/>
      <c r="P33" s="188"/>
      <c r="Q33" s="443"/>
      <c r="R33" s="443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</row>
    <row r="34" spans="1:34" s="158" customFormat="1" ht="33.75" customHeight="1" x14ac:dyDescent="0.35">
      <c r="A34" s="441" t="s">
        <v>66</v>
      </c>
      <c r="B34" s="5">
        <v>4621</v>
      </c>
      <c r="C34" s="5">
        <v>3885</v>
      </c>
      <c r="D34" s="5">
        <v>3213</v>
      </c>
      <c r="E34" s="5">
        <v>2325</v>
      </c>
      <c r="F34" s="5">
        <v>5190</v>
      </c>
      <c r="G34" s="5">
        <v>5042.3</v>
      </c>
      <c r="H34" s="5">
        <v>2887</v>
      </c>
      <c r="I34" s="5">
        <v>3426</v>
      </c>
      <c r="J34" s="5">
        <v>3014</v>
      </c>
      <c r="K34" s="5">
        <v>4210</v>
      </c>
      <c r="L34" s="5">
        <v>8021</v>
      </c>
      <c r="M34" s="444">
        <v>4325.0870000000104</v>
      </c>
      <c r="N34" s="6">
        <f t="shared" si="0"/>
        <v>50159.387000000017</v>
      </c>
      <c r="O34" s="188"/>
      <c r="P34" s="188"/>
      <c r="Q34" s="443"/>
      <c r="R34" s="443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</row>
    <row r="35" spans="1:34" s="158" customFormat="1" ht="33.75" customHeight="1" x14ac:dyDescent="0.35">
      <c r="A35" s="441" t="s">
        <v>23</v>
      </c>
      <c r="B35" s="5">
        <v>0</v>
      </c>
      <c r="C35" s="5">
        <v>0</v>
      </c>
      <c r="D35" s="5">
        <v>0</v>
      </c>
      <c r="E35" s="5">
        <v>53</v>
      </c>
      <c r="F35" s="5">
        <v>0</v>
      </c>
      <c r="G35" s="5">
        <v>0</v>
      </c>
      <c r="H35" s="5">
        <v>0</v>
      </c>
      <c r="I35" s="5">
        <v>5</v>
      </c>
      <c r="J35" s="5">
        <v>0</v>
      </c>
      <c r="K35" s="5">
        <v>0</v>
      </c>
      <c r="L35" s="5">
        <v>203</v>
      </c>
      <c r="M35" s="444">
        <v>1879.1999999999998</v>
      </c>
      <c r="N35" s="6">
        <f t="shared" si="0"/>
        <v>2140.1999999999998</v>
      </c>
      <c r="O35" s="188"/>
      <c r="P35" s="188"/>
      <c r="Q35" s="443"/>
      <c r="R35" s="443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</row>
    <row r="36" spans="1:34" s="158" customFormat="1" ht="33.75" customHeight="1" x14ac:dyDescent="0.35">
      <c r="A36" s="441" t="s">
        <v>24</v>
      </c>
      <c r="B36" s="5">
        <v>6721</v>
      </c>
      <c r="C36" s="5">
        <v>5741</v>
      </c>
      <c r="D36" s="5">
        <v>5112</v>
      </c>
      <c r="E36" s="5">
        <v>3421</v>
      </c>
      <c r="F36" s="5">
        <v>11216.92</v>
      </c>
      <c r="G36" s="5">
        <v>14743</v>
      </c>
      <c r="H36" s="5">
        <v>7627</v>
      </c>
      <c r="I36" s="5">
        <v>6970</v>
      </c>
      <c r="J36" s="5">
        <v>6517</v>
      </c>
      <c r="K36" s="5">
        <v>5890</v>
      </c>
      <c r="L36" s="5">
        <v>6364</v>
      </c>
      <c r="M36" s="444">
        <v>6819.3752000000104</v>
      </c>
      <c r="N36" s="6">
        <f t="shared" si="0"/>
        <v>87142.295200000008</v>
      </c>
      <c r="O36" s="188"/>
      <c r="P36" s="188"/>
      <c r="Q36" s="443"/>
      <c r="R36" s="443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</row>
    <row r="37" spans="1:34" s="158" customFormat="1" ht="33.75" customHeight="1" x14ac:dyDescent="0.35">
      <c r="A37" s="441" t="s">
        <v>25</v>
      </c>
      <c r="B37" s="5">
        <v>2451</v>
      </c>
      <c r="C37" s="5">
        <v>1241</v>
      </c>
      <c r="D37" s="5">
        <v>1625</v>
      </c>
      <c r="E37" s="5">
        <v>1201</v>
      </c>
      <c r="F37" s="5">
        <v>1110.71</v>
      </c>
      <c r="G37" s="5">
        <v>7256</v>
      </c>
      <c r="H37" s="5">
        <v>1021</v>
      </c>
      <c r="I37" s="5">
        <v>705</v>
      </c>
      <c r="J37" s="5">
        <v>830</v>
      </c>
      <c r="K37" s="5">
        <v>1467</v>
      </c>
      <c r="L37" s="5">
        <v>1794</v>
      </c>
      <c r="M37" s="444">
        <v>2691.2222999999976</v>
      </c>
      <c r="N37" s="6">
        <f t="shared" si="0"/>
        <v>23392.932299999997</v>
      </c>
      <c r="O37" s="188"/>
      <c r="P37" s="188"/>
      <c r="Q37" s="443"/>
      <c r="R37" s="443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</row>
    <row r="38" spans="1:34" s="158" customFormat="1" ht="33.75" customHeight="1" x14ac:dyDescent="0.35">
      <c r="A38" s="441" t="s">
        <v>26</v>
      </c>
      <c r="B38" s="5">
        <v>6120</v>
      </c>
      <c r="C38" s="5">
        <v>4211</v>
      </c>
      <c r="D38" s="5">
        <v>2892</v>
      </c>
      <c r="E38" s="5">
        <v>5635</v>
      </c>
      <c r="F38" s="5">
        <v>8100</v>
      </c>
      <c r="G38" s="5">
        <v>4052</v>
      </c>
      <c r="H38" s="5">
        <v>4512</v>
      </c>
      <c r="I38" s="5">
        <v>2150</v>
      </c>
      <c r="J38" s="5">
        <v>2410</v>
      </c>
      <c r="K38" s="5">
        <v>3912</v>
      </c>
      <c r="L38" s="5">
        <v>9492</v>
      </c>
      <c r="M38" s="444">
        <v>10697.199999999997</v>
      </c>
      <c r="N38" s="6">
        <f t="shared" si="0"/>
        <v>64183.199999999997</v>
      </c>
      <c r="O38" s="188"/>
      <c r="P38" s="188"/>
      <c r="Q38" s="443"/>
      <c r="R38" s="443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</row>
    <row r="39" spans="1:34" s="158" customFormat="1" ht="33.75" customHeight="1" x14ac:dyDescent="0.35">
      <c r="A39" s="441" t="s">
        <v>27</v>
      </c>
      <c r="B39" s="5">
        <v>745</v>
      </c>
      <c r="C39" s="5">
        <v>475</v>
      </c>
      <c r="D39" s="5">
        <v>854</v>
      </c>
      <c r="E39" s="5">
        <v>765</v>
      </c>
      <c r="F39" s="5">
        <v>334</v>
      </c>
      <c r="G39" s="5">
        <v>572</v>
      </c>
      <c r="H39" s="5">
        <v>423</v>
      </c>
      <c r="I39" s="5">
        <v>248</v>
      </c>
      <c r="J39" s="5">
        <v>234</v>
      </c>
      <c r="K39" s="5">
        <v>299</v>
      </c>
      <c r="L39" s="5">
        <v>882</v>
      </c>
      <c r="M39" s="444">
        <v>583.10000000000036</v>
      </c>
      <c r="N39" s="6">
        <f t="shared" si="0"/>
        <v>6414.1</v>
      </c>
      <c r="O39" s="188"/>
      <c r="P39" s="188"/>
      <c r="Q39" s="443"/>
      <c r="R39" s="443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</row>
    <row r="40" spans="1:34" s="158" customFormat="1" ht="33.75" customHeight="1" x14ac:dyDescent="0.35">
      <c r="A40" s="441" t="s">
        <v>28</v>
      </c>
      <c r="B40" s="5">
        <v>1499</v>
      </c>
      <c r="C40" s="5">
        <v>998</v>
      </c>
      <c r="D40" s="5">
        <v>1321</v>
      </c>
      <c r="E40" s="5">
        <v>1188</v>
      </c>
      <c r="F40" s="5">
        <v>1852</v>
      </c>
      <c r="G40" s="5">
        <v>1148</v>
      </c>
      <c r="H40" s="5">
        <v>2423</v>
      </c>
      <c r="I40" s="5">
        <v>1293</v>
      </c>
      <c r="J40" s="5">
        <v>1234</v>
      </c>
      <c r="K40" s="5">
        <v>1017</v>
      </c>
      <c r="L40" s="5">
        <v>1098</v>
      </c>
      <c r="M40" s="444">
        <v>1507.1000000000022</v>
      </c>
      <c r="N40" s="6">
        <f t="shared" si="0"/>
        <v>16578.100000000002</v>
      </c>
      <c r="O40" s="188"/>
      <c r="P40" s="188"/>
      <c r="Q40" s="443"/>
      <c r="R40" s="443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</row>
    <row r="41" spans="1:34" s="158" customFormat="1" ht="33.75" customHeight="1" x14ac:dyDescent="0.35">
      <c r="A41" s="441" t="s">
        <v>29</v>
      </c>
      <c r="B41" s="5">
        <v>642</v>
      </c>
      <c r="C41" s="5">
        <v>832</v>
      </c>
      <c r="D41" s="5">
        <v>792</v>
      </c>
      <c r="E41" s="5">
        <v>721</v>
      </c>
      <c r="F41" s="5">
        <v>791</v>
      </c>
      <c r="G41" s="5">
        <v>519</v>
      </c>
      <c r="H41" s="5">
        <v>698</v>
      </c>
      <c r="I41" s="5">
        <v>1044</v>
      </c>
      <c r="J41" s="5">
        <v>1011</v>
      </c>
      <c r="K41" s="5">
        <v>889</v>
      </c>
      <c r="L41" s="5">
        <v>820</v>
      </c>
      <c r="M41" s="444">
        <v>1821.8719999999994</v>
      </c>
      <c r="N41" s="6">
        <f t="shared" si="0"/>
        <v>10580.871999999999</v>
      </c>
      <c r="O41" s="188"/>
      <c r="P41" s="188"/>
      <c r="Q41" s="443"/>
      <c r="R41" s="443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</row>
    <row r="42" spans="1:34" s="158" customFormat="1" ht="33.75" customHeight="1" x14ac:dyDescent="0.35">
      <c r="A42" s="441" t="s">
        <v>30</v>
      </c>
      <c r="B42" s="5">
        <v>65</v>
      </c>
      <c r="C42" s="5">
        <v>562</v>
      </c>
      <c r="D42" s="5">
        <v>321</v>
      </c>
      <c r="E42" s="5">
        <v>75</v>
      </c>
      <c r="F42" s="5">
        <v>182</v>
      </c>
      <c r="G42" s="5">
        <v>274</v>
      </c>
      <c r="H42" s="5">
        <v>557</v>
      </c>
      <c r="I42" s="5">
        <v>249</v>
      </c>
      <c r="J42" s="5">
        <v>938</v>
      </c>
      <c r="K42" s="5">
        <v>1026</v>
      </c>
      <c r="L42" s="5">
        <v>1690</v>
      </c>
      <c r="M42" s="444">
        <v>415.73000000000047</v>
      </c>
      <c r="N42" s="6">
        <f t="shared" si="0"/>
        <v>6354.7300000000005</v>
      </c>
      <c r="O42" s="188"/>
      <c r="P42" s="188"/>
      <c r="Q42" s="443"/>
      <c r="R42" s="443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</row>
    <row r="43" spans="1:34" s="158" customFormat="1" ht="33.75" customHeight="1" x14ac:dyDescent="0.35">
      <c r="A43" s="441" t="s">
        <v>31</v>
      </c>
      <c r="B43" s="5">
        <v>785</v>
      </c>
      <c r="C43" s="5">
        <v>654</v>
      </c>
      <c r="D43" s="5">
        <v>882</v>
      </c>
      <c r="E43" s="5">
        <v>788</v>
      </c>
      <c r="F43" s="5">
        <v>239</v>
      </c>
      <c r="G43" s="5">
        <v>220</v>
      </c>
      <c r="H43" s="5">
        <v>1428</v>
      </c>
      <c r="I43" s="5">
        <v>864</v>
      </c>
      <c r="J43" s="5">
        <v>880</v>
      </c>
      <c r="K43" s="5">
        <v>406</v>
      </c>
      <c r="L43" s="5">
        <v>2187</v>
      </c>
      <c r="M43" s="444">
        <v>933.30000000000109</v>
      </c>
      <c r="N43" s="6">
        <f t="shared" si="0"/>
        <v>10266.300000000001</v>
      </c>
      <c r="O43" s="188"/>
      <c r="P43" s="188"/>
      <c r="Q43" s="443"/>
      <c r="R43" s="443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</row>
    <row r="44" spans="1:34" s="158" customFormat="1" ht="33.75" customHeight="1" x14ac:dyDescent="0.35">
      <c r="A44" s="441" t="s">
        <v>129</v>
      </c>
      <c r="B44" s="5">
        <v>0</v>
      </c>
      <c r="C44" s="5">
        <v>0</v>
      </c>
      <c r="D44" s="5">
        <v>0</v>
      </c>
      <c r="E44" s="5">
        <v>0</v>
      </c>
      <c r="F44" s="5">
        <v>600</v>
      </c>
      <c r="G44" s="5">
        <v>1101</v>
      </c>
      <c r="H44" s="5"/>
      <c r="I44" s="5">
        <v>736</v>
      </c>
      <c r="J44" s="5">
        <v>783</v>
      </c>
      <c r="K44" s="5">
        <v>3036</v>
      </c>
      <c r="L44" s="5">
        <v>21576</v>
      </c>
      <c r="M44" s="444">
        <v>18979</v>
      </c>
      <c r="N44" s="6">
        <f t="shared" si="0"/>
        <v>46811</v>
      </c>
      <c r="O44" s="188"/>
      <c r="P44" s="188"/>
      <c r="Q44" s="443"/>
      <c r="R44" s="443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</row>
    <row r="45" spans="1:34" s="158" customFormat="1" ht="33.75" customHeight="1" x14ac:dyDescent="0.35">
      <c r="A45" s="441" t="s">
        <v>33</v>
      </c>
      <c r="B45" s="5">
        <v>955</v>
      </c>
      <c r="C45" s="5">
        <v>1201</v>
      </c>
      <c r="D45" s="5">
        <v>1200</v>
      </c>
      <c r="E45" s="5">
        <v>872</v>
      </c>
      <c r="F45" s="5">
        <v>1571</v>
      </c>
      <c r="G45" s="5">
        <v>1058</v>
      </c>
      <c r="H45" s="5">
        <v>2294</v>
      </c>
      <c r="I45" s="5">
        <v>2001</v>
      </c>
      <c r="J45" s="5">
        <v>1506</v>
      </c>
      <c r="K45" s="5">
        <v>1668</v>
      </c>
      <c r="L45" s="5">
        <v>6768</v>
      </c>
      <c r="M45" s="444">
        <v>1054.7000000000007</v>
      </c>
      <c r="N45" s="6">
        <f t="shared" si="0"/>
        <v>22148.7</v>
      </c>
      <c r="O45" s="188"/>
      <c r="P45" s="188"/>
      <c r="Q45" s="443"/>
      <c r="R45" s="443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</row>
    <row r="46" spans="1:34" s="158" customFormat="1" ht="33.75" customHeight="1" x14ac:dyDescent="0.35">
      <c r="A46" s="441" t="s">
        <v>34</v>
      </c>
      <c r="B46" s="5">
        <v>249</v>
      </c>
      <c r="C46" s="5">
        <v>362</v>
      </c>
      <c r="D46" s="5">
        <v>325</v>
      </c>
      <c r="E46" s="5">
        <v>232</v>
      </c>
      <c r="F46" s="5">
        <v>295</v>
      </c>
      <c r="G46" s="5">
        <v>104</v>
      </c>
      <c r="H46" s="5">
        <v>360</v>
      </c>
      <c r="I46" s="5">
        <v>412</v>
      </c>
      <c r="J46" s="5">
        <v>553</v>
      </c>
      <c r="K46" s="5">
        <v>285</v>
      </c>
      <c r="L46" s="5">
        <v>391</v>
      </c>
      <c r="M46" s="444">
        <v>463.83999999999969</v>
      </c>
      <c r="N46" s="6">
        <f t="shared" si="0"/>
        <v>4031.8399999999997</v>
      </c>
      <c r="O46" s="188"/>
      <c r="P46" s="188"/>
      <c r="Q46" s="443"/>
      <c r="R46" s="443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</row>
    <row r="47" spans="1:34" s="158" customFormat="1" ht="33.75" customHeight="1" x14ac:dyDescent="0.35">
      <c r="A47" s="441" t="s">
        <v>68</v>
      </c>
      <c r="B47" s="5">
        <v>259</v>
      </c>
      <c r="C47" s="5">
        <v>119</v>
      </c>
      <c r="D47" s="5">
        <v>94</v>
      </c>
      <c r="E47" s="5">
        <v>56</v>
      </c>
      <c r="F47" s="5">
        <v>115</v>
      </c>
      <c r="G47" s="5">
        <v>37</v>
      </c>
      <c r="H47" s="5">
        <v>335</v>
      </c>
      <c r="I47" s="5">
        <v>218</v>
      </c>
      <c r="J47" s="5">
        <v>159</v>
      </c>
      <c r="K47" s="5">
        <v>240</v>
      </c>
      <c r="L47" s="5">
        <v>237</v>
      </c>
      <c r="M47" s="444">
        <v>249.52</v>
      </c>
      <c r="N47" s="6">
        <f t="shared" si="0"/>
        <v>2118.52</v>
      </c>
      <c r="O47" s="188"/>
      <c r="P47" s="188"/>
      <c r="Q47" s="443"/>
      <c r="R47" s="443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</row>
    <row r="48" spans="1:34" s="158" customFormat="1" ht="33.75" customHeight="1" x14ac:dyDescent="0.35">
      <c r="A48" s="441" t="s">
        <v>69</v>
      </c>
      <c r="B48" s="5">
        <v>785</v>
      </c>
      <c r="C48" s="5">
        <v>425</v>
      </c>
      <c r="D48" s="5">
        <v>512</v>
      </c>
      <c r="E48" s="5">
        <v>458</v>
      </c>
      <c r="F48" s="5">
        <v>554</v>
      </c>
      <c r="G48" s="5">
        <v>304</v>
      </c>
      <c r="H48" s="5">
        <v>589</v>
      </c>
      <c r="I48" s="5">
        <v>252</v>
      </c>
      <c r="J48" s="5">
        <v>274</v>
      </c>
      <c r="K48" s="5">
        <v>402</v>
      </c>
      <c r="L48" s="5">
        <v>465</v>
      </c>
      <c r="M48" s="444">
        <v>351.40000000000055</v>
      </c>
      <c r="N48" s="6">
        <f t="shared" si="0"/>
        <v>5371.4000000000005</v>
      </c>
      <c r="O48" s="188"/>
      <c r="P48" s="188"/>
      <c r="Q48" s="443"/>
      <c r="R48" s="443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</row>
    <row r="49" spans="1:34" s="158" customFormat="1" ht="33.75" customHeight="1" x14ac:dyDescent="0.35">
      <c r="A49" s="441" t="s">
        <v>35</v>
      </c>
      <c r="B49" s="5">
        <v>22</v>
      </c>
      <c r="C49" s="5">
        <v>91</v>
      </c>
      <c r="D49" s="5">
        <v>165</v>
      </c>
      <c r="E49" s="5">
        <v>220</v>
      </c>
      <c r="F49" s="5">
        <v>146</v>
      </c>
      <c r="G49" s="5">
        <v>62</v>
      </c>
      <c r="H49" s="5">
        <v>253</v>
      </c>
      <c r="I49" s="5">
        <v>95</v>
      </c>
      <c r="J49" s="5">
        <v>118</v>
      </c>
      <c r="K49" s="5">
        <v>122</v>
      </c>
      <c r="L49" s="5">
        <v>98</v>
      </c>
      <c r="M49" s="444">
        <v>111.36000000000013</v>
      </c>
      <c r="N49" s="6">
        <f t="shared" si="0"/>
        <v>1503.3600000000001</v>
      </c>
      <c r="O49" s="188"/>
      <c r="P49" s="188"/>
      <c r="Q49" s="443"/>
      <c r="R49" s="443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</row>
    <row r="50" spans="1:34" s="158" customFormat="1" ht="33.75" customHeight="1" x14ac:dyDescent="0.35">
      <c r="A50" s="441" t="s">
        <v>70</v>
      </c>
      <c r="B50" s="5">
        <v>1177</v>
      </c>
      <c r="C50" s="5">
        <v>899</v>
      </c>
      <c r="D50" s="5">
        <v>852</v>
      </c>
      <c r="E50" s="5">
        <v>786</v>
      </c>
      <c r="F50" s="5">
        <v>640</v>
      </c>
      <c r="G50" s="5">
        <v>257</v>
      </c>
      <c r="H50" s="5">
        <v>553</v>
      </c>
      <c r="I50" s="5">
        <v>379</v>
      </c>
      <c r="J50" s="5">
        <v>271</v>
      </c>
      <c r="K50" s="5">
        <v>643</v>
      </c>
      <c r="L50" s="5">
        <v>1790</v>
      </c>
      <c r="M50" s="444">
        <v>1154.58</v>
      </c>
      <c r="N50" s="6">
        <f t="shared" si="0"/>
        <v>9401.58</v>
      </c>
      <c r="O50" s="188"/>
      <c r="P50" s="188"/>
      <c r="Q50" s="443"/>
      <c r="R50" s="443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</row>
    <row r="51" spans="1:34" s="158" customFormat="1" ht="33.75" customHeight="1" x14ac:dyDescent="0.35">
      <c r="A51" s="441" t="s">
        <v>37</v>
      </c>
      <c r="B51" s="5">
        <v>261</v>
      </c>
      <c r="C51" s="5">
        <v>210</v>
      </c>
      <c r="D51" s="5">
        <v>352</v>
      </c>
      <c r="E51" s="5">
        <v>209</v>
      </c>
      <c r="F51" s="5">
        <v>4</v>
      </c>
      <c r="G51" s="5">
        <v>15</v>
      </c>
      <c r="H51" s="5">
        <v>125</v>
      </c>
      <c r="I51" s="5">
        <v>14</v>
      </c>
      <c r="J51" s="5">
        <v>12</v>
      </c>
      <c r="K51" s="5">
        <v>31</v>
      </c>
      <c r="L51" s="5">
        <v>6</v>
      </c>
      <c r="M51" s="444">
        <v>9</v>
      </c>
      <c r="N51" s="6">
        <f t="shared" si="0"/>
        <v>1248</v>
      </c>
      <c r="O51" s="188"/>
      <c r="P51" s="188"/>
      <c r="Q51" s="443"/>
      <c r="R51" s="443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</row>
    <row r="52" spans="1:34" s="158" customFormat="1" ht="33.75" customHeight="1" x14ac:dyDescent="0.35">
      <c r="A52" s="441" t="s">
        <v>38</v>
      </c>
      <c r="B52" s="5">
        <v>335</v>
      </c>
      <c r="C52" s="5">
        <v>212</v>
      </c>
      <c r="D52" s="5">
        <v>301</v>
      </c>
      <c r="E52" s="5">
        <v>135</v>
      </c>
      <c r="F52" s="5">
        <v>74</v>
      </c>
      <c r="G52" s="5">
        <v>28</v>
      </c>
      <c r="H52" s="5">
        <v>300</v>
      </c>
      <c r="I52" s="5">
        <v>52</v>
      </c>
      <c r="J52" s="5">
        <v>137</v>
      </c>
      <c r="K52" s="5">
        <v>51</v>
      </c>
      <c r="L52" s="5">
        <v>188</v>
      </c>
      <c r="M52" s="444">
        <v>194</v>
      </c>
      <c r="N52" s="6">
        <f t="shared" si="0"/>
        <v>2007</v>
      </c>
      <c r="O52" s="188"/>
      <c r="P52" s="188"/>
      <c r="Q52" s="443"/>
      <c r="R52" s="443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</row>
    <row r="53" spans="1:34" s="158" customFormat="1" ht="33.75" customHeight="1" x14ac:dyDescent="0.35">
      <c r="A53" s="441" t="s">
        <v>102</v>
      </c>
      <c r="B53" s="5">
        <v>336</v>
      </c>
      <c r="C53" s="5">
        <v>265</v>
      </c>
      <c r="D53" s="5">
        <v>391</v>
      </c>
      <c r="E53" s="5">
        <v>238</v>
      </c>
      <c r="F53" s="5">
        <v>95</v>
      </c>
      <c r="G53" s="5">
        <v>166</v>
      </c>
      <c r="H53" s="5">
        <v>172</v>
      </c>
      <c r="I53" s="5">
        <v>190</v>
      </c>
      <c r="J53" s="5">
        <v>162</v>
      </c>
      <c r="K53" s="5">
        <v>124</v>
      </c>
      <c r="L53" s="5">
        <v>334</v>
      </c>
      <c r="M53" s="444">
        <v>247.30000000000018</v>
      </c>
      <c r="N53" s="6">
        <f t="shared" si="0"/>
        <v>2720.3</v>
      </c>
      <c r="O53" s="188"/>
      <c r="P53" s="188"/>
      <c r="Q53" s="443"/>
      <c r="R53" s="443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</row>
    <row r="54" spans="1:34" s="158" customFormat="1" ht="33.75" customHeight="1" x14ac:dyDescent="0.35">
      <c r="A54" s="441" t="s">
        <v>103</v>
      </c>
      <c r="B54" s="5">
        <v>0</v>
      </c>
      <c r="C54" s="5">
        <v>201</v>
      </c>
      <c r="D54" s="5">
        <v>8</v>
      </c>
      <c r="E54" s="5">
        <v>4</v>
      </c>
      <c r="F54" s="5">
        <v>19</v>
      </c>
      <c r="G54" s="5">
        <v>2</v>
      </c>
      <c r="H54" s="5">
        <v>0</v>
      </c>
      <c r="I54" s="5">
        <v>10</v>
      </c>
      <c r="J54" s="5">
        <v>0</v>
      </c>
      <c r="K54" s="5">
        <v>0</v>
      </c>
      <c r="L54" s="5">
        <v>0</v>
      </c>
      <c r="M54" s="444">
        <v>244</v>
      </c>
      <c r="N54" s="6">
        <f t="shared" si="0"/>
        <v>488</v>
      </c>
      <c r="O54" s="188"/>
      <c r="P54" s="188"/>
      <c r="Q54" s="443"/>
      <c r="R54" s="443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</row>
    <row r="55" spans="1:34" s="158" customFormat="1" ht="33.75" customHeight="1" x14ac:dyDescent="0.35">
      <c r="A55" s="441" t="s">
        <v>104</v>
      </c>
      <c r="B55" s="5">
        <v>160</v>
      </c>
      <c r="C55" s="5">
        <v>182</v>
      </c>
      <c r="D55" s="5">
        <v>98</v>
      </c>
      <c r="E55" s="5">
        <v>188</v>
      </c>
      <c r="F55" s="5">
        <v>40</v>
      </c>
      <c r="G55" s="5">
        <v>5</v>
      </c>
      <c r="H55" s="5">
        <v>80</v>
      </c>
      <c r="I55" s="5">
        <v>73</v>
      </c>
      <c r="J55" s="5">
        <v>238</v>
      </c>
      <c r="K55" s="5">
        <v>49</v>
      </c>
      <c r="L55" s="5">
        <v>36</v>
      </c>
      <c r="M55" s="444">
        <v>149.36999999999989</v>
      </c>
      <c r="N55" s="6">
        <f t="shared" si="0"/>
        <v>1298.3699999999999</v>
      </c>
      <c r="O55" s="188"/>
      <c r="P55" s="188"/>
      <c r="Q55" s="443"/>
      <c r="R55" s="443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</row>
    <row r="56" spans="1:34" s="158" customFormat="1" ht="33.75" customHeight="1" x14ac:dyDescent="0.35">
      <c r="A56" s="441" t="s">
        <v>105</v>
      </c>
      <c r="B56" s="5">
        <v>71</v>
      </c>
      <c r="C56" s="5">
        <v>455</v>
      </c>
      <c r="D56" s="5">
        <v>132</v>
      </c>
      <c r="E56" s="5">
        <v>223</v>
      </c>
      <c r="F56" s="5">
        <v>36</v>
      </c>
      <c r="G56" s="5">
        <v>20</v>
      </c>
      <c r="H56" s="5">
        <v>201</v>
      </c>
      <c r="I56" s="5">
        <v>11</v>
      </c>
      <c r="J56" s="5">
        <v>351</v>
      </c>
      <c r="K56" s="5">
        <v>29</v>
      </c>
      <c r="L56" s="5">
        <v>20</v>
      </c>
      <c r="M56" s="444">
        <v>108.43000000000006</v>
      </c>
      <c r="N56" s="6">
        <f t="shared" si="0"/>
        <v>1657.43</v>
      </c>
      <c r="O56" s="188"/>
      <c r="P56" s="188"/>
      <c r="Q56" s="443"/>
      <c r="R56" s="443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</row>
    <row r="57" spans="1:34" s="158" customFormat="1" ht="33.75" customHeight="1" x14ac:dyDescent="0.35">
      <c r="A57" s="441" t="s">
        <v>106</v>
      </c>
      <c r="B57" s="5">
        <v>236</v>
      </c>
      <c r="C57" s="5">
        <v>215</v>
      </c>
      <c r="D57" s="5">
        <v>216</v>
      </c>
      <c r="E57" s="5">
        <v>299</v>
      </c>
      <c r="F57" s="5">
        <v>369</v>
      </c>
      <c r="G57" s="5">
        <v>280</v>
      </c>
      <c r="H57" s="5">
        <v>366</v>
      </c>
      <c r="I57" s="5">
        <v>283</v>
      </c>
      <c r="J57" s="5">
        <v>476</v>
      </c>
      <c r="K57" s="5">
        <v>493</v>
      </c>
      <c r="L57" s="5">
        <v>329</v>
      </c>
      <c r="M57" s="444">
        <v>356.20000000000027</v>
      </c>
      <c r="N57" s="6">
        <f t="shared" si="0"/>
        <v>3918.2000000000003</v>
      </c>
      <c r="O57" s="188"/>
      <c r="P57" s="188"/>
      <c r="Q57" s="443"/>
      <c r="R57" s="443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</row>
    <row r="58" spans="1:34" s="158" customFormat="1" ht="33.75" customHeight="1" x14ac:dyDescent="0.35">
      <c r="A58" s="441" t="s">
        <v>107</v>
      </c>
      <c r="B58" s="5">
        <v>84</v>
      </c>
      <c r="C58" s="5">
        <v>48</v>
      </c>
      <c r="D58" s="5">
        <v>36</v>
      </c>
      <c r="E58" s="5">
        <v>26</v>
      </c>
      <c r="F58" s="5">
        <v>35</v>
      </c>
      <c r="G58" s="5">
        <v>0</v>
      </c>
      <c r="H58" s="5">
        <v>127</v>
      </c>
      <c r="I58" s="5">
        <v>0</v>
      </c>
      <c r="J58" s="5">
        <v>89</v>
      </c>
      <c r="K58" s="5">
        <v>0</v>
      </c>
      <c r="L58" s="5">
        <v>40</v>
      </c>
      <c r="M58" s="444">
        <v>0</v>
      </c>
      <c r="N58" s="6">
        <f t="shared" si="0"/>
        <v>485</v>
      </c>
      <c r="O58" s="188"/>
      <c r="P58" s="188"/>
      <c r="Q58" s="443"/>
      <c r="R58" s="443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</row>
    <row r="59" spans="1:34" s="158" customFormat="1" ht="33.75" customHeight="1" x14ac:dyDescent="0.35">
      <c r="A59" s="441" t="s">
        <v>36</v>
      </c>
      <c r="B59" s="5">
        <v>28</v>
      </c>
      <c r="C59" s="5">
        <v>75</v>
      </c>
      <c r="D59" s="5">
        <v>128</v>
      </c>
      <c r="E59" s="5">
        <v>238</v>
      </c>
      <c r="F59" s="5">
        <v>2</v>
      </c>
      <c r="G59" s="5">
        <v>115</v>
      </c>
      <c r="H59" s="5">
        <v>289</v>
      </c>
      <c r="I59" s="5">
        <v>20</v>
      </c>
      <c r="J59" s="5">
        <v>15</v>
      </c>
      <c r="K59" s="5">
        <v>20</v>
      </c>
      <c r="L59" s="5">
        <v>31</v>
      </c>
      <c r="M59" s="444">
        <v>76.880000000000095</v>
      </c>
      <c r="N59" s="6">
        <f t="shared" si="0"/>
        <v>1037.8800000000001</v>
      </c>
      <c r="O59" s="188"/>
      <c r="P59" s="188"/>
      <c r="Q59" s="443"/>
      <c r="R59" s="443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</row>
    <row r="60" spans="1:34" s="158" customFormat="1" ht="33.75" customHeight="1" x14ac:dyDescent="0.35">
      <c r="A60" s="441" t="s">
        <v>108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58</v>
      </c>
      <c r="I60" s="5">
        <v>0</v>
      </c>
      <c r="J60" s="5">
        <v>0</v>
      </c>
      <c r="K60" s="5">
        <v>0</v>
      </c>
      <c r="L60" s="5">
        <v>0</v>
      </c>
      <c r="M60" s="444">
        <v>58</v>
      </c>
      <c r="N60" s="6">
        <f t="shared" si="0"/>
        <v>116</v>
      </c>
      <c r="O60" s="188"/>
      <c r="P60" s="188"/>
      <c r="Q60" s="443"/>
      <c r="R60" s="443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</row>
    <row r="61" spans="1:34" s="158" customFormat="1" ht="33.75" customHeight="1" x14ac:dyDescent="0.35">
      <c r="A61" s="441" t="s">
        <v>39</v>
      </c>
      <c r="B61" s="5">
        <v>1665</v>
      </c>
      <c r="C61" s="5">
        <v>2015</v>
      </c>
      <c r="D61" s="5">
        <v>1769</v>
      </c>
      <c r="E61" s="5">
        <v>3321</v>
      </c>
      <c r="F61" s="5">
        <v>7246.1600000000017</v>
      </c>
      <c r="G61" s="5">
        <v>43185</v>
      </c>
      <c r="H61" s="5">
        <v>25809</v>
      </c>
      <c r="I61" s="5">
        <v>8061</v>
      </c>
      <c r="J61" s="5">
        <v>9919</v>
      </c>
      <c r="K61" s="5">
        <v>3242</v>
      </c>
      <c r="L61" s="5">
        <v>3387</v>
      </c>
      <c r="M61" s="444">
        <v>2192.3831999999966</v>
      </c>
      <c r="N61" s="6">
        <f t="shared" si="0"/>
        <v>111811.5432</v>
      </c>
      <c r="O61" s="188"/>
      <c r="P61" s="188"/>
      <c r="Q61" s="443"/>
      <c r="R61" s="443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</row>
    <row r="62" spans="1:34" s="158" customFormat="1" ht="33.75" customHeight="1" x14ac:dyDescent="0.35">
      <c r="A62" s="441" t="s">
        <v>40</v>
      </c>
      <c r="B62" s="5">
        <v>1206</v>
      </c>
      <c r="C62" s="5">
        <v>1521</v>
      </c>
      <c r="D62" s="5">
        <v>4987</v>
      </c>
      <c r="E62" s="5">
        <v>2345</v>
      </c>
      <c r="F62" s="5">
        <v>3174.7000000000003</v>
      </c>
      <c r="G62" s="5">
        <v>3881</v>
      </c>
      <c r="H62" s="5">
        <v>3466</v>
      </c>
      <c r="I62" s="5">
        <v>3240</v>
      </c>
      <c r="J62" s="5">
        <v>2207</v>
      </c>
      <c r="K62" s="5">
        <v>1369</v>
      </c>
      <c r="L62" s="5">
        <v>2114</v>
      </c>
      <c r="M62" s="444">
        <v>7967.8889999999992</v>
      </c>
      <c r="N62" s="6">
        <f t="shared" si="0"/>
        <v>37478.589</v>
      </c>
      <c r="O62" s="188"/>
      <c r="P62" s="188"/>
      <c r="Q62" s="443"/>
      <c r="R62" s="443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</row>
    <row r="63" spans="1:34" s="158" customFormat="1" ht="33.75" customHeight="1" x14ac:dyDescent="0.35">
      <c r="A63" s="441" t="s">
        <v>41</v>
      </c>
      <c r="B63" s="5">
        <v>2101</v>
      </c>
      <c r="C63" s="5">
        <v>1652</v>
      </c>
      <c r="D63" s="5">
        <v>2421</v>
      </c>
      <c r="E63" s="5">
        <v>1421</v>
      </c>
      <c r="F63" s="5">
        <v>3151.33</v>
      </c>
      <c r="G63" s="5">
        <v>1762</v>
      </c>
      <c r="H63" s="5">
        <v>9317</v>
      </c>
      <c r="I63" s="5">
        <v>1989</v>
      </c>
      <c r="J63" s="5">
        <v>2244</v>
      </c>
      <c r="K63" s="5">
        <v>3486</v>
      </c>
      <c r="L63" s="5">
        <v>3519</v>
      </c>
      <c r="M63" s="444">
        <v>2983.7997999999998</v>
      </c>
      <c r="N63" s="6">
        <f t="shared" si="0"/>
        <v>36047.129800000002</v>
      </c>
      <c r="O63" s="188"/>
      <c r="P63" s="188"/>
      <c r="Q63" s="443"/>
      <c r="R63" s="443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</row>
    <row r="64" spans="1:34" s="158" customFormat="1" ht="33.75" customHeight="1" x14ac:dyDescent="0.35">
      <c r="A64" s="441" t="s">
        <v>72</v>
      </c>
      <c r="B64" s="5">
        <v>1400</v>
      </c>
      <c r="C64" s="5">
        <v>621</v>
      </c>
      <c r="D64" s="5">
        <v>901</v>
      </c>
      <c r="E64" s="5">
        <v>721</v>
      </c>
      <c r="F64" s="5">
        <v>516.22</v>
      </c>
      <c r="G64" s="5">
        <v>885</v>
      </c>
      <c r="H64" s="457">
        <v>70363</v>
      </c>
      <c r="I64" s="5">
        <v>701</v>
      </c>
      <c r="J64" s="5">
        <v>627</v>
      </c>
      <c r="K64" s="5">
        <v>986</v>
      </c>
      <c r="L64" s="5">
        <v>1160</v>
      </c>
      <c r="M64" s="444">
        <v>631.04975999999442</v>
      </c>
      <c r="N64" s="6">
        <f t="shared" si="0"/>
        <v>79512.269759999996</v>
      </c>
      <c r="O64" s="188"/>
      <c r="P64" s="188"/>
      <c r="Q64" s="443"/>
      <c r="R64" s="443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</row>
    <row r="65" spans="1:34" s="158" customFormat="1" ht="33.75" customHeight="1" x14ac:dyDescent="0.35">
      <c r="A65" s="441" t="s">
        <v>42</v>
      </c>
      <c r="B65" s="5">
        <v>59</v>
      </c>
      <c r="C65" s="5">
        <v>54</v>
      </c>
      <c r="D65" s="5">
        <v>82</v>
      </c>
      <c r="E65" s="5">
        <v>126</v>
      </c>
      <c r="F65" s="5">
        <v>244</v>
      </c>
      <c r="G65" s="5">
        <v>2914</v>
      </c>
      <c r="H65" s="5">
        <v>778</v>
      </c>
      <c r="I65" s="5">
        <v>1358</v>
      </c>
      <c r="J65" s="5">
        <v>95</v>
      </c>
      <c r="K65" s="5">
        <v>193</v>
      </c>
      <c r="L65" s="5">
        <v>1137</v>
      </c>
      <c r="M65" s="444">
        <v>211.19999999999982</v>
      </c>
      <c r="N65" s="6">
        <f t="shared" si="0"/>
        <v>7251.2</v>
      </c>
      <c r="O65" s="188"/>
      <c r="P65" s="188"/>
      <c r="Q65" s="443"/>
      <c r="R65" s="443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</row>
    <row r="66" spans="1:34" s="158" customFormat="1" ht="33.75" customHeight="1" x14ac:dyDescent="0.35">
      <c r="A66" s="441" t="s">
        <v>43</v>
      </c>
      <c r="B66" s="5">
        <v>5998</v>
      </c>
      <c r="C66" s="5">
        <v>4785</v>
      </c>
      <c r="D66" s="5">
        <v>3542</v>
      </c>
      <c r="E66" s="5">
        <v>2912</v>
      </c>
      <c r="F66" s="5">
        <v>11221</v>
      </c>
      <c r="G66" s="5">
        <v>4362</v>
      </c>
      <c r="H66" s="5">
        <v>3480</v>
      </c>
      <c r="I66" s="5">
        <v>3575</v>
      </c>
      <c r="J66" s="5">
        <v>3789</v>
      </c>
      <c r="K66" s="5">
        <v>3891</v>
      </c>
      <c r="L66" s="5">
        <v>3716</v>
      </c>
      <c r="M66" s="444">
        <v>12200.6499999999</v>
      </c>
      <c r="N66" s="6">
        <f t="shared" si="0"/>
        <v>63471.6499999999</v>
      </c>
      <c r="O66" s="188"/>
      <c r="P66" s="188"/>
      <c r="Q66" s="443"/>
      <c r="R66" s="443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</row>
    <row r="67" spans="1:34" s="158" customFormat="1" ht="33.75" customHeight="1" x14ac:dyDescent="0.35">
      <c r="A67" s="441" t="s">
        <v>73</v>
      </c>
      <c r="B67" s="5">
        <v>1552</v>
      </c>
      <c r="C67" s="5">
        <v>2012</v>
      </c>
      <c r="D67" s="5">
        <v>2011</v>
      </c>
      <c r="E67" s="5">
        <v>1128</v>
      </c>
      <c r="F67" s="5">
        <v>4446</v>
      </c>
      <c r="G67" s="5">
        <v>16234</v>
      </c>
      <c r="H67" s="5">
        <v>23167</v>
      </c>
      <c r="I67" s="5">
        <v>2264</v>
      </c>
      <c r="J67" s="5">
        <v>3285</v>
      </c>
      <c r="K67" s="5">
        <v>2391</v>
      </c>
      <c r="L67" s="5">
        <v>14532</v>
      </c>
      <c r="M67" s="444">
        <v>3651.1000000000058</v>
      </c>
      <c r="N67" s="6">
        <f t="shared" si="0"/>
        <v>76673.100000000006</v>
      </c>
      <c r="O67" s="188"/>
      <c r="P67" s="188"/>
      <c r="Q67" s="443"/>
      <c r="R67" s="443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</row>
    <row r="68" spans="1:34" s="158" customFormat="1" ht="33.75" customHeight="1" x14ac:dyDescent="0.35">
      <c r="A68" s="441" t="s">
        <v>74</v>
      </c>
      <c r="B68" s="5">
        <v>0</v>
      </c>
      <c r="C68" s="5">
        <v>0</v>
      </c>
      <c r="D68" s="5">
        <v>6</v>
      </c>
      <c r="E68" s="5">
        <v>0</v>
      </c>
      <c r="F68" s="5">
        <v>0</v>
      </c>
      <c r="G68" s="5">
        <v>40</v>
      </c>
      <c r="H68" s="5">
        <v>0</v>
      </c>
      <c r="I68" s="5">
        <v>0</v>
      </c>
      <c r="J68" s="5">
        <v>10</v>
      </c>
      <c r="K68" s="5">
        <v>0</v>
      </c>
      <c r="L68" s="5">
        <v>1</v>
      </c>
      <c r="M68" s="444">
        <v>2.8500000000000014</v>
      </c>
      <c r="N68" s="6">
        <f t="shared" si="0"/>
        <v>59.85</v>
      </c>
      <c r="O68" s="188"/>
      <c r="P68" s="188"/>
      <c r="Q68" s="443"/>
      <c r="R68" s="443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</row>
    <row r="69" spans="1:34" s="158" customFormat="1" ht="33.75" customHeight="1" x14ac:dyDescent="0.35">
      <c r="A69" s="441" t="s">
        <v>44</v>
      </c>
      <c r="B69" s="5">
        <v>10</v>
      </c>
      <c r="C69" s="5">
        <v>0</v>
      </c>
      <c r="D69" s="5">
        <v>66</v>
      </c>
      <c r="E69" s="5">
        <v>3</v>
      </c>
      <c r="F69" s="5">
        <v>12</v>
      </c>
      <c r="G69" s="5">
        <v>0</v>
      </c>
      <c r="H69" s="5">
        <v>47</v>
      </c>
      <c r="I69" s="5">
        <v>8</v>
      </c>
      <c r="J69" s="5">
        <v>17</v>
      </c>
      <c r="K69" s="5">
        <v>1</v>
      </c>
      <c r="L69" s="5">
        <v>347</v>
      </c>
      <c r="M69" s="444">
        <v>65.77</v>
      </c>
      <c r="N69" s="6">
        <f t="shared" si="0"/>
        <v>576.77</v>
      </c>
      <c r="O69" s="188"/>
      <c r="P69" s="188"/>
      <c r="Q69" s="443"/>
      <c r="R69" s="443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</row>
    <row r="70" spans="1:34" s="158" customFormat="1" ht="33.75" customHeight="1" x14ac:dyDescent="0.35">
      <c r="A70" s="441" t="s">
        <v>109</v>
      </c>
      <c r="B70" s="5">
        <v>12</v>
      </c>
      <c r="C70" s="5">
        <v>112</v>
      </c>
      <c r="D70" s="5">
        <v>459</v>
      </c>
      <c r="E70" s="5">
        <v>125</v>
      </c>
      <c r="F70" s="5">
        <v>77</v>
      </c>
      <c r="G70" s="5">
        <v>888</v>
      </c>
      <c r="H70" s="5">
        <v>96</v>
      </c>
      <c r="I70" s="5">
        <v>137</v>
      </c>
      <c r="J70" s="5">
        <v>149</v>
      </c>
      <c r="K70" s="5">
        <v>419</v>
      </c>
      <c r="L70" s="5">
        <v>395</v>
      </c>
      <c r="M70" s="444">
        <v>298.20999999999998</v>
      </c>
      <c r="N70" s="6">
        <f t="shared" si="0"/>
        <v>3167.21</v>
      </c>
      <c r="O70" s="188"/>
      <c r="P70" s="188"/>
      <c r="Q70" s="443"/>
      <c r="R70" s="443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</row>
    <row r="71" spans="1:34" s="158" customFormat="1" ht="33.75" customHeight="1" x14ac:dyDescent="0.35">
      <c r="A71" s="441" t="s">
        <v>110</v>
      </c>
      <c r="B71" s="5">
        <v>36</v>
      </c>
      <c r="C71" s="5">
        <v>62</v>
      </c>
      <c r="D71" s="5">
        <v>23</v>
      </c>
      <c r="E71" s="5">
        <v>63</v>
      </c>
      <c r="F71" s="5">
        <v>26</v>
      </c>
      <c r="G71" s="5">
        <v>132</v>
      </c>
      <c r="H71" s="5">
        <v>19</v>
      </c>
      <c r="I71" s="5">
        <v>114</v>
      </c>
      <c r="J71" s="5">
        <v>58</v>
      </c>
      <c r="K71" s="5">
        <v>26</v>
      </c>
      <c r="L71" s="5">
        <v>99</v>
      </c>
      <c r="M71" s="444">
        <v>89.22</v>
      </c>
      <c r="N71" s="6">
        <f t="shared" si="0"/>
        <v>747.22</v>
      </c>
      <c r="O71" s="188"/>
      <c r="P71" s="188"/>
      <c r="Q71" s="443"/>
      <c r="R71" s="443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</row>
    <row r="72" spans="1:34" s="158" customFormat="1" ht="33.75" customHeight="1" x14ac:dyDescent="0.35">
      <c r="A72" s="441" t="s">
        <v>111</v>
      </c>
      <c r="B72" s="5">
        <v>10</v>
      </c>
      <c r="C72" s="5">
        <v>24</v>
      </c>
      <c r="D72" s="5">
        <v>29</v>
      </c>
      <c r="E72" s="5">
        <v>37</v>
      </c>
      <c r="F72" s="5">
        <v>62</v>
      </c>
      <c r="G72" s="5">
        <v>107</v>
      </c>
      <c r="H72" s="5">
        <v>132</v>
      </c>
      <c r="I72" s="5">
        <v>42</v>
      </c>
      <c r="J72" s="5">
        <v>10</v>
      </c>
      <c r="K72" s="5">
        <v>67</v>
      </c>
      <c r="L72" s="5">
        <v>395</v>
      </c>
      <c r="M72" s="444">
        <v>73.200000000000045</v>
      </c>
      <c r="N72" s="6">
        <f t="shared" si="0"/>
        <v>988.2</v>
      </c>
      <c r="O72" s="188"/>
      <c r="P72" s="188"/>
      <c r="Q72" s="443"/>
      <c r="R72" s="443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</row>
    <row r="73" spans="1:34" s="158" customFormat="1" ht="33.75" customHeight="1" x14ac:dyDescent="0.35">
      <c r="A73" s="441" t="s">
        <v>112</v>
      </c>
      <c r="B73" s="5">
        <v>15</v>
      </c>
      <c r="C73" s="5">
        <v>91</v>
      </c>
      <c r="D73" s="5">
        <v>0</v>
      </c>
      <c r="E73" s="5">
        <v>32</v>
      </c>
      <c r="F73" s="5">
        <v>444</v>
      </c>
      <c r="G73" s="5">
        <v>0</v>
      </c>
      <c r="H73" s="5">
        <v>28</v>
      </c>
      <c r="I73" s="5">
        <v>309</v>
      </c>
      <c r="J73" s="5">
        <v>12</v>
      </c>
      <c r="K73" s="5">
        <v>0</v>
      </c>
      <c r="L73" s="5">
        <v>35</v>
      </c>
      <c r="M73" s="444">
        <v>4</v>
      </c>
      <c r="N73" s="6">
        <f t="shared" si="0"/>
        <v>970</v>
      </c>
      <c r="O73" s="188"/>
      <c r="P73" s="188"/>
      <c r="Q73" s="443"/>
      <c r="R73" s="443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</row>
    <row r="74" spans="1:34" s="158" customFormat="1" ht="33.75" customHeight="1" x14ac:dyDescent="0.35">
      <c r="A74" s="441" t="s">
        <v>113</v>
      </c>
      <c r="B74" s="5">
        <v>954</v>
      </c>
      <c r="C74" s="5">
        <v>333</v>
      </c>
      <c r="D74" s="5">
        <v>652</v>
      </c>
      <c r="E74" s="5">
        <v>369</v>
      </c>
      <c r="F74" s="5">
        <v>592</v>
      </c>
      <c r="G74" s="5">
        <v>4897</v>
      </c>
      <c r="H74" s="5">
        <v>3268</v>
      </c>
      <c r="I74" s="5">
        <v>131</v>
      </c>
      <c r="J74" s="5">
        <v>98</v>
      </c>
      <c r="K74" s="5">
        <v>243</v>
      </c>
      <c r="L74" s="5">
        <v>334</v>
      </c>
      <c r="M74" s="444">
        <v>278</v>
      </c>
      <c r="N74" s="6">
        <f t="shared" si="0"/>
        <v>12149</v>
      </c>
      <c r="O74" s="188"/>
      <c r="P74" s="188"/>
      <c r="Q74" s="443"/>
      <c r="R74" s="443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</row>
    <row r="75" spans="1:34" s="158" customFormat="1" ht="33.75" customHeight="1" x14ac:dyDescent="0.35">
      <c r="A75" s="441" t="s">
        <v>114</v>
      </c>
      <c r="B75" s="5">
        <v>1495</v>
      </c>
      <c r="C75" s="5">
        <v>1299</v>
      </c>
      <c r="D75" s="5">
        <v>889</v>
      </c>
      <c r="E75" s="5">
        <v>1099</v>
      </c>
      <c r="F75" s="5">
        <v>6504</v>
      </c>
      <c r="G75" s="5">
        <v>3399.5299999999997</v>
      </c>
      <c r="H75" s="5">
        <v>2634</v>
      </c>
      <c r="I75" s="5">
        <v>1791</v>
      </c>
      <c r="J75" s="5">
        <v>2289</v>
      </c>
      <c r="K75" s="5">
        <v>1839</v>
      </c>
      <c r="L75" s="5">
        <v>2209</v>
      </c>
      <c r="M75" s="445">
        <v>2035.8024000000005</v>
      </c>
      <c r="N75" s="6">
        <f t="shared" si="0"/>
        <v>27483.332399999999</v>
      </c>
      <c r="O75" s="188"/>
      <c r="P75" s="188"/>
      <c r="Q75" s="443"/>
      <c r="R75" s="443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</row>
    <row r="76" spans="1:34" s="158" customFormat="1" ht="33.75" customHeight="1" x14ac:dyDescent="0.35">
      <c r="A76" s="441" t="s">
        <v>115</v>
      </c>
      <c r="B76" s="5">
        <v>111</v>
      </c>
      <c r="C76" s="5">
        <v>80</v>
      </c>
      <c r="D76" s="5">
        <v>91</v>
      </c>
      <c r="E76" s="5">
        <v>345</v>
      </c>
      <c r="F76" s="5">
        <v>40</v>
      </c>
      <c r="G76" s="5">
        <v>215</v>
      </c>
      <c r="H76" s="5">
        <v>424</v>
      </c>
      <c r="I76" s="5">
        <v>34</v>
      </c>
      <c r="J76" s="5">
        <v>29</v>
      </c>
      <c r="K76" s="5">
        <v>183</v>
      </c>
      <c r="L76" s="5">
        <v>251</v>
      </c>
      <c r="M76" s="444">
        <v>126.21000000000004</v>
      </c>
      <c r="N76" s="6">
        <f t="shared" si="0"/>
        <v>1929.21</v>
      </c>
      <c r="O76" s="188"/>
      <c r="P76" s="188"/>
      <c r="Q76" s="443"/>
      <c r="R76" s="443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</row>
    <row r="77" spans="1:34" s="158" customFormat="1" ht="33.75" customHeight="1" x14ac:dyDescent="0.35">
      <c r="A77" s="441" t="s">
        <v>116</v>
      </c>
      <c r="B77" s="5">
        <v>15</v>
      </c>
      <c r="C77" s="5">
        <v>6</v>
      </c>
      <c r="D77" s="5">
        <v>20</v>
      </c>
      <c r="E77" s="5">
        <v>28</v>
      </c>
      <c r="F77" s="5">
        <v>8</v>
      </c>
      <c r="G77" s="5">
        <v>35</v>
      </c>
      <c r="H77" s="5">
        <v>159</v>
      </c>
      <c r="I77" s="5">
        <v>0</v>
      </c>
      <c r="J77" s="5">
        <v>280</v>
      </c>
      <c r="K77" s="5">
        <v>26</v>
      </c>
      <c r="L77" s="5">
        <v>61</v>
      </c>
      <c r="M77" s="444">
        <v>44.660000000000082</v>
      </c>
      <c r="N77" s="6">
        <f t="shared" si="0"/>
        <v>682.66000000000008</v>
      </c>
      <c r="O77" s="188"/>
      <c r="P77" s="188"/>
      <c r="Q77" s="443"/>
      <c r="R77" s="443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</row>
    <row r="78" spans="1:34" s="158" customFormat="1" ht="33.75" customHeight="1" x14ac:dyDescent="0.35">
      <c r="A78" s="441" t="s">
        <v>45</v>
      </c>
      <c r="B78" s="5">
        <v>12874</v>
      </c>
      <c r="C78" s="5">
        <v>3995</v>
      </c>
      <c r="D78" s="5">
        <v>6545</v>
      </c>
      <c r="E78" s="5">
        <v>6989</v>
      </c>
      <c r="F78" s="5">
        <v>7253.87</v>
      </c>
      <c r="G78" s="5">
        <v>4832</v>
      </c>
      <c r="H78" s="5">
        <v>13098</v>
      </c>
      <c r="I78" s="5">
        <v>3641</v>
      </c>
      <c r="J78" s="5">
        <v>10536</v>
      </c>
      <c r="K78" s="5">
        <v>3529</v>
      </c>
      <c r="L78" s="5">
        <v>19681</v>
      </c>
      <c r="M78" s="444">
        <v>3021</v>
      </c>
      <c r="N78" s="6">
        <f t="shared" si="0"/>
        <v>95994.87</v>
      </c>
      <c r="O78" s="188"/>
      <c r="P78" s="188"/>
      <c r="Q78" s="443"/>
      <c r="R78" s="443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</row>
    <row r="79" spans="1:34" s="158" customFormat="1" ht="33.75" customHeight="1" x14ac:dyDescent="0.35">
      <c r="A79" s="441" t="s">
        <v>75</v>
      </c>
      <c r="B79" s="5">
        <v>31895</v>
      </c>
      <c r="C79" s="5">
        <v>27898</v>
      </c>
      <c r="D79" s="5">
        <v>23104</v>
      </c>
      <c r="E79" s="5">
        <v>21542</v>
      </c>
      <c r="F79" s="5">
        <v>33237</v>
      </c>
      <c r="G79" s="5">
        <v>34839</v>
      </c>
      <c r="H79" s="5">
        <v>69018</v>
      </c>
      <c r="I79" s="5">
        <v>25071</v>
      </c>
      <c r="J79" s="5">
        <v>69346</v>
      </c>
      <c r="K79" s="5">
        <v>29864</v>
      </c>
      <c r="L79" s="5">
        <v>48644</v>
      </c>
      <c r="M79" s="444">
        <v>27188</v>
      </c>
      <c r="N79" s="6">
        <f t="shared" si="0"/>
        <v>441646</v>
      </c>
      <c r="O79" s="188"/>
      <c r="P79" s="188"/>
      <c r="Q79" s="443"/>
      <c r="R79" s="443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</row>
    <row r="80" spans="1:34" s="158" customFormat="1" ht="35.25" customHeight="1" thickBot="1" x14ac:dyDescent="0.4">
      <c r="A80" s="446" t="s">
        <v>46</v>
      </c>
      <c r="B80" s="447">
        <f t="shared" ref="B80:N80" si="1">SUM(B18:B79)</f>
        <v>745101</v>
      </c>
      <c r="C80" s="447">
        <f t="shared" si="1"/>
        <v>369001</v>
      </c>
      <c r="D80" s="447">
        <f t="shared" si="1"/>
        <v>193042</v>
      </c>
      <c r="E80" s="447">
        <f t="shared" si="1"/>
        <v>495720</v>
      </c>
      <c r="F80" s="447">
        <f t="shared" si="1"/>
        <v>660410.8899999999</v>
      </c>
      <c r="G80" s="447">
        <f t="shared" si="1"/>
        <v>674665.33000000007</v>
      </c>
      <c r="H80" s="447">
        <f t="shared" si="1"/>
        <v>693958</v>
      </c>
      <c r="I80" s="447">
        <f t="shared" si="1"/>
        <v>379727</v>
      </c>
      <c r="J80" s="447">
        <f t="shared" si="1"/>
        <v>340086</v>
      </c>
      <c r="K80" s="447">
        <f t="shared" si="1"/>
        <v>229545</v>
      </c>
      <c r="L80" s="447">
        <f t="shared" si="1"/>
        <v>516837</v>
      </c>
      <c r="M80" s="447">
        <f t="shared" si="1"/>
        <v>805205.76940999948</v>
      </c>
      <c r="N80" s="448">
        <f t="shared" si="1"/>
        <v>6103298.9894099999</v>
      </c>
      <c r="O80" s="188"/>
      <c r="P80" s="188"/>
      <c r="Q80" s="443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</row>
    <row r="81" spans="1:17" ht="25.5" customHeight="1" x14ac:dyDescent="0.35">
      <c r="A81" s="281" t="s">
        <v>235</v>
      </c>
      <c r="B81" s="263"/>
      <c r="C81" s="263"/>
      <c r="D81" s="263"/>
      <c r="E81" s="263"/>
      <c r="F81" s="263"/>
      <c r="G81" s="158" t="s">
        <v>236</v>
      </c>
      <c r="H81" s="263"/>
      <c r="I81" s="263"/>
      <c r="J81" s="263"/>
      <c r="K81" s="263"/>
      <c r="L81" s="263"/>
      <c r="M81" s="263"/>
      <c r="N81" s="263"/>
      <c r="Q81" s="443"/>
    </row>
    <row r="82" spans="1:17" ht="19.5" customHeight="1" x14ac:dyDescent="0.35">
      <c r="A82" s="281" t="s">
        <v>325</v>
      </c>
      <c r="B82" s="281"/>
      <c r="C82" s="281"/>
      <c r="D82" s="281"/>
      <c r="E82" s="281"/>
      <c r="F82" s="281"/>
      <c r="G82" s="158"/>
      <c r="H82" s="263"/>
      <c r="I82" s="263"/>
      <c r="J82" s="263"/>
      <c r="K82" s="263"/>
      <c r="L82" s="263"/>
      <c r="M82" s="263"/>
      <c r="N82" s="263"/>
      <c r="Q82" s="443"/>
    </row>
    <row r="83" spans="1:17" ht="21.75" customHeight="1" x14ac:dyDescent="0.35">
      <c r="A83" s="261"/>
      <c r="B83" s="261"/>
      <c r="C83" s="261"/>
      <c r="D83" s="261"/>
      <c r="E83" s="261"/>
      <c r="F83" s="261"/>
      <c r="G83" s="188"/>
      <c r="H83" s="188"/>
      <c r="I83" s="188"/>
      <c r="J83" s="188"/>
      <c r="K83" s="188"/>
      <c r="L83" s="188"/>
      <c r="M83" s="188"/>
      <c r="N83" s="188"/>
      <c r="Q83" s="443"/>
    </row>
    <row r="84" spans="1:17" ht="21.75" customHeight="1" x14ac:dyDescent="0.35">
      <c r="A84" s="261"/>
      <c r="B84" s="261"/>
      <c r="C84" s="261"/>
      <c r="D84" s="261"/>
      <c r="E84" s="261"/>
      <c r="F84" s="261"/>
      <c r="G84" s="188"/>
      <c r="H84" s="188"/>
      <c r="I84" s="188"/>
      <c r="J84" s="188"/>
      <c r="K84" s="188"/>
      <c r="L84" s="188"/>
      <c r="M84" s="188"/>
      <c r="N84" s="188"/>
      <c r="Q84" s="443"/>
    </row>
    <row r="85" spans="1:17" ht="21.75" customHeight="1" x14ac:dyDescent="0.35">
      <c r="A85" s="261"/>
      <c r="B85" s="261"/>
      <c r="C85" s="261"/>
      <c r="D85" s="261"/>
      <c r="E85" s="261"/>
      <c r="F85" s="261"/>
      <c r="G85" s="188"/>
      <c r="H85" s="188"/>
      <c r="I85" s="188"/>
      <c r="J85" s="188"/>
      <c r="K85" s="188"/>
      <c r="L85" s="188"/>
      <c r="M85" s="188"/>
      <c r="N85" s="188"/>
      <c r="Q85" s="443"/>
    </row>
    <row r="86" spans="1:17" ht="21.75" customHeight="1" x14ac:dyDescent="0.35">
      <c r="A86" s="261"/>
      <c r="B86" s="261"/>
      <c r="C86" s="261"/>
      <c r="D86" s="261"/>
      <c r="E86" s="261"/>
      <c r="F86" s="261"/>
      <c r="G86" s="188"/>
      <c r="H86" s="188"/>
      <c r="I86" s="188"/>
      <c r="J86" s="188"/>
      <c r="K86" s="188"/>
      <c r="L86" s="188"/>
      <c r="M86" s="188"/>
      <c r="N86" s="188"/>
      <c r="Q86" s="443"/>
    </row>
    <row r="87" spans="1:17" ht="21.75" customHeight="1" x14ac:dyDescent="0.35">
      <c r="A87" s="261"/>
      <c r="B87" s="261"/>
      <c r="C87" s="261"/>
      <c r="D87" s="261"/>
      <c r="E87" s="261"/>
      <c r="F87" s="261"/>
      <c r="G87" s="188"/>
      <c r="H87" s="188"/>
      <c r="I87" s="188"/>
      <c r="J87" s="188"/>
      <c r="K87" s="188"/>
      <c r="L87" s="188"/>
      <c r="M87" s="188"/>
      <c r="N87" s="188"/>
      <c r="Q87" s="443"/>
    </row>
    <row r="88" spans="1:17" ht="10.5" customHeight="1" x14ac:dyDescent="0.35">
      <c r="A88" s="234"/>
      <c r="B88" s="234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Q88" s="443"/>
    </row>
    <row r="89" spans="1:17" ht="17.100000000000001" customHeight="1" x14ac:dyDescent="0.35">
      <c r="A89" s="234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Q89" s="443"/>
    </row>
    <row r="90" spans="1:17" ht="19.5" customHeight="1" x14ac:dyDescent="0.35">
      <c r="A90" s="449"/>
      <c r="B90" s="449"/>
      <c r="C90" s="449"/>
      <c r="D90" s="449"/>
      <c r="E90" s="449"/>
      <c r="F90" s="449"/>
      <c r="G90" s="449"/>
      <c r="H90" s="449"/>
      <c r="I90" s="449"/>
      <c r="J90" s="449"/>
      <c r="K90" s="449"/>
      <c r="L90" s="449"/>
      <c r="M90" s="449"/>
      <c r="N90" s="449"/>
      <c r="Q90" s="443"/>
    </row>
    <row r="91" spans="1:17" ht="15" customHeight="1" x14ac:dyDescent="0.35">
      <c r="A91" s="449"/>
      <c r="B91" s="449"/>
      <c r="C91" s="449"/>
      <c r="D91" s="449"/>
      <c r="E91" s="449"/>
      <c r="F91" s="449"/>
      <c r="G91" s="449"/>
      <c r="H91" s="449"/>
      <c r="I91" s="449"/>
      <c r="J91" s="449"/>
      <c r="K91" s="449"/>
      <c r="L91" s="449"/>
      <c r="M91" s="449"/>
      <c r="N91" s="449"/>
      <c r="Q91" s="443"/>
    </row>
    <row r="92" spans="1:17" ht="33.75" x14ac:dyDescent="0.5">
      <c r="A92" s="486" t="s">
        <v>326</v>
      </c>
      <c r="B92" s="486"/>
      <c r="C92" s="486"/>
      <c r="D92" s="486"/>
      <c r="E92" s="486"/>
      <c r="F92" s="486"/>
      <c r="G92" s="486"/>
      <c r="H92" s="486"/>
      <c r="I92" s="486"/>
      <c r="J92" s="486"/>
      <c r="K92" s="486"/>
      <c r="L92" s="486"/>
      <c r="M92" s="486"/>
      <c r="N92" s="486"/>
      <c r="Q92" s="443"/>
    </row>
    <row r="93" spans="1:17" ht="25.5" customHeight="1" x14ac:dyDescent="0.45">
      <c r="A93" s="490" t="s">
        <v>99</v>
      </c>
      <c r="B93" s="490"/>
      <c r="C93" s="490"/>
      <c r="D93" s="490"/>
      <c r="E93" s="490"/>
      <c r="F93" s="490"/>
      <c r="G93" s="490"/>
      <c r="H93" s="490"/>
      <c r="I93" s="490"/>
      <c r="J93" s="490"/>
      <c r="K93" s="490"/>
      <c r="L93" s="490"/>
      <c r="M93" s="490"/>
      <c r="N93" s="490"/>
      <c r="Q93" s="443"/>
    </row>
    <row r="94" spans="1:17" ht="17.100000000000001" customHeight="1" x14ac:dyDescent="0.35">
      <c r="A94" s="234"/>
      <c r="B94" s="234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Q94" s="443"/>
    </row>
    <row r="95" spans="1:17" ht="17.100000000000001" customHeight="1" thickBot="1" x14ac:dyDescent="0.4">
      <c r="A95" s="449"/>
      <c r="B95" s="449"/>
      <c r="C95" s="449"/>
      <c r="D95" s="449"/>
      <c r="E95" s="449"/>
      <c r="F95" s="449"/>
      <c r="G95" s="449"/>
      <c r="H95" s="449"/>
      <c r="I95" s="449"/>
      <c r="J95" s="449"/>
      <c r="K95" s="449"/>
      <c r="L95" s="449"/>
      <c r="M95" s="449"/>
      <c r="N95" s="449"/>
      <c r="Q95" s="443"/>
    </row>
    <row r="96" spans="1:17" ht="33.75" customHeight="1" x14ac:dyDescent="0.35">
      <c r="A96" s="196" t="s">
        <v>1</v>
      </c>
      <c r="B96" s="197" t="s">
        <v>2</v>
      </c>
      <c r="C96" s="197" t="s">
        <v>3</v>
      </c>
      <c r="D96" s="197" t="s">
        <v>4</v>
      </c>
      <c r="E96" s="197" t="s">
        <v>5</v>
      </c>
      <c r="F96" s="197" t="s">
        <v>6</v>
      </c>
      <c r="G96" s="197" t="s">
        <v>7</v>
      </c>
      <c r="H96" s="197" t="s">
        <v>8</v>
      </c>
      <c r="I96" s="197" t="s">
        <v>9</v>
      </c>
      <c r="J96" s="197" t="s">
        <v>10</v>
      </c>
      <c r="K96" s="197" t="s">
        <v>11</v>
      </c>
      <c r="L96" s="197" t="s">
        <v>12</v>
      </c>
      <c r="M96" s="197" t="s">
        <v>13</v>
      </c>
      <c r="N96" s="198" t="s">
        <v>14</v>
      </c>
      <c r="Q96" s="443"/>
    </row>
    <row r="97" spans="1:18" ht="33.75" customHeight="1" x14ac:dyDescent="0.35">
      <c r="A97" s="441" t="s">
        <v>60</v>
      </c>
      <c r="B97" s="8">
        <v>25388</v>
      </c>
      <c r="C97" s="8">
        <v>5842</v>
      </c>
      <c r="D97" s="8">
        <v>154875</v>
      </c>
      <c r="E97" s="5">
        <v>567989</v>
      </c>
      <c r="F97" s="5">
        <v>472495.37</v>
      </c>
      <c r="G97" s="5">
        <v>183504</v>
      </c>
      <c r="H97" s="5">
        <v>156175</v>
      </c>
      <c r="I97" s="5">
        <v>362113</v>
      </c>
      <c r="J97" s="5">
        <v>417577</v>
      </c>
      <c r="K97" s="5">
        <v>329382</v>
      </c>
      <c r="L97" s="5">
        <v>334822</v>
      </c>
      <c r="M97" s="5">
        <v>135423.110999347</v>
      </c>
      <c r="N97" s="9">
        <f>SUM(B97:M97)</f>
        <v>3145585.4809993473</v>
      </c>
      <c r="Q97" s="443"/>
      <c r="R97" s="450"/>
    </row>
    <row r="98" spans="1:18" ht="33.75" customHeight="1" x14ac:dyDescent="0.35">
      <c r="A98" s="441" t="s">
        <v>61</v>
      </c>
      <c r="B98" s="8">
        <v>53245</v>
      </c>
      <c r="C98" s="8">
        <v>32454</v>
      </c>
      <c r="D98" s="8">
        <v>34455</v>
      </c>
      <c r="E98" s="5">
        <v>28577</v>
      </c>
      <c r="F98" s="5">
        <v>34468</v>
      </c>
      <c r="G98" s="5">
        <v>40080</v>
      </c>
      <c r="H98" s="5">
        <v>50725</v>
      </c>
      <c r="I98" s="5">
        <v>53960</v>
      </c>
      <c r="J98" s="5">
        <v>52864</v>
      </c>
      <c r="K98" s="5">
        <v>71508</v>
      </c>
      <c r="L98" s="5">
        <v>45644</v>
      </c>
      <c r="M98" s="5">
        <v>43300.835020800005</v>
      </c>
      <c r="N98" s="9">
        <f t="shared" ref="N98:N99" si="2">SUM(B98:M98)</f>
        <v>541280.8350208</v>
      </c>
      <c r="Q98" s="443"/>
      <c r="R98" s="450"/>
    </row>
    <row r="99" spans="1:18" ht="33.75" customHeight="1" x14ac:dyDescent="0.35">
      <c r="A99" s="441" t="s">
        <v>15</v>
      </c>
      <c r="B99" s="8">
        <v>127</v>
      </c>
      <c r="C99" s="8">
        <v>1654</v>
      </c>
      <c r="D99" s="8">
        <v>178</v>
      </c>
      <c r="E99" s="5">
        <v>0</v>
      </c>
      <c r="F99" s="5">
        <v>20</v>
      </c>
      <c r="G99" s="5">
        <v>0</v>
      </c>
      <c r="H99" s="5">
        <v>0</v>
      </c>
      <c r="I99" s="5">
        <v>0</v>
      </c>
      <c r="J99" s="5">
        <v>205</v>
      </c>
      <c r="K99" s="5">
        <v>0</v>
      </c>
      <c r="L99" s="5">
        <v>10</v>
      </c>
      <c r="M99" s="5">
        <v>283</v>
      </c>
      <c r="N99" s="9">
        <f t="shared" si="2"/>
        <v>2477</v>
      </c>
      <c r="Q99" s="443"/>
      <c r="R99" s="450"/>
    </row>
    <row r="100" spans="1:18" ht="33.75" customHeight="1" x14ac:dyDescent="0.35">
      <c r="A100" s="441" t="s">
        <v>16</v>
      </c>
      <c r="B100" s="284">
        <v>471985</v>
      </c>
      <c r="C100" s="284">
        <v>516998</v>
      </c>
      <c r="D100" s="284">
        <v>456562</v>
      </c>
      <c r="E100" s="5">
        <v>479989</v>
      </c>
      <c r="F100" s="5">
        <v>539141.46000000008</v>
      </c>
      <c r="G100" s="5">
        <v>463654.2333333334</v>
      </c>
      <c r="H100" s="5">
        <v>491549</v>
      </c>
      <c r="I100" s="5">
        <v>492600</v>
      </c>
      <c r="J100" s="5">
        <v>507498</v>
      </c>
      <c r="K100" s="5">
        <v>493227</v>
      </c>
      <c r="L100" s="5">
        <v>497225</v>
      </c>
      <c r="M100" s="5">
        <v>515813.26202477212</v>
      </c>
      <c r="N100" s="12">
        <v>840844</v>
      </c>
      <c r="Q100" s="443"/>
      <c r="R100" s="450"/>
    </row>
    <row r="101" spans="1:18" ht="33.75" customHeight="1" x14ac:dyDescent="0.35">
      <c r="A101" s="441" t="s">
        <v>62</v>
      </c>
      <c r="B101" s="8">
        <v>3954</v>
      </c>
      <c r="C101" s="8">
        <v>3999</v>
      </c>
      <c r="D101" s="8">
        <v>2394</v>
      </c>
      <c r="E101" s="5">
        <v>2533</v>
      </c>
      <c r="F101" s="5">
        <v>2028.8400000000001</v>
      </c>
      <c r="G101" s="5">
        <v>1699</v>
      </c>
      <c r="H101" s="5">
        <v>7071</v>
      </c>
      <c r="I101" s="5">
        <v>9660</v>
      </c>
      <c r="J101" s="5">
        <v>9776</v>
      </c>
      <c r="K101" s="5">
        <v>6701</v>
      </c>
      <c r="L101" s="5">
        <v>3500</v>
      </c>
      <c r="M101" s="5">
        <v>13307.633663999994</v>
      </c>
      <c r="N101" s="9">
        <f>SUM(B101:M101)</f>
        <v>66623.47366399999</v>
      </c>
      <c r="Q101" s="443"/>
      <c r="R101" s="450"/>
    </row>
    <row r="102" spans="1:18" ht="33.75" customHeight="1" x14ac:dyDescent="0.35">
      <c r="A102" s="441" t="s">
        <v>63</v>
      </c>
      <c r="B102" s="8">
        <v>16885</v>
      </c>
      <c r="C102" s="8">
        <v>147898</v>
      </c>
      <c r="D102" s="8">
        <v>27998</v>
      </c>
      <c r="E102" s="5">
        <v>15998</v>
      </c>
      <c r="F102" s="5">
        <v>2897</v>
      </c>
      <c r="G102" s="5">
        <v>5973.666666666667</v>
      </c>
      <c r="H102" s="5">
        <v>14445</v>
      </c>
      <c r="I102" s="5">
        <v>17663</v>
      </c>
      <c r="J102" s="5">
        <v>3930</v>
      </c>
      <c r="K102" s="5">
        <v>3835</v>
      </c>
      <c r="L102" s="5">
        <v>4682</v>
      </c>
      <c r="M102" s="5">
        <v>15260.44942132791</v>
      </c>
      <c r="N102" s="9">
        <f t="shared" ref="N102:N156" si="3">SUM(B102:M102)</f>
        <v>277465.11608799454</v>
      </c>
      <c r="Q102" s="443"/>
      <c r="R102" s="450"/>
    </row>
    <row r="103" spans="1:18" ht="33.75" customHeight="1" x14ac:dyDescent="0.35">
      <c r="A103" s="441" t="s">
        <v>17</v>
      </c>
      <c r="B103" s="8">
        <v>24612</v>
      </c>
      <c r="C103" s="8">
        <v>35471</v>
      </c>
      <c r="D103" s="8">
        <v>68954</v>
      </c>
      <c r="E103" s="5">
        <v>35021</v>
      </c>
      <c r="F103" s="5">
        <v>2523</v>
      </c>
      <c r="G103" s="5">
        <v>14310</v>
      </c>
      <c r="H103" s="5">
        <v>30930</v>
      </c>
      <c r="I103" s="5">
        <v>28900</v>
      </c>
      <c r="J103" s="5">
        <v>16004</v>
      </c>
      <c r="K103" s="5">
        <v>3041</v>
      </c>
      <c r="L103" s="5">
        <v>6626</v>
      </c>
      <c r="M103" s="5">
        <v>36318.649221120053</v>
      </c>
      <c r="N103" s="9">
        <f t="shared" si="3"/>
        <v>302710.64922112005</v>
      </c>
      <c r="Q103" s="443"/>
      <c r="R103" s="450"/>
    </row>
    <row r="104" spans="1:18" ht="33.75" customHeight="1" x14ac:dyDescent="0.35">
      <c r="A104" s="441" t="s">
        <v>18</v>
      </c>
      <c r="B104" s="8">
        <v>1987</v>
      </c>
      <c r="C104" s="8">
        <v>699</v>
      </c>
      <c r="D104" s="8">
        <v>1000</v>
      </c>
      <c r="E104" s="5">
        <v>397</v>
      </c>
      <c r="F104" s="5">
        <v>85</v>
      </c>
      <c r="G104" s="5">
        <v>180</v>
      </c>
      <c r="H104" s="5">
        <v>900</v>
      </c>
      <c r="I104" s="5">
        <v>1025</v>
      </c>
      <c r="J104" s="5">
        <v>215</v>
      </c>
      <c r="K104" s="5">
        <v>4661</v>
      </c>
      <c r="L104" s="5">
        <v>790</v>
      </c>
      <c r="M104" s="5">
        <v>1326.4229000000014</v>
      </c>
      <c r="N104" s="9">
        <f t="shared" si="3"/>
        <v>13265.422900000001</v>
      </c>
      <c r="Q104" s="443"/>
      <c r="R104" s="450"/>
    </row>
    <row r="105" spans="1:18" ht="33.75" customHeight="1" x14ac:dyDescent="0.35">
      <c r="A105" s="441" t="s">
        <v>64</v>
      </c>
      <c r="B105" s="8">
        <v>63111</v>
      </c>
      <c r="C105" s="8">
        <v>56545</v>
      </c>
      <c r="D105" s="8">
        <v>36542</v>
      </c>
      <c r="E105" s="5">
        <v>25655</v>
      </c>
      <c r="F105" s="5">
        <v>15428</v>
      </c>
      <c r="G105" s="5">
        <v>10120</v>
      </c>
      <c r="H105" s="5">
        <v>17232</v>
      </c>
      <c r="I105" s="5">
        <v>19205</v>
      </c>
      <c r="J105" s="5">
        <v>12205</v>
      </c>
      <c r="K105" s="5">
        <v>9685</v>
      </c>
      <c r="L105" s="5">
        <v>15612</v>
      </c>
      <c r="M105" s="5">
        <v>49623.100874999946</v>
      </c>
      <c r="N105" s="9">
        <f t="shared" si="3"/>
        <v>330963.10087499995</v>
      </c>
      <c r="Q105" s="443"/>
      <c r="R105" s="450"/>
    </row>
    <row r="106" spans="1:18" ht="33.75" customHeight="1" x14ac:dyDescent="0.35">
      <c r="A106" s="441" t="s">
        <v>100</v>
      </c>
      <c r="B106" s="8">
        <v>205</v>
      </c>
      <c r="C106" s="8">
        <v>242</v>
      </c>
      <c r="D106" s="8">
        <v>220</v>
      </c>
      <c r="E106" s="5">
        <v>68</v>
      </c>
      <c r="F106" s="5">
        <v>215</v>
      </c>
      <c r="G106" s="5">
        <v>160</v>
      </c>
      <c r="H106" s="5">
        <v>156</v>
      </c>
      <c r="I106" s="5">
        <v>565</v>
      </c>
      <c r="J106" s="5">
        <v>258</v>
      </c>
      <c r="K106" s="5">
        <v>428.4</v>
      </c>
      <c r="L106" s="5">
        <v>220</v>
      </c>
      <c r="M106" s="5">
        <v>164.66178709399901</v>
      </c>
      <c r="N106" s="9">
        <f>SUM(B106:M106)</f>
        <v>2902.0617870939991</v>
      </c>
      <c r="Q106" s="443"/>
      <c r="R106" s="450"/>
    </row>
    <row r="107" spans="1:18" ht="33.75" customHeight="1" x14ac:dyDescent="0.35">
      <c r="A107" s="441" t="s">
        <v>19</v>
      </c>
      <c r="B107" s="8">
        <v>6288</v>
      </c>
      <c r="C107" s="8">
        <v>11524</v>
      </c>
      <c r="D107" s="8">
        <v>10780</v>
      </c>
      <c r="E107" s="5">
        <v>11887</v>
      </c>
      <c r="F107" s="5">
        <v>9512.5499999999993</v>
      </c>
      <c r="G107" s="5">
        <v>11377</v>
      </c>
      <c r="H107" s="5">
        <v>10602</v>
      </c>
      <c r="I107" s="5">
        <v>8002</v>
      </c>
      <c r="J107" s="5">
        <v>7919</v>
      </c>
      <c r="K107" s="5">
        <v>8483.4000000000015</v>
      </c>
      <c r="L107" s="5">
        <v>9023</v>
      </c>
      <c r="M107" s="5">
        <v>9974.9669407158908</v>
      </c>
      <c r="N107" s="9">
        <f t="shared" si="3"/>
        <v>115372.91694071591</v>
      </c>
      <c r="Q107" s="443"/>
      <c r="R107" s="450"/>
    </row>
    <row r="108" spans="1:18" ht="33.75" customHeight="1" x14ac:dyDescent="0.35">
      <c r="A108" s="441" t="s">
        <v>20</v>
      </c>
      <c r="B108" s="8">
        <v>8876</v>
      </c>
      <c r="C108" s="8">
        <v>9822</v>
      </c>
      <c r="D108" s="8">
        <v>7123</v>
      </c>
      <c r="E108" s="5">
        <v>8937</v>
      </c>
      <c r="F108" s="5">
        <v>5036</v>
      </c>
      <c r="G108" s="5">
        <v>6801.333333333333</v>
      </c>
      <c r="H108" s="5">
        <v>5045</v>
      </c>
      <c r="I108" s="5">
        <v>5801</v>
      </c>
      <c r="J108" s="5">
        <v>4739</v>
      </c>
      <c r="K108" s="5">
        <v>5906</v>
      </c>
      <c r="L108" s="5">
        <v>3995</v>
      </c>
      <c r="M108" s="5">
        <v>5425.3464368133427</v>
      </c>
      <c r="N108" s="9">
        <f t="shared" si="3"/>
        <v>77506.679770146686</v>
      </c>
      <c r="Q108" s="443"/>
      <c r="R108" s="450"/>
    </row>
    <row r="109" spans="1:18" ht="33.75" customHeight="1" x14ac:dyDescent="0.35">
      <c r="A109" s="441" t="s">
        <v>21</v>
      </c>
      <c r="B109" s="8">
        <v>4899</v>
      </c>
      <c r="C109" s="8">
        <v>5180</v>
      </c>
      <c r="D109" s="8">
        <v>4722</v>
      </c>
      <c r="E109" s="5">
        <v>4422</v>
      </c>
      <c r="F109" s="5">
        <v>4265</v>
      </c>
      <c r="G109" s="5">
        <v>3490</v>
      </c>
      <c r="H109" s="5">
        <v>4046</v>
      </c>
      <c r="I109" s="5">
        <v>4414</v>
      </c>
      <c r="J109" s="5">
        <v>4720</v>
      </c>
      <c r="K109" s="5">
        <v>4237.75</v>
      </c>
      <c r="L109" s="5">
        <v>4600</v>
      </c>
      <c r="M109" s="5">
        <v>4376.3288161582532</v>
      </c>
      <c r="N109" s="9">
        <f t="shared" si="3"/>
        <v>53372.078816158253</v>
      </c>
      <c r="Q109" s="443"/>
      <c r="R109" s="450"/>
    </row>
    <row r="110" spans="1:18" ht="33.75" customHeight="1" x14ac:dyDescent="0.35">
      <c r="A110" s="441" t="s">
        <v>65</v>
      </c>
      <c r="B110" s="8">
        <v>6170</v>
      </c>
      <c r="C110" s="8">
        <v>7925</v>
      </c>
      <c r="D110" s="8">
        <v>6456</v>
      </c>
      <c r="E110" s="5">
        <v>6699</v>
      </c>
      <c r="F110" s="5">
        <v>9059</v>
      </c>
      <c r="G110" s="5">
        <v>7953</v>
      </c>
      <c r="H110" s="5">
        <v>7783</v>
      </c>
      <c r="I110" s="5">
        <v>7542</v>
      </c>
      <c r="J110" s="5">
        <v>5931</v>
      </c>
      <c r="K110" s="5">
        <v>5930</v>
      </c>
      <c r="L110" s="5">
        <v>7991</v>
      </c>
      <c r="M110" s="5">
        <v>8825.672900000005</v>
      </c>
      <c r="N110" s="9">
        <f t="shared" si="3"/>
        <v>88264.672900000005</v>
      </c>
      <c r="Q110" s="443"/>
      <c r="R110" s="450"/>
    </row>
    <row r="111" spans="1:18" ht="33.75" customHeight="1" x14ac:dyDescent="0.35">
      <c r="A111" s="441" t="s">
        <v>22</v>
      </c>
      <c r="B111" s="8">
        <v>27400</v>
      </c>
      <c r="C111" s="8">
        <v>36677</v>
      </c>
      <c r="D111" s="8">
        <v>28695</v>
      </c>
      <c r="E111" s="5">
        <v>29898</v>
      </c>
      <c r="F111" s="5">
        <v>17911</v>
      </c>
      <c r="G111" s="5">
        <v>266392.5</v>
      </c>
      <c r="H111" s="5">
        <v>34324</v>
      </c>
      <c r="I111" s="5">
        <v>33711</v>
      </c>
      <c r="J111" s="5">
        <v>28745</v>
      </c>
      <c r="K111" s="5">
        <v>20752</v>
      </c>
      <c r="L111" s="5">
        <v>24672</v>
      </c>
      <c r="M111" s="5">
        <v>28903.898296875064</v>
      </c>
      <c r="N111" s="9">
        <f t="shared" si="3"/>
        <v>578081.39829687506</v>
      </c>
      <c r="Q111" s="443"/>
      <c r="R111" s="450"/>
    </row>
    <row r="112" spans="1:18" ht="33.75" customHeight="1" x14ac:dyDescent="0.35">
      <c r="A112" s="441" t="s">
        <v>101</v>
      </c>
      <c r="B112" s="8">
        <v>154</v>
      </c>
      <c r="C112" s="8">
        <v>314</v>
      </c>
      <c r="D112" s="8">
        <v>324</v>
      </c>
      <c r="E112" s="5">
        <v>255</v>
      </c>
      <c r="F112" s="5">
        <v>666</v>
      </c>
      <c r="G112" s="5">
        <v>932</v>
      </c>
      <c r="H112" s="5">
        <v>242</v>
      </c>
      <c r="I112" s="5">
        <v>344</v>
      </c>
      <c r="J112" s="5">
        <v>185</v>
      </c>
      <c r="K112" s="5">
        <v>387</v>
      </c>
      <c r="L112" s="5">
        <v>571</v>
      </c>
      <c r="M112" s="5">
        <v>240.20908750000001</v>
      </c>
      <c r="N112" s="9">
        <f>SUM(B112:M112)</f>
        <v>4614.2090875000004</v>
      </c>
      <c r="Q112" s="443"/>
      <c r="R112" s="450"/>
    </row>
    <row r="113" spans="1:18" ht="33.75" customHeight="1" x14ac:dyDescent="0.35">
      <c r="A113" s="441" t="s">
        <v>66</v>
      </c>
      <c r="B113" s="8">
        <v>11645</v>
      </c>
      <c r="C113" s="8">
        <v>13812</v>
      </c>
      <c r="D113" s="8">
        <v>15311</v>
      </c>
      <c r="E113" s="5">
        <v>13266</v>
      </c>
      <c r="F113" s="5">
        <v>5920</v>
      </c>
      <c r="G113" s="5">
        <v>16599.333333333339</v>
      </c>
      <c r="H113" s="5">
        <v>9175</v>
      </c>
      <c r="I113" s="5">
        <v>9327</v>
      </c>
      <c r="J113" s="5">
        <v>8244</v>
      </c>
      <c r="K113" s="5">
        <v>8026</v>
      </c>
      <c r="L113" s="5">
        <v>6901</v>
      </c>
      <c r="M113" s="5">
        <v>9309.8999370875536</v>
      </c>
      <c r="N113" s="9">
        <f t="shared" si="3"/>
        <v>127536.2332704209</v>
      </c>
      <c r="Q113" s="443"/>
      <c r="R113" s="450"/>
    </row>
    <row r="114" spans="1:18" ht="33.75" customHeight="1" x14ac:dyDescent="0.35">
      <c r="A114" s="441" t="s">
        <v>23</v>
      </c>
      <c r="B114" s="8">
        <v>0</v>
      </c>
      <c r="C114" s="8">
        <v>0</v>
      </c>
      <c r="D114" s="8">
        <v>20</v>
      </c>
      <c r="E114" s="5">
        <v>890</v>
      </c>
      <c r="F114" s="5">
        <v>3474</v>
      </c>
      <c r="G114" s="5">
        <v>934</v>
      </c>
      <c r="H114" s="5">
        <v>375</v>
      </c>
      <c r="I114" s="5">
        <v>396</v>
      </c>
      <c r="J114" s="5">
        <v>217</v>
      </c>
      <c r="K114" s="5">
        <v>0</v>
      </c>
      <c r="L114" s="5">
        <v>0</v>
      </c>
      <c r="M114" s="5">
        <v>0</v>
      </c>
      <c r="N114" s="9">
        <f t="shared" si="3"/>
        <v>6306</v>
      </c>
      <c r="Q114" s="443"/>
      <c r="R114" s="450"/>
    </row>
    <row r="115" spans="1:18" ht="33.75" customHeight="1" x14ac:dyDescent="0.35">
      <c r="A115" s="441" t="s">
        <v>24</v>
      </c>
      <c r="B115" s="8">
        <v>13733</v>
      </c>
      <c r="C115" s="8">
        <v>14444</v>
      </c>
      <c r="D115" s="8">
        <v>13985</v>
      </c>
      <c r="E115" s="5">
        <v>8912</v>
      </c>
      <c r="F115" s="5">
        <v>10751.77</v>
      </c>
      <c r="G115" s="5">
        <v>12628</v>
      </c>
      <c r="H115" s="5">
        <v>10413</v>
      </c>
      <c r="I115" s="5">
        <v>12006</v>
      </c>
      <c r="J115" s="5">
        <v>11220</v>
      </c>
      <c r="K115" s="5">
        <v>13095</v>
      </c>
      <c r="L115" s="5">
        <v>9805</v>
      </c>
      <c r="M115" s="5">
        <v>12954.478901969705</v>
      </c>
      <c r="N115" s="9">
        <f t="shared" si="3"/>
        <v>143947.24890196969</v>
      </c>
      <c r="Q115" s="443"/>
      <c r="R115" s="450"/>
    </row>
    <row r="116" spans="1:18" ht="33.75" customHeight="1" x14ac:dyDescent="0.35">
      <c r="A116" s="441" t="s">
        <v>25</v>
      </c>
      <c r="B116" s="8">
        <v>6978</v>
      </c>
      <c r="C116" s="8">
        <v>6532</v>
      </c>
      <c r="D116" s="8">
        <v>6254</v>
      </c>
      <c r="E116" s="5">
        <v>1990</v>
      </c>
      <c r="F116" s="5">
        <v>2530.86</v>
      </c>
      <c r="G116" s="5">
        <v>6810</v>
      </c>
      <c r="H116" s="5">
        <v>6189</v>
      </c>
      <c r="I116" s="5">
        <v>4988</v>
      </c>
      <c r="J116" s="5">
        <v>4084</v>
      </c>
      <c r="K116" s="5">
        <v>2284</v>
      </c>
      <c r="L116" s="5">
        <v>1989</v>
      </c>
      <c r="M116" s="5">
        <v>5624.8663460000025</v>
      </c>
      <c r="N116" s="9">
        <f t="shared" si="3"/>
        <v>56253.726346000003</v>
      </c>
      <c r="Q116" s="443"/>
      <c r="R116" s="450"/>
    </row>
    <row r="117" spans="1:18" ht="33.75" customHeight="1" x14ac:dyDescent="0.35">
      <c r="A117" s="441" t="s">
        <v>26</v>
      </c>
      <c r="B117" s="8">
        <v>5799</v>
      </c>
      <c r="C117" s="8">
        <v>8100</v>
      </c>
      <c r="D117" s="8">
        <v>5898</v>
      </c>
      <c r="E117" s="5">
        <v>14885</v>
      </c>
      <c r="F117" s="5">
        <v>4536</v>
      </c>
      <c r="G117" s="5">
        <v>5705</v>
      </c>
      <c r="H117" s="5">
        <v>8822</v>
      </c>
      <c r="I117" s="5">
        <v>8316</v>
      </c>
      <c r="J117" s="5">
        <v>3033</v>
      </c>
      <c r="K117" s="5">
        <v>1082</v>
      </c>
      <c r="L117" s="5">
        <v>364</v>
      </c>
      <c r="M117" s="5">
        <v>2057.9364773999987</v>
      </c>
      <c r="N117" s="9">
        <f t="shared" si="3"/>
        <v>68597.936477399999</v>
      </c>
      <c r="Q117" s="443"/>
      <c r="R117" s="450"/>
    </row>
    <row r="118" spans="1:18" ht="33.75" customHeight="1" x14ac:dyDescent="0.35">
      <c r="A118" s="441" t="s">
        <v>27</v>
      </c>
      <c r="B118" s="8">
        <v>1370</v>
      </c>
      <c r="C118" s="8">
        <v>1985</v>
      </c>
      <c r="D118" s="8">
        <v>855</v>
      </c>
      <c r="E118" s="5">
        <v>1398</v>
      </c>
      <c r="F118" s="5">
        <v>723</v>
      </c>
      <c r="G118" s="5">
        <v>405</v>
      </c>
      <c r="H118" s="5">
        <v>1575</v>
      </c>
      <c r="I118" s="5">
        <v>1045</v>
      </c>
      <c r="J118" s="5">
        <v>356</v>
      </c>
      <c r="K118" s="5">
        <v>404</v>
      </c>
      <c r="L118" s="5">
        <v>424</v>
      </c>
      <c r="M118" s="5">
        <v>672.75723840000137</v>
      </c>
      <c r="N118" s="9">
        <f t="shared" si="3"/>
        <v>11212.757238400001</v>
      </c>
      <c r="Q118" s="443"/>
      <c r="R118" s="450"/>
    </row>
    <row r="119" spans="1:18" ht="33.75" customHeight="1" x14ac:dyDescent="0.35">
      <c r="A119" s="441" t="s">
        <v>28</v>
      </c>
      <c r="B119" s="8">
        <v>4888</v>
      </c>
      <c r="C119" s="8">
        <v>2495</v>
      </c>
      <c r="D119" s="8">
        <v>3499</v>
      </c>
      <c r="E119" s="5">
        <v>1769</v>
      </c>
      <c r="F119" s="5">
        <v>1703</v>
      </c>
      <c r="G119" s="5">
        <v>1157</v>
      </c>
      <c r="H119" s="5">
        <v>3200</v>
      </c>
      <c r="I119" s="5">
        <v>1828</v>
      </c>
      <c r="J119" s="5">
        <v>1842</v>
      </c>
      <c r="K119" s="5">
        <v>1344</v>
      </c>
      <c r="L119" s="5">
        <v>766</v>
      </c>
      <c r="M119" s="5">
        <v>1702.5524955318724</v>
      </c>
      <c r="N119" s="9">
        <f t="shared" si="3"/>
        <v>26193.552495531872</v>
      </c>
      <c r="Q119" s="443"/>
      <c r="R119" s="450"/>
    </row>
    <row r="120" spans="1:18" ht="33.75" customHeight="1" x14ac:dyDescent="0.35">
      <c r="A120" s="441" t="s">
        <v>29</v>
      </c>
      <c r="B120" s="8">
        <v>1044</v>
      </c>
      <c r="C120" s="8">
        <v>1567</v>
      </c>
      <c r="D120" s="8">
        <v>1512</v>
      </c>
      <c r="E120" s="5">
        <v>722</v>
      </c>
      <c r="F120" s="5">
        <v>881</v>
      </c>
      <c r="G120" s="5">
        <v>769</v>
      </c>
      <c r="H120" s="5">
        <v>1638</v>
      </c>
      <c r="I120" s="5">
        <v>1107</v>
      </c>
      <c r="J120" s="5">
        <v>854</v>
      </c>
      <c r="K120" s="5">
        <v>559</v>
      </c>
      <c r="L120" s="5">
        <v>655</v>
      </c>
      <c r="M120" s="5">
        <v>864.20624087674696</v>
      </c>
      <c r="N120" s="9">
        <f t="shared" si="3"/>
        <v>12172.206240876747</v>
      </c>
      <c r="Q120" s="443"/>
      <c r="R120" s="450"/>
    </row>
    <row r="121" spans="1:18" ht="33.75" customHeight="1" x14ac:dyDescent="0.35">
      <c r="A121" s="441" t="s">
        <v>30</v>
      </c>
      <c r="B121" s="8">
        <v>8812</v>
      </c>
      <c r="C121" s="8">
        <v>13654</v>
      </c>
      <c r="D121" s="8">
        <v>11455</v>
      </c>
      <c r="E121" s="5">
        <v>6122</v>
      </c>
      <c r="F121" s="5">
        <v>3502</v>
      </c>
      <c r="G121" s="5">
        <v>7628</v>
      </c>
      <c r="H121" s="5">
        <v>6999</v>
      </c>
      <c r="I121" s="5">
        <v>6805</v>
      </c>
      <c r="J121" s="5">
        <v>7903</v>
      </c>
      <c r="K121" s="5">
        <v>3185</v>
      </c>
      <c r="L121" s="5">
        <v>5998</v>
      </c>
      <c r="M121" s="5">
        <v>11188.088647680008</v>
      </c>
      <c r="N121" s="9">
        <f t="shared" si="3"/>
        <v>93251.088647680008</v>
      </c>
      <c r="Q121" s="443"/>
      <c r="R121" s="450"/>
    </row>
    <row r="122" spans="1:18" ht="33.75" customHeight="1" x14ac:dyDescent="0.35">
      <c r="A122" s="441" t="s">
        <v>31</v>
      </c>
      <c r="B122" s="8">
        <v>2100</v>
      </c>
      <c r="C122" s="8">
        <v>2654</v>
      </c>
      <c r="D122" s="8">
        <v>3160</v>
      </c>
      <c r="E122" s="5">
        <v>2999</v>
      </c>
      <c r="F122" s="5">
        <v>364</v>
      </c>
      <c r="G122" s="5">
        <v>2591</v>
      </c>
      <c r="H122" s="5">
        <v>1621</v>
      </c>
      <c r="I122" s="5">
        <v>1490</v>
      </c>
      <c r="J122" s="5">
        <v>1355</v>
      </c>
      <c r="K122" s="5">
        <v>389.3</v>
      </c>
      <c r="L122" s="5">
        <v>1986</v>
      </c>
      <c r="M122" s="5">
        <v>1135.9448589036292</v>
      </c>
      <c r="N122" s="9">
        <f t="shared" si="3"/>
        <v>21845.244858903628</v>
      </c>
      <c r="Q122" s="443"/>
      <c r="R122" s="450"/>
    </row>
    <row r="123" spans="1:18" ht="33.75" customHeight="1" x14ac:dyDescent="0.35">
      <c r="A123" s="441" t="s">
        <v>129</v>
      </c>
      <c r="B123" s="8">
        <v>0</v>
      </c>
      <c r="C123" s="8">
        <v>0</v>
      </c>
      <c r="D123" s="8">
        <v>0</v>
      </c>
      <c r="E123" s="5">
        <v>0</v>
      </c>
      <c r="F123" s="5">
        <v>996</v>
      </c>
      <c r="G123" s="5">
        <v>941</v>
      </c>
      <c r="H123" s="5"/>
      <c r="I123" s="5">
        <v>1143</v>
      </c>
      <c r="J123" s="5">
        <v>901</v>
      </c>
      <c r="K123" s="5">
        <v>370</v>
      </c>
      <c r="L123" s="5">
        <v>468</v>
      </c>
      <c r="M123" s="5">
        <v>320</v>
      </c>
      <c r="N123" s="9">
        <f t="shared" si="3"/>
        <v>5139</v>
      </c>
      <c r="Q123" s="443"/>
      <c r="R123" s="450"/>
    </row>
    <row r="124" spans="1:18" ht="33.75" customHeight="1" x14ac:dyDescent="0.35">
      <c r="A124" s="441" t="s">
        <v>33</v>
      </c>
      <c r="B124" s="8">
        <v>2649</v>
      </c>
      <c r="C124" s="8">
        <v>3201</v>
      </c>
      <c r="D124" s="8">
        <v>2489</v>
      </c>
      <c r="E124" s="5">
        <v>1799</v>
      </c>
      <c r="F124" s="5">
        <v>1759</v>
      </c>
      <c r="G124" s="5">
        <v>1263</v>
      </c>
      <c r="H124" s="5">
        <v>2003</v>
      </c>
      <c r="I124" s="5">
        <v>1997</v>
      </c>
      <c r="J124" s="5">
        <v>2219</v>
      </c>
      <c r="K124" s="5">
        <v>999</v>
      </c>
      <c r="L124" s="5">
        <v>6621</v>
      </c>
      <c r="M124" s="5">
        <v>2032.134002990002</v>
      </c>
      <c r="N124" s="9">
        <f t="shared" si="3"/>
        <v>29031.134002990002</v>
      </c>
      <c r="Q124" s="443"/>
      <c r="R124" s="450"/>
    </row>
    <row r="125" spans="1:18" ht="33.75" customHeight="1" x14ac:dyDescent="0.35">
      <c r="A125" s="441" t="s">
        <v>34</v>
      </c>
      <c r="B125" s="8">
        <v>439</v>
      </c>
      <c r="C125" s="8">
        <v>552</v>
      </c>
      <c r="D125" s="8">
        <v>309</v>
      </c>
      <c r="E125" s="5">
        <v>475</v>
      </c>
      <c r="F125" s="5">
        <v>485</v>
      </c>
      <c r="G125" s="5">
        <v>144</v>
      </c>
      <c r="H125" s="5">
        <v>451</v>
      </c>
      <c r="I125" s="5">
        <v>415</v>
      </c>
      <c r="J125" s="5">
        <v>562</v>
      </c>
      <c r="K125" s="5">
        <v>168</v>
      </c>
      <c r="L125" s="5">
        <v>652</v>
      </c>
      <c r="M125" s="5">
        <v>574.88211132000015</v>
      </c>
      <c r="N125" s="9">
        <f t="shared" si="3"/>
        <v>5226.8821113200001</v>
      </c>
      <c r="Q125" s="443"/>
      <c r="R125" s="450"/>
    </row>
    <row r="126" spans="1:18" ht="33.75" customHeight="1" x14ac:dyDescent="0.35">
      <c r="A126" s="441" t="s">
        <v>68</v>
      </c>
      <c r="B126" s="8">
        <v>117</v>
      </c>
      <c r="C126" s="8">
        <v>163</v>
      </c>
      <c r="D126" s="8">
        <v>89</v>
      </c>
      <c r="E126" s="5">
        <v>159</v>
      </c>
      <c r="F126" s="5">
        <v>127</v>
      </c>
      <c r="G126" s="5">
        <v>20</v>
      </c>
      <c r="H126" s="5">
        <v>260</v>
      </c>
      <c r="I126" s="5">
        <v>168</v>
      </c>
      <c r="J126" s="5">
        <v>357</v>
      </c>
      <c r="K126" s="5">
        <v>196</v>
      </c>
      <c r="L126" s="5">
        <v>467</v>
      </c>
      <c r="M126" s="5">
        <v>159.79186223000033</v>
      </c>
      <c r="N126" s="9">
        <f t="shared" si="3"/>
        <v>2282.7918622300003</v>
      </c>
      <c r="Q126" s="443"/>
      <c r="R126" s="450"/>
    </row>
    <row r="127" spans="1:18" ht="33.75" customHeight="1" x14ac:dyDescent="0.35">
      <c r="A127" s="441" t="s">
        <v>69</v>
      </c>
      <c r="B127" s="8">
        <v>633</v>
      </c>
      <c r="C127" s="8">
        <v>580</v>
      </c>
      <c r="D127" s="8">
        <v>492</v>
      </c>
      <c r="E127" s="5">
        <v>513</v>
      </c>
      <c r="F127" s="5">
        <v>567</v>
      </c>
      <c r="G127" s="5">
        <v>456</v>
      </c>
      <c r="H127" s="5">
        <v>880</v>
      </c>
      <c r="I127" s="5">
        <v>533</v>
      </c>
      <c r="J127" s="5">
        <v>1325</v>
      </c>
      <c r="K127" s="5">
        <v>635</v>
      </c>
      <c r="L127" s="5">
        <v>398</v>
      </c>
      <c r="M127" s="5">
        <v>609.71415552000144</v>
      </c>
      <c r="N127" s="9">
        <f t="shared" si="3"/>
        <v>7621.7141555200014</v>
      </c>
      <c r="Q127" s="443"/>
      <c r="R127" s="450"/>
    </row>
    <row r="128" spans="1:18" ht="33.75" customHeight="1" x14ac:dyDescent="0.35">
      <c r="A128" s="441" t="s">
        <v>35</v>
      </c>
      <c r="B128" s="8">
        <v>191</v>
      </c>
      <c r="C128" s="8">
        <v>190</v>
      </c>
      <c r="D128" s="8">
        <v>153</v>
      </c>
      <c r="E128" s="5">
        <v>260</v>
      </c>
      <c r="F128" s="5">
        <v>90</v>
      </c>
      <c r="G128" s="5">
        <v>64</v>
      </c>
      <c r="H128" s="5">
        <v>403</v>
      </c>
      <c r="I128" s="5">
        <v>253</v>
      </c>
      <c r="J128" s="5">
        <v>401</v>
      </c>
      <c r="K128" s="5">
        <v>205</v>
      </c>
      <c r="L128" s="5">
        <v>126</v>
      </c>
      <c r="M128" s="5">
        <v>154.40283572889621</v>
      </c>
      <c r="N128" s="9">
        <f t="shared" si="3"/>
        <v>2490.4028357288962</v>
      </c>
      <c r="Q128" s="443"/>
      <c r="R128" s="450"/>
    </row>
    <row r="129" spans="1:18" ht="33.75" customHeight="1" x14ac:dyDescent="0.35">
      <c r="A129" s="441" t="s">
        <v>70</v>
      </c>
      <c r="B129" s="8">
        <v>1648</v>
      </c>
      <c r="C129" s="8">
        <v>1855</v>
      </c>
      <c r="D129" s="8">
        <v>1598</v>
      </c>
      <c r="E129" s="5">
        <v>1382</v>
      </c>
      <c r="F129" s="5">
        <v>4712</v>
      </c>
      <c r="G129" s="5">
        <v>4197</v>
      </c>
      <c r="H129" s="5">
        <v>2493</v>
      </c>
      <c r="I129" s="5">
        <v>3196</v>
      </c>
      <c r="J129" s="5">
        <v>2370</v>
      </c>
      <c r="K129" s="5">
        <v>617</v>
      </c>
      <c r="L129" s="5">
        <v>523</v>
      </c>
      <c r="M129" s="5">
        <v>1569.6179553600014</v>
      </c>
      <c r="N129" s="9">
        <f t="shared" si="3"/>
        <v>26160.617955360001</v>
      </c>
      <c r="Q129" s="443"/>
      <c r="R129" s="450"/>
    </row>
    <row r="130" spans="1:18" ht="33.75" customHeight="1" x14ac:dyDescent="0.35">
      <c r="A130" s="441" t="s">
        <v>37</v>
      </c>
      <c r="B130" s="8">
        <v>845</v>
      </c>
      <c r="C130" s="8">
        <v>1260</v>
      </c>
      <c r="D130" s="8">
        <v>1129</v>
      </c>
      <c r="E130" s="5">
        <v>1115</v>
      </c>
      <c r="F130" s="5">
        <v>45</v>
      </c>
      <c r="G130" s="5">
        <v>33</v>
      </c>
      <c r="H130" s="5">
        <v>1737</v>
      </c>
      <c r="I130" s="5">
        <v>876</v>
      </c>
      <c r="J130" s="5">
        <v>1501</v>
      </c>
      <c r="K130" s="5">
        <v>42</v>
      </c>
      <c r="L130" s="5">
        <v>82</v>
      </c>
      <c r="M130" s="5">
        <v>22</v>
      </c>
      <c r="N130" s="9">
        <f t="shared" si="3"/>
        <v>8687</v>
      </c>
      <c r="Q130" s="443"/>
      <c r="R130" s="450"/>
    </row>
    <row r="131" spans="1:18" ht="33.75" customHeight="1" x14ac:dyDescent="0.35">
      <c r="A131" s="441" t="s">
        <v>38</v>
      </c>
      <c r="B131" s="8">
        <v>6542</v>
      </c>
      <c r="C131" s="8">
        <v>3011</v>
      </c>
      <c r="D131" s="8">
        <v>3788</v>
      </c>
      <c r="E131" s="5">
        <v>3654</v>
      </c>
      <c r="F131" s="5">
        <v>1397</v>
      </c>
      <c r="G131" s="5">
        <v>1807</v>
      </c>
      <c r="H131" s="5">
        <v>3143</v>
      </c>
      <c r="I131" s="5">
        <v>6613</v>
      </c>
      <c r="J131" s="5">
        <v>2782</v>
      </c>
      <c r="K131" s="5">
        <v>2827</v>
      </c>
      <c r="L131" s="5">
        <v>2485</v>
      </c>
      <c r="M131" s="5">
        <v>2996.2223535048033</v>
      </c>
      <c r="N131" s="9">
        <f t="shared" si="3"/>
        <v>41045.222353504803</v>
      </c>
      <c r="Q131" s="443"/>
      <c r="R131" s="450"/>
    </row>
    <row r="132" spans="1:18" ht="33.75" customHeight="1" x14ac:dyDescent="0.35">
      <c r="A132" s="441" t="s">
        <v>102</v>
      </c>
      <c r="B132" s="8">
        <v>1277</v>
      </c>
      <c r="C132" s="8">
        <v>755</v>
      </c>
      <c r="D132" s="8">
        <v>1000</v>
      </c>
      <c r="E132" s="5">
        <v>855</v>
      </c>
      <c r="F132" s="5">
        <v>436</v>
      </c>
      <c r="G132" s="5">
        <v>328</v>
      </c>
      <c r="H132" s="5">
        <v>935</v>
      </c>
      <c r="I132" s="5">
        <v>995</v>
      </c>
      <c r="J132" s="5">
        <v>483</v>
      </c>
      <c r="K132" s="5">
        <v>678</v>
      </c>
      <c r="L132" s="5">
        <v>785</v>
      </c>
      <c r="M132" s="5">
        <v>573.31113926744729</v>
      </c>
      <c r="N132" s="9">
        <f t="shared" si="3"/>
        <v>9100.3111392674473</v>
      </c>
      <c r="Q132" s="443"/>
      <c r="R132" s="450"/>
    </row>
    <row r="133" spans="1:18" ht="33.75" customHeight="1" x14ac:dyDescent="0.35">
      <c r="A133" s="441" t="s">
        <v>103</v>
      </c>
      <c r="B133" s="8">
        <v>0</v>
      </c>
      <c r="C133" s="8">
        <v>34</v>
      </c>
      <c r="D133" s="8">
        <v>27</v>
      </c>
      <c r="E133" s="5">
        <v>51</v>
      </c>
      <c r="F133" s="5">
        <v>12</v>
      </c>
      <c r="G133" s="5">
        <v>13</v>
      </c>
      <c r="H133" s="5">
        <v>13</v>
      </c>
      <c r="I133" s="5">
        <v>25</v>
      </c>
      <c r="J133" s="5">
        <v>47</v>
      </c>
      <c r="K133" s="5">
        <v>12</v>
      </c>
      <c r="L133" s="5">
        <v>0</v>
      </c>
      <c r="M133" s="5">
        <v>9.7499750400000096</v>
      </c>
      <c r="N133" s="9">
        <f t="shared" si="3"/>
        <v>243.74997504000001</v>
      </c>
      <c r="Q133" s="443"/>
      <c r="R133" s="450"/>
    </row>
    <row r="134" spans="1:18" ht="33.75" customHeight="1" x14ac:dyDescent="0.35">
      <c r="A134" s="441" t="s">
        <v>104</v>
      </c>
      <c r="B134" s="8">
        <v>619</v>
      </c>
      <c r="C134" s="8">
        <v>1200</v>
      </c>
      <c r="D134" s="8">
        <v>360</v>
      </c>
      <c r="E134" s="5">
        <v>506</v>
      </c>
      <c r="F134" s="5">
        <v>185</v>
      </c>
      <c r="G134" s="5">
        <v>139</v>
      </c>
      <c r="H134" s="5">
        <v>920</v>
      </c>
      <c r="I134" s="5">
        <v>698</v>
      </c>
      <c r="J134" s="5">
        <v>751</v>
      </c>
      <c r="K134" s="5">
        <v>298</v>
      </c>
      <c r="L134" s="5">
        <v>182</v>
      </c>
      <c r="M134" s="5">
        <v>622.0356587028491</v>
      </c>
      <c r="N134" s="9">
        <f t="shared" si="3"/>
        <v>6480.0356587028491</v>
      </c>
      <c r="Q134" s="443"/>
      <c r="R134" s="450"/>
    </row>
    <row r="135" spans="1:18" ht="33.75" customHeight="1" x14ac:dyDescent="0.35">
      <c r="A135" s="441" t="s">
        <v>105</v>
      </c>
      <c r="B135" s="8">
        <v>294</v>
      </c>
      <c r="C135" s="8">
        <v>865</v>
      </c>
      <c r="D135" s="8">
        <v>535</v>
      </c>
      <c r="E135" s="5">
        <v>825</v>
      </c>
      <c r="F135" s="5">
        <v>161</v>
      </c>
      <c r="G135" s="5">
        <v>33</v>
      </c>
      <c r="H135" s="5">
        <v>800</v>
      </c>
      <c r="I135" s="5">
        <v>1200</v>
      </c>
      <c r="J135" s="5">
        <v>658</v>
      </c>
      <c r="K135" s="5">
        <v>65</v>
      </c>
      <c r="L135" s="5">
        <v>139</v>
      </c>
      <c r="M135" s="5">
        <v>368.49135667320024</v>
      </c>
      <c r="N135" s="9">
        <f t="shared" si="3"/>
        <v>5943.4913566732002</v>
      </c>
      <c r="Q135" s="443"/>
      <c r="R135" s="450"/>
    </row>
    <row r="136" spans="1:18" ht="33.75" customHeight="1" x14ac:dyDescent="0.35">
      <c r="A136" s="441" t="s">
        <v>106</v>
      </c>
      <c r="B136" s="8">
        <v>276</v>
      </c>
      <c r="C136" s="8">
        <v>294</v>
      </c>
      <c r="D136" s="8">
        <v>229</v>
      </c>
      <c r="E136" s="5">
        <v>248</v>
      </c>
      <c r="F136" s="5">
        <v>555</v>
      </c>
      <c r="G136" s="5">
        <v>308</v>
      </c>
      <c r="H136" s="5">
        <v>354</v>
      </c>
      <c r="I136" s="5">
        <v>552</v>
      </c>
      <c r="J136" s="5">
        <v>436</v>
      </c>
      <c r="K136" s="5">
        <v>178</v>
      </c>
      <c r="L136" s="5">
        <v>297</v>
      </c>
      <c r="M136" s="5">
        <v>460.57300707000013</v>
      </c>
      <c r="N136" s="9">
        <f t="shared" si="3"/>
        <v>4187.5730070700001</v>
      </c>
      <c r="Q136" s="443"/>
      <c r="R136" s="450"/>
    </row>
    <row r="137" spans="1:18" ht="33.75" customHeight="1" x14ac:dyDescent="0.35">
      <c r="A137" s="441" t="s">
        <v>107</v>
      </c>
      <c r="B137" s="8">
        <v>37</v>
      </c>
      <c r="C137" s="8">
        <v>268</v>
      </c>
      <c r="D137" s="8">
        <v>232</v>
      </c>
      <c r="E137" s="5">
        <v>154</v>
      </c>
      <c r="F137" s="5">
        <v>44</v>
      </c>
      <c r="G137" s="5">
        <v>59</v>
      </c>
      <c r="H137" s="5">
        <v>151</v>
      </c>
      <c r="I137" s="5">
        <v>35</v>
      </c>
      <c r="J137" s="5">
        <v>178</v>
      </c>
      <c r="K137" s="5">
        <v>128</v>
      </c>
      <c r="L137" s="5">
        <v>270</v>
      </c>
      <c r="M137" s="5">
        <v>108.16919207249998</v>
      </c>
      <c r="N137" s="9">
        <f t="shared" si="3"/>
        <v>1664.1691920725</v>
      </c>
      <c r="Q137" s="443"/>
      <c r="R137" s="450"/>
    </row>
    <row r="138" spans="1:18" ht="33.75" customHeight="1" x14ac:dyDescent="0.35">
      <c r="A138" s="441" t="s">
        <v>36</v>
      </c>
      <c r="B138" s="8">
        <v>2010</v>
      </c>
      <c r="C138" s="8">
        <v>4333</v>
      </c>
      <c r="D138" s="8">
        <v>2610</v>
      </c>
      <c r="E138" s="5">
        <v>3724</v>
      </c>
      <c r="F138" s="5">
        <v>2323</v>
      </c>
      <c r="G138" s="5">
        <v>1260</v>
      </c>
      <c r="H138" s="5">
        <v>1931</v>
      </c>
      <c r="I138" s="5">
        <v>2760</v>
      </c>
      <c r="J138" s="5">
        <v>3576</v>
      </c>
      <c r="K138" s="5">
        <v>1943</v>
      </c>
      <c r="L138" s="5">
        <v>4249</v>
      </c>
      <c r="M138" s="5">
        <v>2135.5073337243739</v>
      </c>
      <c r="N138" s="9">
        <f t="shared" si="3"/>
        <v>32854.507333724374</v>
      </c>
      <c r="Q138" s="443"/>
      <c r="R138" s="450"/>
    </row>
    <row r="139" spans="1:18" ht="33.75" customHeight="1" x14ac:dyDescent="0.35">
      <c r="A139" s="441" t="s">
        <v>108</v>
      </c>
      <c r="B139" s="8">
        <v>0</v>
      </c>
      <c r="C139" s="8">
        <v>358</v>
      </c>
      <c r="D139" s="8">
        <v>504</v>
      </c>
      <c r="E139" s="5">
        <v>0</v>
      </c>
      <c r="F139" s="5">
        <v>0</v>
      </c>
      <c r="G139" s="5">
        <v>0</v>
      </c>
      <c r="H139" s="5">
        <v>600</v>
      </c>
      <c r="I139" s="5" t="s">
        <v>327</v>
      </c>
      <c r="J139" s="5">
        <v>2386</v>
      </c>
      <c r="K139" s="5">
        <v>0</v>
      </c>
      <c r="L139" s="5">
        <v>0</v>
      </c>
      <c r="M139" s="5">
        <v>52</v>
      </c>
      <c r="N139" s="9">
        <f t="shared" si="3"/>
        <v>3900</v>
      </c>
      <c r="Q139" s="443"/>
      <c r="R139" s="450"/>
    </row>
    <row r="140" spans="1:18" ht="33.75" customHeight="1" x14ac:dyDescent="0.35">
      <c r="A140" s="441" t="s">
        <v>39</v>
      </c>
      <c r="B140" s="8">
        <v>66874</v>
      </c>
      <c r="C140" s="8">
        <v>91254</v>
      </c>
      <c r="D140" s="8">
        <v>74564</v>
      </c>
      <c r="E140" s="5">
        <v>11433</v>
      </c>
      <c r="F140" s="5">
        <v>13738.660000000002</v>
      </c>
      <c r="G140" s="5">
        <v>46218.333333333336</v>
      </c>
      <c r="H140" s="5">
        <v>40500</v>
      </c>
      <c r="I140" s="5">
        <v>54728</v>
      </c>
      <c r="J140" s="5">
        <v>89918</v>
      </c>
      <c r="K140" s="5">
        <v>28199.600000000002</v>
      </c>
      <c r="L140" s="5">
        <v>48980</v>
      </c>
      <c r="M140" s="5">
        <v>62927.883619333385</v>
      </c>
      <c r="N140" s="9">
        <f t="shared" si="3"/>
        <v>629335.47695266665</v>
      </c>
      <c r="Q140" s="443"/>
      <c r="R140" s="450"/>
    </row>
    <row r="141" spans="1:18" ht="33.75" customHeight="1" x14ac:dyDescent="0.35">
      <c r="A141" s="441" t="s">
        <v>40</v>
      </c>
      <c r="B141" s="8">
        <v>14522</v>
      </c>
      <c r="C141" s="8">
        <v>21663</v>
      </c>
      <c r="D141" s="8">
        <v>15754</v>
      </c>
      <c r="E141" s="5">
        <v>12878</v>
      </c>
      <c r="F141" s="5">
        <v>17894.919999999998</v>
      </c>
      <c r="G141" s="5">
        <v>18893.2</v>
      </c>
      <c r="H141" s="5">
        <v>19305</v>
      </c>
      <c r="I141" s="5">
        <v>17300</v>
      </c>
      <c r="J141" s="5">
        <v>18440</v>
      </c>
      <c r="K141" s="5">
        <v>20895</v>
      </c>
      <c r="L141" s="5">
        <v>22124</v>
      </c>
      <c r="M141" s="5">
        <v>24674.59270657922</v>
      </c>
      <c r="N141" s="9">
        <f t="shared" si="3"/>
        <v>224343.71270657922</v>
      </c>
      <c r="Q141" s="443"/>
      <c r="R141" s="450"/>
    </row>
    <row r="142" spans="1:18" ht="33.75" customHeight="1" x14ac:dyDescent="0.35">
      <c r="A142" s="441" t="s">
        <v>41</v>
      </c>
      <c r="B142" s="8">
        <v>19635</v>
      </c>
      <c r="C142" s="8">
        <v>17245</v>
      </c>
      <c r="D142" s="8">
        <v>17341</v>
      </c>
      <c r="E142" s="5">
        <v>15730</v>
      </c>
      <c r="F142" s="5">
        <v>9291.8200000000015</v>
      </c>
      <c r="G142" s="5">
        <v>13258.333333333334</v>
      </c>
      <c r="H142" s="5">
        <v>12900</v>
      </c>
      <c r="I142" s="5">
        <v>15113</v>
      </c>
      <c r="J142" s="5">
        <v>11156</v>
      </c>
      <c r="K142" s="5">
        <v>6548</v>
      </c>
      <c r="L142" s="5">
        <v>7593</v>
      </c>
      <c r="M142" s="5">
        <v>13544.59132404346</v>
      </c>
      <c r="N142" s="9">
        <f t="shared" si="3"/>
        <v>159355.74465737678</v>
      </c>
      <c r="Q142" s="443"/>
      <c r="R142" s="450"/>
    </row>
    <row r="143" spans="1:18" ht="33.75" customHeight="1" x14ac:dyDescent="0.35">
      <c r="A143" s="441" t="s">
        <v>72</v>
      </c>
      <c r="B143" s="8">
        <v>1299</v>
      </c>
      <c r="C143" s="8">
        <v>2399</v>
      </c>
      <c r="D143" s="8">
        <v>1574</v>
      </c>
      <c r="E143" s="5">
        <v>1333</v>
      </c>
      <c r="F143" s="5">
        <v>885.1</v>
      </c>
      <c r="G143" s="5">
        <v>36437.666666666664</v>
      </c>
      <c r="H143" s="5">
        <v>1536</v>
      </c>
      <c r="I143" s="5">
        <v>930</v>
      </c>
      <c r="J143" s="5">
        <v>530</v>
      </c>
      <c r="K143" s="5">
        <v>1095</v>
      </c>
      <c r="L143" s="5">
        <v>1190</v>
      </c>
      <c r="M143" s="5">
        <v>497.05824418766861</v>
      </c>
      <c r="N143" s="9">
        <f t="shared" si="3"/>
        <v>49705.824910854331</v>
      </c>
      <c r="Q143" s="443"/>
      <c r="R143" s="450"/>
    </row>
    <row r="144" spans="1:18" ht="33.75" customHeight="1" x14ac:dyDescent="0.35">
      <c r="A144" s="441" t="s">
        <v>42</v>
      </c>
      <c r="B144" s="8">
        <v>58211</v>
      </c>
      <c r="C144" s="8">
        <v>54641</v>
      </c>
      <c r="D144" s="8">
        <v>30412</v>
      </c>
      <c r="E144" s="5">
        <v>27544</v>
      </c>
      <c r="F144" s="5">
        <v>9847</v>
      </c>
      <c r="G144" s="5">
        <v>5687</v>
      </c>
      <c r="H144" s="5">
        <v>13931</v>
      </c>
      <c r="I144" s="5">
        <v>10070</v>
      </c>
      <c r="J144" s="5">
        <v>9111</v>
      </c>
      <c r="K144" s="5">
        <v>13936</v>
      </c>
      <c r="L144" s="5">
        <v>9080</v>
      </c>
      <c r="M144" s="5">
        <v>29963.814602700004</v>
      </c>
      <c r="N144" s="9">
        <f t="shared" si="3"/>
        <v>272433.8146027</v>
      </c>
      <c r="Q144" s="443"/>
      <c r="R144" s="450"/>
    </row>
    <row r="145" spans="1:18" ht="33.75" customHeight="1" x14ac:dyDescent="0.35">
      <c r="A145" s="441" t="s">
        <v>43</v>
      </c>
      <c r="B145" s="8">
        <v>8766</v>
      </c>
      <c r="C145" s="8">
        <v>13566</v>
      </c>
      <c r="D145" s="8">
        <v>11220</v>
      </c>
      <c r="E145" s="5">
        <v>26554</v>
      </c>
      <c r="F145" s="5">
        <v>5900</v>
      </c>
      <c r="G145" s="5">
        <v>8026</v>
      </c>
      <c r="H145" s="5">
        <v>14770</v>
      </c>
      <c r="I145" s="5">
        <v>6350</v>
      </c>
      <c r="J145" s="5">
        <v>10598</v>
      </c>
      <c r="K145" s="5">
        <v>3754</v>
      </c>
      <c r="L145" s="5">
        <v>2708</v>
      </c>
      <c r="M145" s="5">
        <v>9097.9823953124869</v>
      </c>
      <c r="N145" s="9">
        <f t="shared" si="3"/>
        <v>121309.98239531249</v>
      </c>
      <c r="Q145" s="443"/>
      <c r="R145" s="450"/>
    </row>
    <row r="146" spans="1:18" ht="33.75" customHeight="1" x14ac:dyDescent="0.35">
      <c r="A146" s="441" t="s">
        <v>73</v>
      </c>
      <c r="B146" s="8">
        <v>49858</v>
      </c>
      <c r="C146" s="8">
        <v>45698</v>
      </c>
      <c r="D146" s="8">
        <v>30599</v>
      </c>
      <c r="E146" s="5">
        <v>27124</v>
      </c>
      <c r="F146" s="5">
        <v>33787</v>
      </c>
      <c r="G146" s="5">
        <v>47086</v>
      </c>
      <c r="H146" s="5">
        <v>62812</v>
      </c>
      <c r="I146" s="5">
        <v>58212</v>
      </c>
      <c r="J146" s="5">
        <v>53918</v>
      </c>
      <c r="K146" s="5">
        <v>41808</v>
      </c>
      <c r="L146" s="5">
        <v>51522</v>
      </c>
      <c r="M146" s="5">
        <v>40149.310062436271</v>
      </c>
      <c r="N146" s="9">
        <f t="shared" si="3"/>
        <v>542573.31006243627</v>
      </c>
      <c r="Q146" s="443"/>
      <c r="R146" s="450"/>
    </row>
    <row r="147" spans="1:18" ht="33.75" customHeight="1" x14ac:dyDescent="0.35">
      <c r="A147" s="441" t="s">
        <v>74</v>
      </c>
      <c r="B147" s="8">
        <v>197</v>
      </c>
      <c r="C147" s="8">
        <v>1498</v>
      </c>
      <c r="D147" s="8">
        <v>523</v>
      </c>
      <c r="E147" s="5">
        <v>592</v>
      </c>
      <c r="F147" s="5">
        <v>181</v>
      </c>
      <c r="G147" s="5">
        <v>150</v>
      </c>
      <c r="H147" s="5">
        <v>0</v>
      </c>
      <c r="I147" s="5">
        <v>20</v>
      </c>
      <c r="J147" s="5">
        <v>256</v>
      </c>
      <c r="K147" s="5">
        <v>103</v>
      </c>
      <c r="L147" s="5">
        <v>283</v>
      </c>
      <c r="M147" s="5">
        <v>2470.4287999999988</v>
      </c>
      <c r="N147" s="9">
        <f t="shared" si="3"/>
        <v>6273.4287999999988</v>
      </c>
      <c r="Q147" s="443"/>
      <c r="R147" s="450"/>
    </row>
    <row r="148" spans="1:18" ht="33.75" customHeight="1" x14ac:dyDescent="0.35">
      <c r="A148" s="441" t="s">
        <v>44</v>
      </c>
      <c r="B148" s="8">
        <v>9778</v>
      </c>
      <c r="C148" s="8">
        <v>6977</v>
      </c>
      <c r="D148" s="8">
        <v>6325</v>
      </c>
      <c r="E148" s="5">
        <v>221</v>
      </c>
      <c r="F148" s="5">
        <v>770</v>
      </c>
      <c r="G148" s="5">
        <v>45</v>
      </c>
      <c r="H148" s="5">
        <v>945</v>
      </c>
      <c r="I148" s="5">
        <v>475</v>
      </c>
      <c r="J148" s="5">
        <v>320</v>
      </c>
      <c r="K148" s="5">
        <v>275</v>
      </c>
      <c r="L148" s="5">
        <v>1101</v>
      </c>
      <c r="M148" s="5">
        <v>2160</v>
      </c>
      <c r="N148" s="9">
        <f t="shared" si="3"/>
        <v>29392</v>
      </c>
      <c r="Q148" s="443"/>
      <c r="R148" s="450"/>
    </row>
    <row r="149" spans="1:18" ht="33.75" customHeight="1" x14ac:dyDescent="0.35">
      <c r="A149" s="441" t="s">
        <v>109</v>
      </c>
      <c r="B149" s="8">
        <v>2689</v>
      </c>
      <c r="C149" s="8">
        <v>1452</v>
      </c>
      <c r="D149" s="8">
        <v>2454</v>
      </c>
      <c r="E149" s="5">
        <v>3622</v>
      </c>
      <c r="F149" s="5">
        <v>911</v>
      </c>
      <c r="G149" s="5">
        <v>1983</v>
      </c>
      <c r="H149" s="5">
        <v>5778</v>
      </c>
      <c r="I149" s="5">
        <v>3585</v>
      </c>
      <c r="J149" s="5">
        <v>6839</v>
      </c>
      <c r="K149" s="5">
        <v>1487</v>
      </c>
      <c r="L149" s="5">
        <v>2526</v>
      </c>
      <c r="M149" s="5">
        <v>1388.5797785600007</v>
      </c>
      <c r="N149" s="9">
        <f t="shared" si="3"/>
        <v>34714.579778560001</v>
      </c>
      <c r="Q149" s="443"/>
      <c r="R149" s="450"/>
    </row>
    <row r="150" spans="1:18" ht="33.75" customHeight="1" x14ac:dyDescent="0.35">
      <c r="A150" s="441" t="s">
        <v>110</v>
      </c>
      <c r="B150" s="8">
        <v>198</v>
      </c>
      <c r="C150" s="8">
        <v>310</v>
      </c>
      <c r="D150" s="8">
        <v>280</v>
      </c>
      <c r="E150" s="5">
        <v>299</v>
      </c>
      <c r="F150" s="5">
        <v>134</v>
      </c>
      <c r="G150" s="5">
        <v>177</v>
      </c>
      <c r="H150" s="5">
        <v>536</v>
      </c>
      <c r="I150" s="5">
        <v>540</v>
      </c>
      <c r="J150" s="5">
        <v>881</v>
      </c>
      <c r="K150" s="5">
        <v>101</v>
      </c>
      <c r="L150" s="5">
        <v>254</v>
      </c>
      <c r="M150" s="5">
        <v>154.58293760000015</v>
      </c>
      <c r="N150" s="9">
        <f t="shared" si="3"/>
        <v>3864.5829376000002</v>
      </c>
      <c r="Q150" s="443"/>
      <c r="R150" s="450"/>
    </row>
    <row r="151" spans="1:18" ht="33.75" customHeight="1" x14ac:dyDescent="0.35">
      <c r="A151" s="441" t="s">
        <v>111</v>
      </c>
      <c r="B151" s="8">
        <v>251</v>
      </c>
      <c r="C151" s="8">
        <v>470</v>
      </c>
      <c r="D151" s="8">
        <v>229</v>
      </c>
      <c r="E151" s="5">
        <v>125</v>
      </c>
      <c r="F151" s="5">
        <v>317</v>
      </c>
      <c r="G151" s="5">
        <v>464</v>
      </c>
      <c r="H151" s="5">
        <v>842</v>
      </c>
      <c r="I151" s="5">
        <v>846</v>
      </c>
      <c r="J151" s="5">
        <v>324</v>
      </c>
      <c r="K151" s="5">
        <v>310</v>
      </c>
      <c r="L151" s="5">
        <v>267</v>
      </c>
      <c r="M151" s="5">
        <v>354.56185944999999</v>
      </c>
      <c r="N151" s="9">
        <f t="shared" si="3"/>
        <v>4799.5618594500002</v>
      </c>
      <c r="Q151" s="443"/>
      <c r="R151" s="450"/>
    </row>
    <row r="152" spans="1:18" ht="33.75" customHeight="1" x14ac:dyDescent="0.35">
      <c r="A152" s="441" t="s">
        <v>112</v>
      </c>
      <c r="B152" s="8">
        <v>321</v>
      </c>
      <c r="C152" s="8">
        <v>214</v>
      </c>
      <c r="D152" s="8">
        <v>156</v>
      </c>
      <c r="E152" s="5">
        <v>263</v>
      </c>
      <c r="F152" s="5">
        <v>550</v>
      </c>
      <c r="G152" s="5">
        <v>296</v>
      </c>
      <c r="H152" s="5">
        <v>361</v>
      </c>
      <c r="I152" s="5">
        <v>514</v>
      </c>
      <c r="J152" s="5">
        <v>373</v>
      </c>
      <c r="K152" s="5">
        <v>927</v>
      </c>
      <c r="L152" s="5">
        <v>463</v>
      </c>
      <c r="M152" s="5">
        <v>485.89723648</v>
      </c>
      <c r="N152" s="9">
        <f t="shared" si="3"/>
        <v>4923.8972364800002</v>
      </c>
      <c r="Q152" s="443"/>
      <c r="R152" s="450"/>
    </row>
    <row r="153" spans="1:18" ht="33.75" customHeight="1" x14ac:dyDescent="0.35">
      <c r="A153" s="441" t="s">
        <v>113</v>
      </c>
      <c r="B153" s="8">
        <v>145</v>
      </c>
      <c r="C153" s="8">
        <v>55</v>
      </c>
      <c r="D153" s="8">
        <v>1021</v>
      </c>
      <c r="E153" s="5">
        <v>2025</v>
      </c>
      <c r="F153" s="5">
        <v>9050</v>
      </c>
      <c r="G153" s="5">
        <v>18295</v>
      </c>
      <c r="H153" s="5">
        <v>30046</v>
      </c>
      <c r="I153" s="5">
        <v>9019</v>
      </c>
      <c r="J153" s="5">
        <v>6613</v>
      </c>
      <c r="K153" s="5">
        <v>3340</v>
      </c>
      <c r="L153" s="5">
        <v>2240</v>
      </c>
      <c r="M153" s="5">
        <v>69.138883329986101</v>
      </c>
      <c r="N153" s="9">
        <f t="shared" si="3"/>
        <v>81918.138883329986</v>
      </c>
      <c r="Q153" s="443"/>
      <c r="R153" s="450"/>
    </row>
    <row r="154" spans="1:18" ht="33.75" customHeight="1" x14ac:dyDescent="0.35">
      <c r="A154" s="441" t="s">
        <v>114</v>
      </c>
      <c r="B154" s="8">
        <v>966</v>
      </c>
      <c r="C154" s="8">
        <v>2933</v>
      </c>
      <c r="D154" s="8">
        <v>1858</v>
      </c>
      <c r="E154" s="5">
        <v>1048</v>
      </c>
      <c r="F154" s="5">
        <v>8399</v>
      </c>
      <c r="G154" s="5">
        <v>4824</v>
      </c>
      <c r="H154" s="5">
        <v>1930</v>
      </c>
      <c r="I154" s="5">
        <v>2425</v>
      </c>
      <c r="J154" s="5">
        <v>2104</v>
      </c>
      <c r="K154" s="5">
        <v>2214</v>
      </c>
      <c r="L154" s="5">
        <v>2381</v>
      </c>
      <c r="M154" s="5">
        <v>1635.8845125000043</v>
      </c>
      <c r="N154" s="9">
        <f t="shared" si="3"/>
        <v>32717.884512500004</v>
      </c>
      <c r="Q154" s="443"/>
      <c r="R154" s="450"/>
    </row>
    <row r="155" spans="1:18" ht="33.75" customHeight="1" x14ac:dyDescent="0.35">
      <c r="A155" s="441" t="s">
        <v>115</v>
      </c>
      <c r="B155" s="8">
        <v>35</v>
      </c>
      <c r="C155" s="8">
        <v>13</v>
      </c>
      <c r="D155" s="8">
        <v>14</v>
      </c>
      <c r="E155" s="5">
        <v>45</v>
      </c>
      <c r="F155" s="5">
        <v>102</v>
      </c>
      <c r="G155" s="5">
        <v>501</v>
      </c>
      <c r="H155" s="5">
        <v>2382</v>
      </c>
      <c r="I155" s="5">
        <v>743</v>
      </c>
      <c r="J155" s="5">
        <v>694</v>
      </c>
      <c r="K155" s="5">
        <v>606</v>
      </c>
      <c r="L155" s="5">
        <v>298</v>
      </c>
      <c r="M155" s="5">
        <v>139.30763789062439</v>
      </c>
      <c r="N155" s="9">
        <f t="shared" si="3"/>
        <v>5572.3076378906244</v>
      </c>
      <c r="Q155" s="443"/>
      <c r="R155" s="450"/>
    </row>
    <row r="156" spans="1:18" ht="33.75" customHeight="1" x14ac:dyDescent="0.35">
      <c r="A156" s="441" t="s">
        <v>116</v>
      </c>
      <c r="B156" s="8">
        <v>4088</v>
      </c>
      <c r="C156" s="8">
        <v>3785</v>
      </c>
      <c r="D156" s="8">
        <v>7211</v>
      </c>
      <c r="E156" s="5">
        <v>4216</v>
      </c>
      <c r="F156" s="5">
        <v>3703</v>
      </c>
      <c r="G156" s="5">
        <v>2599</v>
      </c>
      <c r="H156" s="5">
        <v>5391</v>
      </c>
      <c r="I156" s="5">
        <v>8550</v>
      </c>
      <c r="J156" s="5">
        <v>4869</v>
      </c>
      <c r="K156" s="5">
        <v>3791</v>
      </c>
      <c r="L156" s="5">
        <v>3348</v>
      </c>
      <c r="M156" s="5">
        <v>3880.0896325100039</v>
      </c>
      <c r="N156" s="9">
        <f t="shared" si="3"/>
        <v>55431.089632510004</v>
      </c>
      <c r="Q156" s="443"/>
      <c r="R156" s="450"/>
    </row>
    <row r="157" spans="1:18" ht="33.75" customHeight="1" x14ac:dyDescent="0.35">
      <c r="A157" s="441" t="s">
        <v>45</v>
      </c>
      <c r="B157" s="8">
        <v>446878</v>
      </c>
      <c r="C157" s="8">
        <v>498678</v>
      </c>
      <c r="D157" s="8">
        <v>484254</v>
      </c>
      <c r="E157" s="5">
        <v>495452</v>
      </c>
      <c r="F157" s="5">
        <v>531245</v>
      </c>
      <c r="G157" s="5">
        <v>512463.57500312413</v>
      </c>
      <c r="H157" s="5">
        <v>599764</v>
      </c>
      <c r="I157" s="5">
        <v>600501</v>
      </c>
      <c r="J157" s="5">
        <v>536697</v>
      </c>
      <c r="K157" s="5">
        <v>361168</v>
      </c>
      <c r="L157" s="5">
        <v>523319</v>
      </c>
      <c r="M157" s="5">
        <v>473184.4</v>
      </c>
      <c r="N157" s="12">
        <v>481316</v>
      </c>
      <c r="Q157" s="443"/>
      <c r="R157" s="450"/>
    </row>
    <row r="158" spans="1:18" ht="33.75" customHeight="1" x14ac:dyDescent="0.35">
      <c r="A158" s="441" t="s">
        <v>75</v>
      </c>
      <c r="B158" s="8">
        <v>752142</v>
      </c>
      <c r="C158" s="8">
        <v>795332</v>
      </c>
      <c r="D158" s="8">
        <v>764899</v>
      </c>
      <c r="E158" s="5">
        <v>809521</v>
      </c>
      <c r="F158" s="5">
        <v>866784</v>
      </c>
      <c r="G158" s="5">
        <v>803065.16666666663</v>
      </c>
      <c r="H158" s="5">
        <v>1170098</v>
      </c>
      <c r="I158" s="5">
        <v>1172098</v>
      </c>
      <c r="J158" s="5">
        <v>1150301</v>
      </c>
      <c r="K158" s="5">
        <v>585459</v>
      </c>
      <c r="L158" s="5">
        <v>788161</v>
      </c>
      <c r="M158" s="5">
        <v>702426.59999999986</v>
      </c>
      <c r="N158" s="12">
        <v>780474</v>
      </c>
      <c r="Q158" s="443"/>
      <c r="R158" s="450"/>
    </row>
    <row r="159" spans="1:18" ht="33.75" customHeight="1" thickBot="1" x14ac:dyDescent="0.4">
      <c r="A159" s="451" t="s">
        <v>46</v>
      </c>
      <c r="B159" s="452">
        <f t="shared" ref="B159:M159" si="4">SUM(B97:B158)</f>
        <v>2226085</v>
      </c>
      <c r="C159" s="452">
        <f t="shared" si="4"/>
        <v>2515589</v>
      </c>
      <c r="D159" s="452">
        <f t="shared" si="4"/>
        <v>2369459</v>
      </c>
      <c r="E159" s="452">
        <f t="shared" si="4"/>
        <v>2727023</v>
      </c>
      <c r="F159" s="452">
        <f t="shared" si="4"/>
        <v>2677521.35</v>
      </c>
      <c r="G159" s="452">
        <f t="shared" si="4"/>
        <v>2603387.3416697909</v>
      </c>
      <c r="H159" s="452">
        <f t="shared" si="4"/>
        <v>2882133</v>
      </c>
      <c r="I159" s="452">
        <f t="shared" si="4"/>
        <v>3076291</v>
      </c>
      <c r="J159" s="452">
        <f t="shared" si="4"/>
        <v>3036754</v>
      </c>
      <c r="K159" s="452">
        <f t="shared" si="4"/>
        <v>2083910.4500000002</v>
      </c>
      <c r="L159" s="452">
        <f t="shared" si="4"/>
        <v>2474453</v>
      </c>
      <c r="M159" s="452">
        <f t="shared" si="4"/>
        <v>2296051.5867074905</v>
      </c>
      <c r="N159" s="453">
        <f>SUM(N97:N158)</f>
        <v>10721159.031349385</v>
      </c>
      <c r="Q159" s="443"/>
    </row>
    <row r="160" spans="1:18" ht="18.75" customHeight="1" x14ac:dyDescent="0.35">
      <c r="A160" s="261" t="s">
        <v>328</v>
      </c>
      <c r="B160" s="291"/>
      <c r="C160" s="291"/>
      <c r="D160" s="291"/>
      <c r="E160" s="291"/>
      <c r="F160" s="291"/>
      <c r="G160" s="188" t="s">
        <v>236</v>
      </c>
      <c r="H160" s="291"/>
      <c r="I160" s="291"/>
      <c r="J160" s="291"/>
      <c r="K160" s="291"/>
      <c r="L160" s="291"/>
      <c r="M160" s="291"/>
      <c r="N160" s="291"/>
      <c r="Q160" s="443"/>
    </row>
    <row r="161" spans="1:18" ht="18.75" customHeight="1" x14ac:dyDescent="0.35">
      <c r="A161" s="261" t="s">
        <v>325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Q161" s="443"/>
    </row>
    <row r="162" spans="1:18" s="171" customFormat="1" ht="32.25" customHeight="1" x14ac:dyDescent="0.35">
      <c r="A162" s="261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Q162" s="443"/>
    </row>
    <row r="163" spans="1:18" s="171" customFormat="1" ht="32.25" customHeight="1" x14ac:dyDescent="0.35">
      <c r="A163" s="261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Q163" s="443"/>
    </row>
    <row r="164" spans="1:18" s="171" customFormat="1" ht="36.75" customHeight="1" x14ac:dyDescent="0.35">
      <c r="A164" s="261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Q164" s="443"/>
    </row>
    <row r="165" spans="1:18" s="171" customFormat="1" ht="21.75" customHeight="1" x14ac:dyDescent="0.35">
      <c r="A165" s="261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Q165" s="443"/>
    </row>
    <row r="166" spans="1:18" s="171" customFormat="1" ht="21" x14ac:dyDescent="0.35">
      <c r="A166" s="261"/>
      <c r="B166" s="261"/>
      <c r="C166" s="261"/>
      <c r="D166" s="261"/>
      <c r="E166" s="261"/>
      <c r="F166" s="261"/>
      <c r="G166" s="188"/>
      <c r="H166" s="188"/>
      <c r="I166" s="188"/>
      <c r="J166" s="188"/>
      <c r="K166" s="188"/>
      <c r="L166" s="188"/>
      <c r="M166" s="188"/>
      <c r="N166" s="188"/>
      <c r="Q166" s="443"/>
    </row>
    <row r="167" spans="1:18" s="171" customFormat="1" ht="21" x14ac:dyDescent="0.35">
      <c r="A167" s="188"/>
      <c r="B167" s="234"/>
      <c r="C167" s="23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Q167" s="443"/>
    </row>
    <row r="168" spans="1:18" s="171" customFormat="1" ht="21" x14ac:dyDescent="0.35">
      <c r="A168" s="449"/>
      <c r="B168" s="449"/>
      <c r="C168" s="449"/>
      <c r="D168" s="449"/>
      <c r="E168" s="449"/>
      <c r="F168" s="449"/>
      <c r="G168" s="449"/>
      <c r="H168" s="458"/>
      <c r="I168" s="449"/>
      <c r="J168" s="449"/>
      <c r="K168" s="449"/>
      <c r="L168" s="449"/>
      <c r="M168" s="449"/>
      <c r="N168" s="449"/>
      <c r="Q168" s="443"/>
    </row>
    <row r="169" spans="1:18" ht="21" x14ac:dyDescent="0.35">
      <c r="A169" s="440"/>
      <c r="B169" s="440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Q169" s="443"/>
    </row>
    <row r="170" spans="1:18" ht="33.75" x14ac:dyDescent="0.5">
      <c r="A170" s="487" t="s">
        <v>329</v>
      </c>
      <c r="B170" s="487"/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  <c r="Q170" s="443"/>
    </row>
    <row r="171" spans="1:18" ht="26.25" x14ac:dyDescent="0.4">
      <c r="A171" s="463" t="s">
        <v>119</v>
      </c>
      <c r="B171" s="463"/>
      <c r="C171" s="463"/>
      <c r="D171" s="463"/>
      <c r="E171" s="463"/>
      <c r="F171" s="463"/>
      <c r="G171" s="463"/>
      <c r="H171" s="463"/>
      <c r="I171" s="463"/>
      <c r="J171" s="463"/>
      <c r="K171" s="463"/>
      <c r="L171" s="463"/>
      <c r="M171" s="463"/>
      <c r="N171" s="463"/>
      <c r="Q171" s="443"/>
    </row>
    <row r="172" spans="1:18" ht="21" x14ac:dyDescent="0.35">
      <c r="A172" s="440"/>
      <c r="B172" s="440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Q172" s="443"/>
    </row>
    <row r="173" spans="1:18" ht="21.75" thickBot="1" x14ac:dyDescent="0.4">
      <c r="A173" s="440"/>
      <c r="B173" s="440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Q173" s="443"/>
    </row>
    <row r="174" spans="1:18" ht="34.5" customHeight="1" x14ac:dyDescent="0.35">
      <c r="A174" s="196" t="s">
        <v>1</v>
      </c>
      <c r="B174" s="197" t="s">
        <v>2</v>
      </c>
      <c r="C174" s="197" t="s">
        <v>3</v>
      </c>
      <c r="D174" s="197" t="s">
        <v>4</v>
      </c>
      <c r="E174" s="197" t="s">
        <v>5</v>
      </c>
      <c r="F174" s="197" t="s">
        <v>6</v>
      </c>
      <c r="G174" s="197" t="s">
        <v>7</v>
      </c>
      <c r="H174" s="197" t="s">
        <v>8</v>
      </c>
      <c r="I174" s="197" t="s">
        <v>9</v>
      </c>
      <c r="J174" s="197" t="s">
        <v>10</v>
      </c>
      <c r="K174" s="197" t="s">
        <v>11</v>
      </c>
      <c r="L174" s="197" t="s">
        <v>12</v>
      </c>
      <c r="M174" s="197" t="s">
        <v>13</v>
      </c>
      <c r="N174" s="198" t="s">
        <v>14</v>
      </c>
      <c r="Q174" s="443"/>
    </row>
    <row r="175" spans="1:18" ht="34.5" customHeight="1" x14ac:dyDescent="0.35">
      <c r="A175" s="441" t="s">
        <v>60</v>
      </c>
      <c r="B175" s="8">
        <v>92145</v>
      </c>
      <c r="C175" s="8">
        <v>20784</v>
      </c>
      <c r="D175" s="8">
        <v>820565</v>
      </c>
      <c r="E175" s="5">
        <v>2952000</v>
      </c>
      <c r="F175" s="5">
        <v>2708765.1087000002</v>
      </c>
      <c r="G175" s="5">
        <v>998865</v>
      </c>
      <c r="H175" s="152">
        <v>752763.5</v>
      </c>
      <c r="I175" s="5">
        <v>1745960.0000000002</v>
      </c>
      <c r="J175" s="5">
        <v>1732944.55</v>
      </c>
      <c r="K175" s="5">
        <v>1357053.84</v>
      </c>
      <c r="L175" s="5">
        <v>1055854</v>
      </c>
      <c r="M175" s="457">
        <v>512300</v>
      </c>
      <c r="N175" s="459">
        <f>SUM(B175:M175)</f>
        <v>14749999.9987</v>
      </c>
      <c r="O175" s="181">
        <v>512300</v>
      </c>
      <c r="P175" s="181"/>
      <c r="Q175" s="443"/>
      <c r="R175" s="450"/>
    </row>
    <row r="176" spans="1:18" ht="34.5" customHeight="1" x14ac:dyDescent="0.35">
      <c r="A176" s="441" t="s">
        <v>61</v>
      </c>
      <c r="B176" s="8">
        <v>98785</v>
      </c>
      <c r="C176" s="8">
        <v>80577</v>
      </c>
      <c r="D176" s="284">
        <v>84677</v>
      </c>
      <c r="E176" s="5">
        <v>71542</v>
      </c>
      <c r="F176" s="5">
        <v>84025</v>
      </c>
      <c r="G176" s="5">
        <v>129319.45</v>
      </c>
      <c r="H176" s="5">
        <v>123699.51000000001</v>
      </c>
      <c r="I176" s="5">
        <v>135236</v>
      </c>
      <c r="J176" s="5">
        <v>150133.75999999998</v>
      </c>
      <c r="K176" s="5">
        <v>190211.28</v>
      </c>
      <c r="L176" s="5">
        <v>121413.04000000001</v>
      </c>
      <c r="M176" s="5">
        <v>115419.91272727273</v>
      </c>
      <c r="N176" s="9">
        <f t="shared" ref="N176" si="5">SUM(B176:M176)</f>
        <v>1385038.9527272729</v>
      </c>
      <c r="O176" s="181"/>
      <c r="P176" s="181"/>
      <c r="Q176" s="443"/>
      <c r="R176" s="450"/>
    </row>
    <row r="177" spans="1:18" ht="34.5" customHeight="1" x14ac:dyDescent="0.35">
      <c r="A177" s="441" t="s">
        <v>15</v>
      </c>
      <c r="B177" s="8">
        <v>188</v>
      </c>
      <c r="C177" s="8">
        <v>3445</v>
      </c>
      <c r="D177" s="8">
        <v>526</v>
      </c>
      <c r="E177" s="5">
        <v>0</v>
      </c>
      <c r="F177" s="5">
        <v>60</v>
      </c>
      <c r="G177" s="5">
        <v>0</v>
      </c>
      <c r="H177" s="5">
        <v>0</v>
      </c>
      <c r="I177" s="5">
        <v>0</v>
      </c>
      <c r="J177" s="5">
        <v>436</v>
      </c>
      <c r="K177" s="5">
        <v>0</v>
      </c>
      <c r="L177" s="5">
        <v>0</v>
      </c>
      <c r="M177" s="5">
        <v>288</v>
      </c>
      <c r="N177" s="9">
        <f>SUM(B177:M177)</f>
        <v>4943</v>
      </c>
      <c r="O177" s="181"/>
      <c r="P177" s="181"/>
      <c r="Q177" s="443"/>
      <c r="R177" s="450"/>
    </row>
    <row r="178" spans="1:18" ht="34.5" customHeight="1" x14ac:dyDescent="0.35">
      <c r="A178" s="441" t="s">
        <v>16</v>
      </c>
      <c r="B178" s="8">
        <v>57554</v>
      </c>
      <c r="C178" s="8">
        <v>53899</v>
      </c>
      <c r="D178" s="284">
        <v>53214</v>
      </c>
      <c r="E178" s="5">
        <v>54875</v>
      </c>
      <c r="F178" s="5">
        <v>55351.85656</v>
      </c>
      <c r="G178" s="5">
        <v>28620.112643547742</v>
      </c>
      <c r="H178" s="5">
        <v>73732.349999999991</v>
      </c>
      <c r="I178" s="5">
        <v>73890</v>
      </c>
      <c r="J178" s="5">
        <v>55824.78</v>
      </c>
      <c r="K178" s="5">
        <v>73984.05</v>
      </c>
      <c r="L178" s="5">
        <v>54694.75</v>
      </c>
      <c r="M178" s="5">
        <v>57785.445382140701</v>
      </c>
      <c r="N178" s="9">
        <f>SUM(B178:M178)</f>
        <v>693425.34458568844</v>
      </c>
      <c r="O178" s="181"/>
      <c r="P178" s="181"/>
      <c r="Q178" s="443"/>
      <c r="R178" s="450"/>
    </row>
    <row r="179" spans="1:18" ht="34.5" customHeight="1" x14ac:dyDescent="0.35">
      <c r="A179" s="441" t="s">
        <v>62</v>
      </c>
      <c r="B179" s="8">
        <v>9584</v>
      </c>
      <c r="C179" s="8">
        <v>7988</v>
      </c>
      <c r="D179" s="8">
        <v>3845</v>
      </c>
      <c r="E179" s="5">
        <v>9877</v>
      </c>
      <c r="F179" s="5">
        <v>4930.0812000000014</v>
      </c>
      <c r="G179" s="5">
        <v>3289</v>
      </c>
      <c r="H179" s="5">
        <v>24499.205700950159</v>
      </c>
      <c r="I179" s="5">
        <v>21838.282213702281</v>
      </c>
      <c r="J179" s="5">
        <v>22093.759999999998</v>
      </c>
      <c r="K179" s="5">
        <v>13267.98</v>
      </c>
      <c r="L179" s="5">
        <v>6930</v>
      </c>
      <c r="M179" s="5">
        <v>19649.300828604799</v>
      </c>
      <c r="N179" s="9">
        <f t="shared" ref="N179:N236" si="6">SUM(B179:M179)</f>
        <v>147791.60994325724</v>
      </c>
      <c r="O179" s="181"/>
      <c r="P179" s="181"/>
      <c r="Q179" s="443"/>
      <c r="R179" s="450"/>
    </row>
    <row r="180" spans="1:18" ht="34.5" customHeight="1" x14ac:dyDescent="0.35">
      <c r="A180" s="441" t="s">
        <v>63</v>
      </c>
      <c r="B180" s="8">
        <v>18332</v>
      </c>
      <c r="C180" s="8">
        <v>250214</v>
      </c>
      <c r="D180" s="8">
        <v>68758</v>
      </c>
      <c r="E180" s="5">
        <v>22500</v>
      </c>
      <c r="F180" s="5">
        <v>4657</v>
      </c>
      <c r="G180" s="5">
        <v>4595.8999999999996</v>
      </c>
      <c r="H180" s="5">
        <v>15259.924477003249</v>
      </c>
      <c r="I180" s="5">
        <v>32010</v>
      </c>
      <c r="J180" s="5">
        <v>5174</v>
      </c>
      <c r="K180" s="5">
        <v>5615</v>
      </c>
      <c r="L180" s="5">
        <v>7257.1</v>
      </c>
      <c r="M180" s="5">
        <v>39488.447679727564</v>
      </c>
      <c r="N180" s="9">
        <f t="shared" si="6"/>
        <v>473861.37215673079</v>
      </c>
      <c r="O180" s="181"/>
      <c r="P180" s="181"/>
      <c r="Q180" s="443"/>
      <c r="R180" s="450"/>
    </row>
    <row r="181" spans="1:18" ht="34.5" customHeight="1" x14ac:dyDescent="0.35">
      <c r="A181" s="441" t="s">
        <v>17</v>
      </c>
      <c r="B181" s="8">
        <v>28858</v>
      </c>
      <c r="C181" s="8">
        <v>63874</v>
      </c>
      <c r="D181" s="8">
        <v>97887</v>
      </c>
      <c r="E181" s="5">
        <v>46754</v>
      </c>
      <c r="F181" s="5">
        <v>2615</v>
      </c>
      <c r="G181" s="5">
        <v>12318</v>
      </c>
      <c r="H181" s="5">
        <v>32208.054793569223</v>
      </c>
      <c r="I181" s="5">
        <v>34398</v>
      </c>
      <c r="J181" s="5">
        <v>15809</v>
      </c>
      <c r="K181" s="5">
        <v>4027</v>
      </c>
      <c r="L181" s="5">
        <v>8774.3840841828351</v>
      </c>
      <c r="M181" s="5">
        <v>31592.94898888655</v>
      </c>
      <c r="N181" s="9">
        <f t="shared" si="6"/>
        <v>379115.3878666386</v>
      </c>
      <c r="O181" s="181"/>
      <c r="P181" s="181"/>
      <c r="Q181" s="443"/>
      <c r="R181" s="450"/>
    </row>
    <row r="182" spans="1:18" ht="34.5" customHeight="1" x14ac:dyDescent="0.35">
      <c r="A182" s="441" t="s">
        <v>18</v>
      </c>
      <c r="B182" s="8">
        <v>2799</v>
      </c>
      <c r="C182" s="8">
        <v>1311</v>
      </c>
      <c r="D182" s="8">
        <v>1789</v>
      </c>
      <c r="E182" s="5">
        <v>821</v>
      </c>
      <c r="F182" s="5">
        <v>125</v>
      </c>
      <c r="G182" s="5">
        <v>103</v>
      </c>
      <c r="H182" s="5">
        <v>795</v>
      </c>
      <c r="I182" s="5">
        <v>1465.75</v>
      </c>
      <c r="J182" s="5">
        <v>311</v>
      </c>
      <c r="K182" s="5">
        <v>4614.3900000000003</v>
      </c>
      <c r="L182" s="5">
        <v>861.1</v>
      </c>
      <c r="M182" s="5">
        <v>1363.2036363636364</v>
      </c>
      <c r="N182" s="9">
        <f t="shared" si="6"/>
        <v>16358.443636363636</v>
      </c>
      <c r="O182" s="181"/>
      <c r="P182" s="181"/>
      <c r="Q182" s="443"/>
      <c r="R182" s="450"/>
    </row>
    <row r="183" spans="1:18" ht="34.5" customHeight="1" x14ac:dyDescent="0.35">
      <c r="A183" s="441" t="s">
        <v>64</v>
      </c>
      <c r="B183" s="8">
        <v>93544</v>
      </c>
      <c r="C183" s="8">
        <v>80215</v>
      </c>
      <c r="D183" s="8">
        <v>54214</v>
      </c>
      <c r="E183" s="5">
        <v>40214</v>
      </c>
      <c r="F183" s="5">
        <v>31348</v>
      </c>
      <c r="G183" s="5">
        <v>19234</v>
      </c>
      <c r="H183" s="5">
        <v>22174</v>
      </c>
      <c r="I183" s="5">
        <v>26887</v>
      </c>
      <c r="J183" s="5">
        <v>17544</v>
      </c>
      <c r="K183" s="5">
        <v>19951.100000000002</v>
      </c>
      <c r="L183" s="5">
        <v>32160.720000000001</v>
      </c>
      <c r="M183" s="5">
        <v>76412</v>
      </c>
      <c r="N183" s="9">
        <f t="shared" si="6"/>
        <v>513897.81999999995</v>
      </c>
      <c r="O183" s="181"/>
      <c r="P183" s="181"/>
      <c r="Q183" s="443"/>
      <c r="R183" s="450"/>
    </row>
    <row r="184" spans="1:18" ht="34.5" customHeight="1" x14ac:dyDescent="0.35">
      <c r="A184" s="441" t="s">
        <v>100</v>
      </c>
      <c r="B184" s="8">
        <v>9816</v>
      </c>
      <c r="C184" s="8">
        <v>15685</v>
      </c>
      <c r="D184" s="8">
        <v>17214</v>
      </c>
      <c r="E184" s="5">
        <v>5399</v>
      </c>
      <c r="F184" s="5">
        <v>8320</v>
      </c>
      <c r="G184" s="5">
        <v>4542</v>
      </c>
      <c r="H184" s="5">
        <v>7043</v>
      </c>
      <c r="I184" s="5">
        <v>5085</v>
      </c>
      <c r="J184" s="5">
        <v>15738</v>
      </c>
      <c r="K184" s="5">
        <v>17992.8</v>
      </c>
      <c r="L184" s="5">
        <v>9240</v>
      </c>
      <c r="M184" s="5">
        <v>10552.254545454545</v>
      </c>
      <c r="N184" s="9">
        <f t="shared" si="6"/>
        <v>126627.05454545455</v>
      </c>
      <c r="O184" s="181"/>
      <c r="P184" s="181"/>
      <c r="Q184" s="443"/>
      <c r="R184" s="450"/>
    </row>
    <row r="185" spans="1:18" ht="34.5" customHeight="1" x14ac:dyDescent="0.35">
      <c r="A185" s="441" t="s">
        <v>19</v>
      </c>
      <c r="B185" s="8">
        <v>85417</v>
      </c>
      <c r="C185" s="8">
        <v>111201</v>
      </c>
      <c r="D185" s="8">
        <v>128995</v>
      </c>
      <c r="E185" s="5">
        <v>138878</v>
      </c>
      <c r="F185" s="5">
        <v>116729.95348403396</v>
      </c>
      <c r="G185" s="5">
        <v>150961</v>
      </c>
      <c r="H185" s="5">
        <v>112209</v>
      </c>
      <c r="I185" s="5">
        <v>97990</v>
      </c>
      <c r="J185" s="5">
        <v>87900.9</v>
      </c>
      <c r="K185" s="5">
        <v>110284.20000000001</v>
      </c>
      <c r="L185" s="5">
        <v>117299</v>
      </c>
      <c r="M185" s="5">
        <v>114351.36849854855</v>
      </c>
      <c r="N185" s="9">
        <f t="shared" si="6"/>
        <v>1372216.4219825827</v>
      </c>
      <c r="O185" s="181"/>
      <c r="P185" s="181"/>
      <c r="Q185" s="443"/>
      <c r="R185" s="450"/>
    </row>
    <row r="186" spans="1:18" ht="34.5" customHeight="1" x14ac:dyDescent="0.35">
      <c r="A186" s="441" t="s">
        <v>20</v>
      </c>
      <c r="B186" s="8">
        <v>74587</v>
      </c>
      <c r="C186" s="8">
        <v>84524</v>
      </c>
      <c r="D186" s="8">
        <v>73214</v>
      </c>
      <c r="E186" s="5">
        <v>86547</v>
      </c>
      <c r="F186" s="5">
        <v>66246</v>
      </c>
      <c r="G186" s="5">
        <v>49532</v>
      </c>
      <c r="H186" s="5">
        <v>57554</v>
      </c>
      <c r="I186" s="5">
        <v>77618</v>
      </c>
      <c r="J186" s="5">
        <v>43512</v>
      </c>
      <c r="K186" s="5">
        <v>77939</v>
      </c>
      <c r="L186" s="5">
        <v>58047.35</v>
      </c>
      <c r="M186" s="5">
        <v>68120.031818181815</v>
      </c>
      <c r="N186" s="9">
        <f t="shared" si="6"/>
        <v>817440.38181818184</v>
      </c>
      <c r="O186" s="181"/>
      <c r="P186" s="181"/>
      <c r="Q186" s="443"/>
      <c r="R186" s="450"/>
    </row>
    <row r="187" spans="1:18" ht="34.5" customHeight="1" x14ac:dyDescent="0.35">
      <c r="A187" s="441" t="s">
        <v>21</v>
      </c>
      <c r="B187" s="8">
        <v>138747</v>
      </c>
      <c r="C187" s="8">
        <v>176544</v>
      </c>
      <c r="D187" s="8">
        <v>212122</v>
      </c>
      <c r="E187" s="5">
        <v>169899</v>
      </c>
      <c r="F187" s="5">
        <v>170000</v>
      </c>
      <c r="G187" s="5">
        <v>136080</v>
      </c>
      <c r="H187" s="5">
        <v>159380</v>
      </c>
      <c r="I187" s="5">
        <v>176280</v>
      </c>
      <c r="J187" s="5">
        <v>198240</v>
      </c>
      <c r="K187" s="5">
        <v>169510</v>
      </c>
      <c r="L187" s="5">
        <v>161000</v>
      </c>
      <c r="M187" s="5">
        <v>169800.181818182</v>
      </c>
      <c r="N187" s="9">
        <f t="shared" si="6"/>
        <v>2037602.1818181821</v>
      </c>
      <c r="O187" s="181"/>
      <c r="P187" s="181"/>
      <c r="Q187" s="443"/>
      <c r="R187" s="450"/>
    </row>
    <row r="188" spans="1:18" ht="34.5" customHeight="1" x14ac:dyDescent="0.35">
      <c r="A188" s="441" t="s">
        <v>65</v>
      </c>
      <c r="B188" s="8">
        <v>74189</v>
      </c>
      <c r="C188" s="8">
        <v>70144</v>
      </c>
      <c r="D188" s="8">
        <v>54677</v>
      </c>
      <c r="E188" s="5">
        <v>64585</v>
      </c>
      <c r="F188" s="5">
        <v>130822</v>
      </c>
      <c r="G188" s="5">
        <v>110591</v>
      </c>
      <c r="H188" s="5">
        <v>102943</v>
      </c>
      <c r="I188" s="5">
        <v>101817</v>
      </c>
      <c r="J188" s="5">
        <v>86715</v>
      </c>
      <c r="K188" s="5">
        <v>82026</v>
      </c>
      <c r="L188" s="5">
        <v>126417.62</v>
      </c>
      <c r="M188" s="5">
        <v>103019</v>
      </c>
      <c r="N188" s="9">
        <f t="shared" si="6"/>
        <v>1107945.6200000001</v>
      </c>
      <c r="O188" s="181"/>
      <c r="P188" s="181"/>
      <c r="Q188" s="443"/>
      <c r="R188" s="450"/>
    </row>
    <row r="189" spans="1:18" ht="34.5" customHeight="1" x14ac:dyDescent="0.35">
      <c r="A189" s="441" t="s">
        <v>22</v>
      </c>
      <c r="B189" s="8">
        <v>288785</v>
      </c>
      <c r="C189" s="8">
        <v>419582</v>
      </c>
      <c r="D189" s="8">
        <v>286547</v>
      </c>
      <c r="E189" s="5">
        <v>289985</v>
      </c>
      <c r="F189" s="5">
        <v>238992</v>
      </c>
      <c r="G189" s="5">
        <v>310385</v>
      </c>
      <c r="H189" s="5">
        <v>411888</v>
      </c>
      <c r="I189" s="5">
        <v>404532</v>
      </c>
      <c r="J189" s="5">
        <v>346664.7</v>
      </c>
      <c r="K189" s="5">
        <v>259307</v>
      </c>
      <c r="L189" s="5">
        <v>308289.43253662298</v>
      </c>
      <c r="M189" s="5">
        <v>324087.01204878394</v>
      </c>
      <c r="N189" s="9">
        <f t="shared" si="6"/>
        <v>3889044.1445854073</v>
      </c>
      <c r="O189" s="181"/>
      <c r="P189" s="181"/>
      <c r="Q189" s="443"/>
      <c r="R189" s="450"/>
    </row>
    <row r="190" spans="1:18" ht="34.5" customHeight="1" x14ac:dyDescent="0.35">
      <c r="A190" s="441" t="s">
        <v>101</v>
      </c>
      <c r="B190" s="8">
        <v>1577</v>
      </c>
      <c r="C190" s="8">
        <v>2852</v>
      </c>
      <c r="D190" s="8">
        <v>2565</v>
      </c>
      <c r="E190" s="5">
        <v>2014</v>
      </c>
      <c r="F190" s="5">
        <v>3721</v>
      </c>
      <c r="G190" s="5">
        <v>5395</v>
      </c>
      <c r="H190" s="5">
        <v>2146</v>
      </c>
      <c r="I190" s="5">
        <v>4228</v>
      </c>
      <c r="J190" s="5">
        <v>1350.5</v>
      </c>
      <c r="K190" s="5">
        <v>4715</v>
      </c>
      <c r="L190" s="5">
        <v>4767.8499999999995</v>
      </c>
      <c r="M190" s="5">
        <v>3211.9409090909089</v>
      </c>
      <c r="N190" s="9">
        <f t="shared" si="6"/>
        <v>38543.290909090909</v>
      </c>
      <c r="O190" s="181"/>
      <c r="P190" s="181"/>
      <c r="Q190" s="443"/>
      <c r="R190" s="450"/>
    </row>
    <row r="191" spans="1:18" ht="34.5" customHeight="1" x14ac:dyDescent="0.35">
      <c r="A191" s="441" t="s">
        <v>66</v>
      </c>
      <c r="B191" s="8">
        <v>107574</v>
      </c>
      <c r="C191" s="8">
        <v>89887</v>
      </c>
      <c r="D191" s="8">
        <v>88954</v>
      </c>
      <c r="E191" s="5">
        <v>93215</v>
      </c>
      <c r="F191" s="5">
        <v>127484</v>
      </c>
      <c r="G191" s="5">
        <v>81814.3</v>
      </c>
      <c r="H191" s="5">
        <v>105156.44561403508</v>
      </c>
      <c r="I191" s="5">
        <v>106898.54694736842</v>
      </c>
      <c r="J191" s="5">
        <v>78196.303372260852</v>
      </c>
      <c r="K191" s="5">
        <v>73308</v>
      </c>
      <c r="L191" s="5">
        <v>138020</v>
      </c>
      <c r="M191" s="5">
        <v>99137.054175787693</v>
      </c>
      <c r="N191" s="9">
        <f t="shared" si="6"/>
        <v>1189644.6501094522</v>
      </c>
      <c r="O191" s="181"/>
      <c r="P191" s="181"/>
      <c r="Q191" s="443"/>
      <c r="R191" s="450"/>
    </row>
    <row r="192" spans="1:18" ht="34.5" customHeight="1" x14ac:dyDescent="0.35">
      <c r="A192" s="441" t="s">
        <v>23</v>
      </c>
      <c r="B192" s="8">
        <v>0</v>
      </c>
      <c r="C192" s="8">
        <v>0</v>
      </c>
      <c r="D192" s="8">
        <v>210</v>
      </c>
      <c r="E192" s="5">
        <v>8012</v>
      </c>
      <c r="F192" s="5">
        <v>24318</v>
      </c>
      <c r="G192" s="5">
        <v>7468</v>
      </c>
      <c r="H192" s="5">
        <v>10324</v>
      </c>
      <c r="I192" s="5">
        <v>10901.880000000001</v>
      </c>
      <c r="J192" s="5">
        <v>5413</v>
      </c>
      <c r="K192" s="5">
        <v>0</v>
      </c>
      <c r="L192" s="5">
        <v>0</v>
      </c>
      <c r="M192" s="5">
        <v>0</v>
      </c>
      <c r="N192" s="9">
        <f t="shared" si="6"/>
        <v>66646.880000000005</v>
      </c>
      <c r="O192" s="181"/>
      <c r="P192" s="181"/>
      <c r="Q192" s="443"/>
      <c r="R192" s="450"/>
    </row>
    <row r="193" spans="1:18" ht="34.5" customHeight="1" x14ac:dyDescent="0.35">
      <c r="A193" s="441" t="s">
        <v>24</v>
      </c>
      <c r="B193" s="8">
        <v>88541</v>
      </c>
      <c r="C193" s="8">
        <v>94889</v>
      </c>
      <c r="D193" s="8">
        <v>79533</v>
      </c>
      <c r="E193" s="5">
        <v>72145</v>
      </c>
      <c r="F193" s="5">
        <v>92379</v>
      </c>
      <c r="G193" s="5">
        <v>91488.1</v>
      </c>
      <c r="H193" s="5">
        <v>109853</v>
      </c>
      <c r="I193" s="5">
        <v>126663.3</v>
      </c>
      <c r="J193" s="5">
        <v>89433</v>
      </c>
      <c r="K193" s="5">
        <v>135126</v>
      </c>
      <c r="L193" s="5">
        <v>101176.81786941581</v>
      </c>
      <c r="M193" s="5">
        <v>98293.383442674167</v>
      </c>
      <c r="N193" s="9">
        <f t="shared" si="6"/>
        <v>1179520.6013120899</v>
      </c>
      <c r="O193" s="181"/>
      <c r="P193" s="181"/>
      <c r="Q193" s="443"/>
      <c r="R193" s="450"/>
    </row>
    <row r="194" spans="1:18" ht="34.5" customHeight="1" x14ac:dyDescent="0.35">
      <c r="A194" s="441" t="s">
        <v>25</v>
      </c>
      <c r="B194" s="8">
        <v>59208</v>
      </c>
      <c r="C194" s="8">
        <v>61254</v>
      </c>
      <c r="D194" s="8">
        <v>58788</v>
      </c>
      <c r="E194" s="5">
        <v>49215</v>
      </c>
      <c r="F194" s="5">
        <v>41623.630000000005</v>
      </c>
      <c r="G194" s="5">
        <v>36757.350000000006</v>
      </c>
      <c r="H194" s="5">
        <v>62224.013393736466</v>
      </c>
      <c r="I194" s="5">
        <v>52773.04</v>
      </c>
      <c r="J194" s="5">
        <v>37260.022103970528</v>
      </c>
      <c r="K194" s="5">
        <v>28849</v>
      </c>
      <c r="L194" s="5">
        <v>25122.881348511382</v>
      </c>
      <c r="M194" s="5">
        <v>46643.176076928939</v>
      </c>
      <c r="N194" s="9">
        <f t="shared" si="6"/>
        <v>559718.11292314727</v>
      </c>
      <c r="O194" s="181"/>
      <c r="P194" s="181"/>
      <c r="Q194" s="443"/>
      <c r="R194" s="450"/>
    </row>
    <row r="195" spans="1:18" ht="34.5" customHeight="1" x14ac:dyDescent="0.35">
      <c r="A195" s="441" t="s">
        <v>26</v>
      </c>
      <c r="B195" s="8">
        <v>187101</v>
      </c>
      <c r="C195" s="8">
        <v>155898</v>
      </c>
      <c r="D195" s="8">
        <v>106857</v>
      </c>
      <c r="E195" s="5">
        <v>254254</v>
      </c>
      <c r="F195" s="5">
        <v>160150</v>
      </c>
      <c r="G195" s="5">
        <v>108996.66666666667</v>
      </c>
      <c r="H195" s="5">
        <v>220550</v>
      </c>
      <c r="I195" s="5">
        <v>207900</v>
      </c>
      <c r="J195" s="5">
        <v>59214</v>
      </c>
      <c r="K195" s="5">
        <v>30296</v>
      </c>
      <c r="L195" s="5">
        <v>10192</v>
      </c>
      <c r="M195" s="5">
        <v>136491.69696969696</v>
      </c>
      <c r="N195" s="9">
        <f t="shared" si="6"/>
        <v>1637900.3636363635</v>
      </c>
      <c r="O195" s="181"/>
      <c r="P195" s="181"/>
      <c r="Q195" s="443"/>
      <c r="R195" s="450"/>
    </row>
    <row r="196" spans="1:18" ht="34.5" customHeight="1" x14ac:dyDescent="0.35">
      <c r="A196" s="441" t="s">
        <v>27</v>
      </c>
      <c r="B196" s="8">
        <v>45987</v>
      </c>
      <c r="C196" s="8">
        <v>28574</v>
      </c>
      <c r="D196" s="8">
        <v>28723</v>
      </c>
      <c r="E196" s="5">
        <v>27465</v>
      </c>
      <c r="F196" s="5">
        <v>19251</v>
      </c>
      <c r="G196" s="5">
        <v>12779</v>
      </c>
      <c r="H196" s="5">
        <v>36475.774495677229</v>
      </c>
      <c r="I196" s="5">
        <v>29260</v>
      </c>
      <c r="J196" s="5">
        <v>9525</v>
      </c>
      <c r="K196" s="5">
        <v>12120</v>
      </c>
      <c r="L196" s="5">
        <v>13992</v>
      </c>
      <c r="M196" s="5">
        <v>24013.7976814252</v>
      </c>
      <c r="N196" s="9">
        <f t="shared" si="6"/>
        <v>288165.57217710238</v>
      </c>
      <c r="O196" s="181"/>
      <c r="P196" s="181"/>
      <c r="Q196" s="443"/>
      <c r="R196" s="450"/>
    </row>
    <row r="197" spans="1:18" ht="34.5" customHeight="1" x14ac:dyDescent="0.35">
      <c r="A197" s="441" t="s">
        <v>49</v>
      </c>
      <c r="B197" s="8">
        <v>13101</v>
      </c>
      <c r="C197" s="8">
        <v>6442</v>
      </c>
      <c r="D197" s="284">
        <v>13688</v>
      </c>
      <c r="E197" s="5">
        <v>4898</v>
      </c>
      <c r="F197" s="5">
        <v>7022</v>
      </c>
      <c r="G197" s="5">
        <v>4539</v>
      </c>
      <c r="H197" s="5">
        <v>8500</v>
      </c>
      <c r="I197" s="5">
        <v>7860.4</v>
      </c>
      <c r="J197" s="5">
        <v>7368</v>
      </c>
      <c r="K197" s="5">
        <v>5145</v>
      </c>
      <c r="L197" s="5">
        <v>5285.4000000000005</v>
      </c>
      <c r="M197" s="5">
        <v>7622.6181818181803</v>
      </c>
      <c r="N197" s="9">
        <f t="shared" si="6"/>
        <v>91471.418181818168</v>
      </c>
      <c r="O197" s="181"/>
      <c r="P197" s="181"/>
      <c r="Q197" s="443"/>
      <c r="R197" s="450"/>
    </row>
    <row r="198" spans="1:18" ht="34.5" customHeight="1" x14ac:dyDescent="0.35">
      <c r="A198" s="441" t="s">
        <v>50</v>
      </c>
      <c r="B198" s="8">
        <v>2152</v>
      </c>
      <c r="C198" s="8">
        <v>2845</v>
      </c>
      <c r="D198" s="284">
        <v>2985</v>
      </c>
      <c r="E198" s="5">
        <v>1288</v>
      </c>
      <c r="F198" s="5">
        <v>1775</v>
      </c>
      <c r="G198" s="5">
        <v>2173</v>
      </c>
      <c r="H198" s="5">
        <v>3698</v>
      </c>
      <c r="I198" s="5">
        <v>3118</v>
      </c>
      <c r="J198" s="5">
        <v>1715</v>
      </c>
      <c r="K198" s="5">
        <v>1118</v>
      </c>
      <c r="L198" s="5">
        <v>1493.3999999999999</v>
      </c>
      <c r="M198" s="5">
        <v>2214.5818181818181</v>
      </c>
      <c r="N198" s="9">
        <f t="shared" si="6"/>
        <v>26574.981818181819</v>
      </c>
      <c r="O198" s="181"/>
      <c r="P198" s="181"/>
      <c r="Q198" s="443"/>
      <c r="R198" s="450"/>
    </row>
    <row r="199" spans="1:18" ht="34.5" customHeight="1" x14ac:dyDescent="0.35">
      <c r="A199" s="441" t="s">
        <v>51</v>
      </c>
      <c r="B199" s="8">
        <v>26898</v>
      </c>
      <c r="C199" s="8">
        <v>31241</v>
      </c>
      <c r="D199" s="8">
        <v>29985</v>
      </c>
      <c r="E199" s="5">
        <v>13245</v>
      </c>
      <c r="F199" s="5">
        <v>118007</v>
      </c>
      <c r="G199" s="5">
        <v>41729</v>
      </c>
      <c r="H199" s="5">
        <v>93396</v>
      </c>
      <c r="I199" s="5">
        <v>90778.7</v>
      </c>
      <c r="J199" s="5">
        <v>238570</v>
      </c>
      <c r="K199" s="5">
        <v>31850</v>
      </c>
      <c r="L199" s="5">
        <v>17994</v>
      </c>
      <c r="M199" s="5">
        <v>66699.427272727262</v>
      </c>
      <c r="N199" s="9">
        <f t="shared" si="6"/>
        <v>800393.1272727272</v>
      </c>
      <c r="O199" s="181"/>
      <c r="P199" s="181"/>
      <c r="Q199" s="443"/>
      <c r="R199" s="450"/>
    </row>
    <row r="200" spans="1:18" ht="34.5" customHeight="1" x14ac:dyDescent="0.35">
      <c r="A200" s="441" t="s">
        <v>31</v>
      </c>
      <c r="B200" s="8">
        <v>82665</v>
      </c>
      <c r="C200" s="8">
        <v>58987</v>
      </c>
      <c r="D200" s="8">
        <v>56887</v>
      </c>
      <c r="E200" s="5">
        <v>59874</v>
      </c>
      <c r="F200" s="5">
        <v>18091</v>
      </c>
      <c r="G200" s="5">
        <v>57205.375</v>
      </c>
      <c r="H200" s="5">
        <v>73917.600000000006</v>
      </c>
      <c r="I200" s="5">
        <v>85421.7</v>
      </c>
      <c r="J200" s="5">
        <v>62506.421417565485</v>
      </c>
      <c r="K200" s="5">
        <v>22190.100000000002</v>
      </c>
      <c r="L200" s="5">
        <v>59580</v>
      </c>
      <c r="M200" s="5">
        <v>57938.654219778677</v>
      </c>
      <c r="N200" s="9">
        <f t="shared" si="6"/>
        <v>695263.85063734418</v>
      </c>
      <c r="O200" s="181"/>
      <c r="P200" s="181"/>
      <c r="Q200" s="443"/>
      <c r="R200" s="450"/>
    </row>
    <row r="201" spans="1:18" ht="34.5" customHeight="1" x14ac:dyDescent="0.35">
      <c r="A201" s="441" t="s">
        <v>129</v>
      </c>
      <c r="B201" s="8">
        <v>0</v>
      </c>
      <c r="C201" s="8">
        <v>0</v>
      </c>
      <c r="D201" s="8">
        <v>0</v>
      </c>
      <c r="E201" s="5">
        <v>0</v>
      </c>
      <c r="F201" s="5">
        <v>43230</v>
      </c>
      <c r="G201" s="5">
        <v>42791</v>
      </c>
      <c r="H201" s="5">
        <v>49689</v>
      </c>
      <c r="I201" s="5">
        <v>52120.800000000003</v>
      </c>
      <c r="J201" s="5">
        <v>37657</v>
      </c>
      <c r="K201" s="5">
        <v>39443</v>
      </c>
      <c r="L201" s="5">
        <v>49890.064864864864</v>
      </c>
      <c r="M201" s="5">
        <v>28620.078624078622</v>
      </c>
      <c r="N201" s="9">
        <f t="shared" si="6"/>
        <v>343440.94348894345</v>
      </c>
      <c r="O201" s="181"/>
      <c r="P201" s="181"/>
      <c r="Q201" s="443"/>
      <c r="R201" s="450"/>
    </row>
    <row r="202" spans="1:18" ht="34.5" customHeight="1" x14ac:dyDescent="0.35">
      <c r="A202" s="441" t="s">
        <v>33</v>
      </c>
      <c r="B202" s="8">
        <v>86221</v>
      </c>
      <c r="C202" s="8">
        <v>126987</v>
      </c>
      <c r="D202" s="8">
        <v>116998</v>
      </c>
      <c r="E202" s="5">
        <v>65487</v>
      </c>
      <c r="F202" s="5">
        <v>89733</v>
      </c>
      <c r="G202" s="5">
        <v>72588</v>
      </c>
      <c r="H202" s="5">
        <v>120180</v>
      </c>
      <c r="I202" s="5">
        <v>119820</v>
      </c>
      <c r="J202" s="5">
        <v>133428.47</v>
      </c>
      <c r="K202" s="5">
        <v>65411</v>
      </c>
      <c r="L202" s="5">
        <v>198630</v>
      </c>
      <c r="M202" s="5">
        <v>108680.31545454545</v>
      </c>
      <c r="N202" s="9">
        <f t="shared" si="6"/>
        <v>1304163.7854545454</v>
      </c>
      <c r="O202" s="181"/>
      <c r="P202" s="181"/>
      <c r="Q202" s="443"/>
      <c r="R202" s="450"/>
    </row>
    <row r="203" spans="1:18" ht="34.5" customHeight="1" x14ac:dyDescent="0.35">
      <c r="A203" s="441" t="s">
        <v>34</v>
      </c>
      <c r="B203" s="8">
        <v>25221</v>
      </c>
      <c r="C203" s="8">
        <v>22989</v>
      </c>
      <c r="D203" s="8">
        <v>13621</v>
      </c>
      <c r="E203" s="5">
        <v>21440</v>
      </c>
      <c r="F203" s="5">
        <v>33716</v>
      </c>
      <c r="G203" s="5">
        <v>9430</v>
      </c>
      <c r="H203" s="5">
        <v>14364</v>
      </c>
      <c r="I203" s="5">
        <v>13217.75</v>
      </c>
      <c r="J203" s="5">
        <v>26414</v>
      </c>
      <c r="K203" s="5">
        <v>10080</v>
      </c>
      <c r="L203" s="5">
        <v>22820</v>
      </c>
      <c r="M203" s="5">
        <v>19392.06818181818</v>
      </c>
      <c r="N203" s="9">
        <f t="shared" si="6"/>
        <v>232704.81818181818</v>
      </c>
      <c r="O203" s="181"/>
      <c r="P203" s="181"/>
      <c r="Q203" s="443"/>
      <c r="R203" s="450"/>
    </row>
    <row r="204" spans="1:18" ht="34.5" customHeight="1" x14ac:dyDescent="0.35">
      <c r="A204" s="441" t="s">
        <v>68</v>
      </c>
      <c r="B204" s="8">
        <v>1685</v>
      </c>
      <c r="C204" s="8">
        <v>3211</v>
      </c>
      <c r="D204" s="8">
        <v>1855</v>
      </c>
      <c r="E204" s="5">
        <v>3924</v>
      </c>
      <c r="F204" s="5">
        <v>2897</v>
      </c>
      <c r="G204" s="5">
        <v>400</v>
      </c>
      <c r="H204" s="5">
        <v>3050</v>
      </c>
      <c r="I204" s="5">
        <v>3528</v>
      </c>
      <c r="J204" s="5">
        <v>7105</v>
      </c>
      <c r="K204" s="5">
        <v>4725</v>
      </c>
      <c r="L204" s="5">
        <v>11258.035714285714</v>
      </c>
      <c r="M204" s="5">
        <v>3967.0941558441555</v>
      </c>
      <c r="N204" s="9">
        <f t="shared" si="6"/>
        <v>47605.129870129866</v>
      </c>
      <c r="O204" s="181"/>
      <c r="P204" s="181"/>
      <c r="Q204" s="443"/>
      <c r="R204" s="450"/>
    </row>
    <row r="205" spans="1:18" ht="34.5" customHeight="1" x14ac:dyDescent="0.35">
      <c r="A205" s="441" t="s">
        <v>69</v>
      </c>
      <c r="B205" s="8">
        <v>5887</v>
      </c>
      <c r="C205" s="8">
        <v>6452</v>
      </c>
      <c r="D205" s="8">
        <v>4921</v>
      </c>
      <c r="E205" s="5">
        <v>6555</v>
      </c>
      <c r="F205" s="5">
        <v>5376</v>
      </c>
      <c r="G205" s="5">
        <v>5568</v>
      </c>
      <c r="H205" s="5">
        <v>7920</v>
      </c>
      <c r="I205" s="5">
        <v>5463.25</v>
      </c>
      <c r="J205" s="5">
        <v>14246.658536585366</v>
      </c>
      <c r="K205" s="5">
        <v>5222</v>
      </c>
      <c r="L205" s="5">
        <v>5687.42</v>
      </c>
      <c r="M205" s="5">
        <v>6663.4844124168512</v>
      </c>
      <c r="N205" s="9">
        <f t="shared" si="6"/>
        <v>79961.812949002211</v>
      </c>
      <c r="O205" s="181"/>
      <c r="P205" s="181"/>
      <c r="Q205" s="443"/>
      <c r="R205" s="450"/>
    </row>
    <row r="206" spans="1:18" ht="34.5" customHeight="1" x14ac:dyDescent="0.35">
      <c r="A206" s="441" t="s">
        <v>35</v>
      </c>
      <c r="B206" s="8">
        <v>2721</v>
      </c>
      <c r="C206" s="8">
        <v>2799</v>
      </c>
      <c r="D206" s="8">
        <v>1721</v>
      </c>
      <c r="E206" s="5">
        <v>3887</v>
      </c>
      <c r="F206" s="5">
        <v>828</v>
      </c>
      <c r="G206" s="5">
        <v>576</v>
      </c>
      <c r="H206" s="5">
        <v>6246.5</v>
      </c>
      <c r="I206" s="5">
        <v>3921.5</v>
      </c>
      <c r="J206" s="5">
        <v>4555.0778894472369</v>
      </c>
      <c r="K206" s="5">
        <v>2050</v>
      </c>
      <c r="L206" s="5">
        <v>1260</v>
      </c>
      <c r="M206" s="5">
        <v>2778.6434444952033</v>
      </c>
      <c r="N206" s="9">
        <f t="shared" si="6"/>
        <v>33343.721333942442</v>
      </c>
      <c r="O206" s="181"/>
      <c r="P206" s="181"/>
      <c r="Q206" s="443"/>
      <c r="R206" s="450"/>
    </row>
    <row r="207" spans="1:18" ht="34.5" customHeight="1" x14ac:dyDescent="0.35">
      <c r="A207" s="441" t="s">
        <v>70</v>
      </c>
      <c r="B207" s="8">
        <v>15466</v>
      </c>
      <c r="C207" s="8">
        <v>17895</v>
      </c>
      <c r="D207" s="8">
        <v>13454</v>
      </c>
      <c r="E207" s="5">
        <v>21024</v>
      </c>
      <c r="F207" s="5">
        <v>23390</v>
      </c>
      <c r="G207" s="5">
        <v>22583</v>
      </c>
      <c r="H207" s="5">
        <v>18990</v>
      </c>
      <c r="I207" s="5">
        <v>24344.981949458484</v>
      </c>
      <c r="J207" s="5">
        <v>18197.274969173861</v>
      </c>
      <c r="K207" s="5">
        <v>1535</v>
      </c>
      <c r="L207" s="5">
        <v>3661</v>
      </c>
      <c r="M207" s="5">
        <v>16412.750628966576</v>
      </c>
      <c r="N207" s="9">
        <f t="shared" si="6"/>
        <v>196953.00754759891</v>
      </c>
      <c r="O207" s="181"/>
      <c r="P207" s="181"/>
      <c r="Q207" s="443"/>
      <c r="R207" s="450"/>
    </row>
    <row r="208" spans="1:18" ht="34.5" customHeight="1" x14ac:dyDescent="0.35">
      <c r="A208" s="454" t="s">
        <v>37</v>
      </c>
      <c r="B208" s="8">
        <v>7654</v>
      </c>
      <c r="C208" s="8">
        <v>9857</v>
      </c>
      <c r="D208" s="8">
        <v>8991</v>
      </c>
      <c r="E208" s="5">
        <v>10114</v>
      </c>
      <c r="F208" s="5">
        <v>180</v>
      </c>
      <c r="G208" s="5">
        <v>223</v>
      </c>
      <c r="H208" s="5">
        <v>16172</v>
      </c>
      <c r="I208" s="5">
        <v>10512</v>
      </c>
      <c r="J208" s="5">
        <v>19753.16</v>
      </c>
      <c r="K208" s="5">
        <v>155</v>
      </c>
      <c r="L208" s="5">
        <v>302.61904761904765</v>
      </c>
      <c r="M208" s="5">
        <v>92</v>
      </c>
      <c r="N208" s="9">
        <f t="shared" si="6"/>
        <v>84005.779047619057</v>
      </c>
      <c r="O208" s="181"/>
      <c r="P208" s="181"/>
      <c r="Q208" s="443"/>
      <c r="R208" s="450"/>
    </row>
    <row r="209" spans="1:18" ht="34.5" customHeight="1" x14ac:dyDescent="0.35">
      <c r="A209" s="454" t="s">
        <v>38</v>
      </c>
      <c r="B209" s="8">
        <v>32998</v>
      </c>
      <c r="C209" s="8">
        <v>29565</v>
      </c>
      <c r="D209" s="8">
        <v>25124</v>
      </c>
      <c r="E209" s="5">
        <v>35241</v>
      </c>
      <c r="F209" s="5">
        <v>9629</v>
      </c>
      <c r="G209" s="5">
        <v>7363.2</v>
      </c>
      <c r="H209" s="5">
        <v>33663</v>
      </c>
      <c r="I209" s="5">
        <v>48473.29</v>
      </c>
      <c r="J209" s="5">
        <v>13474</v>
      </c>
      <c r="K209" s="5">
        <v>42405</v>
      </c>
      <c r="L209" s="5">
        <v>24850</v>
      </c>
      <c r="M209" s="5">
        <v>27525.953636363636</v>
      </c>
      <c r="N209" s="9">
        <f>SUM(B209:M209)</f>
        <v>330311.44363636361</v>
      </c>
      <c r="O209" s="181"/>
      <c r="P209" s="181"/>
      <c r="Q209" s="443"/>
      <c r="R209" s="450"/>
    </row>
    <row r="210" spans="1:18" ht="34.5" customHeight="1" x14ac:dyDescent="0.35">
      <c r="A210" s="441" t="s">
        <v>102</v>
      </c>
      <c r="B210" s="284">
        <v>15899</v>
      </c>
      <c r="C210" s="284">
        <v>18825</v>
      </c>
      <c r="D210" s="284">
        <v>12514</v>
      </c>
      <c r="E210" s="284">
        <v>11345</v>
      </c>
      <c r="F210" s="284">
        <v>3306</v>
      </c>
      <c r="G210" s="284">
        <v>2976</v>
      </c>
      <c r="H210" s="284">
        <v>20065.100000000002</v>
      </c>
      <c r="I210" s="284">
        <v>11824.460000000001</v>
      </c>
      <c r="J210" s="284">
        <v>2815</v>
      </c>
      <c r="K210" s="284">
        <v>8337</v>
      </c>
      <c r="L210" s="284">
        <v>14130</v>
      </c>
      <c r="M210" s="284">
        <v>20094.232727272702</v>
      </c>
      <c r="N210" s="285">
        <f t="shared" ref="N210:N217" si="7">SUM(B210:M210)</f>
        <v>142130.79272727272</v>
      </c>
      <c r="O210" s="176"/>
      <c r="P210" s="176"/>
      <c r="Q210" s="443"/>
      <c r="R210" s="450"/>
    </row>
    <row r="211" spans="1:18" ht="34.5" customHeight="1" x14ac:dyDescent="0.35">
      <c r="A211" s="441" t="s">
        <v>103</v>
      </c>
      <c r="B211" s="284">
        <v>0</v>
      </c>
      <c r="C211" s="284">
        <v>510</v>
      </c>
      <c r="D211" s="284">
        <v>504</v>
      </c>
      <c r="E211" s="284">
        <v>320</v>
      </c>
      <c r="F211" s="284">
        <v>524</v>
      </c>
      <c r="G211" s="284">
        <v>430</v>
      </c>
      <c r="H211" s="284">
        <v>432</v>
      </c>
      <c r="I211" s="284">
        <v>432.00000000000006</v>
      </c>
      <c r="J211" s="284">
        <v>940</v>
      </c>
      <c r="K211" s="284">
        <v>156</v>
      </c>
      <c r="L211" s="284">
        <v>0</v>
      </c>
      <c r="M211" s="284">
        <v>186.18181818181799</v>
      </c>
      <c r="N211" s="285">
        <f t="shared" si="7"/>
        <v>4434.181818181818</v>
      </c>
      <c r="O211" s="176"/>
      <c r="P211" s="176"/>
      <c r="Q211" s="443"/>
      <c r="R211" s="450"/>
    </row>
    <row r="212" spans="1:18" ht="34.5" customHeight="1" x14ac:dyDescent="0.35">
      <c r="A212" s="441" t="s">
        <v>104</v>
      </c>
      <c r="B212" s="284">
        <v>4677</v>
      </c>
      <c r="C212" s="284">
        <v>6011</v>
      </c>
      <c r="D212" s="284">
        <v>1588</v>
      </c>
      <c r="E212" s="284">
        <v>3211</v>
      </c>
      <c r="F212" s="284">
        <v>611</v>
      </c>
      <c r="G212" s="284">
        <v>587</v>
      </c>
      <c r="H212" s="284">
        <v>4278</v>
      </c>
      <c r="I212" s="284">
        <v>4641.7</v>
      </c>
      <c r="J212" s="284">
        <v>6032.8451127819553</v>
      </c>
      <c r="K212" s="284">
        <v>1783</v>
      </c>
      <c r="L212" s="284">
        <v>1088.9463087248323</v>
      </c>
      <c r="M212" s="284">
        <v>3137.226492864253</v>
      </c>
      <c r="N212" s="285">
        <f t="shared" si="7"/>
        <v>37646.717914371038</v>
      </c>
      <c r="O212" s="176"/>
      <c r="P212" s="176"/>
      <c r="Q212" s="443"/>
      <c r="R212" s="450"/>
    </row>
    <row r="213" spans="1:18" ht="34.5" customHeight="1" x14ac:dyDescent="0.35">
      <c r="A213" s="441" t="s">
        <v>105</v>
      </c>
      <c r="B213" s="284">
        <v>5524</v>
      </c>
      <c r="C213" s="284">
        <v>8524</v>
      </c>
      <c r="D213" s="284">
        <v>6545</v>
      </c>
      <c r="E213" s="284">
        <v>3542</v>
      </c>
      <c r="F213" s="284">
        <v>270</v>
      </c>
      <c r="G213" s="284">
        <v>457</v>
      </c>
      <c r="H213" s="284">
        <v>6120</v>
      </c>
      <c r="I213" s="284">
        <v>9180</v>
      </c>
      <c r="J213" s="284">
        <v>9911</v>
      </c>
      <c r="K213" s="284">
        <v>305.5</v>
      </c>
      <c r="L213" s="284">
        <v>653.30000000000007</v>
      </c>
      <c r="M213" s="284">
        <v>1639.25454545455</v>
      </c>
      <c r="N213" s="285">
        <f t="shared" si="7"/>
        <v>52671.05454545455</v>
      </c>
      <c r="O213" s="176"/>
      <c r="P213" s="176"/>
      <c r="Q213" s="443"/>
      <c r="R213" s="450"/>
    </row>
    <row r="214" spans="1:18" ht="34.5" customHeight="1" x14ac:dyDescent="0.35">
      <c r="A214" s="441" t="s">
        <v>330</v>
      </c>
      <c r="B214" s="284">
        <v>18241</v>
      </c>
      <c r="C214" s="284">
        <v>18254</v>
      </c>
      <c r="D214" s="284">
        <v>12545</v>
      </c>
      <c r="E214" s="284">
        <v>12658</v>
      </c>
      <c r="F214" s="284">
        <v>37553</v>
      </c>
      <c r="G214" s="284">
        <v>17599</v>
      </c>
      <c r="H214" s="284">
        <v>23470.2</v>
      </c>
      <c r="I214" s="284">
        <v>36597.599999999999</v>
      </c>
      <c r="J214" s="284">
        <v>29912.177339901482</v>
      </c>
      <c r="K214" s="284">
        <v>11430</v>
      </c>
      <c r="L214" s="284">
        <v>19071.404494382023</v>
      </c>
      <c r="M214" s="284">
        <v>18804</v>
      </c>
      <c r="N214" s="285">
        <f t="shared" si="7"/>
        <v>256135.38183428353</v>
      </c>
      <c r="O214" s="176"/>
      <c r="P214" s="176"/>
      <c r="Q214" s="443"/>
      <c r="R214" s="450"/>
    </row>
    <row r="215" spans="1:18" ht="34.5" customHeight="1" x14ac:dyDescent="0.35">
      <c r="A215" s="441" t="s">
        <v>107</v>
      </c>
      <c r="B215" s="284">
        <v>745</v>
      </c>
      <c r="C215" s="284">
        <v>6177</v>
      </c>
      <c r="D215" s="284">
        <v>4654</v>
      </c>
      <c r="E215" s="284">
        <v>4633</v>
      </c>
      <c r="F215" s="284">
        <v>3962</v>
      </c>
      <c r="G215" s="284">
        <v>1906</v>
      </c>
      <c r="H215" s="284">
        <v>11749.31</v>
      </c>
      <c r="I215" s="284">
        <v>735</v>
      </c>
      <c r="J215" s="284">
        <v>3804.2073170731705</v>
      </c>
      <c r="K215" s="284">
        <v>2816</v>
      </c>
      <c r="L215" s="284">
        <v>5940</v>
      </c>
      <c r="M215" s="284">
        <v>4283.7743015521055</v>
      </c>
      <c r="N215" s="285">
        <f t="shared" si="7"/>
        <v>51405.29161862527</v>
      </c>
      <c r="O215" s="176"/>
      <c r="P215" s="176"/>
      <c r="Q215" s="443"/>
      <c r="R215" s="450"/>
    </row>
    <row r="216" spans="1:18" ht="34.5" customHeight="1" x14ac:dyDescent="0.35">
      <c r="A216" s="441" t="s">
        <v>36</v>
      </c>
      <c r="B216" s="284">
        <v>4912</v>
      </c>
      <c r="C216" s="284">
        <v>9895</v>
      </c>
      <c r="D216" s="284">
        <v>6166</v>
      </c>
      <c r="E216" s="284">
        <v>7854</v>
      </c>
      <c r="F216" s="284">
        <v>5008</v>
      </c>
      <c r="G216" s="284">
        <v>2367</v>
      </c>
      <c r="H216" s="284">
        <v>3630.2799999999997</v>
      </c>
      <c r="I216" s="284">
        <v>6762.0000000000009</v>
      </c>
      <c r="J216" s="284">
        <v>5362.2125958013994</v>
      </c>
      <c r="K216" s="284">
        <v>2914.5</v>
      </c>
      <c r="L216" s="284">
        <v>6373.5</v>
      </c>
      <c r="M216" s="284">
        <v>5567.6811450728546</v>
      </c>
      <c r="N216" s="285">
        <f t="shared" si="7"/>
        <v>66812.173740874248</v>
      </c>
      <c r="O216" s="176"/>
      <c r="P216" s="176"/>
      <c r="Q216" s="443"/>
      <c r="R216" s="450"/>
    </row>
    <row r="217" spans="1:18" ht="34.5" customHeight="1" x14ac:dyDescent="0.35">
      <c r="A217" s="441" t="s">
        <v>108</v>
      </c>
      <c r="B217" s="8">
        <v>0</v>
      </c>
      <c r="C217" s="8">
        <v>412</v>
      </c>
      <c r="D217" s="8">
        <v>507</v>
      </c>
      <c r="E217" s="5">
        <v>0</v>
      </c>
      <c r="F217" s="5">
        <v>0</v>
      </c>
      <c r="G217" s="5">
        <v>0</v>
      </c>
      <c r="H217" s="5">
        <v>858</v>
      </c>
      <c r="I217" s="5" t="s">
        <v>327</v>
      </c>
      <c r="J217" s="5">
        <v>2480.6061827956987</v>
      </c>
      <c r="K217" s="5">
        <v>0</v>
      </c>
      <c r="L217" s="5">
        <v>0</v>
      </c>
      <c r="M217" s="5">
        <v>103</v>
      </c>
      <c r="N217" s="9">
        <f t="shared" si="7"/>
        <v>4360.6061827956983</v>
      </c>
      <c r="O217" s="181"/>
      <c r="P217" s="181"/>
      <c r="Q217" s="443"/>
      <c r="R217" s="450"/>
    </row>
    <row r="218" spans="1:18" ht="34.5" customHeight="1" x14ac:dyDescent="0.35">
      <c r="A218" s="441" t="s">
        <v>52</v>
      </c>
      <c r="B218" s="8">
        <v>99854</v>
      </c>
      <c r="C218" s="8">
        <v>155987</v>
      </c>
      <c r="D218" s="8">
        <v>99665</v>
      </c>
      <c r="E218" s="5">
        <v>13021</v>
      </c>
      <c r="F218" s="5">
        <v>40247.967483870969</v>
      </c>
      <c r="G218" s="5">
        <v>108914</v>
      </c>
      <c r="H218" s="5">
        <v>121500</v>
      </c>
      <c r="I218" s="5">
        <v>195048</v>
      </c>
      <c r="J218" s="5">
        <v>175721.9</v>
      </c>
      <c r="K218" s="5">
        <v>84598.8</v>
      </c>
      <c r="L218" s="5">
        <v>146940</v>
      </c>
      <c r="M218" s="5">
        <v>112863.42431671554</v>
      </c>
      <c r="N218" s="9">
        <f t="shared" si="6"/>
        <v>1354361.0918005863</v>
      </c>
      <c r="O218" s="181"/>
      <c r="P218" s="181"/>
      <c r="Q218" s="443"/>
      <c r="R218" s="450"/>
    </row>
    <row r="219" spans="1:18" ht="34.5" customHeight="1" x14ac:dyDescent="0.35">
      <c r="A219" s="441" t="s">
        <v>53</v>
      </c>
      <c r="B219" s="8">
        <v>23001</v>
      </c>
      <c r="C219" s="8">
        <v>28544</v>
      </c>
      <c r="D219" s="8">
        <v>14899</v>
      </c>
      <c r="E219" s="5">
        <v>15021</v>
      </c>
      <c r="F219" s="5">
        <v>18841.5</v>
      </c>
      <c r="G219" s="5">
        <v>21973.3</v>
      </c>
      <c r="H219" s="5">
        <v>25727</v>
      </c>
      <c r="I219" s="5">
        <v>23009</v>
      </c>
      <c r="J219" s="5">
        <v>33007.599999999999</v>
      </c>
      <c r="K219" s="5">
        <v>47013.75</v>
      </c>
      <c r="L219" s="5">
        <v>49779</v>
      </c>
      <c r="M219" s="5">
        <v>38346.9227272727</v>
      </c>
      <c r="N219" s="9">
        <f t="shared" si="6"/>
        <v>339163.07272727275</v>
      </c>
      <c r="O219" s="181"/>
      <c r="P219" s="181"/>
      <c r="Q219" s="443"/>
      <c r="R219" s="450"/>
    </row>
    <row r="220" spans="1:18" ht="34.5" customHeight="1" x14ac:dyDescent="0.35">
      <c r="A220" s="441" t="s">
        <v>54</v>
      </c>
      <c r="B220" s="8">
        <v>39887</v>
      </c>
      <c r="C220" s="8">
        <v>38124</v>
      </c>
      <c r="D220" s="8">
        <v>28998</v>
      </c>
      <c r="E220" s="5">
        <v>39454</v>
      </c>
      <c r="F220" s="5">
        <v>24380.2</v>
      </c>
      <c r="G220" s="5">
        <v>36437.666666666664</v>
      </c>
      <c r="H220" s="5">
        <v>39200</v>
      </c>
      <c r="I220" s="5">
        <v>45943.520000000004</v>
      </c>
      <c r="J220" s="5">
        <v>41336.848508330106</v>
      </c>
      <c r="K220" s="5">
        <v>52384</v>
      </c>
      <c r="L220" s="5">
        <v>45558</v>
      </c>
      <c r="M220" s="5">
        <v>39245.748652272436</v>
      </c>
      <c r="N220" s="9">
        <f t="shared" si="6"/>
        <v>470948.98382726923</v>
      </c>
      <c r="O220" s="181"/>
      <c r="P220" s="181"/>
      <c r="Q220" s="443"/>
      <c r="R220" s="450"/>
    </row>
    <row r="221" spans="1:18" ht="34.5" customHeight="1" x14ac:dyDescent="0.35">
      <c r="A221" s="441" t="s">
        <v>79</v>
      </c>
      <c r="B221" s="8">
        <v>1530</v>
      </c>
      <c r="C221" s="8">
        <v>2212</v>
      </c>
      <c r="D221" s="284">
        <v>931</v>
      </c>
      <c r="E221" s="5">
        <v>1588</v>
      </c>
      <c r="F221" s="5">
        <v>969.9</v>
      </c>
      <c r="G221" s="5">
        <v>2978</v>
      </c>
      <c r="H221" s="5">
        <v>1619</v>
      </c>
      <c r="I221" s="5">
        <v>1636.8</v>
      </c>
      <c r="J221" s="5">
        <v>584</v>
      </c>
      <c r="K221" s="5">
        <v>2190</v>
      </c>
      <c r="L221" s="5">
        <v>2380</v>
      </c>
      <c r="M221" s="5">
        <v>1692.6090909090906</v>
      </c>
      <c r="N221" s="9">
        <f t="shared" si="6"/>
        <v>20311.309090909086</v>
      </c>
      <c r="O221" s="181"/>
      <c r="P221" s="181"/>
      <c r="Q221" s="443"/>
      <c r="R221" s="450"/>
    </row>
    <row r="222" spans="1:18" ht="34.5" customHeight="1" x14ac:dyDescent="0.35">
      <c r="A222" s="441" t="s">
        <v>55</v>
      </c>
      <c r="B222" s="8">
        <v>76121</v>
      </c>
      <c r="C222" s="284">
        <v>78995</v>
      </c>
      <c r="D222" s="8">
        <v>47454</v>
      </c>
      <c r="E222" s="5">
        <v>43544</v>
      </c>
      <c r="F222" s="5">
        <v>23699</v>
      </c>
      <c r="G222" s="5">
        <v>16823</v>
      </c>
      <c r="H222" s="5">
        <v>28779</v>
      </c>
      <c r="I222" s="5">
        <v>20802.851912999784</v>
      </c>
      <c r="J222" s="5">
        <v>20069</v>
      </c>
      <c r="K222" s="5">
        <v>29019</v>
      </c>
      <c r="L222" s="5">
        <v>18907.327784156143</v>
      </c>
      <c r="M222" s="5">
        <v>36746.652699741448</v>
      </c>
      <c r="N222" s="9">
        <f t="shared" si="6"/>
        <v>440959.83239689737</v>
      </c>
      <c r="O222" s="181"/>
      <c r="P222" s="181"/>
      <c r="Q222" s="443"/>
      <c r="R222" s="450"/>
    </row>
    <row r="223" spans="1:18" ht="34.5" customHeight="1" x14ac:dyDescent="0.35">
      <c r="A223" s="441" t="s">
        <v>56</v>
      </c>
      <c r="B223" s="8">
        <v>11452</v>
      </c>
      <c r="C223" s="8">
        <v>24652</v>
      </c>
      <c r="D223" s="8">
        <v>26541</v>
      </c>
      <c r="E223" s="5">
        <v>19214</v>
      </c>
      <c r="F223" s="5">
        <v>16439</v>
      </c>
      <c r="G223" s="5">
        <v>15116</v>
      </c>
      <c r="H223" s="5">
        <v>33175</v>
      </c>
      <c r="I223" s="5">
        <v>14062.5</v>
      </c>
      <c r="J223" s="5">
        <v>20786.918993231811</v>
      </c>
      <c r="K223" s="5">
        <v>11262</v>
      </c>
      <c r="L223" s="5">
        <v>8124</v>
      </c>
      <c r="M223" s="5">
        <v>18256.765363021073</v>
      </c>
      <c r="N223" s="9">
        <f t="shared" si="6"/>
        <v>219081.1843562529</v>
      </c>
      <c r="O223" s="181"/>
      <c r="P223" s="181"/>
      <c r="Q223" s="443"/>
      <c r="R223" s="450"/>
    </row>
    <row r="224" spans="1:18" ht="34.5" customHeight="1" x14ac:dyDescent="0.35">
      <c r="A224" s="441" t="s">
        <v>80</v>
      </c>
      <c r="B224" s="8">
        <v>60011</v>
      </c>
      <c r="C224" s="8">
        <v>52414</v>
      </c>
      <c r="D224" s="8">
        <v>34887</v>
      </c>
      <c r="E224" s="5">
        <v>38657</v>
      </c>
      <c r="F224" s="5">
        <v>80552</v>
      </c>
      <c r="G224" s="5">
        <v>93316.25</v>
      </c>
      <c r="H224" s="5">
        <v>120535</v>
      </c>
      <c r="I224" s="5">
        <v>111707.68993186015</v>
      </c>
      <c r="J224" s="5">
        <v>157778</v>
      </c>
      <c r="K224" s="5">
        <v>99020</v>
      </c>
      <c r="L224" s="5">
        <v>122027.08668197475</v>
      </c>
      <c r="M224" s="5">
        <v>88264.093328530449</v>
      </c>
      <c r="N224" s="9">
        <f t="shared" si="6"/>
        <v>1059169.1199423654</v>
      </c>
      <c r="O224" s="181"/>
      <c r="P224" s="181"/>
      <c r="Q224" s="443"/>
      <c r="R224" s="450"/>
    </row>
    <row r="225" spans="1:34" ht="34.5" customHeight="1" x14ac:dyDescent="0.35">
      <c r="A225" s="441" t="s">
        <v>81</v>
      </c>
      <c r="B225" s="8">
        <v>231</v>
      </c>
      <c r="C225" s="8">
        <v>1324</v>
      </c>
      <c r="D225" s="8">
        <v>325</v>
      </c>
      <c r="E225" s="5">
        <v>654</v>
      </c>
      <c r="F225" s="5">
        <v>238</v>
      </c>
      <c r="G225" s="5">
        <v>195</v>
      </c>
      <c r="H225" s="5">
        <v>0</v>
      </c>
      <c r="I225" s="5">
        <v>0</v>
      </c>
      <c r="J225" s="5">
        <v>360</v>
      </c>
      <c r="K225" s="5">
        <v>102</v>
      </c>
      <c r="L225" s="5">
        <v>280.252427184466</v>
      </c>
      <c r="M225" s="5">
        <v>593</v>
      </c>
      <c r="N225" s="9">
        <f t="shared" si="6"/>
        <v>4302.2524271844659</v>
      </c>
      <c r="O225" s="181"/>
      <c r="P225" s="181"/>
      <c r="Q225" s="443"/>
      <c r="R225" s="450"/>
    </row>
    <row r="226" spans="1:34" ht="34.5" customHeight="1" x14ac:dyDescent="0.35">
      <c r="A226" s="441" t="s">
        <v>57</v>
      </c>
      <c r="B226" s="8">
        <v>26541</v>
      </c>
      <c r="C226" s="8">
        <v>9662</v>
      </c>
      <c r="D226" s="8">
        <v>6401</v>
      </c>
      <c r="E226" s="5">
        <v>154</v>
      </c>
      <c r="F226" s="5">
        <v>3850</v>
      </c>
      <c r="G226" s="5">
        <v>90</v>
      </c>
      <c r="H226" s="5">
        <v>617.59842519685037</v>
      </c>
      <c r="I226" s="5">
        <v>308.75</v>
      </c>
      <c r="J226" s="5">
        <v>628.43373493975901</v>
      </c>
      <c r="K226" s="5">
        <v>536.25</v>
      </c>
      <c r="L226" s="5">
        <v>4382.8472622478384</v>
      </c>
      <c r="M226" s="5">
        <v>9833.8072202167696</v>
      </c>
      <c r="N226" s="9">
        <f t="shared" si="6"/>
        <v>63005.686642601213</v>
      </c>
      <c r="O226" s="181"/>
      <c r="P226" s="181"/>
      <c r="Q226" s="443"/>
      <c r="R226" s="450"/>
    </row>
    <row r="227" spans="1:34" ht="34.5" customHeight="1" x14ac:dyDescent="0.35">
      <c r="A227" s="454" t="s">
        <v>109</v>
      </c>
      <c r="B227" s="8">
        <v>6412</v>
      </c>
      <c r="C227" s="8">
        <v>4321</v>
      </c>
      <c r="D227" s="8">
        <v>9241</v>
      </c>
      <c r="E227" s="5">
        <v>8544</v>
      </c>
      <c r="F227" s="5">
        <v>7565</v>
      </c>
      <c r="G227" s="5">
        <v>12393</v>
      </c>
      <c r="H227" s="5">
        <v>29506</v>
      </c>
      <c r="I227" s="5">
        <v>18319.350000000002</v>
      </c>
      <c r="J227" s="5">
        <v>26996</v>
      </c>
      <c r="K227" s="5">
        <v>10722</v>
      </c>
      <c r="L227" s="5">
        <v>18213.700067249498</v>
      </c>
      <c r="M227" s="5">
        <v>13839.368187931774</v>
      </c>
      <c r="N227" s="9">
        <f t="shared" si="6"/>
        <v>166072.41825518128</v>
      </c>
      <c r="O227" s="181"/>
      <c r="P227" s="181"/>
      <c r="Q227" s="443"/>
      <c r="R227" s="450"/>
    </row>
    <row r="228" spans="1:34" ht="34.5" customHeight="1" x14ac:dyDescent="0.35">
      <c r="A228" s="454" t="s">
        <v>120</v>
      </c>
      <c r="B228" s="8">
        <v>554</v>
      </c>
      <c r="C228" s="8">
        <v>750</v>
      </c>
      <c r="D228" s="8">
        <v>758</v>
      </c>
      <c r="E228" s="5">
        <v>729</v>
      </c>
      <c r="F228" s="5">
        <v>626</v>
      </c>
      <c r="G228" s="5">
        <v>767</v>
      </c>
      <c r="H228" s="5">
        <v>632</v>
      </c>
      <c r="I228" s="5">
        <v>1026</v>
      </c>
      <c r="J228" s="5">
        <v>3905.2215777262177</v>
      </c>
      <c r="K228" s="5">
        <v>945</v>
      </c>
      <c r="L228" s="5">
        <v>2376.5346534653468</v>
      </c>
      <c r="M228" s="5">
        <v>1188.0687482901421</v>
      </c>
      <c r="N228" s="9">
        <f t="shared" si="6"/>
        <v>14256.824979481706</v>
      </c>
      <c r="O228" s="181"/>
      <c r="P228" s="181"/>
      <c r="Q228" s="443"/>
      <c r="R228" s="450"/>
    </row>
    <row r="229" spans="1:34" ht="34.5" customHeight="1" x14ac:dyDescent="0.35">
      <c r="A229" s="454" t="s">
        <v>121</v>
      </c>
      <c r="B229" s="8">
        <v>658</v>
      </c>
      <c r="C229" s="8">
        <v>396</v>
      </c>
      <c r="D229" s="8">
        <v>785</v>
      </c>
      <c r="E229" s="5">
        <v>94</v>
      </c>
      <c r="F229" s="5">
        <v>568</v>
      </c>
      <c r="G229" s="5">
        <v>547</v>
      </c>
      <c r="H229" s="5">
        <v>3512</v>
      </c>
      <c r="I229" s="5">
        <v>1844.2800000000002</v>
      </c>
      <c r="J229" s="5">
        <v>139</v>
      </c>
      <c r="K229" s="5">
        <v>3720</v>
      </c>
      <c r="L229" s="5">
        <v>3358.7279151943462</v>
      </c>
      <c r="M229" s="5">
        <v>1620.18253774494</v>
      </c>
      <c r="N229" s="9">
        <f t="shared" si="6"/>
        <v>17242.190452939285</v>
      </c>
      <c r="O229" s="181"/>
      <c r="P229" s="181"/>
      <c r="Q229" s="443"/>
      <c r="R229" s="450"/>
    </row>
    <row r="230" spans="1:34" ht="34.5" customHeight="1" x14ac:dyDescent="0.35">
      <c r="A230" s="454" t="s">
        <v>122</v>
      </c>
      <c r="B230" s="8">
        <v>1954</v>
      </c>
      <c r="C230" s="8">
        <v>842</v>
      </c>
      <c r="D230" s="8">
        <v>812</v>
      </c>
      <c r="E230" s="5">
        <v>1197</v>
      </c>
      <c r="F230" s="5">
        <v>1203</v>
      </c>
      <c r="G230" s="5">
        <v>455</v>
      </c>
      <c r="H230" s="5">
        <v>1300</v>
      </c>
      <c r="I230" s="5">
        <v>1850.9695290858724</v>
      </c>
      <c r="J230" s="5">
        <v>894</v>
      </c>
      <c r="K230" s="5">
        <v>1010</v>
      </c>
      <c r="L230" s="5">
        <v>1146.1147540983607</v>
      </c>
      <c r="M230" s="5">
        <v>1151.2803893803848</v>
      </c>
      <c r="N230" s="9">
        <f t="shared" si="6"/>
        <v>13815.364672564618</v>
      </c>
      <c r="O230" s="181"/>
      <c r="P230" s="181"/>
      <c r="Q230" s="443"/>
      <c r="R230" s="450"/>
    </row>
    <row r="231" spans="1:34" ht="34.5" customHeight="1" x14ac:dyDescent="0.35">
      <c r="A231" s="454" t="s">
        <v>123</v>
      </c>
      <c r="B231" s="8">
        <v>290</v>
      </c>
      <c r="C231" s="8">
        <v>45</v>
      </c>
      <c r="D231" s="8">
        <v>2121</v>
      </c>
      <c r="E231" s="5">
        <v>3998</v>
      </c>
      <c r="F231" s="5">
        <v>32580</v>
      </c>
      <c r="G231" s="5">
        <v>41903.5</v>
      </c>
      <c r="H231" s="5">
        <v>70688</v>
      </c>
      <c r="I231" s="5">
        <v>21194.65</v>
      </c>
      <c r="J231" s="5">
        <v>18579</v>
      </c>
      <c r="K231" s="5">
        <v>9385.4</v>
      </c>
      <c r="L231" s="5">
        <v>3808</v>
      </c>
      <c r="M231" s="5">
        <v>599.32272727270004</v>
      </c>
      <c r="N231" s="9">
        <f t="shared" si="6"/>
        <v>205191.87272727268</v>
      </c>
      <c r="O231" s="181"/>
      <c r="P231" s="181"/>
      <c r="Q231" s="443"/>
      <c r="R231" s="450"/>
    </row>
    <row r="232" spans="1:34" ht="34.5" customHeight="1" x14ac:dyDescent="0.35">
      <c r="A232" s="454" t="s">
        <v>124</v>
      </c>
      <c r="B232" s="8">
        <v>4788</v>
      </c>
      <c r="C232" s="8">
        <v>7995</v>
      </c>
      <c r="D232" s="8">
        <v>6788</v>
      </c>
      <c r="E232" s="5">
        <v>5441</v>
      </c>
      <c r="F232" s="5">
        <v>30590.400000000001</v>
      </c>
      <c r="G232" s="5">
        <v>5052.7749999999996</v>
      </c>
      <c r="H232" s="5">
        <v>3879.2999999999997</v>
      </c>
      <c r="I232" s="5">
        <v>4874.2499999999991</v>
      </c>
      <c r="J232" s="5">
        <v>9999</v>
      </c>
      <c r="K232" s="5">
        <v>4140.18</v>
      </c>
      <c r="L232" s="5">
        <v>4452.47</v>
      </c>
      <c r="M232" s="5">
        <v>6302</v>
      </c>
      <c r="N232" s="9">
        <f t="shared" si="6"/>
        <v>94302.375</v>
      </c>
      <c r="O232" s="181"/>
      <c r="P232" s="181"/>
      <c r="Q232" s="443"/>
      <c r="R232" s="450"/>
    </row>
    <row r="233" spans="1:34" ht="34.5" customHeight="1" x14ac:dyDescent="0.35">
      <c r="A233" s="454" t="s">
        <v>115</v>
      </c>
      <c r="B233" s="8">
        <v>85</v>
      </c>
      <c r="C233" s="8">
        <v>26</v>
      </c>
      <c r="D233" s="8">
        <v>29</v>
      </c>
      <c r="E233" s="5">
        <v>89</v>
      </c>
      <c r="F233" s="5">
        <v>1128</v>
      </c>
      <c r="G233" s="5">
        <v>1944.5</v>
      </c>
      <c r="H233" s="5">
        <v>6373</v>
      </c>
      <c r="I233" s="5">
        <v>1991.24</v>
      </c>
      <c r="J233" s="5">
        <v>7747</v>
      </c>
      <c r="K233" s="5">
        <v>5363</v>
      </c>
      <c r="L233" s="5">
        <v>2637.2508250825081</v>
      </c>
      <c r="M233" s="5">
        <v>1492.0900750075</v>
      </c>
      <c r="N233" s="9">
        <f t="shared" si="6"/>
        <v>28905.080900090008</v>
      </c>
      <c r="O233" s="181"/>
      <c r="P233" s="181"/>
      <c r="Q233" s="443"/>
      <c r="R233" s="450"/>
    </row>
    <row r="234" spans="1:34" ht="34.5" customHeight="1" x14ac:dyDescent="0.35">
      <c r="A234" s="454" t="s">
        <v>125</v>
      </c>
      <c r="B234" s="8">
        <v>4975</v>
      </c>
      <c r="C234" s="8">
        <v>10155</v>
      </c>
      <c r="D234" s="8">
        <v>26124</v>
      </c>
      <c r="E234" s="5">
        <v>7725</v>
      </c>
      <c r="F234" s="5">
        <v>54098</v>
      </c>
      <c r="G234" s="5">
        <v>5162</v>
      </c>
      <c r="H234" s="5">
        <v>10240.583125989595</v>
      </c>
      <c r="I234" s="5">
        <v>36166.500000000007</v>
      </c>
      <c r="J234" s="5">
        <v>14422.616908850727</v>
      </c>
      <c r="K234" s="5">
        <v>8719.2999999999993</v>
      </c>
      <c r="L234" s="5">
        <v>5022</v>
      </c>
      <c r="M234" s="5">
        <v>16619.090912258209</v>
      </c>
      <c r="N234" s="9">
        <f t="shared" si="6"/>
        <v>199429.09094709851</v>
      </c>
      <c r="O234" s="181"/>
      <c r="P234" s="181"/>
      <c r="Q234" s="443"/>
      <c r="R234" s="450"/>
    </row>
    <row r="235" spans="1:34" ht="34.5" customHeight="1" x14ac:dyDescent="0.35">
      <c r="A235" s="441" t="s">
        <v>58</v>
      </c>
      <c r="B235" s="8">
        <v>3410012</v>
      </c>
      <c r="C235" s="8">
        <v>3752154</v>
      </c>
      <c r="D235" s="8">
        <v>3754689</v>
      </c>
      <c r="E235" s="5">
        <v>4185989</v>
      </c>
      <c r="F235" s="5">
        <v>3453092.4999999995</v>
      </c>
      <c r="G235" s="5">
        <v>4094378.4130601003</v>
      </c>
      <c r="H235" s="5">
        <v>5997640</v>
      </c>
      <c r="I235" s="5">
        <v>6005810</v>
      </c>
      <c r="J235" s="5">
        <v>4830273</v>
      </c>
      <c r="K235" s="5">
        <v>3972848</v>
      </c>
      <c r="L235" s="5">
        <v>3610901.1</v>
      </c>
      <c r="M235" s="5">
        <v>4278889.7284600092</v>
      </c>
      <c r="N235" s="9">
        <f t="shared" si="6"/>
        <v>51346676.741520107</v>
      </c>
      <c r="O235" s="181"/>
      <c r="P235" s="181"/>
      <c r="Q235" s="443"/>
      <c r="R235" s="450"/>
    </row>
    <row r="236" spans="1:34" ht="34.5" customHeight="1" x14ac:dyDescent="0.35">
      <c r="A236" s="441" t="s">
        <v>82</v>
      </c>
      <c r="B236" s="457">
        <v>155241</v>
      </c>
      <c r="C236" s="457">
        <v>164998</v>
      </c>
      <c r="D236" s="457">
        <v>198254</v>
      </c>
      <c r="E236" s="457">
        <v>374254</v>
      </c>
      <c r="F236" s="457">
        <v>149279.46666666665</v>
      </c>
      <c r="G236" s="457">
        <v>181124.74000000002</v>
      </c>
      <c r="H236" s="457">
        <v>374431.36</v>
      </c>
      <c r="I236" s="457">
        <v>386792.34</v>
      </c>
      <c r="J236" s="457">
        <v>310581.27</v>
      </c>
      <c r="K236" s="457">
        <v>204910.65</v>
      </c>
      <c r="L236" s="457">
        <v>141868.97999999998</v>
      </c>
      <c r="M236" s="457">
        <v>178519</v>
      </c>
      <c r="N236" s="459">
        <f t="shared" si="6"/>
        <v>2820254.8066666666</v>
      </c>
      <c r="O236" s="181"/>
      <c r="P236" s="181"/>
      <c r="Q236" s="443"/>
      <c r="R236" s="450"/>
    </row>
    <row r="237" spans="1:34" ht="33.75" hidden="1" customHeight="1" x14ac:dyDescent="0.35">
      <c r="A237" s="455" t="s">
        <v>46</v>
      </c>
      <c r="B237" s="10">
        <f t="shared" ref="B237:N237" si="8">SUM(B175:B236)</f>
        <v>5839582</v>
      </c>
      <c r="C237" s="10">
        <f t="shared" si="8"/>
        <v>6594815</v>
      </c>
      <c r="D237" s="10">
        <f t="shared" si="8"/>
        <v>6918829</v>
      </c>
      <c r="E237" s="10">
        <f t="shared" si="8"/>
        <v>9510103</v>
      </c>
      <c r="F237" s="10">
        <f>SUM(F175:F236)</f>
        <v>8436969.5640945714</v>
      </c>
      <c r="G237" s="10">
        <f t="shared" si="8"/>
        <v>7236195.5990369814</v>
      </c>
      <c r="H237" s="10">
        <f t="shared" si="8"/>
        <v>9832621.6100261565</v>
      </c>
      <c r="I237" s="10">
        <f t="shared" si="8"/>
        <v>10904773.622484475</v>
      </c>
      <c r="J237" s="10">
        <f t="shared" si="8"/>
        <v>9379490.196560435</v>
      </c>
      <c r="K237" s="10">
        <f t="shared" si="8"/>
        <v>7477158.0700000003</v>
      </c>
      <c r="L237" s="10">
        <f t="shared" si="8"/>
        <v>7003642.5286392625</v>
      </c>
      <c r="M237" s="10">
        <f t="shared" si="8"/>
        <v>7300506.3337257579</v>
      </c>
      <c r="N237" s="11">
        <f t="shared" si="8"/>
        <v>96434686.524567649</v>
      </c>
      <c r="Q237" s="443"/>
    </row>
    <row r="238" spans="1:34" customFormat="1" ht="21" x14ac:dyDescent="0.35">
      <c r="A238" s="460" t="s">
        <v>331</v>
      </c>
      <c r="B238" s="228"/>
      <c r="C238" s="228"/>
      <c r="D238" s="228"/>
      <c r="E238" s="228"/>
      <c r="F238" s="228" t="s">
        <v>83</v>
      </c>
      <c r="G238" s="228"/>
      <c r="H238" s="228"/>
      <c r="I238" s="228"/>
      <c r="J238" s="228"/>
      <c r="K238" s="228"/>
      <c r="L238" s="228"/>
      <c r="M238" s="228"/>
      <c r="N238" s="228"/>
      <c r="O238" s="77"/>
      <c r="P238" s="175"/>
      <c r="Q238" s="443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</row>
    <row r="239" spans="1:34" customFormat="1" ht="21" x14ac:dyDescent="0.35">
      <c r="A239" s="460" t="s">
        <v>332</v>
      </c>
      <c r="B239" s="228"/>
      <c r="C239" s="228"/>
      <c r="D239" s="460"/>
      <c r="E239" s="228"/>
      <c r="F239" s="228" t="s">
        <v>84</v>
      </c>
      <c r="G239" s="228"/>
      <c r="H239" s="228"/>
      <c r="I239" s="228"/>
      <c r="J239" s="228"/>
      <c r="K239" s="228"/>
      <c r="L239" s="228"/>
      <c r="M239" s="228"/>
      <c r="N239" s="228"/>
      <c r="O239" s="77"/>
      <c r="P239" s="175"/>
      <c r="Q239" s="443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</row>
    <row r="240" spans="1:34" customFormat="1" ht="21" x14ac:dyDescent="0.35">
      <c r="A240" s="460" t="s">
        <v>333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77"/>
      <c r="P240" s="175"/>
      <c r="Q240" s="443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</row>
    <row r="241" spans="1:34" customFormat="1" ht="21" x14ac:dyDescent="0.35">
      <c r="A241" s="460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77"/>
      <c r="P241" s="175"/>
      <c r="Q241" s="443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</row>
    <row r="242" spans="1:34" customFormat="1" ht="21" x14ac:dyDescent="0.35">
      <c r="A242" s="460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7"/>
      <c r="P242" s="175"/>
      <c r="Q242" s="443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</row>
    <row r="243" spans="1:34" customFormat="1" ht="21" x14ac:dyDescent="0.35">
      <c r="A243" s="460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77"/>
      <c r="P243" s="175"/>
      <c r="Q243" s="443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</row>
    <row r="244" spans="1:34" customFormat="1" ht="21" x14ac:dyDescent="0.35">
      <c r="A244" s="460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77"/>
      <c r="P244" s="175"/>
      <c r="Q244" s="443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</row>
    <row r="245" spans="1:34" customFormat="1" ht="21" x14ac:dyDescent="0.35">
      <c r="A245" s="460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77"/>
      <c r="P245" s="175"/>
      <c r="Q245" s="443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</row>
    <row r="246" spans="1:34" ht="21" x14ac:dyDescent="0.35">
      <c r="A246" s="171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Q246" s="443"/>
    </row>
    <row r="247" spans="1:34" ht="21" x14ac:dyDescent="0.35">
      <c r="A247" s="449"/>
      <c r="B247" s="449"/>
      <c r="C247" s="449"/>
      <c r="D247" s="449"/>
      <c r="E247" s="449"/>
      <c r="F247" s="449"/>
      <c r="G247" s="449"/>
      <c r="H247" s="449"/>
      <c r="I247" s="449"/>
      <c r="J247" s="449"/>
      <c r="K247" s="449"/>
      <c r="L247" s="449"/>
      <c r="M247" s="449"/>
      <c r="N247" s="449"/>
      <c r="Q247" s="443"/>
    </row>
    <row r="248" spans="1:34" ht="21" x14ac:dyDescent="0.35">
      <c r="A248" s="449"/>
      <c r="B248" s="449"/>
      <c r="C248" s="449"/>
      <c r="D248" s="449"/>
      <c r="E248" s="449"/>
      <c r="F248" s="449"/>
      <c r="G248" s="449"/>
      <c r="H248" s="449"/>
      <c r="I248" s="449"/>
      <c r="J248" s="449"/>
      <c r="K248" s="449"/>
      <c r="L248" s="449"/>
      <c r="M248" s="449"/>
      <c r="N248" s="449"/>
      <c r="Q248" s="443"/>
    </row>
    <row r="249" spans="1:34" ht="33.75" x14ac:dyDescent="0.5">
      <c r="A249" s="487" t="s">
        <v>334</v>
      </c>
      <c r="B249" s="487"/>
      <c r="C249" s="487"/>
      <c r="D249" s="487"/>
      <c r="E249" s="487"/>
      <c r="F249" s="487"/>
      <c r="G249" s="487"/>
      <c r="H249" s="487"/>
      <c r="I249" s="487"/>
      <c r="J249" s="487"/>
      <c r="K249" s="487"/>
      <c r="L249" s="487"/>
      <c r="M249" s="487"/>
      <c r="N249" s="487"/>
      <c r="Q249" s="443"/>
    </row>
    <row r="250" spans="1:34" ht="28.5" x14ac:dyDescent="0.45">
      <c r="A250" s="490" t="s">
        <v>126</v>
      </c>
      <c r="B250" s="490"/>
      <c r="C250" s="490"/>
      <c r="D250" s="490"/>
      <c r="E250" s="490"/>
      <c r="F250" s="490"/>
      <c r="G250" s="490"/>
      <c r="H250" s="490"/>
      <c r="I250" s="490"/>
      <c r="J250" s="490"/>
      <c r="K250" s="490"/>
      <c r="L250" s="490"/>
      <c r="M250" s="490"/>
      <c r="N250" s="490"/>
      <c r="Q250" s="443"/>
    </row>
    <row r="251" spans="1:34" ht="21" x14ac:dyDescent="0.35">
      <c r="A251" s="440"/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Q251" s="443"/>
    </row>
    <row r="252" spans="1:34" ht="21.75" thickBot="1" x14ac:dyDescent="0.4">
      <c r="A252" s="440"/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Q252" s="443"/>
    </row>
    <row r="253" spans="1:34" ht="51" customHeight="1" x14ac:dyDescent="0.35">
      <c r="A253" s="196" t="s">
        <v>1</v>
      </c>
      <c r="B253" s="197" t="s">
        <v>2</v>
      </c>
      <c r="C253" s="197" t="s">
        <v>3</v>
      </c>
      <c r="D253" s="197" t="s">
        <v>4</v>
      </c>
      <c r="E253" s="197" t="s">
        <v>5</v>
      </c>
      <c r="F253" s="197" t="s">
        <v>6</v>
      </c>
      <c r="G253" s="197" t="s">
        <v>7</v>
      </c>
      <c r="H253" s="197" t="s">
        <v>8</v>
      </c>
      <c r="I253" s="197" t="s">
        <v>9</v>
      </c>
      <c r="J253" s="197" t="s">
        <v>10</v>
      </c>
      <c r="K253" s="197" t="s">
        <v>11</v>
      </c>
      <c r="L253" s="197" t="s">
        <v>12</v>
      </c>
      <c r="M253" s="197" t="s">
        <v>13</v>
      </c>
      <c r="N253" s="456" t="s">
        <v>14</v>
      </c>
      <c r="Q253" s="443"/>
    </row>
    <row r="254" spans="1:34" ht="34.5" customHeight="1" x14ac:dyDescent="0.35">
      <c r="A254" s="441" t="s">
        <v>60</v>
      </c>
      <c r="B254" s="8">
        <v>92145</v>
      </c>
      <c r="C254" s="8">
        <v>20784</v>
      </c>
      <c r="D254" s="8">
        <v>820565</v>
      </c>
      <c r="E254" s="8">
        <v>2952000</v>
      </c>
      <c r="F254" s="8">
        <v>2708765.1087000002</v>
      </c>
      <c r="G254" s="8">
        <v>998865</v>
      </c>
      <c r="H254" s="8">
        <v>752763.5</v>
      </c>
      <c r="I254" s="8">
        <v>1745960.0000000002</v>
      </c>
      <c r="J254" s="8">
        <v>1732944.55</v>
      </c>
      <c r="K254" s="8">
        <v>1357053.84</v>
      </c>
      <c r="L254" s="8">
        <v>1055854</v>
      </c>
      <c r="M254" s="457">
        <v>512300</v>
      </c>
      <c r="N254" s="459">
        <f>SUM(B254:M254)</f>
        <v>14749999.9987</v>
      </c>
      <c r="O254" s="181"/>
      <c r="P254" s="181"/>
      <c r="Q254" s="443"/>
      <c r="R254" s="450"/>
    </row>
    <row r="255" spans="1:34" ht="34.5" customHeight="1" x14ac:dyDescent="0.35">
      <c r="A255" s="441" t="s">
        <v>61</v>
      </c>
      <c r="B255" s="8">
        <v>98785</v>
      </c>
      <c r="C255" s="8">
        <v>80577</v>
      </c>
      <c r="D255" s="8">
        <v>84677</v>
      </c>
      <c r="E255" s="8">
        <v>71542</v>
      </c>
      <c r="F255" s="8">
        <v>84025</v>
      </c>
      <c r="G255" s="8">
        <v>129319.45</v>
      </c>
      <c r="H255" s="8">
        <v>123699.51000000001</v>
      </c>
      <c r="I255" s="8">
        <v>135236</v>
      </c>
      <c r="J255" s="8">
        <v>150133.75999999998</v>
      </c>
      <c r="K255" s="8">
        <v>190211.28</v>
      </c>
      <c r="L255" s="8">
        <v>121413.04000000001</v>
      </c>
      <c r="M255" s="8">
        <v>115419.91272727273</v>
      </c>
      <c r="N255" s="9">
        <f t="shared" ref="N255:N315" si="9">SUM(B255:M255)</f>
        <v>1385038.9527272729</v>
      </c>
      <c r="O255" s="181"/>
      <c r="P255" s="181"/>
      <c r="Q255" s="443"/>
      <c r="R255" s="450"/>
    </row>
    <row r="256" spans="1:34" ht="34.5" customHeight="1" x14ac:dyDescent="0.35">
      <c r="A256" s="441" t="s">
        <v>15</v>
      </c>
      <c r="B256" s="8">
        <v>188</v>
      </c>
      <c r="C256" s="8">
        <v>3445</v>
      </c>
      <c r="D256" s="8">
        <v>526</v>
      </c>
      <c r="E256" s="8">
        <v>0</v>
      </c>
      <c r="F256" s="8">
        <v>60</v>
      </c>
      <c r="G256" s="8">
        <v>0</v>
      </c>
      <c r="H256" s="8">
        <v>0</v>
      </c>
      <c r="I256" s="8" t="s">
        <v>327</v>
      </c>
      <c r="J256" s="8">
        <v>436</v>
      </c>
      <c r="K256" s="8">
        <v>0</v>
      </c>
      <c r="L256" s="8">
        <v>0</v>
      </c>
      <c r="M256" s="8">
        <v>288</v>
      </c>
      <c r="N256" s="9">
        <f>SUM(B256:M256)</f>
        <v>4943</v>
      </c>
      <c r="O256" s="181"/>
      <c r="P256" s="181"/>
      <c r="Q256" s="443"/>
      <c r="R256" s="450"/>
    </row>
    <row r="257" spans="1:18" ht="34.5" customHeight="1" x14ac:dyDescent="0.35">
      <c r="A257" s="441" t="s">
        <v>16</v>
      </c>
      <c r="B257" s="8">
        <v>863310</v>
      </c>
      <c r="C257" s="8">
        <v>808485</v>
      </c>
      <c r="D257" s="8">
        <v>798210</v>
      </c>
      <c r="E257" s="8">
        <v>823125</v>
      </c>
      <c r="F257" s="8">
        <v>830277.84840000002</v>
      </c>
      <c r="G257" s="8">
        <v>429301.6896532161</v>
      </c>
      <c r="H257" s="8">
        <v>1105985.2499999998</v>
      </c>
      <c r="I257" s="8">
        <v>1108350</v>
      </c>
      <c r="J257" s="8">
        <v>837371.7</v>
      </c>
      <c r="K257" s="8">
        <v>1109760.75</v>
      </c>
      <c r="L257" s="8">
        <v>820421.25</v>
      </c>
      <c r="M257" s="8">
        <v>866781.68073211052</v>
      </c>
      <c r="N257" s="9">
        <f>SUM(B257:M257)</f>
        <v>10401380.168785328</v>
      </c>
      <c r="O257" s="181"/>
      <c r="P257" s="181"/>
      <c r="Q257" s="443"/>
      <c r="R257" s="450"/>
    </row>
    <row r="258" spans="1:18" ht="34.5" customHeight="1" x14ac:dyDescent="0.35">
      <c r="A258" s="441" t="s">
        <v>62</v>
      </c>
      <c r="B258" s="8">
        <v>9584</v>
      </c>
      <c r="C258" s="8">
        <v>7988</v>
      </c>
      <c r="D258" s="8">
        <v>3845</v>
      </c>
      <c r="E258" s="8">
        <v>9877</v>
      </c>
      <c r="F258" s="8">
        <v>4930.0812000000014</v>
      </c>
      <c r="G258" s="8">
        <v>3289</v>
      </c>
      <c r="H258" s="8">
        <v>24499.205700950159</v>
      </c>
      <c r="I258" s="8">
        <v>21838.282213702281</v>
      </c>
      <c r="J258" s="8">
        <v>22093.759999999998</v>
      </c>
      <c r="K258" s="8">
        <v>13267.98</v>
      </c>
      <c r="L258" s="8">
        <v>6930</v>
      </c>
      <c r="M258" s="8">
        <v>19649.300828604799</v>
      </c>
      <c r="N258" s="9">
        <f t="shared" ref="N258:N313" si="10">SUM(B258:M258)</f>
        <v>147791.60994325724</v>
      </c>
      <c r="O258" s="181"/>
      <c r="P258" s="181"/>
      <c r="Q258" s="443"/>
      <c r="R258" s="450"/>
    </row>
    <row r="259" spans="1:18" ht="34.5" customHeight="1" x14ac:dyDescent="0.35">
      <c r="A259" s="441" t="s">
        <v>63</v>
      </c>
      <c r="B259" s="8">
        <v>18332</v>
      </c>
      <c r="C259" s="8">
        <v>250214</v>
      </c>
      <c r="D259" s="8">
        <v>68758</v>
      </c>
      <c r="E259" s="8">
        <v>22500</v>
      </c>
      <c r="F259" s="8">
        <v>4657</v>
      </c>
      <c r="G259" s="8">
        <v>4595.8999999999996</v>
      </c>
      <c r="H259" s="8">
        <v>15259.924477003249</v>
      </c>
      <c r="I259" s="8">
        <v>32010</v>
      </c>
      <c r="J259" s="8">
        <v>5174</v>
      </c>
      <c r="K259" s="8">
        <v>5615</v>
      </c>
      <c r="L259" s="8">
        <v>7257.1</v>
      </c>
      <c r="M259" s="8">
        <v>39488.447679727564</v>
      </c>
      <c r="N259" s="9">
        <f t="shared" si="10"/>
        <v>473861.37215673079</v>
      </c>
      <c r="O259" s="181"/>
      <c r="P259" s="181"/>
      <c r="Q259" s="443"/>
      <c r="R259" s="450"/>
    </row>
    <row r="260" spans="1:18" ht="34.5" customHeight="1" x14ac:dyDescent="0.35">
      <c r="A260" s="441" t="s">
        <v>17</v>
      </c>
      <c r="B260" s="8">
        <v>28858</v>
      </c>
      <c r="C260" s="8">
        <v>63874</v>
      </c>
      <c r="D260" s="8">
        <v>97887</v>
      </c>
      <c r="E260" s="8">
        <v>46754</v>
      </c>
      <c r="F260" s="8">
        <v>2615</v>
      </c>
      <c r="G260" s="8">
        <v>12318</v>
      </c>
      <c r="H260" s="8">
        <v>32208.054793569223</v>
      </c>
      <c r="I260" s="8">
        <v>34398</v>
      </c>
      <c r="J260" s="8">
        <v>15809</v>
      </c>
      <c r="K260" s="8">
        <v>4027</v>
      </c>
      <c r="L260" s="8">
        <v>8774.3840841828351</v>
      </c>
      <c r="M260" s="8">
        <v>31592.94898888655</v>
      </c>
      <c r="N260" s="9">
        <f t="shared" si="10"/>
        <v>379115.3878666386</v>
      </c>
      <c r="O260" s="181"/>
      <c r="P260" s="181"/>
      <c r="Q260" s="443"/>
      <c r="R260" s="450"/>
    </row>
    <row r="261" spans="1:18" ht="34.5" customHeight="1" x14ac:dyDescent="0.35">
      <c r="A261" s="441" t="s">
        <v>18</v>
      </c>
      <c r="B261" s="8">
        <v>2799</v>
      </c>
      <c r="C261" s="8">
        <v>1311</v>
      </c>
      <c r="D261" s="8">
        <v>1789</v>
      </c>
      <c r="E261" s="8">
        <v>821</v>
      </c>
      <c r="F261" s="8">
        <v>125</v>
      </c>
      <c r="G261" s="8">
        <v>103</v>
      </c>
      <c r="H261" s="8">
        <v>795</v>
      </c>
      <c r="I261" s="8">
        <v>1465.75</v>
      </c>
      <c r="J261" s="8">
        <v>311</v>
      </c>
      <c r="K261" s="8">
        <v>4614.3900000000003</v>
      </c>
      <c r="L261" s="8">
        <v>861.1</v>
      </c>
      <c r="M261" s="8">
        <v>1363.2036363636364</v>
      </c>
      <c r="N261" s="9">
        <f t="shared" si="10"/>
        <v>16358.443636363636</v>
      </c>
      <c r="O261" s="181"/>
      <c r="P261" s="181"/>
      <c r="Q261" s="443"/>
      <c r="R261" s="450"/>
    </row>
    <row r="262" spans="1:18" ht="34.5" customHeight="1" x14ac:dyDescent="0.35">
      <c r="A262" s="441" t="s">
        <v>64</v>
      </c>
      <c r="B262" s="8">
        <v>93544</v>
      </c>
      <c r="C262" s="8">
        <v>80215</v>
      </c>
      <c r="D262" s="8">
        <v>54214</v>
      </c>
      <c r="E262" s="8">
        <v>40214</v>
      </c>
      <c r="F262" s="8">
        <v>31348</v>
      </c>
      <c r="G262" s="8">
        <v>19234</v>
      </c>
      <c r="H262" s="8">
        <v>22174</v>
      </c>
      <c r="I262" s="8">
        <v>26887</v>
      </c>
      <c r="J262" s="8">
        <v>17544</v>
      </c>
      <c r="K262" s="8">
        <v>19951.100000000002</v>
      </c>
      <c r="L262" s="8">
        <v>32160.720000000001</v>
      </c>
      <c r="M262" s="8">
        <v>76412</v>
      </c>
      <c r="N262" s="9">
        <f t="shared" si="10"/>
        <v>513897.81999999995</v>
      </c>
      <c r="O262" s="181"/>
      <c r="P262" s="181"/>
      <c r="Q262" s="443"/>
      <c r="R262" s="450"/>
    </row>
    <row r="263" spans="1:18" ht="34.5" customHeight="1" x14ac:dyDescent="0.35">
      <c r="A263" s="441" t="s">
        <v>100</v>
      </c>
      <c r="B263" s="8">
        <v>9816</v>
      </c>
      <c r="C263" s="8">
        <v>15685</v>
      </c>
      <c r="D263" s="8">
        <v>17214</v>
      </c>
      <c r="E263" s="8">
        <v>5399</v>
      </c>
      <c r="F263" s="8">
        <v>8320</v>
      </c>
      <c r="G263" s="8">
        <v>4542</v>
      </c>
      <c r="H263" s="8">
        <v>7043</v>
      </c>
      <c r="I263" s="8">
        <v>5085</v>
      </c>
      <c r="J263" s="8">
        <v>15738</v>
      </c>
      <c r="K263" s="8">
        <v>17992.8</v>
      </c>
      <c r="L263" s="8">
        <v>9240</v>
      </c>
      <c r="M263" s="8">
        <v>10552.254545454545</v>
      </c>
      <c r="N263" s="9">
        <f t="shared" si="10"/>
        <v>126627.05454545455</v>
      </c>
      <c r="O263" s="181"/>
      <c r="P263" s="181"/>
      <c r="Q263" s="443"/>
      <c r="R263" s="450"/>
    </row>
    <row r="264" spans="1:18" ht="34.5" customHeight="1" x14ac:dyDescent="0.35">
      <c r="A264" s="441" t="s">
        <v>19</v>
      </c>
      <c r="B264" s="8">
        <v>85417</v>
      </c>
      <c r="C264" s="8">
        <v>111201</v>
      </c>
      <c r="D264" s="8">
        <v>128995</v>
      </c>
      <c r="E264" s="8">
        <v>138878</v>
      </c>
      <c r="F264" s="8">
        <v>116729.95348403396</v>
      </c>
      <c r="G264" s="8">
        <v>150961</v>
      </c>
      <c r="H264" s="8">
        <v>112209</v>
      </c>
      <c r="I264" s="8">
        <v>97990</v>
      </c>
      <c r="J264" s="8">
        <v>87900.9</v>
      </c>
      <c r="K264" s="8">
        <v>110284.20000000001</v>
      </c>
      <c r="L264" s="8">
        <v>117299</v>
      </c>
      <c r="M264" s="8">
        <v>114351.36849854855</v>
      </c>
      <c r="N264" s="9">
        <f t="shared" si="10"/>
        <v>1372216.4219825827</v>
      </c>
      <c r="O264" s="181"/>
      <c r="P264" s="181"/>
      <c r="Q264" s="443"/>
      <c r="R264" s="450"/>
    </row>
    <row r="265" spans="1:18" ht="34.5" customHeight="1" x14ac:dyDescent="0.35">
      <c r="A265" s="441" t="s">
        <v>20</v>
      </c>
      <c r="B265" s="8">
        <v>74587</v>
      </c>
      <c r="C265" s="8">
        <v>84524</v>
      </c>
      <c r="D265" s="8">
        <v>73214</v>
      </c>
      <c r="E265" s="8">
        <v>86547</v>
      </c>
      <c r="F265" s="8">
        <v>66246</v>
      </c>
      <c r="G265" s="8">
        <v>49532</v>
      </c>
      <c r="H265" s="8">
        <v>57554</v>
      </c>
      <c r="I265" s="8">
        <v>77618</v>
      </c>
      <c r="J265" s="8">
        <v>43512</v>
      </c>
      <c r="K265" s="8">
        <v>77939</v>
      </c>
      <c r="L265" s="8">
        <v>58047.35</v>
      </c>
      <c r="M265" s="8">
        <v>68120.031818181815</v>
      </c>
      <c r="N265" s="9">
        <f t="shared" si="10"/>
        <v>817440.38181818184</v>
      </c>
      <c r="O265" s="181"/>
      <c r="P265" s="181"/>
      <c r="Q265" s="443"/>
      <c r="R265" s="450"/>
    </row>
    <row r="266" spans="1:18" ht="34.5" customHeight="1" x14ac:dyDescent="0.35">
      <c r="A266" s="441" t="s">
        <v>21</v>
      </c>
      <c r="B266" s="8">
        <v>138747</v>
      </c>
      <c r="C266" s="8">
        <v>176544</v>
      </c>
      <c r="D266" s="8">
        <v>212122</v>
      </c>
      <c r="E266" s="8">
        <v>169899</v>
      </c>
      <c r="F266" s="8">
        <v>170000</v>
      </c>
      <c r="G266" s="8">
        <v>136080</v>
      </c>
      <c r="H266" s="8">
        <v>159380</v>
      </c>
      <c r="I266" s="8">
        <v>176280</v>
      </c>
      <c r="J266" s="8">
        <v>198240</v>
      </c>
      <c r="K266" s="8">
        <v>169510</v>
      </c>
      <c r="L266" s="8">
        <v>161000</v>
      </c>
      <c r="M266" s="8">
        <v>169800.181818182</v>
      </c>
      <c r="N266" s="9">
        <f t="shared" si="10"/>
        <v>2037602.1818181821</v>
      </c>
      <c r="O266" s="181"/>
      <c r="P266" s="181"/>
      <c r="Q266" s="443"/>
      <c r="R266" s="450"/>
    </row>
    <row r="267" spans="1:18" ht="34.5" customHeight="1" x14ac:dyDescent="0.35">
      <c r="A267" s="441" t="s">
        <v>65</v>
      </c>
      <c r="B267" s="8">
        <v>74189</v>
      </c>
      <c r="C267" s="8">
        <v>70144</v>
      </c>
      <c r="D267" s="8">
        <v>54677</v>
      </c>
      <c r="E267" s="8">
        <v>64585</v>
      </c>
      <c r="F267" s="8">
        <v>130822</v>
      </c>
      <c r="G267" s="8">
        <v>110591</v>
      </c>
      <c r="H267" s="8">
        <v>102943</v>
      </c>
      <c r="I267" s="8">
        <v>101817</v>
      </c>
      <c r="J267" s="8">
        <v>86715</v>
      </c>
      <c r="K267" s="8">
        <v>82026</v>
      </c>
      <c r="L267" s="8">
        <v>126417.62</v>
      </c>
      <c r="M267" s="8">
        <v>103019</v>
      </c>
      <c r="N267" s="9">
        <f t="shared" si="10"/>
        <v>1107945.6200000001</v>
      </c>
      <c r="O267" s="181"/>
      <c r="P267" s="181"/>
      <c r="Q267" s="443"/>
      <c r="R267" s="450"/>
    </row>
    <row r="268" spans="1:18" ht="34.5" customHeight="1" x14ac:dyDescent="0.35">
      <c r="A268" s="441" t="s">
        <v>22</v>
      </c>
      <c r="B268" s="8">
        <v>288785</v>
      </c>
      <c r="C268" s="8">
        <v>419582</v>
      </c>
      <c r="D268" s="8">
        <v>286547</v>
      </c>
      <c r="E268" s="8">
        <v>289985</v>
      </c>
      <c r="F268" s="8">
        <v>238992</v>
      </c>
      <c r="G268" s="8">
        <v>310385</v>
      </c>
      <c r="H268" s="8">
        <v>411888</v>
      </c>
      <c r="I268" s="8">
        <v>404532</v>
      </c>
      <c r="J268" s="8">
        <v>346664.7</v>
      </c>
      <c r="K268" s="8">
        <v>259307</v>
      </c>
      <c r="L268" s="8">
        <v>308289.43253662298</v>
      </c>
      <c r="M268" s="8">
        <v>324087.01204878394</v>
      </c>
      <c r="N268" s="9">
        <f t="shared" si="10"/>
        <v>3889044.1445854073</v>
      </c>
      <c r="O268" s="181"/>
      <c r="P268" s="181"/>
      <c r="Q268" s="443"/>
      <c r="R268" s="450"/>
    </row>
    <row r="269" spans="1:18" ht="34.5" customHeight="1" x14ac:dyDescent="0.35">
      <c r="A269" s="441" t="s">
        <v>101</v>
      </c>
      <c r="B269" s="8">
        <v>1577</v>
      </c>
      <c r="C269" s="8">
        <v>2852</v>
      </c>
      <c r="D269" s="8">
        <v>2565</v>
      </c>
      <c r="E269" s="8">
        <v>2014</v>
      </c>
      <c r="F269" s="8">
        <v>3721</v>
      </c>
      <c r="G269" s="8">
        <v>5395</v>
      </c>
      <c r="H269" s="8">
        <v>2146</v>
      </c>
      <c r="I269" s="8">
        <v>4228</v>
      </c>
      <c r="J269" s="8">
        <v>1350.5</v>
      </c>
      <c r="K269" s="8">
        <v>4715</v>
      </c>
      <c r="L269" s="8">
        <v>4767.8499999999995</v>
      </c>
      <c r="M269" s="8">
        <v>3211.9409090909089</v>
      </c>
      <c r="N269" s="9">
        <f t="shared" si="10"/>
        <v>38543.290909090909</v>
      </c>
      <c r="O269" s="181"/>
      <c r="P269" s="181"/>
      <c r="Q269" s="443"/>
      <c r="R269" s="450"/>
    </row>
    <row r="270" spans="1:18" ht="34.5" customHeight="1" x14ac:dyDescent="0.35">
      <c r="A270" s="441" t="s">
        <v>66</v>
      </c>
      <c r="B270" s="8">
        <v>107574</v>
      </c>
      <c r="C270" s="8">
        <v>89887</v>
      </c>
      <c r="D270" s="8">
        <v>88954</v>
      </c>
      <c r="E270" s="8">
        <v>93215</v>
      </c>
      <c r="F270" s="8">
        <v>127484</v>
      </c>
      <c r="G270" s="8">
        <v>81814.3</v>
      </c>
      <c r="H270" s="8">
        <v>105156.44561403508</v>
      </c>
      <c r="I270" s="8">
        <v>106898.54694736842</v>
      </c>
      <c r="J270" s="8">
        <v>78196.303372260852</v>
      </c>
      <c r="K270" s="8">
        <v>73308</v>
      </c>
      <c r="L270" s="8">
        <v>138020</v>
      </c>
      <c r="M270" s="8">
        <v>99137.054175787693</v>
      </c>
      <c r="N270" s="9">
        <f t="shared" si="10"/>
        <v>1189644.6501094522</v>
      </c>
      <c r="O270" s="181"/>
      <c r="P270" s="181"/>
      <c r="Q270" s="443"/>
      <c r="R270" s="450"/>
    </row>
    <row r="271" spans="1:18" ht="34.5" customHeight="1" x14ac:dyDescent="0.35">
      <c r="A271" s="441" t="s">
        <v>23</v>
      </c>
      <c r="B271" s="8">
        <v>0</v>
      </c>
      <c r="C271" s="8">
        <v>0</v>
      </c>
      <c r="D271" s="8">
        <v>210</v>
      </c>
      <c r="E271" s="8">
        <v>8012</v>
      </c>
      <c r="F271" s="8">
        <v>24318</v>
      </c>
      <c r="G271" s="8">
        <v>7468</v>
      </c>
      <c r="H271" s="8">
        <v>10324</v>
      </c>
      <c r="I271" s="8">
        <v>10901.880000000001</v>
      </c>
      <c r="J271" s="8">
        <v>5413</v>
      </c>
      <c r="K271" s="8">
        <v>0</v>
      </c>
      <c r="L271" s="8">
        <v>0</v>
      </c>
      <c r="M271" s="8">
        <v>0</v>
      </c>
      <c r="N271" s="9">
        <f t="shared" si="10"/>
        <v>66646.880000000005</v>
      </c>
      <c r="O271" s="181"/>
      <c r="P271" s="181"/>
      <c r="Q271" s="443"/>
      <c r="R271" s="450"/>
    </row>
    <row r="272" spans="1:18" ht="34.5" customHeight="1" x14ac:dyDescent="0.35">
      <c r="A272" s="441" t="s">
        <v>24</v>
      </c>
      <c r="B272" s="8">
        <v>88541</v>
      </c>
      <c r="C272" s="8">
        <v>94889</v>
      </c>
      <c r="D272" s="8">
        <v>79533</v>
      </c>
      <c r="E272" s="8">
        <v>72145</v>
      </c>
      <c r="F272" s="8">
        <v>92379</v>
      </c>
      <c r="G272" s="8">
        <v>91488.1</v>
      </c>
      <c r="H272" s="8">
        <v>109853</v>
      </c>
      <c r="I272" s="8">
        <v>126663.3</v>
      </c>
      <c r="J272" s="8">
        <v>89433</v>
      </c>
      <c r="K272" s="8">
        <v>135126</v>
      </c>
      <c r="L272" s="8">
        <v>101176.81786941581</v>
      </c>
      <c r="M272" s="8">
        <v>98293.383442674167</v>
      </c>
      <c r="N272" s="9">
        <f t="shared" si="10"/>
        <v>1179520.6013120899</v>
      </c>
      <c r="O272" s="181"/>
      <c r="P272" s="181"/>
      <c r="Q272" s="443"/>
      <c r="R272" s="450"/>
    </row>
    <row r="273" spans="1:18" ht="34.5" customHeight="1" x14ac:dyDescent="0.35">
      <c r="A273" s="441" t="s">
        <v>25</v>
      </c>
      <c r="B273" s="8">
        <v>59208</v>
      </c>
      <c r="C273" s="8">
        <v>61254</v>
      </c>
      <c r="D273" s="8">
        <v>58788</v>
      </c>
      <c r="E273" s="8">
        <v>49215</v>
      </c>
      <c r="F273" s="8">
        <v>41623.630000000005</v>
      </c>
      <c r="G273" s="8">
        <v>36757.350000000006</v>
      </c>
      <c r="H273" s="8">
        <v>62224.013393736466</v>
      </c>
      <c r="I273" s="8">
        <v>52773.04</v>
      </c>
      <c r="J273" s="8">
        <v>37260.022103970528</v>
      </c>
      <c r="K273" s="8">
        <v>28849</v>
      </c>
      <c r="L273" s="8">
        <v>25122.881348511382</v>
      </c>
      <c r="M273" s="8">
        <v>46643.176076928939</v>
      </c>
      <c r="N273" s="9">
        <f t="shared" si="10"/>
        <v>559718.11292314727</v>
      </c>
      <c r="O273" s="181"/>
      <c r="P273" s="181"/>
      <c r="Q273" s="443"/>
      <c r="R273" s="450"/>
    </row>
    <row r="274" spans="1:18" ht="34.5" customHeight="1" x14ac:dyDescent="0.35">
      <c r="A274" s="441" t="s">
        <v>26</v>
      </c>
      <c r="B274" s="8">
        <v>187101</v>
      </c>
      <c r="C274" s="8">
        <v>155898</v>
      </c>
      <c r="D274" s="8">
        <v>106857</v>
      </c>
      <c r="E274" s="8">
        <v>254254</v>
      </c>
      <c r="F274" s="8">
        <v>160150</v>
      </c>
      <c r="G274" s="8">
        <v>108996.66666666667</v>
      </c>
      <c r="H274" s="8">
        <v>220550</v>
      </c>
      <c r="I274" s="8">
        <v>207900</v>
      </c>
      <c r="J274" s="8">
        <v>59214</v>
      </c>
      <c r="K274" s="8">
        <v>30296</v>
      </c>
      <c r="L274" s="8">
        <v>10192</v>
      </c>
      <c r="M274" s="8">
        <v>136491.69696969696</v>
      </c>
      <c r="N274" s="9">
        <f t="shared" si="10"/>
        <v>1637900.3636363635</v>
      </c>
      <c r="O274" s="181"/>
      <c r="P274" s="181"/>
      <c r="Q274" s="443"/>
      <c r="R274" s="450"/>
    </row>
    <row r="275" spans="1:18" ht="34.5" customHeight="1" x14ac:dyDescent="0.35">
      <c r="A275" s="441" t="s">
        <v>27</v>
      </c>
      <c r="B275" s="8">
        <v>45987</v>
      </c>
      <c r="C275" s="8">
        <v>28574</v>
      </c>
      <c r="D275" s="8">
        <v>28723</v>
      </c>
      <c r="E275" s="8">
        <v>27465</v>
      </c>
      <c r="F275" s="8">
        <v>19251</v>
      </c>
      <c r="G275" s="8">
        <v>12779</v>
      </c>
      <c r="H275" s="8">
        <v>36475.774495677229</v>
      </c>
      <c r="I275" s="8">
        <v>29260</v>
      </c>
      <c r="J275" s="8">
        <v>9525</v>
      </c>
      <c r="K275" s="8">
        <v>12120</v>
      </c>
      <c r="L275" s="8">
        <v>13992</v>
      </c>
      <c r="M275" s="8">
        <v>24013.7976814252</v>
      </c>
      <c r="N275" s="9">
        <f t="shared" si="10"/>
        <v>288165.57217710238</v>
      </c>
      <c r="O275" s="181"/>
      <c r="P275" s="181"/>
      <c r="Q275" s="443"/>
      <c r="R275" s="450"/>
    </row>
    <row r="276" spans="1:18" ht="34.5" customHeight="1" x14ac:dyDescent="0.35">
      <c r="A276" s="441" t="s">
        <v>28</v>
      </c>
      <c r="B276" s="8">
        <v>20961.600000000002</v>
      </c>
      <c r="C276" s="8">
        <v>10307.200000000001</v>
      </c>
      <c r="D276" s="8">
        <v>21900.800000000003</v>
      </c>
      <c r="E276" s="8">
        <v>7836.8</v>
      </c>
      <c r="F276" s="8">
        <v>11235.2</v>
      </c>
      <c r="G276" s="8">
        <v>7262.4000000000005</v>
      </c>
      <c r="H276" s="8">
        <v>13600</v>
      </c>
      <c r="I276" s="8">
        <v>12576.64</v>
      </c>
      <c r="J276" s="8">
        <v>11788.800000000001</v>
      </c>
      <c r="K276" s="8">
        <v>8232</v>
      </c>
      <c r="L276" s="8">
        <v>8456.6400000000012</v>
      </c>
      <c r="M276" s="8">
        <v>12196.189090909089</v>
      </c>
      <c r="N276" s="9">
        <f t="shared" si="10"/>
        <v>146354.2690909091</v>
      </c>
      <c r="O276" s="181"/>
      <c r="P276" s="181"/>
      <c r="Q276" s="443"/>
      <c r="R276" s="450"/>
    </row>
    <row r="277" spans="1:18" ht="34.5" customHeight="1" x14ac:dyDescent="0.35">
      <c r="A277" s="441" t="s">
        <v>29</v>
      </c>
      <c r="B277" s="8">
        <v>75320</v>
      </c>
      <c r="C277" s="8">
        <v>99575</v>
      </c>
      <c r="D277" s="8">
        <v>104475</v>
      </c>
      <c r="E277" s="8">
        <v>45080</v>
      </c>
      <c r="F277" s="8">
        <v>62125</v>
      </c>
      <c r="G277" s="8">
        <v>76055</v>
      </c>
      <c r="H277" s="8">
        <v>129430</v>
      </c>
      <c r="I277" s="8">
        <v>109130</v>
      </c>
      <c r="J277" s="8">
        <v>60025</v>
      </c>
      <c r="K277" s="8">
        <v>39130</v>
      </c>
      <c r="L277" s="8">
        <v>52268.999999999993</v>
      </c>
      <c r="M277" s="8">
        <v>77510.363636363632</v>
      </c>
      <c r="N277" s="9">
        <f t="shared" si="10"/>
        <v>930124.36363636365</v>
      </c>
      <c r="O277" s="181"/>
      <c r="P277" s="181"/>
      <c r="Q277" s="443"/>
      <c r="R277" s="450"/>
    </row>
    <row r="278" spans="1:18" ht="34.5" customHeight="1" x14ac:dyDescent="0.35">
      <c r="A278" s="441" t="s">
        <v>30</v>
      </c>
      <c r="B278" s="8">
        <v>403470</v>
      </c>
      <c r="C278" s="8">
        <v>468615</v>
      </c>
      <c r="D278" s="8">
        <v>449775</v>
      </c>
      <c r="E278" s="8">
        <v>198675</v>
      </c>
      <c r="F278" s="8">
        <v>1770105</v>
      </c>
      <c r="G278" s="8">
        <v>625935</v>
      </c>
      <c r="H278" s="8">
        <v>1400940</v>
      </c>
      <c r="I278" s="8">
        <v>1361680.5</v>
      </c>
      <c r="J278" s="8">
        <v>3578550</v>
      </c>
      <c r="K278" s="8">
        <v>477750</v>
      </c>
      <c r="L278" s="8">
        <v>269910</v>
      </c>
      <c r="M278" s="8">
        <v>1000491.4090909089</v>
      </c>
      <c r="N278" s="9">
        <f t="shared" si="10"/>
        <v>12005896.909090908</v>
      </c>
      <c r="O278" s="181"/>
      <c r="P278" s="181"/>
      <c r="Q278" s="443"/>
      <c r="R278" s="450"/>
    </row>
    <row r="279" spans="1:18" ht="34.5" customHeight="1" x14ac:dyDescent="0.35">
      <c r="A279" s="441" t="s">
        <v>31</v>
      </c>
      <c r="B279" s="8">
        <v>82665</v>
      </c>
      <c r="C279" s="8">
        <v>58987</v>
      </c>
      <c r="D279" s="8">
        <v>56887</v>
      </c>
      <c r="E279" s="8">
        <v>59874</v>
      </c>
      <c r="F279" s="8">
        <v>18091</v>
      </c>
      <c r="G279" s="8">
        <v>57205.375</v>
      </c>
      <c r="H279" s="8">
        <v>73917.600000000006</v>
      </c>
      <c r="I279" s="8">
        <v>85421.7</v>
      </c>
      <c r="J279" s="8">
        <v>62506.421417565485</v>
      </c>
      <c r="K279" s="8">
        <v>22190.100000000002</v>
      </c>
      <c r="L279" s="8">
        <v>59580</v>
      </c>
      <c r="M279" s="8">
        <v>57938.654219778677</v>
      </c>
      <c r="N279" s="9">
        <f t="shared" si="10"/>
        <v>695263.85063734418</v>
      </c>
      <c r="O279" s="181"/>
      <c r="P279" s="181"/>
      <c r="Q279" s="443"/>
      <c r="R279" s="450"/>
    </row>
    <row r="280" spans="1:18" ht="34.5" customHeight="1" x14ac:dyDescent="0.35">
      <c r="A280" s="441" t="s">
        <v>129</v>
      </c>
      <c r="B280" s="457">
        <v>0</v>
      </c>
      <c r="C280" s="457">
        <v>0</v>
      </c>
      <c r="D280" s="457">
        <v>0</v>
      </c>
      <c r="E280" s="457">
        <v>0</v>
      </c>
      <c r="F280" s="457">
        <v>43230</v>
      </c>
      <c r="G280" s="457">
        <v>42791</v>
      </c>
      <c r="H280" s="457">
        <v>49689</v>
      </c>
      <c r="I280" s="457">
        <v>52120.800000000003</v>
      </c>
      <c r="J280" s="457">
        <v>37657</v>
      </c>
      <c r="K280" s="457">
        <v>39443</v>
      </c>
      <c r="L280" s="457">
        <v>49890.064864864864</v>
      </c>
      <c r="M280" s="457">
        <v>28620.078624078622</v>
      </c>
      <c r="N280" s="459">
        <f t="shared" si="10"/>
        <v>343440.94348894345</v>
      </c>
      <c r="O280" s="181"/>
      <c r="P280" s="181"/>
      <c r="Q280" s="443"/>
      <c r="R280" s="450"/>
    </row>
    <row r="281" spans="1:18" ht="34.5" customHeight="1" x14ac:dyDescent="0.35">
      <c r="A281" s="441" t="s">
        <v>33</v>
      </c>
      <c r="B281" s="8">
        <v>86221</v>
      </c>
      <c r="C281" s="8">
        <v>126987</v>
      </c>
      <c r="D281" s="8">
        <v>116998</v>
      </c>
      <c r="E281" s="8">
        <v>65487</v>
      </c>
      <c r="F281" s="8">
        <v>89733</v>
      </c>
      <c r="G281" s="8">
        <v>72588</v>
      </c>
      <c r="H281" s="8">
        <v>120180</v>
      </c>
      <c r="I281" s="8">
        <v>119820</v>
      </c>
      <c r="J281" s="8">
        <v>133428.47</v>
      </c>
      <c r="K281" s="8">
        <v>65411</v>
      </c>
      <c r="L281" s="8">
        <v>198630</v>
      </c>
      <c r="M281" s="8">
        <v>108680.31545454545</v>
      </c>
      <c r="N281" s="9">
        <f t="shared" si="10"/>
        <v>1304163.7854545454</v>
      </c>
      <c r="O281" s="181"/>
      <c r="P281" s="181"/>
      <c r="Q281" s="443"/>
      <c r="R281" s="450"/>
    </row>
    <row r="282" spans="1:18" ht="34.5" customHeight="1" x14ac:dyDescent="0.35">
      <c r="A282" s="441" t="s">
        <v>34</v>
      </c>
      <c r="B282" s="8">
        <v>25221</v>
      </c>
      <c r="C282" s="8">
        <v>22989</v>
      </c>
      <c r="D282" s="8">
        <v>13621</v>
      </c>
      <c r="E282" s="8">
        <v>21440</v>
      </c>
      <c r="F282" s="8">
        <v>33716</v>
      </c>
      <c r="G282" s="8">
        <v>9430</v>
      </c>
      <c r="H282" s="8">
        <v>14364</v>
      </c>
      <c r="I282" s="8">
        <v>13217.75</v>
      </c>
      <c r="J282" s="8">
        <v>26414</v>
      </c>
      <c r="K282" s="8">
        <v>10080</v>
      </c>
      <c r="L282" s="8">
        <v>22820</v>
      </c>
      <c r="M282" s="8">
        <v>19392.06818181818</v>
      </c>
      <c r="N282" s="9">
        <f t="shared" si="10"/>
        <v>232704.81818181818</v>
      </c>
      <c r="O282" s="181"/>
      <c r="P282" s="181"/>
      <c r="Q282" s="443"/>
      <c r="R282" s="450"/>
    </row>
    <row r="283" spans="1:18" ht="34.5" customHeight="1" x14ac:dyDescent="0.35">
      <c r="A283" s="441" t="s">
        <v>68</v>
      </c>
      <c r="B283" s="8">
        <v>1685</v>
      </c>
      <c r="C283" s="8">
        <v>3211</v>
      </c>
      <c r="D283" s="8">
        <v>1855</v>
      </c>
      <c r="E283" s="8">
        <v>3924</v>
      </c>
      <c r="F283" s="8">
        <v>2897</v>
      </c>
      <c r="G283" s="8">
        <v>400</v>
      </c>
      <c r="H283" s="8">
        <v>3050</v>
      </c>
      <c r="I283" s="8">
        <v>3528</v>
      </c>
      <c r="J283" s="8">
        <v>7105</v>
      </c>
      <c r="K283" s="8">
        <v>4725</v>
      </c>
      <c r="L283" s="8">
        <v>11258.035714285714</v>
      </c>
      <c r="M283" s="8">
        <v>3967.0941558441555</v>
      </c>
      <c r="N283" s="9">
        <f t="shared" si="10"/>
        <v>47605.129870129866</v>
      </c>
      <c r="O283" s="181"/>
      <c r="P283" s="181"/>
      <c r="Q283" s="443"/>
      <c r="R283" s="450"/>
    </row>
    <row r="284" spans="1:18" ht="34.5" customHeight="1" x14ac:dyDescent="0.35">
      <c r="A284" s="441" t="s">
        <v>69</v>
      </c>
      <c r="B284" s="8">
        <v>5887</v>
      </c>
      <c r="C284" s="8">
        <v>6452</v>
      </c>
      <c r="D284" s="8">
        <v>4921</v>
      </c>
      <c r="E284" s="8">
        <v>6555</v>
      </c>
      <c r="F284" s="8">
        <v>5376</v>
      </c>
      <c r="G284" s="8">
        <v>5568</v>
      </c>
      <c r="H284" s="8">
        <v>7920</v>
      </c>
      <c r="I284" s="8">
        <v>5463.25</v>
      </c>
      <c r="J284" s="8">
        <v>14246.658536585366</v>
      </c>
      <c r="K284" s="8">
        <v>5222</v>
      </c>
      <c r="L284" s="8">
        <v>5687.42</v>
      </c>
      <c r="M284" s="8">
        <v>6663.4844124168512</v>
      </c>
      <c r="N284" s="9">
        <f t="shared" si="10"/>
        <v>79961.812949002211</v>
      </c>
      <c r="O284" s="181"/>
      <c r="P284" s="181"/>
      <c r="Q284" s="443"/>
      <c r="R284" s="450"/>
    </row>
    <row r="285" spans="1:18" ht="34.5" customHeight="1" x14ac:dyDescent="0.35">
      <c r="A285" s="441" t="s">
        <v>35</v>
      </c>
      <c r="B285" s="8">
        <v>2721</v>
      </c>
      <c r="C285" s="8">
        <v>2799</v>
      </c>
      <c r="D285" s="8">
        <v>1721</v>
      </c>
      <c r="E285" s="8">
        <v>3887</v>
      </c>
      <c r="F285" s="8">
        <v>828</v>
      </c>
      <c r="G285" s="8">
        <v>576</v>
      </c>
      <c r="H285" s="8">
        <v>6246.5</v>
      </c>
      <c r="I285" s="8">
        <v>3921.5</v>
      </c>
      <c r="J285" s="8">
        <v>4555.0778894472369</v>
      </c>
      <c r="K285" s="8">
        <v>2050</v>
      </c>
      <c r="L285" s="8">
        <v>1260</v>
      </c>
      <c r="M285" s="8">
        <v>2778.6434444952033</v>
      </c>
      <c r="N285" s="9">
        <f t="shared" si="10"/>
        <v>33343.721333942442</v>
      </c>
      <c r="O285" s="181"/>
      <c r="P285" s="181"/>
      <c r="Q285" s="443"/>
      <c r="R285" s="450"/>
    </row>
    <row r="286" spans="1:18" ht="34.5" customHeight="1" x14ac:dyDescent="0.35">
      <c r="A286" s="441" t="s">
        <v>70</v>
      </c>
      <c r="B286" s="8">
        <v>15466</v>
      </c>
      <c r="C286" s="8">
        <v>17895</v>
      </c>
      <c r="D286" s="8">
        <v>13454</v>
      </c>
      <c r="E286" s="8">
        <v>21024</v>
      </c>
      <c r="F286" s="8">
        <v>23390</v>
      </c>
      <c r="G286" s="8">
        <v>22583</v>
      </c>
      <c r="H286" s="8">
        <v>18990</v>
      </c>
      <c r="I286" s="8">
        <v>24344.981949458484</v>
      </c>
      <c r="J286" s="8">
        <v>18197.274969173861</v>
      </c>
      <c r="K286" s="8">
        <v>1535</v>
      </c>
      <c r="L286" s="8">
        <v>3661</v>
      </c>
      <c r="M286" s="8">
        <v>16412.750628966576</v>
      </c>
      <c r="N286" s="9">
        <f t="shared" si="10"/>
        <v>196953.00754759891</v>
      </c>
      <c r="O286" s="181"/>
      <c r="P286" s="181"/>
      <c r="Q286" s="443"/>
      <c r="R286" s="450"/>
    </row>
    <row r="287" spans="1:18" ht="34.5" customHeight="1" x14ac:dyDescent="0.35">
      <c r="A287" s="441" t="s">
        <v>37</v>
      </c>
      <c r="B287" s="8">
        <v>7654</v>
      </c>
      <c r="C287" s="8">
        <v>9857</v>
      </c>
      <c r="D287" s="8">
        <v>8991</v>
      </c>
      <c r="E287" s="8">
        <v>10114</v>
      </c>
      <c r="F287" s="8">
        <v>180</v>
      </c>
      <c r="G287" s="8">
        <v>223</v>
      </c>
      <c r="H287" s="8">
        <v>16172</v>
      </c>
      <c r="I287" s="8">
        <v>10512</v>
      </c>
      <c r="J287" s="8">
        <v>19753.16</v>
      </c>
      <c r="K287" s="8">
        <v>155</v>
      </c>
      <c r="L287" s="8">
        <v>302.61904761904765</v>
      </c>
      <c r="M287" s="8">
        <v>92</v>
      </c>
      <c r="N287" s="9">
        <f t="shared" si="10"/>
        <v>84005.779047619057</v>
      </c>
      <c r="O287" s="181"/>
      <c r="P287" s="181"/>
      <c r="Q287" s="443"/>
      <c r="R287" s="450"/>
    </row>
    <row r="288" spans="1:18" ht="34.5" customHeight="1" x14ac:dyDescent="0.35">
      <c r="A288" s="441" t="s">
        <v>38</v>
      </c>
      <c r="B288" s="8">
        <v>32998</v>
      </c>
      <c r="C288" s="8">
        <v>29565</v>
      </c>
      <c r="D288" s="8">
        <v>25124</v>
      </c>
      <c r="E288" s="8">
        <v>35241</v>
      </c>
      <c r="F288" s="8">
        <v>9629</v>
      </c>
      <c r="G288" s="8">
        <v>7363.2</v>
      </c>
      <c r="H288" s="8">
        <v>33663</v>
      </c>
      <c r="I288" s="8">
        <v>48473.29</v>
      </c>
      <c r="J288" s="8">
        <v>13474</v>
      </c>
      <c r="K288" s="8">
        <v>42405</v>
      </c>
      <c r="L288" s="8">
        <v>24850</v>
      </c>
      <c r="M288" s="8">
        <v>27525.953636363636</v>
      </c>
      <c r="N288" s="9">
        <f>SUM(B288:M288)</f>
        <v>330311.44363636361</v>
      </c>
      <c r="O288" s="181"/>
      <c r="P288" s="181"/>
      <c r="Q288" s="443"/>
      <c r="R288" s="450"/>
    </row>
    <row r="289" spans="1:18" ht="34.5" customHeight="1" x14ac:dyDescent="0.35">
      <c r="A289" s="441" t="s">
        <v>102</v>
      </c>
      <c r="B289" s="8">
        <v>15899</v>
      </c>
      <c r="C289" s="8">
        <v>18825</v>
      </c>
      <c r="D289" s="8">
        <v>12514</v>
      </c>
      <c r="E289" s="8">
        <v>11345</v>
      </c>
      <c r="F289" s="8">
        <v>3306</v>
      </c>
      <c r="G289" s="8">
        <v>2976</v>
      </c>
      <c r="H289" s="8">
        <v>20065.100000000002</v>
      </c>
      <c r="I289" s="8">
        <v>11824.460000000001</v>
      </c>
      <c r="J289" s="8">
        <v>2815</v>
      </c>
      <c r="K289" s="8">
        <v>8337</v>
      </c>
      <c r="L289" s="8">
        <v>14130</v>
      </c>
      <c r="M289" s="8">
        <v>20094.232727272702</v>
      </c>
      <c r="N289" s="9">
        <f t="shared" ref="N289:N296" si="11">SUM(B289:M289)</f>
        <v>142130.79272727272</v>
      </c>
      <c r="O289" s="181"/>
      <c r="P289" s="181"/>
      <c r="Q289" s="443"/>
      <c r="R289" s="450"/>
    </row>
    <row r="290" spans="1:18" ht="34.5" customHeight="1" x14ac:dyDescent="0.35">
      <c r="A290" s="441" t="s">
        <v>103</v>
      </c>
      <c r="B290" s="8">
        <v>0</v>
      </c>
      <c r="C290" s="8">
        <v>510</v>
      </c>
      <c r="D290" s="8">
        <v>504</v>
      </c>
      <c r="E290" s="8">
        <v>320</v>
      </c>
      <c r="F290" s="8">
        <v>524</v>
      </c>
      <c r="G290" s="8">
        <v>430</v>
      </c>
      <c r="H290" s="8">
        <v>432</v>
      </c>
      <c r="I290" s="8">
        <v>432.00000000000006</v>
      </c>
      <c r="J290" s="8">
        <v>940</v>
      </c>
      <c r="K290" s="8">
        <v>156</v>
      </c>
      <c r="L290" s="8">
        <v>0</v>
      </c>
      <c r="M290" s="8">
        <v>186.18181818181799</v>
      </c>
      <c r="N290" s="9">
        <f t="shared" si="11"/>
        <v>4434.181818181818</v>
      </c>
      <c r="O290" s="181"/>
      <c r="P290" s="181"/>
      <c r="Q290" s="443"/>
      <c r="R290" s="450"/>
    </row>
    <row r="291" spans="1:18" ht="34.5" customHeight="1" x14ac:dyDescent="0.35">
      <c r="A291" s="441" t="s">
        <v>104</v>
      </c>
      <c r="B291" s="8">
        <v>4677</v>
      </c>
      <c r="C291" s="8">
        <v>6011</v>
      </c>
      <c r="D291" s="8">
        <v>1588</v>
      </c>
      <c r="E291" s="8">
        <v>3211</v>
      </c>
      <c r="F291" s="8">
        <v>611</v>
      </c>
      <c r="G291" s="8">
        <v>587</v>
      </c>
      <c r="H291" s="8">
        <v>4278</v>
      </c>
      <c r="I291" s="8">
        <v>4641.7</v>
      </c>
      <c r="J291" s="8">
        <v>6032.8451127819553</v>
      </c>
      <c r="K291" s="8">
        <v>1783</v>
      </c>
      <c r="L291" s="8">
        <v>1088.9463087248323</v>
      </c>
      <c r="M291" s="8">
        <v>3137.226492864253</v>
      </c>
      <c r="N291" s="9">
        <f t="shared" si="11"/>
        <v>37646.717914371038</v>
      </c>
      <c r="O291" s="181"/>
      <c r="P291" s="181"/>
      <c r="Q291" s="443"/>
      <c r="R291" s="450"/>
    </row>
    <row r="292" spans="1:18" ht="34.5" customHeight="1" x14ac:dyDescent="0.35">
      <c r="A292" s="441" t="s">
        <v>105</v>
      </c>
      <c r="B292" s="8">
        <v>5524</v>
      </c>
      <c r="C292" s="8">
        <v>8524</v>
      </c>
      <c r="D292" s="8">
        <v>6545</v>
      </c>
      <c r="E292" s="8">
        <v>3542</v>
      </c>
      <c r="F292" s="8">
        <v>270</v>
      </c>
      <c r="G292" s="8">
        <v>457</v>
      </c>
      <c r="H292" s="8">
        <v>6120</v>
      </c>
      <c r="I292" s="8">
        <v>9180</v>
      </c>
      <c r="J292" s="8">
        <v>9911</v>
      </c>
      <c r="K292" s="8">
        <v>305.5</v>
      </c>
      <c r="L292" s="8">
        <v>653.30000000000007</v>
      </c>
      <c r="M292" s="8">
        <v>1639.25454545455</v>
      </c>
      <c r="N292" s="9">
        <f t="shared" si="11"/>
        <v>52671.05454545455</v>
      </c>
      <c r="O292" s="181"/>
      <c r="P292" s="181"/>
      <c r="Q292" s="443"/>
      <c r="R292" s="450"/>
    </row>
    <row r="293" spans="1:18" ht="34.5" customHeight="1" x14ac:dyDescent="0.35">
      <c r="A293" s="441" t="s">
        <v>106</v>
      </c>
      <c r="B293" s="8">
        <v>18241</v>
      </c>
      <c r="C293" s="8">
        <v>18254</v>
      </c>
      <c r="D293" s="8">
        <v>12545</v>
      </c>
      <c r="E293" s="8">
        <v>12658</v>
      </c>
      <c r="F293" s="8">
        <v>37553</v>
      </c>
      <c r="G293" s="8">
        <v>17599</v>
      </c>
      <c r="H293" s="8">
        <v>23470.2</v>
      </c>
      <c r="I293" s="8">
        <v>36597.599999999999</v>
      </c>
      <c r="J293" s="8">
        <v>29912.177339901482</v>
      </c>
      <c r="K293" s="8">
        <v>11430</v>
      </c>
      <c r="L293" s="8">
        <v>19071.404494382023</v>
      </c>
      <c r="M293" s="8">
        <v>18804</v>
      </c>
      <c r="N293" s="9">
        <f t="shared" si="11"/>
        <v>256135.38183428353</v>
      </c>
      <c r="O293" s="181"/>
      <c r="P293" s="181"/>
      <c r="Q293" s="443"/>
      <c r="R293" s="450"/>
    </row>
    <row r="294" spans="1:18" ht="34.5" customHeight="1" x14ac:dyDescent="0.35">
      <c r="A294" s="441" t="s">
        <v>107</v>
      </c>
      <c r="B294" s="8">
        <v>745</v>
      </c>
      <c r="C294" s="8">
        <v>6177</v>
      </c>
      <c r="D294" s="8">
        <v>4654</v>
      </c>
      <c r="E294" s="8">
        <v>4633</v>
      </c>
      <c r="F294" s="8">
        <v>3962</v>
      </c>
      <c r="G294" s="8">
        <v>1906</v>
      </c>
      <c r="H294" s="8">
        <v>11749.31</v>
      </c>
      <c r="I294" s="8">
        <v>735</v>
      </c>
      <c r="J294" s="8">
        <v>3804.2073170731705</v>
      </c>
      <c r="K294" s="8">
        <v>2816</v>
      </c>
      <c r="L294" s="8">
        <v>5940</v>
      </c>
      <c r="M294" s="8">
        <v>4283.7743015521055</v>
      </c>
      <c r="N294" s="9">
        <f t="shared" si="11"/>
        <v>51405.29161862527</v>
      </c>
      <c r="O294" s="181"/>
      <c r="P294" s="181"/>
      <c r="Q294" s="443"/>
      <c r="R294" s="450"/>
    </row>
    <row r="295" spans="1:18" ht="34.5" customHeight="1" x14ac:dyDescent="0.35">
      <c r="A295" s="441" t="s">
        <v>36</v>
      </c>
      <c r="B295" s="8">
        <v>4912</v>
      </c>
      <c r="C295" s="8">
        <v>9895</v>
      </c>
      <c r="D295" s="8">
        <v>6166</v>
      </c>
      <c r="E295" s="8">
        <v>7854</v>
      </c>
      <c r="F295" s="8">
        <v>5008</v>
      </c>
      <c r="G295" s="8">
        <v>2367</v>
      </c>
      <c r="H295" s="8">
        <v>3630.2799999999997</v>
      </c>
      <c r="I295" s="8">
        <v>6762.0000000000009</v>
      </c>
      <c r="J295" s="8">
        <v>5362.2125958013994</v>
      </c>
      <c r="K295" s="8">
        <v>2914.5</v>
      </c>
      <c r="L295" s="8">
        <v>6373.5</v>
      </c>
      <c r="M295" s="8">
        <v>5567.6811450728546</v>
      </c>
      <c r="N295" s="9">
        <f t="shared" si="11"/>
        <v>66812.173740874248</v>
      </c>
      <c r="O295" s="181"/>
      <c r="P295" s="181"/>
      <c r="Q295" s="443"/>
      <c r="R295" s="450"/>
    </row>
    <row r="296" spans="1:18" ht="34.5" customHeight="1" x14ac:dyDescent="0.35">
      <c r="A296" s="441" t="s">
        <v>108</v>
      </c>
      <c r="B296" s="457">
        <v>0</v>
      </c>
      <c r="C296" s="457">
        <v>412</v>
      </c>
      <c r="D296" s="457">
        <v>507</v>
      </c>
      <c r="E296" s="457">
        <v>0</v>
      </c>
      <c r="F296" s="457">
        <v>0</v>
      </c>
      <c r="G296" s="457">
        <v>0</v>
      </c>
      <c r="H296" s="457">
        <v>858</v>
      </c>
      <c r="I296" s="457" t="s">
        <v>327</v>
      </c>
      <c r="J296" s="457">
        <v>2480.6061827956987</v>
      </c>
      <c r="K296" s="457">
        <v>0</v>
      </c>
      <c r="L296" s="457">
        <v>0</v>
      </c>
      <c r="M296" s="457">
        <v>103</v>
      </c>
      <c r="N296" s="459">
        <f t="shared" si="11"/>
        <v>4360.6061827956983</v>
      </c>
      <c r="O296" s="181"/>
      <c r="P296" s="181"/>
      <c r="Q296" s="443"/>
      <c r="R296" s="450"/>
    </row>
    <row r="297" spans="1:18" ht="34.5" customHeight="1" x14ac:dyDescent="0.35">
      <c r="A297" s="441" t="s">
        <v>39</v>
      </c>
      <c r="B297" s="457">
        <v>1198248</v>
      </c>
      <c r="C297" s="457">
        <v>1871844</v>
      </c>
      <c r="D297" s="457">
        <v>1195980</v>
      </c>
      <c r="E297" s="457">
        <v>156252</v>
      </c>
      <c r="F297" s="457">
        <v>482975.6098064516</v>
      </c>
      <c r="G297" s="457">
        <v>1306968</v>
      </c>
      <c r="H297" s="457">
        <v>1458000</v>
      </c>
      <c r="I297" s="457">
        <v>2340576</v>
      </c>
      <c r="J297" s="457">
        <v>2108662.7999999998</v>
      </c>
      <c r="K297" s="457">
        <v>1015185.6000000001</v>
      </c>
      <c r="L297" s="457">
        <v>1763280</v>
      </c>
      <c r="M297" s="457">
        <v>1354361.0918005863</v>
      </c>
      <c r="N297" s="459">
        <f t="shared" si="10"/>
        <v>16252333.10160704</v>
      </c>
      <c r="O297" s="181"/>
      <c r="P297" s="181"/>
      <c r="Q297" s="443"/>
      <c r="R297" s="450"/>
    </row>
    <row r="298" spans="1:18" ht="34.5" customHeight="1" x14ac:dyDescent="0.35">
      <c r="A298" s="441" t="s">
        <v>40</v>
      </c>
      <c r="B298" s="8">
        <v>69003</v>
      </c>
      <c r="C298" s="8">
        <v>85632</v>
      </c>
      <c r="D298" s="8">
        <v>44697</v>
      </c>
      <c r="E298" s="8">
        <v>45063</v>
      </c>
      <c r="F298" s="8">
        <v>56524.5</v>
      </c>
      <c r="G298" s="8">
        <v>65919.899999999994</v>
      </c>
      <c r="H298" s="8">
        <v>77181</v>
      </c>
      <c r="I298" s="8">
        <v>69027</v>
      </c>
      <c r="J298" s="8">
        <v>99022.799999999988</v>
      </c>
      <c r="K298" s="8">
        <v>141041.25</v>
      </c>
      <c r="L298" s="8">
        <v>149337</v>
      </c>
      <c r="M298" s="8">
        <v>115040.7681818181</v>
      </c>
      <c r="N298" s="9">
        <f t="shared" si="10"/>
        <v>1017489.218181818</v>
      </c>
      <c r="O298" s="181"/>
      <c r="P298" s="181"/>
      <c r="Q298" s="443"/>
      <c r="R298" s="450"/>
    </row>
    <row r="299" spans="1:18" ht="34.5" customHeight="1" x14ac:dyDescent="0.35">
      <c r="A299" s="441" t="s">
        <v>41</v>
      </c>
      <c r="B299" s="8">
        <v>2393220</v>
      </c>
      <c r="C299" s="8">
        <v>2287440</v>
      </c>
      <c r="D299" s="8">
        <v>1739880</v>
      </c>
      <c r="E299" s="8">
        <v>2367240</v>
      </c>
      <c r="F299" s="8">
        <v>1462812</v>
      </c>
      <c r="G299" s="8">
        <v>2186260</v>
      </c>
      <c r="H299" s="8">
        <v>2352000</v>
      </c>
      <c r="I299" s="8">
        <v>2756611.2</v>
      </c>
      <c r="J299" s="8">
        <v>2480210.9104998065</v>
      </c>
      <c r="K299" s="8">
        <v>3143040</v>
      </c>
      <c r="L299" s="8">
        <v>2733480</v>
      </c>
      <c r="M299" s="8">
        <v>2354744.9191363463</v>
      </c>
      <c r="N299" s="9">
        <f t="shared" si="10"/>
        <v>28256939.029636152</v>
      </c>
      <c r="O299" s="181"/>
      <c r="P299" s="181"/>
      <c r="Q299" s="443"/>
      <c r="R299" s="450"/>
    </row>
    <row r="300" spans="1:18" ht="34.5" customHeight="1" x14ac:dyDescent="0.35">
      <c r="A300" s="441" t="s">
        <v>72</v>
      </c>
      <c r="B300" s="8">
        <v>53550</v>
      </c>
      <c r="C300" s="8">
        <v>77420</v>
      </c>
      <c r="D300" s="8">
        <v>32585</v>
      </c>
      <c r="E300" s="8">
        <v>55580</v>
      </c>
      <c r="F300" s="8">
        <v>33946.5</v>
      </c>
      <c r="G300" s="8">
        <v>104230</v>
      </c>
      <c r="H300" s="8">
        <v>56665</v>
      </c>
      <c r="I300" s="8">
        <v>57288</v>
      </c>
      <c r="J300" s="8">
        <v>20440</v>
      </c>
      <c r="K300" s="8">
        <v>76650</v>
      </c>
      <c r="L300" s="8">
        <v>83300</v>
      </c>
      <c r="M300" s="8">
        <v>59241.318181818169</v>
      </c>
      <c r="N300" s="9">
        <f t="shared" si="10"/>
        <v>710895.81818181812</v>
      </c>
      <c r="O300" s="181"/>
      <c r="P300" s="181"/>
      <c r="Q300" s="443"/>
      <c r="R300" s="450"/>
    </row>
    <row r="301" spans="1:18" ht="34.5" customHeight="1" x14ac:dyDescent="0.35">
      <c r="A301" s="441" t="s">
        <v>42</v>
      </c>
      <c r="B301" s="457">
        <v>380605</v>
      </c>
      <c r="C301" s="457">
        <v>394975</v>
      </c>
      <c r="D301" s="457">
        <v>237270</v>
      </c>
      <c r="E301" s="457">
        <v>217720</v>
      </c>
      <c r="F301" s="457">
        <v>118495</v>
      </c>
      <c r="G301" s="457">
        <v>84115</v>
      </c>
      <c r="H301" s="457">
        <v>143895</v>
      </c>
      <c r="I301" s="457">
        <v>104014.25956499892</v>
      </c>
      <c r="J301" s="457">
        <v>100345</v>
      </c>
      <c r="K301" s="457">
        <v>145095</v>
      </c>
      <c r="L301" s="457">
        <v>94536.638920780708</v>
      </c>
      <c r="M301" s="457">
        <v>183733.26349870724</v>
      </c>
      <c r="N301" s="459">
        <f t="shared" si="10"/>
        <v>2204799.161984487</v>
      </c>
      <c r="O301" s="181"/>
      <c r="P301" s="181"/>
      <c r="Q301" s="443"/>
      <c r="R301" s="450"/>
    </row>
    <row r="302" spans="1:18" ht="34.5" customHeight="1" x14ac:dyDescent="0.35">
      <c r="A302" s="441" t="s">
        <v>43</v>
      </c>
      <c r="B302" s="8">
        <v>572600</v>
      </c>
      <c r="C302" s="8">
        <v>1232600</v>
      </c>
      <c r="D302" s="8">
        <v>1327050</v>
      </c>
      <c r="E302" s="8">
        <v>960700</v>
      </c>
      <c r="F302" s="8">
        <v>821950</v>
      </c>
      <c r="G302" s="8">
        <v>755800</v>
      </c>
      <c r="H302" s="8">
        <v>1658750</v>
      </c>
      <c r="I302" s="8">
        <v>703125</v>
      </c>
      <c r="J302" s="8">
        <v>1039345.9496615906</v>
      </c>
      <c r="K302" s="8">
        <v>563100</v>
      </c>
      <c r="L302" s="8">
        <v>406200</v>
      </c>
      <c r="M302" s="8">
        <v>912838.26815105369</v>
      </c>
      <c r="N302" s="9">
        <f t="shared" si="10"/>
        <v>10954059.217812644</v>
      </c>
      <c r="O302" s="181"/>
      <c r="P302" s="181"/>
      <c r="Q302" s="443"/>
      <c r="R302" s="450"/>
    </row>
    <row r="303" spans="1:18" ht="34.5" customHeight="1" x14ac:dyDescent="0.35">
      <c r="A303" s="441" t="s">
        <v>73</v>
      </c>
      <c r="B303" s="8">
        <v>78014.3</v>
      </c>
      <c r="C303" s="8">
        <v>68138.2</v>
      </c>
      <c r="D303" s="8">
        <v>45353.1</v>
      </c>
      <c r="E303" s="8">
        <v>50254.1</v>
      </c>
      <c r="F303" s="8">
        <v>104717.6</v>
      </c>
      <c r="G303" s="8">
        <v>121311.125</v>
      </c>
      <c r="H303" s="8">
        <v>156695.5</v>
      </c>
      <c r="I303" s="8">
        <v>145219.99691141819</v>
      </c>
      <c r="J303" s="8">
        <v>205111.4</v>
      </c>
      <c r="K303" s="8">
        <v>128726</v>
      </c>
      <c r="L303" s="8">
        <v>158635.21268656719</v>
      </c>
      <c r="M303" s="8">
        <v>114743.32132708959</v>
      </c>
      <c r="N303" s="9">
        <f t="shared" si="10"/>
        <v>1376919.855925075</v>
      </c>
      <c r="O303" s="181"/>
      <c r="P303" s="181"/>
      <c r="Q303" s="443"/>
      <c r="R303" s="450"/>
    </row>
    <row r="304" spans="1:18" ht="34.5" customHeight="1" x14ac:dyDescent="0.35">
      <c r="A304" s="441" t="s">
        <v>74</v>
      </c>
      <c r="B304" s="8">
        <v>1848</v>
      </c>
      <c r="C304" s="8">
        <v>10592</v>
      </c>
      <c r="D304" s="8">
        <v>2600</v>
      </c>
      <c r="E304" s="8">
        <v>5232</v>
      </c>
      <c r="F304" s="8">
        <v>1904</v>
      </c>
      <c r="G304" s="8">
        <v>1560</v>
      </c>
      <c r="H304" s="8">
        <v>0</v>
      </c>
      <c r="I304" s="8">
        <v>0</v>
      </c>
      <c r="J304" s="8">
        <v>2880</v>
      </c>
      <c r="K304" s="8">
        <v>816</v>
      </c>
      <c r="L304" s="8">
        <v>2242.019417475728</v>
      </c>
      <c r="M304" s="8">
        <v>4744</v>
      </c>
      <c r="N304" s="9">
        <f t="shared" si="10"/>
        <v>34418.019417475727</v>
      </c>
      <c r="O304" s="181"/>
      <c r="P304" s="181"/>
      <c r="Q304" s="443"/>
      <c r="R304" s="450"/>
    </row>
    <row r="305" spans="1:34" ht="34.5" customHeight="1" x14ac:dyDescent="0.35">
      <c r="A305" s="441" t="s">
        <v>44</v>
      </c>
      <c r="B305" s="8">
        <v>124742.70000000001</v>
      </c>
      <c r="C305" s="8">
        <v>45411.4</v>
      </c>
      <c r="D305" s="8">
        <v>30084.7</v>
      </c>
      <c r="E305" s="8">
        <v>723.80000000000007</v>
      </c>
      <c r="F305" s="8">
        <v>18095</v>
      </c>
      <c r="G305" s="8">
        <v>423</v>
      </c>
      <c r="H305" s="8">
        <v>2902.712598425197</v>
      </c>
      <c r="I305" s="8">
        <v>1451.125</v>
      </c>
      <c r="J305" s="8">
        <v>2953.6385542168673</v>
      </c>
      <c r="K305" s="8">
        <v>2520.375</v>
      </c>
      <c r="L305" s="8">
        <v>20599.382132564842</v>
      </c>
      <c r="M305" s="8">
        <v>46218.893935018816</v>
      </c>
      <c r="N305" s="9">
        <f t="shared" si="10"/>
        <v>296126.72722022573</v>
      </c>
      <c r="O305" s="181"/>
      <c r="P305" s="181"/>
      <c r="Q305" s="443"/>
      <c r="R305" s="450"/>
    </row>
    <row r="306" spans="1:34" ht="34.5" customHeight="1" x14ac:dyDescent="0.35">
      <c r="A306" s="441" t="s">
        <v>109</v>
      </c>
      <c r="B306" s="8">
        <v>6412</v>
      </c>
      <c r="C306" s="8">
        <v>4321</v>
      </c>
      <c r="D306" s="8">
        <v>9241</v>
      </c>
      <c r="E306" s="8">
        <v>8544</v>
      </c>
      <c r="F306" s="8">
        <v>7565</v>
      </c>
      <c r="G306" s="8">
        <v>12393</v>
      </c>
      <c r="H306" s="8">
        <v>29506</v>
      </c>
      <c r="I306" s="8">
        <v>18319.350000000002</v>
      </c>
      <c r="J306" s="8">
        <v>26996</v>
      </c>
      <c r="K306" s="8">
        <v>10722</v>
      </c>
      <c r="L306" s="8">
        <v>18213.700067249498</v>
      </c>
      <c r="M306" s="8">
        <v>13839.368187931774</v>
      </c>
      <c r="N306" s="9">
        <f t="shared" si="10"/>
        <v>166072.41825518128</v>
      </c>
      <c r="O306" s="181"/>
      <c r="P306" s="181"/>
      <c r="Q306" s="443"/>
      <c r="R306" s="450"/>
    </row>
    <row r="307" spans="1:34" ht="34.5" customHeight="1" x14ac:dyDescent="0.35">
      <c r="A307" s="441" t="s">
        <v>110</v>
      </c>
      <c r="B307" s="457">
        <v>19390</v>
      </c>
      <c r="C307" s="457">
        <v>26250</v>
      </c>
      <c r="D307" s="457">
        <v>26530</v>
      </c>
      <c r="E307" s="457">
        <v>25515</v>
      </c>
      <c r="F307" s="457">
        <v>21910</v>
      </c>
      <c r="G307" s="457">
        <v>26845</v>
      </c>
      <c r="H307" s="457">
        <v>22120</v>
      </c>
      <c r="I307" s="457">
        <v>35910</v>
      </c>
      <c r="J307" s="457">
        <v>136682.75522041763</v>
      </c>
      <c r="K307" s="457">
        <v>33075</v>
      </c>
      <c r="L307" s="457">
        <v>83178.712871287134</v>
      </c>
      <c r="M307" s="457">
        <v>41582.406190154972</v>
      </c>
      <c r="N307" s="459">
        <f t="shared" si="10"/>
        <v>498988.87428185972</v>
      </c>
      <c r="O307" s="181"/>
      <c r="P307" s="181"/>
      <c r="Q307" s="443"/>
      <c r="R307" s="450"/>
    </row>
    <row r="308" spans="1:34" ht="34.5" customHeight="1" x14ac:dyDescent="0.35">
      <c r="A308" s="441" t="s">
        <v>111</v>
      </c>
      <c r="B308" s="8">
        <v>13160</v>
      </c>
      <c r="C308" s="8">
        <v>7920</v>
      </c>
      <c r="D308" s="8">
        <v>15700</v>
      </c>
      <c r="E308" s="8">
        <v>1880</v>
      </c>
      <c r="F308" s="8">
        <v>11360</v>
      </c>
      <c r="G308" s="8">
        <v>10940</v>
      </c>
      <c r="H308" s="8">
        <v>70240</v>
      </c>
      <c r="I308" s="8">
        <v>36885.600000000006</v>
      </c>
      <c r="J308" s="8">
        <v>2780</v>
      </c>
      <c r="K308" s="8">
        <v>74400</v>
      </c>
      <c r="L308" s="8">
        <v>67174.558303886923</v>
      </c>
      <c r="M308" s="8">
        <v>32403.650754898801</v>
      </c>
      <c r="N308" s="9">
        <f t="shared" si="10"/>
        <v>344843.80905878573</v>
      </c>
      <c r="O308" s="181"/>
      <c r="P308" s="181"/>
      <c r="Q308" s="443"/>
      <c r="R308" s="450"/>
    </row>
    <row r="309" spans="1:34" ht="34.5" customHeight="1" x14ac:dyDescent="0.35">
      <c r="A309" s="441" t="s">
        <v>112</v>
      </c>
      <c r="B309" s="8">
        <v>5862</v>
      </c>
      <c r="C309" s="8">
        <v>2526</v>
      </c>
      <c r="D309" s="8">
        <v>2436</v>
      </c>
      <c r="E309" s="8">
        <v>3591</v>
      </c>
      <c r="F309" s="8">
        <v>3609</v>
      </c>
      <c r="G309" s="8">
        <v>1365</v>
      </c>
      <c r="H309" s="8">
        <v>3900</v>
      </c>
      <c r="I309" s="8">
        <v>5552.908587257617</v>
      </c>
      <c r="J309" s="8">
        <v>2682</v>
      </c>
      <c r="K309" s="8">
        <v>3030</v>
      </c>
      <c r="L309" s="8">
        <v>3438.344262295082</v>
      </c>
      <c r="M309" s="8">
        <v>3453.8411681411544</v>
      </c>
      <c r="N309" s="9">
        <f t="shared" si="10"/>
        <v>41446.094017693853</v>
      </c>
      <c r="O309" s="181"/>
      <c r="P309" s="181"/>
      <c r="Q309" s="443"/>
      <c r="R309" s="450"/>
    </row>
    <row r="310" spans="1:34" ht="34.5" customHeight="1" x14ac:dyDescent="0.35">
      <c r="A310" s="441" t="s">
        <v>113</v>
      </c>
      <c r="B310" s="8">
        <v>2320</v>
      </c>
      <c r="C310" s="8">
        <v>360</v>
      </c>
      <c r="D310" s="8">
        <v>16968</v>
      </c>
      <c r="E310" s="8">
        <v>31984</v>
      </c>
      <c r="F310" s="8">
        <v>260640</v>
      </c>
      <c r="G310" s="8">
        <v>335228</v>
      </c>
      <c r="H310" s="8">
        <v>565504</v>
      </c>
      <c r="I310" s="8">
        <v>169557.2</v>
      </c>
      <c r="J310" s="8">
        <v>148632</v>
      </c>
      <c r="K310" s="8">
        <v>75083.199999999997</v>
      </c>
      <c r="L310" s="8">
        <v>30464</v>
      </c>
      <c r="M310" s="8">
        <v>4794.5818181816003</v>
      </c>
      <c r="N310" s="9">
        <f t="shared" si="10"/>
        <v>1641534.9818181815</v>
      </c>
      <c r="O310" s="181"/>
      <c r="P310" s="181"/>
      <c r="Q310" s="443"/>
      <c r="R310" s="450"/>
    </row>
    <row r="311" spans="1:34" ht="34.5" customHeight="1" x14ac:dyDescent="0.35">
      <c r="A311" s="441" t="s">
        <v>114</v>
      </c>
      <c r="B311" s="8">
        <v>718200</v>
      </c>
      <c r="C311" s="8">
        <v>1199250</v>
      </c>
      <c r="D311" s="8">
        <v>1018200</v>
      </c>
      <c r="E311" s="8">
        <v>816150</v>
      </c>
      <c r="F311" s="8">
        <v>4588560</v>
      </c>
      <c r="G311" s="8">
        <v>757916.25</v>
      </c>
      <c r="H311" s="8">
        <v>581895</v>
      </c>
      <c r="I311" s="8">
        <v>731137.49999999988</v>
      </c>
      <c r="J311" s="8">
        <v>1499850</v>
      </c>
      <c r="K311" s="8">
        <v>621027</v>
      </c>
      <c r="L311" s="8">
        <v>667870.5</v>
      </c>
      <c r="M311" s="8">
        <v>945300</v>
      </c>
      <c r="N311" s="9">
        <f t="shared" si="10"/>
        <v>14145356.25</v>
      </c>
      <c r="O311" s="181"/>
      <c r="P311" s="181"/>
      <c r="Q311" s="443"/>
      <c r="R311" s="450"/>
    </row>
    <row r="312" spans="1:34" ht="34.5" customHeight="1" x14ac:dyDescent="0.35">
      <c r="A312" s="441" t="s">
        <v>115</v>
      </c>
      <c r="B312" s="8">
        <v>85</v>
      </c>
      <c r="C312" s="8">
        <v>26</v>
      </c>
      <c r="D312" s="8">
        <v>29</v>
      </c>
      <c r="E312" s="8">
        <v>89</v>
      </c>
      <c r="F312" s="8">
        <v>1128</v>
      </c>
      <c r="G312" s="8">
        <v>1944.5</v>
      </c>
      <c r="H312" s="8">
        <v>6373</v>
      </c>
      <c r="I312" s="8">
        <v>1991.24</v>
      </c>
      <c r="J312" s="8">
        <v>7747</v>
      </c>
      <c r="K312" s="8">
        <v>5363</v>
      </c>
      <c r="L312" s="8">
        <v>2637.2508250825081</v>
      </c>
      <c r="M312" s="8">
        <v>1492.0900750075</v>
      </c>
      <c r="N312" s="9">
        <f t="shared" si="10"/>
        <v>28905.080900090008</v>
      </c>
      <c r="O312" s="181"/>
      <c r="P312" s="181"/>
      <c r="Q312" s="443"/>
      <c r="R312" s="450"/>
    </row>
    <row r="313" spans="1:34" ht="34.5" customHeight="1" x14ac:dyDescent="0.35">
      <c r="A313" s="441" t="s">
        <v>116</v>
      </c>
      <c r="B313" s="457">
        <v>74625</v>
      </c>
      <c r="C313" s="457">
        <v>152325</v>
      </c>
      <c r="D313" s="457">
        <v>391860</v>
      </c>
      <c r="E313" s="457">
        <v>115875</v>
      </c>
      <c r="F313" s="457">
        <v>811470</v>
      </c>
      <c r="G313" s="457">
        <v>77430</v>
      </c>
      <c r="H313" s="457">
        <v>153608.74688984393</v>
      </c>
      <c r="I313" s="457">
        <v>542497.50000000012</v>
      </c>
      <c r="J313" s="457">
        <v>216339.2536327609</v>
      </c>
      <c r="K313" s="457">
        <v>130789.49999999999</v>
      </c>
      <c r="L313" s="457">
        <v>75330</v>
      </c>
      <c r="M313" s="457">
        <v>249286.36368387315</v>
      </c>
      <c r="N313" s="459">
        <f t="shared" si="10"/>
        <v>2991436.3642064785</v>
      </c>
      <c r="O313" s="181"/>
      <c r="P313" s="181"/>
      <c r="Q313" s="443"/>
      <c r="R313" s="450"/>
    </row>
    <row r="314" spans="1:34" ht="34.5" customHeight="1" x14ac:dyDescent="0.35">
      <c r="A314" s="441" t="s">
        <v>45</v>
      </c>
      <c r="B314" s="8">
        <v>2046007.2</v>
      </c>
      <c r="C314" s="8">
        <v>2251292.4</v>
      </c>
      <c r="D314" s="8">
        <v>2252813.4</v>
      </c>
      <c r="E314" s="8">
        <v>2511593.4</v>
      </c>
      <c r="F314" s="8">
        <v>2071855.4999999995</v>
      </c>
      <c r="G314" s="8">
        <v>2456627.0478360602</v>
      </c>
      <c r="H314" s="8">
        <v>3598584</v>
      </c>
      <c r="I314" s="8">
        <v>3603486</v>
      </c>
      <c r="J314" s="8">
        <v>2898163.8</v>
      </c>
      <c r="K314" s="8">
        <v>2383708.7999999998</v>
      </c>
      <c r="L314" s="8">
        <v>2166540.66</v>
      </c>
      <c r="M314" s="8">
        <v>2567333.8370760055</v>
      </c>
      <c r="N314" s="9">
        <f t="shared" si="9"/>
        <v>30808006.044912066</v>
      </c>
      <c r="O314" s="181"/>
      <c r="P314" s="181"/>
      <c r="Q314" s="443"/>
      <c r="R314" s="450"/>
    </row>
    <row r="315" spans="1:34" ht="34.5" customHeight="1" x14ac:dyDescent="0.35">
      <c r="A315" s="441" t="s">
        <v>75</v>
      </c>
      <c r="B315" s="8">
        <v>1397169</v>
      </c>
      <c r="C315" s="8">
        <v>1484982</v>
      </c>
      <c r="D315" s="8">
        <v>1784286</v>
      </c>
      <c r="E315" s="8">
        <v>3368286</v>
      </c>
      <c r="F315" s="8">
        <v>1343515.1999999997</v>
      </c>
      <c r="G315" s="8">
        <v>1630122.6600000001</v>
      </c>
      <c r="H315" s="8">
        <v>3369882.2399999998</v>
      </c>
      <c r="I315" s="8">
        <v>3481131.06</v>
      </c>
      <c r="J315" s="8">
        <v>2795231.43</v>
      </c>
      <c r="K315" s="8">
        <v>1844195.8499999999</v>
      </c>
      <c r="L315" s="8">
        <v>1276820.8199999998</v>
      </c>
      <c r="M315" s="8">
        <v>1606671</v>
      </c>
      <c r="N315" s="9">
        <f t="shared" si="9"/>
        <v>25382293.260000002</v>
      </c>
      <c r="O315" s="181"/>
      <c r="P315" s="181"/>
      <c r="Q315" s="443"/>
      <c r="R315" s="450"/>
    </row>
    <row r="316" spans="1:34" ht="33.75" customHeight="1" thickBot="1" x14ac:dyDescent="0.4">
      <c r="A316" s="451" t="s">
        <v>46</v>
      </c>
      <c r="B316" s="452">
        <f t="shared" ref="B316:M316" si="12">SUM(B254:B315)</f>
        <v>12334402.799999999</v>
      </c>
      <c r="C316" s="452">
        <f t="shared" si="12"/>
        <v>14757079.199999999</v>
      </c>
      <c r="D316" s="452">
        <f t="shared" si="12"/>
        <v>14107179</v>
      </c>
      <c r="E316" s="452">
        <f t="shared" si="12"/>
        <v>16493419.100000001</v>
      </c>
      <c r="F316" s="452">
        <f t="shared" si="12"/>
        <v>19211641.731590483</v>
      </c>
      <c r="G316" s="452">
        <f t="shared" si="12"/>
        <v>13595515.914155943</v>
      </c>
      <c r="H316" s="452">
        <f t="shared" si="12"/>
        <v>19741597.86796324</v>
      </c>
      <c r="I316" s="452">
        <f t="shared" si="12"/>
        <v>21232255.911174204</v>
      </c>
      <c r="J316" s="452">
        <f t="shared" si="12"/>
        <v>21684015.84440615</v>
      </c>
      <c r="K316" s="452">
        <f t="shared" si="12"/>
        <v>14849613.014999999</v>
      </c>
      <c r="L316" s="452">
        <f t="shared" si="12"/>
        <v>13686347.2757558</v>
      </c>
      <c r="M316" s="452">
        <f t="shared" si="12"/>
        <v>14888923.731351245</v>
      </c>
      <c r="N316" s="453">
        <f>SUM(N254:N315)</f>
        <v>196581991.39139706</v>
      </c>
      <c r="Q316" s="443"/>
    </row>
    <row r="317" spans="1:34" customFormat="1" ht="20.25" x14ac:dyDescent="0.3">
      <c r="A317" s="460" t="s">
        <v>331</v>
      </c>
      <c r="B317" s="228"/>
      <c r="C317" s="228"/>
      <c r="D317" s="228"/>
      <c r="E317" s="228"/>
      <c r="F317" s="228"/>
      <c r="G317" s="228"/>
      <c r="H317" s="228"/>
      <c r="I317" s="228"/>
      <c r="J317" s="228"/>
      <c r="K317" s="228"/>
      <c r="L317" s="77"/>
      <c r="M317" s="228"/>
      <c r="N317" s="228"/>
      <c r="O317" s="77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</row>
    <row r="318" spans="1:34" customFormat="1" ht="20.25" x14ac:dyDescent="0.3">
      <c r="A318" s="460" t="s">
        <v>332</v>
      </c>
      <c r="B318" s="228"/>
      <c r="C318" s="228"/>
      <c r="D318" s="460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77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</row>
    <row r="319" spans="1:34" customFormat="1" ht="20.25" x14ac:dyDescent="0.3">
      <c r="A319" s="460" t="s">
        <v>333</v>
      </c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77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</row>
    <row r="320" spans="1:34" customFormat="1" ht="20.25" x14ac:dyDescent="0.3">
      <c r="A320" s="460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77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</row>
    <row r="321" spans="1:14" x14ac:dyDescent="0.2">
      <c r="A321" s="171"/>
      <c r="B321" s="171"/>
      <c r="C321" s="171"/>
      <c r="D321" s="171"/>
      <c r="E321" s="171"/>
      <c r="F321" s="171"/>
      <c r="G321" s="171"/>
      <c r="H321" s="461"/>
      <c r="I321" s="171"/>
      <c r="J321" s="171"/>
      <c r="K321" s="171"/>
      <c r="L321" s="171"/>
      <c r="M321" s="171"/>
      <c r="N321" s="171"/>
    </row>
    <row r="322" spans="1:14" x14ac:dyDescent="0.2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</row>
    <row r="323" spans="1:14" x14ac:dyDescent="0.2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</row>
    <row r="324" spans="1:14" x14ac:dyDescent="0.2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</row>
    <row r="325" spans="1:14" x14ac:dyDescent="0.2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</row>
    <row r="326" spans="1:14" x14ac:dyDescent="0.2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</row>
    <row r="327" spans="1:14" x14ac:dyDescent="0.2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</row>
    <row r="328" spans="1:14" x14ac:dyDescent="0.2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</row>
    <row r="329" spans="1:14" x14ac:dyDescent="0.2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</row>
    <row r="330" spans="1:14" x14ac:dyDescent="0.2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x14ac:dyDescent="0.2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</row>
    <row r="332" spans="1:14" x14ac:dyDescent="0.2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</row>
    <row r="333" spans="1:14" x14ac:dyDescent="0.2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 x14ac:dyDescent="0.2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</row>
    <row r="335" spans="1:14" x14ac:dyDescent="0.2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</row>
    <row r="336" spans="1:14" x14ac:dyDescent="0.2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</row>
    <row r="337" spans="1:14" x14ac:dyDescent="0.2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</row>
    <row r="338" spans="1:14" x14ac:dyDescent="0.2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</row>
    <row r="339" spans="1:14" x14ac:dyDescent="0.2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</row>
    <row r="340" spans="1:14" x14ac:dyDescent="0.2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</row>
    <row r="341" spans="1:14" x14ac:dyDescent="0.2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</row>
    <row r="342" spans="1:14" x14ac:dyDescent="0.2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</row>
    <row r="343" spans="1:14" x14ac:dyDescent="0.2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</row>
    <row r="344" spans="1:14" x14ac:dyDescent="0.2">
      <c r="A344" s="1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</row>
    <row r="345" spans="1:14" x14ac:dyDescent="0.2">
      <c r="A345" s="1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</row>
    <row r="346" spans="1:14" x14ac:dyDescent="0.2">
      <c r="A346" s="1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</row>
    <row r="347" spans="1:14" x14ac:dyDescent="0.2">
      <c r="A347" s="1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</row>
    <row r="348" spans="1:14" x14ac:dyDescent="0.2">
      <c r="A348" s="1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</row>
    <row r="349" spans="1:14" x14ac:dyDescent="0.2">
      <c r="A349" s="1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</row>
    <row r="350" spans="1:14" x14ac:dyDescent="0.2">
      <c r="A350" s="1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</row>
    <row r="351" spans="1:14" x14ac:dyDescent="0.2">
      <c r="A351" s="1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</row>
    <row r="352" spans="1:14" x14ac:dyDescent="0.2">
      <c r="A352" s="1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</row>
    <row r="353" spans="1:14" x14ac:dyDescent="0.2">
      <c r="A353" s="1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</row>
    <row r="354" spans="1:14" x14ac:dyDescent="0.2">
      <c r="A354" s="1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</row>
    <row r="355" spans="1:14" x14ac:dyDescent="0.2">
      <c r="A355" s="1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</row>
    <row r="356" spans="1:14" x14ac:dyDescent="0.2">
      <c r="A356" s="1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</row>
    <row r="357" spans="1:14" x14ac:dyDescent="0.2">
      <c r="A357" s="1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</row>
    <row r="358" spans="1:14" x14ac:dyDescent="0.2">
      <c r="A358" s="1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</row>
    <row r="359" spans="1:14" x14ac:dyDescent="0.2">
      <c r="A359" s="1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</row>
    <row r="360" spans="1:14" x14ac:dyDescent="0.2">
      <c r="A360" s="1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</row>
    <row r="361" spans="1:14" x14ac:dyDescent="0.2">
      <c r="A361" s="1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</row>
    <row r="362" spans="1:14" x14ac:dyDescent="0.2">
      <c r="A362" s="1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</row>
    <row r="363" spans="1:14" x14ac:dyDescent="0.2">
      <c r="A363" s="1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</row>
    <row r="364" spans="1:14" x14ac:dyDescent="0.2">
      <c r="A364" s="1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</row>
    <row r="365" spans="1:14" x14ac:dyDescent="0.2">
      <c r="A365" s="1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</row>
    <row r="366" spans="1:14" x14ac:dyDescent="0.2">
      <c r="A366" s="1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</row>
    <row r="367" spans="1:14" x14ac:dyDescent="0.2">
      <c r="A367" s="1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</row>
    <row r="368" spans="1:14" x14ac:dyDescent="0.2">
      <c r="A368" s="1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</row>
    <row r="369" spans="1:14" x14ac:dyDescent="0.2">
      <c r="A369" s="1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</row>
    <row r="370" spans="1:14" x14ac:dyDescent="0.2">
      <c r="A370" s="1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</row>
    <row r="371" spans="1:14" x14ac:dyDescent="0.2">
      <c r="A371" s="1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</row>
    <row r="372" spans="1:14" x14ac:dyDescent="0.2">
      <c r="A372" s="1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</row>
    <row r="373" spans="1:14" x14ac:dyDescent="0.2">
      <c r="A373" s="1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</row>
    <row r="374" spans="1:14" x14ac:dyDescent="0.2">
      <c r="A374" s="1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</row>
    <row r="375" spans="1:14" x14ac:dyDescent="0.2">
      <c r="A375" s="1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</row>
    <row r="376" spans="1:14" x14ac:dyDescent="0.2">
      <c r="A376" s="1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</row>
    <row r="377" spans="1:14" x14ac:dyDescent="0.2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</row>
    <row r="378" spans="1:14" x14ac:dyDescent="0.2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</row>
    <row r="379" spans="1:14" x14ac:dyDescent="0.2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</row>
    <row r="380" spans="1:14" x14ac:dyDescent="0.2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</row>
    <row r="381" spans="1:14" x14ac:dyDescent="0.2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</row>
    <row r="382" spans="1:14" x14ac:dyDescent="0.2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</row>
    <row r="383" spans="1:14" x14ac:dyDescent="0.2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</row>
    <row r="384" spans="1:14" x14ac:dyDescent="0.2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</row>
    <row r="385" spans="1:14" x14ac:dyDescent="0.2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</row>
    <row r="386" spans="1:14" x14ac:dyDescent="0.2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</row>
    <row r="387" spans="1:14" x14ac:dyDescent="0.2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</row>
    <row r="388" spans="1:14" x14ac:dyDescent="0.2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</row>
    <row r="389" spans="1:14" x14ac:dyDescent="0.2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</row>
    <row r="390" spans="1:14" x14ac:dyDescent="0.2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</row>
    <row r="391" spans="1:14" x14ac:dyDescent="0.2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</row>
    <row r="392" spans="1:14" x14ac:dyDescent="0.2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</row>
    <row r="393" spans="1:14" x14ac:dyDescent="0.2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</row>
    <row r="394" spans="1:14" x14ac:dyDescent="0.2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</row>
    <row r="395" spans="1:14" x14ac:dyDescent="0.2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</row>
    <row r="396" spans="1:14" x14ac:dyDescent="0.2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</row>
    <row r="397" spans="1:14" x14ac:dyDescent="0.2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</row>
    <row r="398" spans="1:14" x14ac:dyDescent="0.2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</row>
    <row r="399" spans="1:14" x14ac:dyDescent="0.2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</row>
    <row r="400" spans="1:14" x14ac:dyDescent="0.2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</row>
    <row r="401" spans="1:14" x14ac:dyDescent="0.2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</row>
    <row r="402" spans="1:14" x14ac:dyDescent="0.2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</row>
    <row r="403" spans="1:14" x14ac:dyDescent="0.2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</row>
    <row r="404" spans="1:14" x14ac:dyDescent="0.2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</row>
    <row r="405" spans="1:14" x14ac:dyDescent="0.2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</row>
    <row r="406" spans="1:14" x14ac:dyDescent="0.2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</row>
    <row r="407" spans="1:14" x14ac:dyDescent="0.2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</row>
    <row r="408" spans="1:14" x14ac:dyDescent="0.2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</row>
    <row r="409" spans="1:14" x14ac:dyDescent="0.2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</row>
    <row r="410" spans="1:14" x14ac:dyDescent="0.2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</row>
    <row r="411" spans="1:14" x14ac:dyDescent="0.2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</row>
    <row r="412" spans="1:14" x14ac:dyDescent="0.2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</row>
    <row r="413" spans="1:14" x14ac:dyDescent="0.2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</row>
    <row r="414" spans="1:14" x14ac:dyDescent="0.2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</row>
    <row r="415" spans="1:14" x14ac:dyDescent="0.2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</row>
    <row r="416" spans="1:14" x14ac:dyDescent="0.2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</row>
    <row r="417" spans="1:14" x14ac:dyDescent="0.2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</row>
    <row r="418" spans="1:14" x14ac:dyDescent="0.2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</row>
    <row r="419" spans="1:14" x14ac:dyDescent="0.2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</row>
    <row r="420" spans="1:14" x14ac:dyDescent="0.2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</row>
    <row r="421" spans="1:14" x14ac:dyDescent="0.2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</row>
    <row r="422" spans="1:14" x14ac:dyDescent="0.2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</row>
    <row r="423" spans="1:14" x14ac:dyDescent="0.2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</row>
    <row r="424" spans="1:14" x14ac:dyDescent="0.2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</row>
    <row r="425" spans="1:14" x14ac:dyDescent="0.2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</row>
    <row r="426" spans="1:14" x14ac:dyDescent="0.2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</row>
    <row r="427" spans="1:14" x14ac:dyDescent="0.2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</row>
    <row r="428" spans="1:14" x14ac:dyDescent="0.2">
      <c r="A428" s="1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</row>
    <row r="429" spans="1:14" x14ac:dyDescent="0.2">
      <c r="A429" s="1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</row>
    <row r="430" spans="1:14" x14ac:dyDescent="0.2">
      <c r="A430" s="1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</row>
    <row r="431" spans="1:14" x14ac:dyDescent="0.2">
      <c r="A431" s="1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</row>
    <row r="432" spans="1:14" x14ac:dyDescent="0.2">
      <c r="A432" s="1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</row>
    <row r="433" spans="1:14" x14ac:dyDescent="0.2">
      <c r="A433" s="1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</row>
    <row r="434" spans="1:14" x14ac:dyDescent="0.2">
      <c r="A434" s="1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</row>
    <row r="435" spans="1:14" x14ac:dyDescent="0.2">
      <c r="A435" s="1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</row>
    <row r="436" spans="1:14" x14ac:dyDescent="0.2">
      <c r="A436" s="1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</row>
    <row r="437" spans="1:14" x14ac:dyDescent="0.2">
      <c r="A437" s="1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</row>
    <row r="438" spans="1:14" x14ac:dyDescent="0.2">
      <c r="A438" s="1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</row>
    <row r="439" spans="1:14" x14ac:dyDescent="0.2">
      <c r="A439" s="1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</row>
    <row r="440" spans="1:14" x14ac:dyDescent="0.2">
      <c r="A440" s="1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</row>
    <row r="441" spans="1:14" x14ac:dyDescent="0.2">
      <c r="A441" s="1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</row>
    <row r="442" spans="1:14" x14ac:dyDescent="0.2">
      <c r="A442" s="1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</row>
    <row r="443" spans="1:14" x14ac:dyDescent="0.2">
      <c r="A443" s="1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</row>
    <row r="444" spans="1:14" x14ac:dyDescent="0.2">
      <c r="A444" s="1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</row>
    <row r="445" spans="1:14" x14ac:dyDescent="0.2">
      <c r="A445" s="1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</row>
    <row r="446" spans="1:14" x14ac:dyDescent="0.2">
      <c r="A446" s="1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</row>
    <row r="447" spans="1:14" x14ac:dyDescent="0.2">
      <c r="A447" s="1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</row>
    <row r="448" spans="1:14" x14ac:dyDescent="0.2">
      <c r="A448" s="1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</row>
    <row r="449" spans="1:14" x14ac:dyDescent="0.2">
      <c r="A449" s="1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</row>
    <row r="450" spans="1:14" x14ac:dyDescent="0.2">
      <c r="A450" s="1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</row>
    <row r="451" spans="1:14" x14ac:dyDescent="0.2">
      <c r="A451" s="1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</row>
    <row r="452" spans="1:14" x14ac:dyDescent="0.2">
      <c r="A452" s="1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</row>
    <row r="453" spans="1:14" x14ac:dyDescent="0.2">
      <c r="A453" s="1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</row>
    <row r="454" spans="1:14" x14ac:dyDescent="0.2">
      <c r="A454" s="1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</row>
    <row r="455" spans="1:14" x14ac:dyDescent="0.2">
      <c r="A455" s="1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</row>
    <row r="456" spans="1:14" x14ac:dyDescent="0.2">
      <c r="A456" s="1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</row>
    <row r="457" spans="1:14" x14ac:dyDescent="0.2">
      <c r="A457" s="1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</row>
    <row r="458" spans="1:14" x14ac:dyDescent="0.2">
      <c r="A458" s="1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</row>
    <row r="459" spans="1:14" x14ac:dyDescent="0.2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</row>
    <row r="460" spans="1:14" x14ac:dyDescent="0.2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</row>
    <row r="461" spans="1:14" x14ac:dyDescent="0.2">
      <c r="A461" s="1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</row>
    <row r="462" spans="1:14" x14ac:dyDescent="0.2">
      <c r="A462" s="1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</row>
    <row r="463" spans="1:14" x14ac:dyDescent="0.2">
      <c r="A463" s="1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</row>
    <row r="464" spans="1:14" x14ac:dyDescent="0.2">
      <c r="A464" s="1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</row>
    <row r="465" spans="1:14" x14ac:dyDescent="0.2">
      <c r="A465" s="1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</row>
    <row r="466" spans="1:14" x14ac:dyDescent="0.2">
      <c r="A466" s="1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</row>
    <row r="467" spans="1:14" x14ac:dyDescent="0.2">
      <c r="A467" s="1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</row>
    <row r="468" spans="1:14" x14ac:dyDescent="0.2">
      <c r="A468" s="1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</row>
    <row r="469" spans="1:14" x14ac:dyDescent="0.2">
      <c r="A469" s="1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</row>
    <row r="470" spans="1:14" x14ac:dyDescent="0.2">
      <c r="A470" s="1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</row>
    <row r="471" spans="1:14" x14ac:dyDescent="0.2">
      <c r="A471" s="1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</row>
    <row r="472" spans="1:14" x14ac:dyDescent="0.2">
      <c r="A472" s="1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</row>
    <row r="473" spans="1:14" x14ac:dyDescent="0.2">
      <c r="A473" s="1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</row>
    <row r="474" spans="1:14" x14ac:dyDescent="0.2">
      <c r="A474" s="1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</row>
    <row r="475" spans="1:14" x14ac:dyDescent="0.2">
      <c r="A475" s="1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</row>
    <row r="476" spans="1:14" x14ac:dyDescent="0.2">
      <c r="A476" s="1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</row>
    <row r="477" spans="1:14" x14ac:dyDescent="0.2">
      <c r="A477" s="1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</row>
    <row r="478" spans="1:14" x14ac:dyDescent="0.2">
      <c r="A478" s="1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</row>
    <row r="479" spans="1:14" x14ac:dyDescent="0.2">
      <c r="A479" s="1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</row>
    <row r="480" spans="1:14" x14ac:dyDescent="0.2">
      <c r="A480" s="1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</row>
    <row r="481" spans="1:14" x14ac:dyDescent="0.2">
      <c r="A481" s="1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</row>
    <row r="482" spans="1:14" x14ac:dyDescent="0.2">
      <c r="A482" s="1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</row>
    <row r="483" spans="1:14" x14ac:dyDescent="0.2">
      <c r="A483" s="1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</row>
    <row r="484" spans="1:14" x14ac:dyDescent="0.2">
      <c r="A484" s="1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</row>
    <row r="485" spans="1:14" x14ac:dyDescent="0.2">
      <c r="A485" s="1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</row>
    <row r="486" spans="1:14" x14ac:dyDescent="0.2">
      <c r="A486" s="1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</row>
    <row r="487" spans="1:14" x14ac:dyDescent="0.2">
      <c r="A487" s="1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</row>
    <row r="488" spans="1:14" x14ac:dyDescent="0.2">
      <c r="A488" s="1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</row>
    <row r="489" spans="1:14" x14ac:dyDescent="0.2">
      <c r="A489" s="1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</row>
    <row r="490" spans="1:14" x14ac:dyDescent="0.2">
      <c r="A490" s="1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</row>
    <row r="491" spans="1:14" x14ac:dyDescent="0.2">
      <c r="A491" s="1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</row>
    <row r="492" spans="1:14" x14ac:dyDescent="0.2">
      <c r="A492" s="1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</row>
    <row r="493" spans="1:14" x14ac:dyDescent="0.2">
      <c r="A493" s="1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</row>
    <row r="494" spans="1:14" x14ac:dyDescent="0.2">
      <c r="A494" s="1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</row>
    <row r="495" spans="1:14" x14ac:dyDescent="0.2">
      <c r="A495" s="1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</row>
    <row r="496" spans="1:14" x14ac:dyDescent="0.2">
      <c r="A496" s="1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</row>
    <row r="497" spans="1:14" x14ac:dyDescent="0.2">
      <c r="A497" s="1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</row>
    <row r="498" spans="1:14" x14ac:dyDescent="0.2">
      <c r="A498" s="1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</row>
    <row r="499" spans="1:14" x14ac:dyDescent="0.2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</row>
    <row r="500" spans="1:14" x14ac:dyDescent="0.2">
      <c r="A500" s="1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</row>
    <row r="501" spans="1:14" x14ac:dyDescent="0.2">
      <c r="A501" s="1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</row>
    <row r="502" spans="1:14" x14ac:dyDescent="0.2">
      <c r="A502" s="1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</row>
    <row r="503" spans="1:14" x14ac:dyDescent="0.2">
      <c r="A503" s="1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</row>
    <row r="504" spans="1:14" x14ac:dyDescent="0.2">
      <c r="A504" s="1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</row>
    <row r="505" spans="1:14" x14ac:dyDescent="0.2">
      <c r="A505" s="1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</row>
    <row r="506" spans="1:14" x14ac:dyDescent="0.2">
      <c r="A506" s="1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</row>
    <row r="507" spans="1:14" x14ac:dyDescent="0.2">
      <c r="A507" s="1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</row>
    <row r="508" spans="1:14" x14ac:dyDescent="0.2">
      <c r="A508" s="1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</row>
    <row r="509" spans="1:14" x14ac:dyDescent="0.2">
      <c r="A509" s="1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</row>
    <row r="510" spans="1:14" x14ac:dyDescent="0.2">
      <c r="A510" s="1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</row>
    <row r="511" spans="1:14" x14ac:dyDescent="0.2">
      <c r="A511" s="1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</row>
    <row r="512" spans="1:14" x14ac:dyDescent="0.2">
      <c r="A512" s="1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</row>
    <row r="513" spans="1:14" x14ac:dyDescent="0.2">
      <c r="A513" s="1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</row>
    <row r="514" spans="1:14" x14ac:dyDescent="0.2">
      <c r="A514" s="1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</row>
    <row r="515" spans="1:14" x14ac:dyDescent="0.2">
      <c r="A515" s="1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</row>
    <row r="516" spans="1:14" x14ac:dyDescent="0.2">
      <c r="A516" s="1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</row>
    <row r="517" spans="1:14" x14ac:dyDescent="0.2">
      <c r="A517" s="1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</row>
    <row r="518" spans="1:14" x14ac:dyDescent="0.2">
      <c r="A518" s="1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</row>
    <row r="519" spans="1:14" x14ac:dyDescent="0.2">
      <c r="A519" s="1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</row>
    <row r="520" spans="1:14" x14ac:dyDescent="0.2">
      <c r="A520" s="1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</row>
    <row r="521" spans="1:14" x14ac:dyDescent="0.2">
      <c r="A521" s="1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</row>
    <row r="522" spans="1:14" x14ac:dyDescent="0.2">
      <c r="A522" s="1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</row>
    <row r="523" spans="1:14" x14ac:dyDescent="0.2">
      <c r="A523" s="1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</row>
    <row r="524" spans="1:14" x14ac:dyDescent="0.2">
      <c r="A524" s="1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</row>
    <row r="525" spans="1:14" x14ac:dyDescent="0.2">
      <c r="A525" s="1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</row>
    <row r="526" spans="1:14" x14ac:dyDescent="0.2">
      <c r="A526" s="1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</row>
    <row r="527" spans="1:14" x14ac:dyDescent="0.2">
      <c r="A527" s="1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</row>
    <row r="528" spans="1:14" x14ac:dyDescent="0.2">
      <c r="A528" s="1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</row>
    <row r="529" spans="1:14" x14ac:dyDescent="0.2">
      <c r="A529" s="1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</row>
    <row r="530" spans="1:14" x14ac:dyDescent="0.2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</row>
    <row r="531" spans="1:14" x14ac:dyDescent="0.2">
      <c r="A531" s="1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</row>
    <row r="532" spans="1:14" x14ac:dyDescent="0.2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</row>
    <row r="533" spans="1:14" x14ac:dyDescent="0.2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</row>
    <row r="534" spans="1:14" x14ac:dyDescent="0.2">
      <c r="A534" s="1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</row>
    <row r="535" spans="1:14" x14ac:dyDescent="0.2">
      <c r="A535" s="1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</row>
    <row r="536" spans="1:14" x14ac:dyDescent="0.2">
      <c r="A536" s="1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</row>
  </sheetData>
  <mergeCells count="8">
    <mergeCell ref="A249:N249"/>
    <mergeCell ref="A250:N250"/>
    <mergeCell ref="A13:N13"/>
    <mergeCell ref="A14:N14"/>
    <mergeCell ref="A92:N92"/>
    <mergeCell ref="A93:N93"/>
    <mergeCell ref="A170:N170"/>
    <mergeCell ref="A171:N17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AD90C-D047-4FF2-8536-6DC4DB65B7F9}">
  <dimension ref="A1:AK1301"/>
  <sheetViews>
    <sheetView zoomScale="50" zoomScaleNormal="50" workbookViewId="0">
      <selection activeCell="H18" sqref="H18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294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9.5" hidden="1" thickBot="1" x14ac:dyDescent="0.35">
      <c r="A11" s="431"/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7" t="s">
        <v>174</v>
      </c>
      <c r="B13" s="416">
        <v>384760</v>
      </c>
      <c r="C13" s="416">
        <v>547778</v>
      </c>
      <c r="D13" s="416">
        <v>172193</v>
      </c>
      <c r="E13" s="416">
        <v>46620</v>
      </c>
      <c r="F13" s="416">
        <v>123893</v>
      </c>
      <c r="G13" s="416">
        <v>543827</v>
      </c>
      <c r="H13" s="416">
        <v>302167</v>
      </c>
      <c r="I13" s="416">
        <v>140865</v>
      </c>
      <c r="J13" s="416">
        <v>98983</v>
      </c>
      <c r="K13" s="416">
        <v>40006</v>
      </c>
      <c r="L13" s="416">
        <v>22329</v>
      </c>
      <c r="M13" s="416">
        <v>1140</v>
      </c>
      <c r="N13" s="259">
        <f>SUM(B13:M13)</f>
        <v>2424561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8" t="s">
        <v>175</v>
      </c>
      <c r="B14" s="415">
        <v>22793</v>
      </c>
      <c r="C14" s="415">
        <v>21728</v>
      </c>
      <c r="D14" s="415">
        <v>22597</v>
      </c>
      <c r="E14" s="415">
        <v>44301</v>
      </c>
      <c r="F14" s="415">
        <v>71593</v>
      </c>
      <c r="G14" s="415">
        <v>42164</v>
      </c>
      <c r="H14" s="415">
        <v>25466</v>
      </c>
      <c r="I14" s="415">
        <v>32862</v>
      </c>
      <c r="J14" s="415">
        <v>36961</v>
      </c>
      <c r="K14" s="415">
        <v>21719</v>
      </c>
      <c r="L14" s="415">
        <v>18827</v>
      </c>
      <c r="M14" s="415">
        <v>46782</v>
      </c>
      <c r="N14" s="6">
        <f>SUM(B14:M14)</f>
        <v>407793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8" t="s">
        <v>176</v>
      </c>
      <c r="B15" s="415">
        <v>133</v>
      </c>
      <c r="C15" s="415">
        <v>200</v>
      </c>
      <c r="D15" s="415">
        <v>180</v>
      </c>
      <c r="E15" s="415">
        <v>1911</v>
      </c>
      <c r="F15" s="415">
        <v>4444</v>
      </c>
      <c r="G15" s="415">
        <v>120</v>
      </c>
      <c r="H15" s="415">
        <v>811</v>
      </c>
      <c r="I15" s="415">
        <v>580</v>
      </c>
      <c r="J15" s="415">
        <v>0</v>
      </c>
      <c r="K15" s="415">
        <v>13758</v>
      </c>
      <c r="L15" s="415">
        <v>955</v>
      </c>
      <c r="M15" s="415">
        <v>0</v>
      </c>
      <c r="N15" s="6">
        <f t="shared" ref="N15:N47" si="0">SUM(B15:M15)</f>
        <v>23092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8" t="s">
        <v>177</v>
      </c>
      <c r="B16" s="415">
        <v>154</v>
      </c>
      <c r="C16" s="415">
        <v>1</v>
      </c>
      <c r="D16" s="415">
        <v>36</v>
      </c>
      <c r="E16" s="415">
        <v>12</v>
      </c>
      <c r="F16" s="415">
        <v>116</v>
      </c>
      <c r="G16" s="415">
        <v>83</v>
      </c>
      <c r="H16" s="415">
        <v>150</v>
      </c>
      <c r="I16" s="415">
        <v>23</v>
      </c>
      <c r="J16" s="415">
        <v>153</v>
      </c>
      <c r="K16" s="415">
        <v>819</v>
      </c>
      <c r="L16" s="415">
        <v>359</v>
      </c>
      <c r="M16" s="415">
        <v>119</v>
      </c>
      <c r="N16" s="6">
        <f t="shared" si="0"/>
        <v>2025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8" t="s">
        <v>178</v>
      </c>
      <c r="B17" s="415">
        <v>2699</v>
      </c>
      <c r="C17" s="415">
        <v>4299</v>
      </c>
      <c r="D17" s="415">
        <v>2943</v>
      </c>
      <c r="E17" s="415">
        <v>4478</v>
      </c>
      <c r="F17" s="415">
        <v>10413</v>
      </c>
      <c r="G17" s="415">
        <v>4047</v>
      </c>
      <c r="H17" s="415">
        <v>1346</v>
      </c>
      <c r="I17" s="415">
        <v>10944</v>
      </c>
      <c r="J17" s="415">
        <v>9836</v>
      </c>
      <c r="K17" s="415">
        <v>2385</v>
      </c>
      <c r="L17" s="415">
        <v>957</v>
      </c>
      <c r="M17" s="415">
        <v>640</v>
      </c>
      <c r="N17" s="6">
        <f t="shared" si="0"/>
        <v>54987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8" t="s">
        <v>179</v>
      </c>
      <c r="B18" s="415">
        <v>40699</v>
      </c>
      <c r="C18" s="415">
        <v>24194</v>
      </c>
      <c r="D18" s="415">
        <v>4670</v>
      </c>
      <c r="E18" s="415">
        <v>64599</v>
      </c>
      <c r="F18" s="415">
        <v>108911</v>
      </c>
      <c r="G18" s="415">
        <v>10626</v>
      </c>
      <c r="H18" s="415">
        <v>4345</v>
      </c>
      <c r="I18" s="415">
        <v>23727</v>
      </c>
      <c r="J18" s="415">
        <v>49522</v>
      </c>
      <c r="K18" s="415">
        <v>25743</v>
      </c>
      <c r="L18" s="415">
        <v>77600</v>
      </c>
      <c r="M18" s="415">
        <v>128910</v>
      </c>
      <c r="N18" s="6">
        <f t="shared" si="0"/>
        <v>563546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8" t="s">
        <v>180</v>
      </c>
      <c r="B19" s="415">
        <v>8108</v>
      </c>
      <c r="C19" s="415">
        <v>1480</v>
      </c>
      <c r="D19" s="415">
        <v>1054</v>
      </c>
      <c r="E19" s="415">
        <v>12183</v>
      </c>
      <c r="F19" s="415">
        <v>21000</v>
      </c>
      <c r="G19" s="415">
        <v>2124</v>
      </c>
      <c r="H19" s="415">
        <v>554</v>
      </c>
      <c r="I19" s="415">
        <v>4436</v>
      </c>
      <c r="J19" s="415">
        <v>15481</v>
      </c>
      <c r="K19" s="415">
        <v>14176</v>
      </c>
      <c r="L19" s="415">
        <v>6105</v>
      </c>
      <c r="M19" s="415">
        <v>14714</v>
      </c>
      <c r="N19" s="6">
        <f t="shared" si="0"/>
        <v>101415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8" t="s">
        <v>181</v>
      </c>
      <c r="B20" s="415">
        <v>354</v>
      </c>
      <c r="C20" s="415">
        <v>129</v>
      </c>
      <c r="D20" s="415">
        <v>45</v>
      </c>
      <c r="E20" s="415">
        <v>1120</v>
      </c>
      <c r="F20" s="415">
        <v>7224</v>
      </c>
      <c r="G20" s="415">
        <v>122</v>
      </c>
      <c r="H20" s="415">
        <v>90</v>
      </c>
      <c r="I20" s="415">
        <v>78</v>
      </c>
      <c r="J20" s="415">
        <v>1827</v>
      </c>
      <c r="K20" s="415">
        <v>3914</v>
      </c>
      <c r="L20" s="415">
        <v>393</v>
      </c>
      <c r="M20" s="415">
        <v>792</v>
      </c>
      <c r="N20" s="6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8" t="s">
        <v>182</v>
      </c>
      <c r="B21" s="415">
        <v>6462</v>
      </c>
      <c r="C21" s="415">
        <v>11153</v>
      </c>
      <c r="D21" s="415">
        <v>10895</v>
      </c>
      <c r="E21" s="415">
        <v>37279</v>
      </c>
      <c r="F21" s="415">
        <v>74299</v>
      </c>
      <c r="G21" s="415">
        <v>53313</v>
      </c>
      <c r="H21" s="415">
        <v>35542</v>
      </c>
      <c r="I21" s="415">
        <v>16413</v>
      </c>
      <c r="J21" s="415">
        <v>22755</v>
      </c>
      <c r="K21" s="415">
        <v>10391</v>
      </c>
      <c r="L21" s="415">
        <v>9910</v>
      </c>
      <c r="M21" s="415">
        <v>10817</v>
      </c>
      <c r="N21" s="6">
        <f t="shared" si="0"/>
        <v>299229</v>
      </c>
      <c r="O21" s="225">
        <v>5669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8" t="s">
        <v>183</v>
      </c>
      <c r="B22" s="415">
        <v>6241</v>
      </c>
      <c r="C22" s="415">
        <v>7025</v>
      </c>
      <c r="D22" s="415">
        <v>3542</v>
      </c>
      <c r="E22" s="415">
        <v>5742</v>
      </c>
      <c r="F22" s="415">
        <v>9298</v>
      </c>
      <c r="G22" s="415">
        <v>9278</v>
      </c>
      <c r="H22" s="415">
        <v>6834</v>
      </c>
      <c r="I22" s="415">
        <v>4315</v>
      </c>
      <c r="J22" s="415">
        <v>7614</v>
      </c>
      <c r="K22" s="415">
        <v>9445</v>
      </c>
      <c r="L22" s="415">
        <v>6094</v>
      </c>
      <c r="M22" s="415">
        <v>5838</v>
      </c>
      <c r="N22" s="6">
        <f t="shared" si="0"/>
        <v>81266</v>
      </c>
      <c r="O22" s="225">
        <v>246317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8" t="s">
        <v>184</v>
      </c>
      <c r="B23" s="415">
        <v>3298</v>
      </c>
      <c r="C23" s="415">
        <v>5820</v>
      </c>
      <c r="D23" s="415">
        <v>4643</v>
      </c>
      <c r="E23" s="415">
        <v>4477</v>
      </c>
      <c r="F23" s="415">
        <v>4458</v>
      </c>
      <c r="G23" s="415">
        <v>4070</v>
      </c>
      <c r="H23" s="415">
        <v>2002</v>
      </c>
      <c r="I23" s="415">
        <v>3254</v>
      </c>
      <c r="J23" s="415">
        <v>1312</v>
      </c>
      <c r="K23" s="415">
        <v>2031</v>
      </c>
      <c r="L23" s="415">
        <v>2768</v>
      </c>
      <c r="M23" s="415">
        <v>5478</v>
      </c>
      <c r="N23" s="6">
        <f t="shared" si="0"/>
        <v>43611</v>
      </c>
      <c r="O23" s="225">
        <v>69507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8" t="s">
        <v>185</v>
      </c>
      <c r="B24" s="415">
        <v>4596</v>
      </c>
      <c r="C24" s="415">
        <v>4502</v>
      </c>
      <c r="D24" s="415">
        <v>2475</v>
      </c>
      <c r="E24" s="415">
        <v>2033</v>
      </c>
      <c r="F24" s="415">
        <v>2829</v>
      </c>
      <c r="G24" s="415">
        <v>2990</v>
      </c>
      <c r="H24" s="415">
        <v>4913</v>
      </c>
      <c r="I24" s="415">
        <v>2731</v>
      </c>
      <c r="J24" s="415">
        <v>3060</v>
      </c>
      <c r="K24" s="415">
        <v>6598</v>
      </c>
      <c r="L24" s="415">
        <v>1767</v>
      </c>
      <c r="M24" s="415">
        <v>3933</v>
      </c>
      <c r="N24" s="6">
        <f t="shared" si="0"/>
        <v>42427</v>
      </c>
      <c r="O24" s="225">
        <v>51392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8" t="s">
        <v>186</v>
      </c>
      <c r="B25" s="415">
        <v>9656</v>
      </c>
      <c r="C25" s="415">
        <v>6527</v>
      </c>
      <c r="D25" s="415">
        <v>6077</v>
      </c>
      <c r="E25" s="415">
        <v>10073</v>
      </c>
      <c r="F25" s="415">
        <v>10203</v>
      </c>
      <c r="G25" s="415">
        <v>10488</v>
      </c>
      <c r="H25" s="415">
        <v>8605</v>
      </c>
      <c r="I25" s="415">
        <v>9118</v>
      </c>
      <c r="J25" s="415">
        <v>5658</v>
      </c>
      <c r="K25" s="415">
        <v>7776</v>
      </c>
      <c r="L25" s="415">
        <v>8653</v>
      </c>
      <c r="M25" s="415">
        <v>6685</v>
      </c>
      <c r="N25" s="6">
        <f t="shared" si="0"/>
        <v>99519</v>
      </c>
      <c r="O25" s="225">
        <v>33204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8" t="s">
        <v>187</v>
      </c>
      <c r="B26" s="415">
        <v>26723</v>
      </c>
      <c r="C26" s="415">
        <v>23515</v>
      </c>
      <c r="D26" s="415">
        <v>14657</v>
      </c>
      <c r="E26" s="415">
        <v>35119</v>
      </c>
      <c r="F26" s="415">
        <v>31634</v>
      </c>
      <c r="G26" s="415">
        <v>25717</v>
      </c>
      <c r="H26" s="415">
        <v>19526</v>
      </c>
      <c r="I26" s="415">
        <v>16056</v>
      </c>
      <c r="J26" s="415">
        <v>22663</v>
      </c>
      <c r="K26" s="415">
        <v>22672</v>
      </c>
      <c r="L26" s="415">
        <v>15188</v>
      </c>
      <c r="M26" s="415">
        <v>12631</v>
      </c>
      <c r="N26" s="6">
        <f t="shared" si="0"/>
        <v>266101</v>
      </c>
      <c r="O26" s="225">
        <v>68497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8" t="s">
        <v>188</v>
      </c>
      <c r="B27" s="415">
        <v>3855</v>
      </c>
      <c r="C27" s="415">
        <v>3242</v>
      </c>
      <c r="D27" s="415">
        <v>2380</v>
      </c>
      <c r="E27" s="415">
        <v>2820</v>
      </c>
      <c r="F27" s="415">
        <v>2668</v>
      </c>
      <c r="G27" s="415">
        <v>3722</v>
      </c>
      <c r="H27" s="415">
        <v>2346</v>
      </c>
      <c r="I27" s="415">
        <v>1892</v>
      </c>
      <c r="J27" s="415">
        <v>1335</v>
      </c>
      <c r="K27" s="415">
        <v>2704</v>
      </c>
      <c r="L27" s="415">
        <v>4744</v>
      </c>
      <c r="M27" s="415">
        <v>3801</v>
      </c>
      <c r="N27" s="6">
        <f t="shared" si="0"/>
        <v>35509</v>
      </c>
      <c r="O27" s="225">
        <v>323730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8" t="s">
        <v>189</v>
      </c>
      <c r="B28" s="415">
        <v>881</v>
      </c>
      <c r="C28" s="415">
        <v>5</v>
      </c>
      <c r="D28" s="415">
        <v>4</v>
      </c>
      <c r="E28" s="415">
        <v>5</v>
      </c>
      <c r="F28" s="415">
        <v>2</v>
      </c>
      <c r="G28" s="415">
        <v>0</v>
      </c>
      <c r="H28" s="415">
        <v>1</v>
      </c>
      <c r="I28" s="415">
        <v>0</v>
      </c>
      <c r="J28" s="415">
        <v>70</v>
      </c>
      <c r="K28" s="415">
        <v>167</v>
      </c>
      <c r="L28" s="415">
        <v>6330</v>
      </c>
      <c r="M28" s="415">
        <v>7191</v>
      </c>
      <c r="N28" s="6">
        <f t="shared" si="0"/>
        <v>14656</v>
      </c>
      <c r="O28" s="225">
        <v>36072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8" t="s">
        <v>190</v>
      </c>
      <c r="B29" s="415">
        <v>3137</v>
      </c>
      <c r="C29" s="415">
        <v>8336</v>
      </c>
      <c r="D29" s="415">
        <v>3228</v>
      </c>
      <c r="E29" s="415">
        <v>6095</v>
      </c>
      <c r="F29" s="415">
        <v>9288</v>
      </c>
      <c r="G29" s="415">
        <v>8160</v>
      </c>
      <c r="H29" s="415">
        <v>8489</v>
      </c>
      <c r="I29" s="415">
        <v>8861</v>
      </c>
      <c r="J29" s="415">
        <v>3116</v>
      </c>
      <c r="K29" s="415">
        <v>3854</v>
      </c>
      <c r="L29" s="415">
        <v>3585</v>
      </c>
      <c r="M29" s="415">
        <v>4155</v>
      </c>
      <c r="N29" s="6">
        <f t="shared" si="0"/>
        <v>70304</v>
      </c>
      <c r="O29" s="225">
        <v>6556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8" t="s">
        <v>191</v>
      </c>
      <c r="B30" s="415">
        <v>1416</v>
      </c>
      <c r="C30" s="415">
        <v>1711</v>
      </c>
      <c r="D30" s="415">
        <v>1239</v>
      </c>
      <c r="E30" s="415">
        <v>1347</v>
      </c>
      <c r="F30" s="415">
        <v>1074</v>
      </c>
      <c r="G30" s="415">
        <v>1261</v>
      </c>
      <c r="H30" s="415">
        <v>1127</v>
      </c>
      <c r="I30" s="415">
        <v>534</v>
      </c>
      <c r="J30" s="415">
        <v>653</v>
      </c>
      <c r="K30" s="415">
        <v>695</v>
      </c>
      <c r="L30" s="415">
        <v>1510</v>
      </c>
      <c r="M30" s="415">
        <v>1117</v>
      </c>
      <c r="N30" s="6">
        <f t="shared" si="0"/>
        <v>13684</v>
      </c>
      <c r="O30" s="225">
        <v>94360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8" t="s">
        <v>192</v>
      </c>
      <c r="B31" s="415">
        <v>5258</v>
      </c>
      <c r="C31" s="415">
        <v>5086</v>
      </c>
      <c r="D31" s="415">
        <v>3594</v>
      </c>
      <c r="E31" s="415">
        <v>13557</v>
      </c>
      <c r="F31" s="415">
        <v>6036</v>
      </c>
      <c r="G31" s="415">
        <v>1877</v>
      </c>
      <c r="H31" s="415">
        <v>3235</v>
      </c>
      <c r="I31" s="415">
        <v>4153</v>
      </c>
      <c r="J31" s="415">
        <v>4272</v>
      </c>
      <c r="K31" s="415">
        <v>3121</v>
      </c>
      <c r="L31" s="415">
        <v>3814</v>
      </c>
      <c r="M31" s="415">
        <v>7349</v>
      </c>
      <c r="N31" s="6">
        <f t="shared" si="0"/>
        <v>61352</v>
      </c>
      <c r="O31" s="225">
        <v>19229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8" t="s">
        <v>193</v>
      </c>
      <c r="B32" s="415">
        <v>2074</v>
      </c>
      <c r="C32" s="415">
        <v>2027</v>
      </c>
      <c r="D32" s="415">
        <v>1175</v>
      </c>
      <c r="E32" s="415">
        <v>1243</v>
      </c>
      <c r="F32" s="415">
        <v>1187</v>
      </c>
      <c r="G32" s="415">
        <v>894</v>
      </c>
      <c r="H32" s="415">
        <v>604</v>
      </c>
      <c r="I32" s="415">
        <v>716</v>
      </c>
      <c r="J32" s="415">
        <v>501</v>
      </c>
      <c r="K32" s="415">
        <v>775</v>
      </c>
      <c r="L32" s="415">
        <v>1301</v>
      </c>
      <c r="M32" s="415">
        <v>1022</v>
      </c>
      <c r="N32" s="6">
        <f t="shared" si="0"/>
        <v>13519</v>
      </c>
      <c r="O32" s="225">
        <v>37526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8" t="s">
        <v>194</v>
      </c>
      <c r="B33" s="415">
        <v>864</v>
      </c>
      <c r="C33" s="415">
        <v>980</v>
      </c>
      <c r="D33" s="415">
        <v>780</v>
      </c>
      <c r="E33" s="415">
        <v>919</v>
      </c>
      <c r="F33" s="415">
        <v>1036</v>
      </c>
      <c r="G33" s="415">
        <v>854</v>
      </c>
      <c r="H33" s="415">
        <v>624</v>
      </c>
      <c r="I33" s="415">
        <v>1173</v>
      </c>
      <c r="J33" s="415">
        <v>1084</v>
      </c>
      <c r="K33" s="415">
        <v>1834</v>
      </c>
      <c r="L33" s="415">
        <v>1283</v>
      </c>
      <c r="M33" s="415">
        <v>1121</v>
      </c>
      <c r="N33" s="6">
        <f t="shared" si="0"/>
        <v>12552</v>
      </c>
      <c r="O33" s="225">
        <v>8164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8" t="s">
        <v>195</v>
      </c>
      <c r="B34" s="415">
        <v>351</v>
      </c>
      <c r="C34" s="415">
        <v>124</v>
      </c>
      <c r="D34" s="415">
        <v>234</v>
      </c>
      <c r="E34" s="415">
        <v>48</v>
      </c>
      <c r="F34" s="415">
        <v>82</v>
      </c>
      <c r="G34" s="415">
        <v>427</v>
      </c>
      <c r="H34" s="415">
        <v>292</v>
      </c>
      <c r="I34" s="415">
        <v>84</v>
      </c>
      <c r="J34" s="415">
        <v>998</v>
      </c>
      <c r="K34" s="415">
        <v>184</v>
      </c>
      <c r="L34" s="415">
        <v>1536</v>
      </c>
      <c r="M34" s="415">
        <v>987</v>
      </c>
      <c r="N34" s="6">
        <f t="shared" si="0"/>
        <v>5347</v>
      </c>
      <c r="O34" s="225">
        <v>9185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8" t="s">
        <v>196</v>
      </c>
      <c r="B35" s="415">
        <v>914</v>
      </c>
      <c r="C35" s="415">
        <v>960</v>
      </c>
      <c r="D35" s="415">
        <v>748</v>
      </c>
      <c r="E35" s="415">
        <v>1198</v>
      </c>
      <c r="F35" s="415">
        <v>844</v>
      </c>
      <c r="G35" s="415">
        <v>749</v>
      </c>
      <c r="H35" s="415">
        <v>1071</v>
      </c>
      <c r="I35" s="415">
        <v>829</v>
      </c>
      <c r="J35" s="415">
        <v>865</v>
      </c>
      <c r="K35" s="415">
        <v>1138</v>
      </c>
      <c r="L35" s="415">
        <v>1186</v>
      </c>
      <c r="M35" s="415">
        <v>997</v>
      </c>
      <c r="N35" s="6">
        <f t="shared" si="0"/>
        <v>11499</v>
      </c>
      <c r="O35" s="225">
        <v>3553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8" t="s">
        <v>197</v>
      </c>
      <c r="B36" s="415">
        <v>0</v>
      </c>
      <c r="C36" s="415">
        <v>0</v>
      </c>
      <c r="D36" s="415">
        <v>0</v>
      </c>
      <c r="E36" s="415">
        <v>0</v>
      </c>
      <c r="F36" s="415">
        <v>0</v>
      </c>
      <c r="G36" s="415">
        <v>0</v>
      </c>
      <c r="H36" s="415">
        <v>0</v>
      </c>
      <c r="I36" s="415">
        <v>0</v>
      </c>
      <c r="J36" s="415">
        <v>0</v>
      </c>
      <c r="K36" s="415">
        <v>0</v>
      </c>
      <c r="L36" s="415">
        <v>0</v>
      </c>
      <c r="M36" s="415">
        <v>0</v>
      </c>
      <c r="N36" s="6">
        <f t="shared" si="0"/>
        <v>0</v>
      </c>
      <c r="O36" s="225">
        <v>10603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8" t="s">
        <v>198</v>
      </c>
      <c r="B37" s="415">
        <v>616</v>
      </c>
      <c r="C37" s="415">
        <v>1163</v>
      </c>
      <c r="D37" s="415">
        <v>922</v>
      </c>
      <c r="E37" s="415">
        <v>1126</v>
      </c>
      <c r="F37" s="415">
        <v>1453</v>
      </c>
      <c r="G37" s="415">
        <v>1399</v>
      </c>
      <c r="H37" s="415">
        <v>2134</v>
      </c>
      <c r="I37" s="415">
        <v>1901</v>
      </c>
      <c r="J37" s="415">
        <v>1489</v>
      </c>
      <c r="K37" s="415">
        <v>1597</v>
      </c>
      <c r="L37" s="415">
        <v>1738</v>
      </c>
      <c r="M37" s="415">
        <v>1322</v>
      </c>
      <c r="N37" s="6">
        <f t="shared" si="0"/>
        <v>16860</v>
      </c>
      <c r="O37" s="225">
        <v>0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8" t="s">
        <v>199</v>
      </c>
      <c r="B38" s="415">
        <v>540</v>
      </c>
      <c r="C38" s="415">
        <v>2458</v>
      </c>
      <c r="D38" s="415">
        <v>1082</v>
      </c>
      <c r="E38" s="415">
        <v>1802</v>
      </c>
      <c r="F38" s="415">
        <v>3880</v>
      </c>
      <c r="G38" s="415">
        <v>5073</v>
      </c>
      <c r="H38" s="415">
        <v>3404</v>
      </c>
      <c r="I38" s="415">
        <v>8305</v>
      </c>
      <c r="J38" s="415">
        <v>2820</v>
      </c>
      <c r="K38" s="415">
        <v>2679</v>
      </c>
      <c r="L38" s="415">
        <v>5567</v>
      </c>
      <c r="M38" s="415">
        <v>1182</v>
      </c>
      <c r="N38" s="6">
        <f t="shared" si="0"/>
        <v>38792</v>
      </c>
      <c r="O38" s="225">
        <v>10486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8" t="s">
        <v>200</v>
      </c>
      <c r="B39" s="415">
        <v>244</v>
      </c>
      <c r="C39" s="415">
        <v>120</v>
      </c>
      <c r="D39" s="415">
        <v>237</v>
      </c>
      <c r="E39" s="415">
        <v>234</v>
      </c>
      <c r="F39" s="415">
        <v>558</v>
      </c>
      <c r="G39" s="415">
        <v>785</v>
      </c>
      <c r="H39" s="415">
        <v>874</v>
      </c>
      <c r="I39" s="415">
        <v>547</v>
      </c>
      <c r="J39" s="415">
        <v>634</v>
      </c>
      <c r="K39" s="415">
        <v>808</v>
      </c>
      <c r="L39" s="415">
        <v>742</v>
      </c>
      <c r="M39" s="415">
        <v>382</v>
      </c>
      <c r="N39" s="6">
        <f t="shared" si="0"/>
        <v>6165</v>
      </c>
      <c r="O39" s="225">
        <v>19034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8" t="s">
        <v>201</v>
      </c>
      <c r="B40" s="415">
        <v>1539</v>
      </c>
      <c r="C40" s="415">
        <v>2212</v>
      </c>
      <c r="D40" s="415">
        <v>895</v>
      </c>
      <c r="E40" s="415">
        <v>2071</v>
      </c>
      <c r="F40" s="415">
        <v>1594</v>
      </c>
      <c r="G40" s="415">
        <v>1069</v>
      </c>
      <c r="H40" s="415">
        <v>968</v>
      </c>
      <c r="I40" s="415">
        <v>1517</v>
      </c>
      <c r="J40" s="415">
        <v>1210</v>
      </c>
      <c r="K40" s="415">
        <v>1280</v>
      </c>
      <c r="L40" s="415">
        <v>1192</v>
      </c>
      <c r="M40" s="415">
        <v>1852</v>
      </c>
      <c r="N40" s="6">
        <f t="shared" si="0"/>
        <v>17399</v>
      </c>
      <c r="O40" s="225">
        <v>14012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8" t="s">
        <v>202</v>
      </c>
      <c r="B41" s="415">
        <v>6014</v>
      </c>
      <c r="C41" s="415">
        <v>4927</v>
      </c>
      <c r="D41" s="415">
        <v>3142</v>
      </c>
      <c r="E41" s="415">
        <v>1424</v>
      </c>
      <c r="F41" s="415">
        <v>2095</v>
      </c>
      <c r="G41" s="415">
        <v>1622</v>
      </c>
      <c r="H41" s="415">
        <v>2361</v>
      </c>
      <c r="I41" s="415">
        <v>793</v>
      </c>
      <c r="J41" s="415">
        <v>598</v>
      </c>
      <c r="K41" s="415">
        <v>561</v>
      </c>
      <c r="L41" s="415">
        <v>6125</v>
      </c>
      <c r="M41" s="415">
        <v>5455</v>
      </c>
      <c r="N41" s="6">
        <f t="shared" si="0"/>
        <v>35117</v>
      </c>
      <c r="O41" s="225">
        <v>14628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8" t="s">
        <v>203</v>
      </c>
      <c r="B42" s="415">
        <v>263</v>
      </c>
      <c r="C42" s="415">
        <v>536</v>
      </c>
      <c r="D42" s="415">
        <v>603</v>
      </c>
      <c r="E42" s="415">
        <v>319</v>
      </c>
      <c r="F42" s="415">
        <v>368</v>
      </c>
      <c r="G42" s="415">
        <v>155</v>
      </c>
      <c r="H42" s="415">
        <v>331</v>
      </c>
      <c r="I42" s="415">
        <v>3297</v>
      </c>
      <c r="J42" s="415">
        <v>626</v>
      </c>
      <c r="K42" s="415">
        <v>287</v>
      </c>
      <c r="L42" s="415">
        <v>130</v>
      </c>
      <c r="M42" s="415">
        <v>1627</v>
      </c>
      <c r="N42" s="6">
        <f t="shared" si="0"/>
        <v>8542</v>
      </c>
      <c r="O42" s="225">
        <v>12736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8" t="s">
        <v>204</v>
      </c>
      <c r="B43" s="415">
        <v>675</v>
      </c>
      <c r="C43" s="415">
        <v>2234</v>
      </c>
      <c r="D43" s="415">
        <v>1093</v>
      </c>
      <c r="E43" s="415">
        <v>959</v>
      </c>
      <c r="F43" s="415">
        <v>1401</v>
      </c>
      <c r="G43" s="415">
        <v>1172</v>
      </c>
      <c r="H43" s="415">
        <v>152</v>
      </c>
      <c r="I43" s="415">
        <v>1682</v>
      </c>
      <c r="J43" s="415">
        <v>1037</v>
      </c>
      <c r="K43" s="415">
        <v>1867</v>
      </c>
      <c r="L43" s="415">
        <v>1690</v>
      </c>
      <c r="M43" s="415">
        <v>2212</v>
      </c>
      <c r="N43" s="6">
        <f t="shared" si="0"/>
        <v>16174</v>
      </c>
      <c r="O43" s="225">
        <v>2603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8" t="s">
        <v>205</v>
      </c>
      <c r="B44" s="415">
        <v>35</v>
      </c>
      <c r="C44" s="415">
        <v>63</v>
      </c>
      <c r="D44" s="415">
        <v>10</v>
      </c>
      <c r="E44" s="415">
        <v>0</v>
      </c>
      <c r="F44" s="415">
        <v>0</v>
      </c>
      <c r="G44" s="415">
        <v>0</v>
      </c>
      <c r="H44" s="415">
        <v>0</v>
      </c>
      <c r="I44" s="415">
        <v>0</v>
      </c>
      <c r="J44" s="415">
        <v>0</v>
      </c>
      <c r="K44" s="415">
        <v>40</v>
      </c>
      <c r="L44" s="415">
        <v>0</v>
      </c>
      <c r="M44" s="415">
        <v>8</v>
      </c>
      <c r="N44" s="6">
        <f t="shared" si="0"/>
        <v>156</v>
      </c>
      <c r="O44" s="225">
        <v>19522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8" t="s">
        <v>206</v>
      </c>
      <c r="B45" s="415">
        <v>3149</v>
      </c>
      <c r="C45" s="415">
        <v>1977</v>
      </c>
      <c r="D45" s="415">
        <v>2867</v>
      </c>
      <c r="E45" s="415">
        <v>3176</v>
      </c>
      <c r="F45" s="415">
        <v>2173</v>
      </c>
      <c r="G45" s="415">
        <v>5038</v>
      </c>
      <c r="H45" s="415">
        <v>1736</v>
      </c>
      <c r="I45" s="415">
        <v>2647</v>
      </c>
      <c r="J45" s="415">
        <v>2493</v>
      </c>
      <c r="K45" s="415">
        <v>3954</v>
      </c>
      <c r="L45" s="415">
        <v>5190</v>
      </c>
      <c r="M45" s="415">
        <v>2278</v>
      </c>
      <c r="N45" s="6">
        <f t="shared" si="0"/>
        <v>36678</v>
      </c>
      <c r="O45" s="225">
        <v>371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28" t="s">
        <v>207</v>
      </c>
      <c r="B46" s="415">
        <v>20161</v>
      </c>
      <c r="C46" s="415">
        <v>10140</v>
      </c>
      <c r="D46" s="415">
        <v>7173</v>
      </c>
      <c r="E46" s="415">
        <v>10642</v>
      </c>
      <c r="F46" s="415">
        <v>9314</v>
      </c>
      <c r="G46" s="415">
        <v>7979</v>
      </c>
      <c r="H46" s="415">
        <v>6976</v>
      </c>
      <c r="I46" s="415">
        <v>7701</v>
      </c>
      <c r="J46" s="415">
        <v>11078</v>
      </c>
      <c r="K46" s="415">
        <v>13075</v>
      </c>
      <c r="L46" s="415">
        <v>15104</v>
      </c>
      <c r="M46" s="415">
        <v>16777</v>
      </c>
      <c r="N46" s="6">
        <f t="shared" si="0"/>
        <v>136120</v>
      </c>
      <c r="O46" s="225">
        <v>54288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3.75" customHeight="1" thickBot="1" x14ac:dyDescent="0.4">
      <c r="A47" s="428" t="s">
        <v>297</v>
      </c>
      <c r="B47" s="415">
        <v>15</v>
      </c>
      <c r="C47" s="415">
        <v>0</v>
      </c>
      <c r="D47" s="415">
        <v>0</v>
      </c>
      <c r="E47" s="415">
        <v>0</v>
      </c>
      <c r="F47" s="415">
        <v>0</v>
      </c>
      <c r="G47" s="415">
        <v>0</v>
      </c>
      <c r="H47" s="415">
        <v>0</v>
      </c>
      <c r="I47" s="415">
        <v>0</v>
      </c>
      <c r="J47" s="429">
        <v>0</v>
      </c>
      <c r="K47" s="415">
        <v>0</v>
      </c>
      <c r="L47" s="415">
        <v>0</v>
      </c>
      <c r="M47" s="415">
        <v>0</v>
      </c>
      <c r="N47" s="6">
        <f t="shared" si="0"/>
        <v>15</v>
      </c>
      <c r="O47" s="225">
        <v>197003</v>
      </c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s="211" customFormat="1" ht="35.25" customHeight="1" thickBot="1" x14ac:dyDescent="0.4">
      <c r="A48" s="251" t="s">
        <v>14</v>
      </c>
      <c r="B48" s="252">
        <f t="shared" ref="B48:N48" si="1">SUM(B13:B47)</f>
        <v>568677</v>
      </c>
      <c r="C48" s="253">
        <f t="shared" si="1"/>
        <v>706652</v>
      </c>
      <c r="D48" s="253">
        <f t="shared" si="1"/>
        <v>277413</v>
      </c>
      <c r="E48" s="253">
        <f t="shared" si="1"/>
        <v>318932</v>
      </c>
      <c r="F48" s="253">
        <f t="shared" si="1"/>
        <v>525368</v>
      </c>
      <c r="G48" s="253">
        <f t="shared" si="1"/>
        <v>751205</v>
      </c>
      <c r="H48" s="253">
        <f t="shared" si="1"/>
        <v>449076</v>
      </c>
      <c r="I48" s="253">
        <f t="shared" si="1"/>
        <v>312034</v>
      </c>
      <c r="J48" s="254">
        <f t="shared" si="1"/>
        <v>310704</v>
      </c>
      <c r="K48" s="253">
        <f t="shared" si="1"/>
        <v>222053</v>
      </c>
      <c r="L48" s="253">
        <f t="shared" si="1"/>
        <v>234672</v>
      </c>
      <c r="M48" s="253">
        <f t="shared" si="1"/>
        <v>299314</v>
      </c>
      <c r="N48" s="255">
        <f t="shared" si="1"/>
        <v>4960012</v>
      </c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18"/>
      <c r="AD48" s="218"/>
      <c r="AE48" s="218"/>
      <c r="AF48" s="218"/>
      <c r="AG48" s="218"/>
      <c r="AH48" s="218"/>
      <c r="AI48" s="218"/>
      <c r="AJ48" s="218"/>
      <c r="AK48" s="218"/>
    </row>
    <row r="49" spans="1:37" ht="13.5" customHeight="1" x14ac:dyDescent="0.3">
      <c r="A49" s="418"/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9.5" customHeight="1" x14ac:dyDescent="0.4">
      <c r="A50" s="194" t="s">
        <v>208</v>
      </c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4">
      <c r="A51" s="194"/>
      <c r="B51" s="167"/>
      <c r="C51" s="179"/>
      <c r="D51" s="179"/>
      <c r="E51" s="179"/>
      <c r="F51" s="179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17.100000000000001" customHeight="1" x14ac:dyDescent="0.3">
      <c r="A54" s="419"/>
      <c r="B54" s="234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34"/>
      <c r="N54" s="23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4.5" customHeight="1" x14ac:dyDescent="0.4">
      <c r="A55" s="167"/>
      <c r="B55" s="167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67"/>
      <c r="N55" s="167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31.5" customHeight="1" x14ac:dyDescent="0.4">
      <c r="A56" s="462" t="s">
        <v>133</v>
      </c>
      <c r="B56" s="462"/>
      <c r="C56" s="462"/>
      <c r="D56" s="462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203"/>
      <c r="P56" s="203"/>
      <c r="Q56" s="203"/>
      <c r="R56" s="203"/>
      <c r="S56" s="203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0.5" customHeight="1" x14ac:dyDescent="0.4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18" customHeight="1" x14ac:dyDescent="0.4">
      <c r="A58" s="463" t="s">
        <v>295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25.5" customHeight="1" x14ac:dyDescent="0.4">
      <c r="A59" s="464" t="s">
        <v>99</v>
      </c>
      <c r="B59" s="463"/>
      <c r="C59" s="463"/>
      <c r="D59" s="463"/>
      <c r="E59" s="463"/>
      <c r="F59" s="463"/>
      <c r="G59" s="463"/>
      <c r="H59" s="463"/>
      <c r="I59" s="463"/>
      <c r="J59" s="463"/>
      <c r="K59" s="463"/>
      <c r="L59" s="463"/>
      <c r="M59" s="463"/>
      <c r="N59" s="463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7.5" customHeight="1" x14ac:dyDescent="0.4">
      <c r="A60" s="233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6" customHeight="1" thickBot="1" x14ac:dyDescent="0.45">
      <c r="A61" s="420"/>
      <c r="B61" s="421"/>
      <c r="C61" s="421"/>
      <c r="D61" s="421"/>
      <c r="E61" s="421"/>
      <c r="F61" s="421"/>
      <c r="G61" s="421"/>
      <c r="H61" s="421"/>
      <c r="I61" s="421"/>
      <c r="J61" s="421"/>
      <c r="K61" s="421"/>
      <c r="L61" s="421"/>
      <c r="M61" s="421"/>
      <c r="N61" s="421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thickBot="1" x14ac:dyDescent="0.3">
      <c r="A62" s="235" t="s">
        <v>1</v>
      </c>
      <c r="B62" s="236" t="s">
        <v>164</v>
      </c>
      <c r="C62" s="237" t="s">
        <v>165</v>
      </c>
      <c r="D62" s="237" t="s">
        <v>166</v>
      </c>
      <c r="E62" s="237" t="s">
        <v>167</v>
      </c>
      <c r="F62" s="237" t="s">
        <v>168</v>
      </c>
      <c r="G62" s="237" t="s">
        <v>169</v>
      </c>
      <c r="H62" s="237" t="s">
        <v>170</v>
      </c>
      <c r="I62" s="237" t="s">
        <v>171</v>
      </c>
      <c r="J62" s="237" t="s">
        <v>172</v>
      </c>
      <c r="K62" s="237" t="s">
        <v>173</v>
      </c>
      <c r="L62" s="237" t="s">
        <v>12</v>
      </c>
      <c r="M62" s="237" t="s">
        <v>13</v>
      </c>
      <c r="N62" s="238" t="s">
        <v>14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3" t="s">
        <v>174</v>
      </c>
      <c r="B63" s="415">
        <v>61906</v>
      </c>
      <c r="C63" s="415">
        <v>28533</v>
      </c>
      <c r="D63" s="415">
        <v>6440</v>
      </c>
      <c r="E63" s="415">
        <v>20146</v>
      </c>
      <c r="F63" s="415">
        <v>137336</v>
      </c>
      <c r="G63" s="415">
        <v>547886</v>
      </c>
      <c r="H63" s="415">
        <v>300721</v>
      </c>
      <c r="I63" s="415">
        <v>155204</v>
      </c>
      <c r="J63" s="415">
        <v>296915</v>
      </c>
      <c r="K63" s="415">
        <v>398435</v>
      </c>
      <c r="L63" s="415">
        <v>294496</v>
      </c>
      <c r="M63" s="415">
        <v>142926</v>
      </c>
      <c r="N63" s="243">
        <f t="shared" ref="N63:N97" si="2">SUM(B63:M63)</f>
        <v>2390944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4" t="s">
        <v>175</v>
      </c>
      <c r="B64" s="415">
        <v>36366</v>
      </c>
      <c r="C64" s="415">
        <v>19319</v>
      </c>
      <c r="D64" s="415">
        <v>25926</v>
      </c>
      <c r="E64" s="415">
        <v>38796</v>
      </c>
      <c r="F64" s="415">
        <v>20271</v>
      </c>
      <c r="G64" s="415">
        <v>26083</v>
      </c>
      <c r="H64" s="415">
        <v>32177</v>
      </c>
      <c r="I64" s="415">
        <v>45332</v>
      </c>
      <c r="J64" s="415">
        <v>36691</v>
      </c>
      <c r="K64" s="415">
        <v>33889</v>
      </c>
      <c r="L64" s="415">
        <v>26110</v>
      </c>
      <c r="M64" s="415">
        <v>30392</v>
      </c>
      <c r="N64" s="9">
        <f t="shared" si="2"/>
        <v>371352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4" t="s">
        <v>176</v>
      </c>
      <c r="B65" s="415">
        <v>18109</v>
      </c>
      <c r="C65" s="415">
        <v>19248</v>
      </c>
      <c r="D65" s="415">
        <v>0</v>
      </c>
      <c r="E65" s="415">
        <v>52</v>
      </c>
      <c r="F65" s="415">
        <v>22</v>
      </c>
      <c r="G65" s="415">
        <v>210</v>
      </c>
      <c r="H65" s="415">
        <v>0</v>
      </c>
      <c r="I65" s="415">
        <v>2520</v>
      </c>
      <c r="J65" s="415">
        <v>207</v>
      </c>
      <c r="K65" s="415">
        <v>735</v>
      </c>
      <c r="L65" s="415">
        <v>617</v>
      </c>
      <c r="M65" s="415">
        <v>595</v>
      </c>
      <c r="N65" s="9">
        <f t="shared" si="2"/>
        <v>42315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4" t="s">
        <v>177</v>
      </c>
      <c r="B66" s="415">
        <v>147355</v>
      </c>
      <c r="C66" s="415">
        <v>147690</v>
      </c>
      <c r="D66" s="415">
        <v>147310</v>
      </c>
      <c r="E66" s="415">
        <v>147565</v>
      </c>
      <c r="F66" s="415">
        <v>147595</v>
      </c>
      <c r="G66" s="415">
        <v>147450</v>
      </c>
      <c r="H66" s="415">
        <v>153931</v>
      </c>
      <c r="I66" s="415">
        <v>146941</v>
      </c>
      <c r="J66" s="415">
        <v>147300</v>
      </c>
      <c r="K66" s="415">
        <v>147098</v>
      </c>
      <c r="L66" s="415">
        <v>146878</v>
      </c>
      <c r="M66" s="415">
        <v>147060</v>
      </c>
      <c r="N66" s="9">
        <f t="shared" si="2"/>
        <v>1774173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4" t="s">
        <v>178</v>
      </c>
      <c r="B67" s="415">
        <v>2268</v>
      </c>
      <c r="C67" s="415">
        <v>845</v>
      </c>
      <c r="D67" s="415">
        <v>1836</v>
      </c>
      <c r="E67" s="415">
        <v>2024</v>
      </c>
      <c r="F67" s="415">
        <v>3544</v>
      </c>
      <c r="G67" s="415">
        <v>3951</v>
      </c>
      <c r="H67" s="415">
        <v>7625</v>
      </c>
      <c r="I67" s="415">
        <v>6112</v>
      </c>
      <c r="J67" s="415">
        <v>2109</v>
      </c>
      <c r="K67" s="415">
        <v>1505</v>
      </c>
      <c r="L67" s="415">
        <v>13366</v>
      </c>
      <c r="M67" s="415">
        <v>8099</v>
      </c>
      <c r="N67" s="9">
        <f t="shared" si="2"/>
        <v>53284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4" t="s">
        <v>179</v>
      </c>
      <c r="B68" s="415">
        <v>12799</v>
      </c>
      <c r="C68" s="415">
        <v>159834</v>
      </c>
      <c r="D68" s="415">
        <v>73687</v>
      </c>
      <c r="E68" s="415">
        <v>30825</v>
      </c>
      <c r="F68" s="415">
        <v>29997</v>
      </c>
      <c r="G68" s="415">
        <v>12869</v>
      </c>
      <c r="H68" s="415">
        <v>58393</v>
      </c>
      <c r="I68" s="415">
        <v>94256</v>
      </c>
      <c r="J68" s="415">
        <v>15395</v>
      </c>
      <c r="K68" s="415">
        <v>18266</v>
      </c>
      <c r="L68" s="415">
        <v>32820</v>
      </c>
      <c r="M68" s="415">
        <v>49463</v>
      </c>
      <c r="N68" s="9">
        <f t="shared" si="2"/>
        <v>588604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4" t="s">
        <v>180</v>
      </c>
      <c r="B69" s="415">
        <v>10635</v>
      </c>
      <c r="C69" s="415">
        <v>7542</v>
      </c>
      <c r="D69" s="415">
        <v>12358</v>
      </c>
      <c r="E69" s="415">
        <v>5912</v>
      </c>
      <c r="F69" s="415">
        <v>1601</v>
      </c>
      <c r="G69" s="415">
        <v>3237</v>
      </c>
      <c r="H69" s="415">
        <v>13641</v>
      </c>
      <c r="I69" s="415">
        <v>14485</v>
      </c>
      <c r="J69" s="415">
        <v>1321</v>
      </c>
      <c r="K69" s="415">
        <v>2754</v>
      </c>
      <c r="L69" s="415">
        <v>7853</v>
      </c>
      <c r="M69" s="415">
        <v>19426</v>
      </c>
      <c r="N69" s="9">
        <f t="shared" si="2"/>
        <v>100765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4" t="s">
        <v>181</v>
      </c>
      <c r="B70" s="415">
        <v>1637</v>
      </c>
      <c r="C70" s="415">
        <v>2472</v>
      </c>
      <c r="D70" s="415">
        <v>630</v>
      </c>
      <c r="E70" s="415">
        <v>102</v>
      </c>
      <c r="F70" s="415">
        <v>67</v>
      </c>
      <c r="G70" s="415">
        <v>112</v>
      </c>
      <c r="H70" s="415">
        <v>1260</v>
      </c>
      <c r="I70" s="415">
        <v>3707</v>
      </c>
      <c r="J70" s="415">
        <v>423</v>
      </c>
      <c r="K70" s="415">
        <v>1545</v>
      </c>
      <c r="L70" s="415">
        <v>390</v>
      </c>
      <c r="M70" s="415">
        <v>4175</v>
      </c>
      <c r="N70" s="9">
        <f t="shared" si="2"/>
        <v>16520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4" t="s">
        <v>182</v>
      </c>
      <c r="B71" s="415">
        <v>111157</v>
      </c>
      <c r="C71" s="415">
        <v>72560</v>
      </c>
      <c r="D71" s="415">
        <v>59203</v>
      </c>
      <c r="E71" s="415">
        <v>49280</v>
      </c>
      <c r="F71" s="415">
        <v>18828</v>
      </c>
      <c r="G71" s="415">
        <v>12551</v>
      </c>
      <c r="H71" s="415">
        <v>10800</v>
      </c>
      <c r="I71" s="415">
        <v>18106</v>
      </c>
      <c r="J71" s="415">
        <v>17554</v>
      </c>
      <c r="K71" s="415">
        <v>14283</v>
      </c>
      <c r="L71" s="415">
        <v>17501</v>
      </c>
      <c r="M71" s="415">
        <v>63995</v>
      </c>
      <c r="N71" s="9">
        <f t="shared" si="2"/>
        <v>465818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4" t="s">
        <v>183</v>
      </c>
      <c r="B72" s="415">
        <v>8168</v>
      </c>
      <c r="C72" s="415">
        <v>6841</v>
      </c>
      <c r="D72" s="415">
        <v>7671</v>
      </c>
      <c r="E72" s="415">
        <v>13062</v>
      </c>
      <c r="F72" s="415">
        <v>8112</v>
      </c>
      <c r="G72" s="415">
        <v>5537</v>
      </c>
      <c r="H72" s="415">
        <v>5969</v>
      </c>
      <c r="I72" s="415">
        <v>5397</v>
      </c>
      <c r="J72" s="415">
        <v>6618</v>
      </c>
      <c r="K72" s="415">
        <v>7145</v>
      </c>
      <c r="L72" s="415">
        <v>5757</v>
      </c>
      <c r="M72" s="415">
        <v>4697</v>
      </c>
      <c r="N72" s="9">
        <f t="shared" si="2"/>
        <v>84974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4" t="s">
        <v>184</v>
      </c>
      <c r="B73" s="415">
        <v>4351</v>
      </c>
      <c r="C73" s="415">
        <v>3497</v>
      </c>
      <c r="D73" s="415">
        <v>3823</v>
      </c>
      <c r="E73" s="415">
        <v>3031</v>
      </c>
      <c r="F73" s="415">
        <v>6112</v>
      </c>
      <c r="G73" s="415">
        <v>5898</v>
      </c>
      <c r="H73" s="415">
        <v>4730</v>
      </c>
      <c r="I73" s="415">
        <v>5886</v>
      </c>
      <c r="J73" s="415">
        <v>2686</v>
      </c>
      <c r="K73" s="415">
        <v>3107</v>
      </c>
      <c r="L73" s="415">
        <v>5912</v>
      </c>
      <c r="M73" s="415">
        <v>3013</v>
      </c>
      <c r="N73" s="9">
        <f t="shared" si="2"/>
        <v>52046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4" t="s">
        <v>185</v>
      </c>
      <c r="B74" s="415">
        <v>7389</v>
      </c>
      <c r="C74" s="415">
        <v>4396</v>
      </c>
      <c r="D74" s="415">
        <v>2620</v>
      </c>
      <c r="E74" s="415">
        <v>3391</v>
      </c>
      <c r="F74" s="415">
        <v>7418</v>
      </c>
      <c r="G74" s="415">
        <v>3261</v>
      </c>
      <c r="H74" s="415">
        <v>1518</v>
      </c>
      <c r="I74" s="415">
        <v>718</v>
      </c>
      <c r="J74" s="415">
        <v>1822</v>
      </c>
      <c r="K74" s="415">
        <v>5349</v>
      </c>
      <c r="L74" s="415">
        <v>3700</v>
      </c>
      <c r="M74" s="415">
        <v>4852</v>
      </c>
      <c r="N74" s="9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4" t="s">
        <v>186</v>
      </c>
      <c r="B75" s="415">
        <v>8577</v>
      </c>
      <c r="C75" s="415">
        <v>7506</v>
      </c>
      <c r="D75" s="415">
        <v>9046</v>
      </c>
      <c r="E75" s="415">
        <v>8448</v>
      </c>
      <c r="F75" s="415">
        <v>5542</v>
      </c>
      <c r="G75" s="415">
        <v>7390</v>
      </c>
      <c r="H75" s="415">
        <v>8443</v>
      </c>
      <c r="I75" s="415">
        <v>8872</v>
      </c>
      <c r="J75" s="415">
        <v>8026</v>
      </c>
      <c r="K75" s="415">
        <v>30585</v>
      </c>
      <c r="L75" s="415">
        <v>6939</v>
      </c>
      <c r="M75" s="415">
        <v>10056</v>
      </c>
      <c r="N75" s="9">
        <f t="shared" si="2"/>
        <v>119430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4" t="s">
        <v>187</v>
      </c>
      <c r="B76" s="415">
        <v>29386</v>
      </c>
      <c r="C76" s="415">
        <v>27478</v>
      </c>
      <c r="D76" s="415">
        <v>20766</v>
      </c>
      <c r="E76" s="415">
        <v>21155</v>
      </c>
      <c r="F76" s="415">
        <v>20268</v>
      </c>
      <c r="G76" s="415">
        <v>24249</v>
      </c>
      <c r="H76" s="415">
        <v>22834</v>
      </c>
      <c r="I76" s="415">
        <v>20880</v>
      </c>
      <c r="J76" s="415">
        <v>20196</v>
      </c>
      <c r="K76" s="415">
        <v>21114</v>
      </c>
      <c r="L76" s="415">
        <v>25296</v>
      </c>
      <c r="M76" s="415">
        <v>19801</v>
      </c>
      <c r="N76" s="9">
        <f t="shared" si="2"/>
        <v>273423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4" t="s">
        <v>188</v>
      </c>
      <c r="B77" s="415">
        <v>8755</v>
      </c>
      <c r="C77" s="415">
        <v>9050</v>
      </c>
      <c r="D77" s="415">
        <v>8612</v>
      </c>
      <c r="E77" s="415">
        <v>9593</v>
      </c>
      <c r="F77" s="415">
        <v>7837</v>
      </c>
      <c r="G77" s="415">
        <v>8981</v>
      </c>
      <c r="H77" s="415">
        <v>5969</v>
      </c>
      <c r="I77" s="415">
        <v>5445</v>
      </c>
      <c r="J77" s="415">
        <v>4481</v>
      </c>
      <c r="K77" s="415">
        <v>4164</v>
      </c>
      <c r="L77" s="415">
        <v>4592</v>
      </c>
      <c r="M77" s="415">
        <v>5121</v>
      </c>
      <c r="N77" s="9">
        <f t="shared" si="2"/>
        <v>82600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4" t="s">
        <v>189</v>
      </c>
      <c r="B78" s="415">
        <v>0</v>
      </c>
      <c r="C78" s="415">
        <v>4</v>
      </c>
      <c r="D78" s="415">
        <v>264</v>
      </c>
      <c r="E78" s="415">
        <v>4065</v>
      </c>
      <c r="F78" s="415">
        <v>12282</v>
      </c>
      <c r="G78" s="415">
        <v>63</v>
      </c>
      <c r="H78" s="415">
        <v>3</v>
      </c>
      <c r="I78" s="415">
        <v>66</v>
      </c>
      <c r="J78" s="415">
        <v>0</v>
      </c>
      <c r="K78" s="415">
        <v>0</v>
      </c>
      <c r="L78" s="415">
        <v>21</v>
      </c>
      <c r="M78" s="415">
        <v>1</v>
      </c>
      <c r="N78" s="9">
        <f t="shared" si="2"/>
        <v>16769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4" t="s">
        <v>190</v>
      </c>
      <c r="B79" s="415">
        <v>7406</v>
      </c>
      <c r="C79" s="415">
        <v>7882</v>
      </c>
      <c r="D79" s="415">
        <v>6782</v>
      </c>
      <c r="E79" s="415">
        <v>9836</v>
      </c>
      <c r="F79" s="415">
        <v>12729</v>
      </c>
      <c r="G79" s="415">
        <v>11091</v>
      </c>
      <c r="H79" s="415">
        <v>7607</v>
      </c>
      <c r="I79" s="415">
        <v>11202</v>
      </c>
      <c r="J79" s="415">
        <v>9043</v>
      </c>
      <c r="K79" s="415">
        <v>10573</v>
      </c>
      <c r="L79" s="415">
        <v>10191</v>
      </c>
      <c r="M79" s="415">
        <v>10291</v>
      </c>
      <c r="N79" s="9">
        <f t="shared" si="2"/>
        <v>114633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4" t="s">
        <v>191</v>
      </c>
      <c r="B80" s="415">
        <v>2752</v>
      </c>
      <c r="C80" s="415">
        <v>3978</v>
      </c>
      <c r="D80" s="415">
        <v>3828</v>
      </c>
      <c r="E80" s="415">
        <v>4836</v>
      </c>
      <c r="F80" s="415">
        <v>4766</v>
      </c>
      <c r="G80" s="415">
        <v>4032</v>
      </c>
      <c r="H80" s="415">
        <v>4169</v>
      </c>
      <c r="I80" s="415">
        <v>2395</v>
      </c>
      <c r="J80" s="415">
        <v>2328</v>
      </c>
      <c r="K80" s="415">
        <v>2750</v>
      </c>
      <c r="L80" s="415">
        <v>2421</v>
      </c>
      <c r="M80" s="415">
        <v>2539</v>
      </c>
      <c r="N80" s="9">
        <f t="shared" si="2"/>
        <v>40794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4" t="s">
        <v>192</v>
      </c>
      <c r="B81" s="415">
        <v>4375</v>
      </c>
      <c r="C81" s="415">
        <v>7164</v>
      </c>
      <c r="D81" s="415">
        <v>3559</v>
      </c>
      <c r="E81" s="415">
        <v>4053</v>
      </c>
      <c r="F81" s="415">
        <v>6970</v>
      </c>
      <c r="G81" s="415">
        <v>4041</v>
      </c>
      <c r="H81" s="415">
        <v>3995</v>
      </c>
      <c r="I81" s="415">
        <v>15068</v>
      </c>
      <c r="J81" s="415">
        <v>4480</v>
      </c>
      <c r="K81" s="415">
        <v>2504</v>
      </c>
      <c r="L81" s="415">
        <v>1751</v>
      </c>
      <c r="M81" s="415">
        <v>3883</v>
      </c>
      <c r="N81" s="9">
        <f t="shared" si="2"/>
        <v>61843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4" t="s">
        <v>193</v>
      </c>
      <c r="B82" s="415">
        <v>1741</v>
      </c>
      <c r="C82" s="415">
        <v>1599</v>
      </c>
      <c r="D82" s="415">
        <v>1567</v>
      </c>
      <c r="E82" s="415">
        <v>1571</v>
      </c>
      <c r="F82" s="415">
        <v>2356</v>
      </c>
      <c r="G82" s="415">
        <v>1334</v>
      </c>
      <c r="H82" s="415">
        <v>1184</v>
      </c>
      <c r="I82" s="415">
        <v>788</v>
      </c>
      <c r="J82" s="415">
        <v>733</v>
      </c>
      <c r="K82" s="415">
        <v>974</v>
      </c>
      <c r="L82" s="415">
        <v>1061</v>
      </c>
      <c r="M82" s="415">
        <v>1170</v>
      </c>
      <c r="N82" s="9">
        <f t="shared" si="2"/>
        <v>16078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4" t="s">
        <v>194</v>
      </c>
      <c r="B83" s="415">
        <v>1620</v>
      </c>
      <c r="C83" s="415">
        <v>658</v>
      </c>
      <c r="D83" s="415">
        <v>556</v>
      </c>
      <c r="E83" s="415">
        <v>563</v>
      </c>
      <c r="F83" s="415">
        <v>868</v>
      </c>
      <c r="G83" s="415">
        <v>953</v>
      </c>
      <c r="H83" s="415">
        <v>306</v>
      </c>
      <c r="I83" s="415">
        <v>1051</v>
      </c>
      <c r="J83" s="415">
        <v>798</v>
      </c>
      <c r="K83" s="415">
        <v>1458</v>
      </c>
      <c r="L83" s="415">
        <v>1239</v>
      </c>
      <c r="M83" s="415">
        <v>1191</v>
      </c>
      <c r="N83" s="9">
        <f t="shared" si="2"/>
        <v>11261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4" t="s">
        <v>195</v>
      </c>
      <c r="B84" s="415">
        <v>5270</v>
      </c>
      <c r="C84" s="415">
        <v>4653</v>
      </c>
      <c r="D84" s="415">
        <v>5388</v>
      </c>
      <c r="E84" s="415">
        <v>4828</v>
      </c>
      <c r="F84" s="415">
        <v>4313</v>
      </c>
      <c r="G84" s="415">
        <v>4792</v>
      </c>
      <c r="H84" s="415">
        <v>4392</v>
      </c>
      <c r="I84" s="415">
        <v>4478</v>
      </c>
      <c r="J84" s="415">
        <v>2190</v>
      </c>
      <c r="K84" s="415">
        <v>3657</v>
      </c>
      <c r="L84" s="415">
        <v>4349</v>
      </c>
      <c r="M84" s="415">
        <v>4774</v>
      </c>
      <c r="N84" s="9">
        <f t="shared" si="2"/>
        <v>53084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5" t="s">
        <v>196</v>
      </c>
      <c r="B85" s="415">
        <v>1635</v>
      </c>
      <c r="C85" s="415">
        <v>1941</v>
      </c>
      <c r="D85" s="415">
        <v>2042</v>
      </c>
      <c r="E85" s="415">
        <v>1646</v>
      </c>
      <c r="F85" s="415">
        <v>1765</v>
      </c>
      <c r="G85" s="415">
        <v>1737</v>
      </c>
      <c r="H85" s="415">
        <v>1624</v>
      </c>
      <c r="I85" s="415">
        <v>1479</v>
      </c>
      <c r="J85" s="415">
        <v>1891</v>
      </c>
      <c r="K85" s="415">
        <v>1778</v>
      </c>
      <c r="L85" s="415">
        <v>1521</v>
      </c>
      <c r="M85" s="415">
        <v>2039</v>
      </c>
      <c r="N85" s="9">
        <f t="shared" si="2"/>
        <v>21098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4" t="s">
        <v>197</v>
      </c>
      <c r="B86" s="415">
        <v>33049</v>
      </c>
      <c r="C86" s="415">
        <v>23200</v>
      </c>
      <c r="D86" s="415">
        <v>9108</v>
      </c>
      <c r="E86" s="415">
        <v>3292</v>
      </c>
      <c r="F86" s="415">
        <v>0</v>
      </c>
      <c r="G86" s="415">
        <v>0</v>
      </c>
      <c r="H86" s="415">
        <v>0</v>
      </c>
      <c r="I86" s="415">
        <v>0</v>
      </c>
      <c r="J86" s="415">
        <v>0</v>
      </c>
      <c r="K86" s="415">
        <v>0</v>
      </c>
      <c r="L86" s="415">
        <v>0</v>
      </c>
      <c r="M86" s="415">
        <v>0</v>
      </c>
      <c r="N86" s="9">
        <f t="shared" si="2"/>
        <v>68649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4" t="s">
        <v>198</v>
      </c>
      <c r="B87" s="415">
        <v>1992</v>
      </c>
      <c r="C87" s="415">
        <v>1485</v>
      </c>
      <c r="D87" s="415">
        <v>1074</v>
      </c>
      <c r="E87" s="415">
        <v>539</v>
      </c>
      <c r="F87" s="415">
        <v>873</v>
      </c>
      <c r="G87" s="415">
        <v>1465</v>
      </c>
      <c r="H87" s="415">
        <v>765</v>
      </c>
      <c r="I87" s="415">
        <v>1398</v>
      </c>
      <c r="J87" s="415">
        <v>725</v>
      </c>
      <c r="K87" s="415">
        <v>900</v>
      </c>
      <c r="L87" s="415">
        <v>1502</v>
      </c>
      <c r="M87" s="415">
        <v>1708</v>
      </c>
      <c r="N87" s="9">
        <f t="shared" si="2"/>
        <v>14426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4" t="s">
        <v>199</v>
      </c>
      <c r="B88" s="415">
        <v>18638</v>
      </c>
      <c r="C88" s="415">
        <v>13507</v>
      </c>
      <c r="D88" s="415">
        <v>1810</v>
      </c>
      <c r="E88" s="415">
        <v>754</v>
      </c>
      <c r="F88" s="415">
        <v>7</v>
      </c>
      <c r="G88" s="415">
        <v>13525</v>
      </c>
      <c r="H88" s="415">
        <v>19303</v>
      </c>
      <c r="I88" s="415">
        <v>30964</v>
      </c>
      <c r="J88" s="415">
        <v>26053</v>
      </c>
      <c r="K88" s="415">
        <v>19685</v>
      </c>
      <c r="L88" s="415">
        <v>22010</v>
      </c>
      <c r="M88" s="415">
        <v>14731</v>
      </c>
      <c r="N88" s="9">
        <f t="shared" si="2"/>
        <v>180987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4" t="s">
        <v>200</v>
      </c>
      <c r="B89" s="415">
        <v>7458</v>
      </c>
      <c r="C89" s="415">
        <v>5449</v>
      </c>
      <c r="D89" s="415">
        <v>6512</v>
      </c>
      <c r="E89" s="415">
        <v>4619</v>
      </c>
      <c r="F89" s="415">
        <v>6574</v>
      </c>
      <c r="G89" s="415">
        <v>7926</v>
      </c>
      <c r="H89" s="415">
        <v>8672</v>
      </c>
      <c r="I89" s="415">
        <v>7427</v>
      </c>
      <c r="J89" s="415">
        <v>4391</v>
      </c>
      <c r="K89" s="415">
        <v>6703</v>
      </c>
      <c r="L89" s="415">
        <v>9368</v>
      </c>
      <c r="M89" s="415">
        <v>9175</v>
      </c>
      <c r="N89" s="9">
        <f t="shared" si="2"/>
        <v>84274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4" t="s">
        <v>286</v>
      </c>
      <c r="B90" s="415">
        <v>9290</v>
      </c>
      <c r="C90" s="415">
        <v>10214</v>
      </c>
      <c r="D90" s="415">
        <v>9670</v>
      </c>
      <c r="E90" s="415">
        <v>9700</v>
      </c>
      <c r="F90" s="415">
        <v>8351</v>
      </c>
      <c r="G90" s="415">
        <v>10832</v>
      </c>
      <c r="H90" s="415">
        <v>11072</v>
      </c>
      <c r="I90" s="415">
        <v>9695</v>
      </c>
      <c r="J90" s="415">
        <v>10194</v>
      </c>
      <c r="K90" s="415">
        <v>8876</v>
      </c>
      <c r="L90" s="415">
        <v>8302</v>
      </c>
      <c r="M90" s="415">
        <v>9208</v>
      </c>
      <c r="N90" s="9">
        <f t="shared" si="2"/>
        <v>115404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4" t="s">
        <v>202</v>
      </c>
      <c r="B91" s="415">
        <v>9896</v>
      </c>
      <c r="C91" s="415">
        <v>5275</v>
      </c>
      <c r="D91" s="415">
        <v>6438</v>
      </c>
      <c r="E91" s="415">
        <v>4464</v>
      </c>
      <c r="F91" s="415">
        <v>4042</v>
      </c>
      <c r="G91" s="415">
        <v>2199</v>
      </c>
      <c r="H91" s="415">
        <v>1988</v>
      </c>
      <c r="I91" s="415">
        <v>1215</v>
      </c>
      <c r="J91" s="415">
        <v>1208</v>
      </c>
      <c r="K91" s="415">
        <v>1077</v>
      </c>
      <c r="L91" s="415">
        <v>804</v>
      </c>
      <c r="M91" s="415">
        <v>4529</v>
      </c>
      <c r="N91" s="9">
        <f t="shared" si="2"/>
        <v>43135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4" t="s">
        <v>203</v>
      </c>
      <c r="B92" s="415">
        <v>54894</v>
      </c>
      <c r="C92" s="415">
        <v>34729</v>
      </c>
      <c r="D92" s="415">
        <v>24796</v>
      </c>
      <c r="E92" s="415">
        <v>16742</v>
      </c>
      <c r="F92" s="415">
        <v>11278</v>
      </c>
      <c r="G92" s="415">
        <v>19504</v>
      </c>
      <c r="H92" s="415">
        <v>14625</v>
      </c>
      <c r="I92" s="415">
        <v>18869</v>
      </c>
      <c r="J92" s="415">
        <v>18775</v>
      </c>
      <c r="K92" s="415">
        <v>25518</v>
      </c>
      <c r="L92" s="415">
        <v>32824</v>
      </c>
      <c r="M92" s="415">
        <v>38526</v>
      </c>
      <c r="N92" s="9">
        <f t="shared" si="2"/>
        <v>311080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4" t="s">
        <v>204</v>
      </c>
      <c r="B93" s="415">
        <v>13433</v>
      </c>
      <c r="C93" s="415">
        <v>10246</v>
      </c>
      <c r="D93" s="415">
        <v>9946</v>
      </c>
      <c r="E93" s="415">
        <v>10951</v>
      </c>
      <c r="F93" s="415">
        <v>7899</v>
      </c>
      <c r="G93" s="415">
        <v>7780</v>
      </c>
      <c r="H93" s="415">
        <v>7757</v>
      </c>
      <c r="I93" s="415">
        <v>7337</v>
      </c>
      <c r="J93" s="415">
        <v>8188</v>
      </c>
      <c r="K93" s="415">
        <v>7099</v>
      </c>
      <c r="L93" s="415">
        <v>6962</v>
      </c>
      <c r="M93" s="415">
        <v>6237</v>
      </c>
      <c r="N93" s="9">
        <f t="shared" si="2"/>
        <v>103835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4" t="s">
        <v>205</v>
      </c>
      <c r="B94" s="415">
        <v>6641</v>
      </c>
      <c r="C94" s="415">
        <v>8607</v>
      </c>
      <c r="D94" s="415">
        <v>7702</v>
      </c>
      <c r="E94" s="415">
        <v>7860</v>
      </c>
      <c r="F94" s="415">
        <v>3805</v>
      </c>
      <c r="G94" s="415">
        <v>2525</v>
      </c>
      <c r="H94" s="415">
        <v>3178</v>
      </c>
      <c r="I94" s="415">
        <v>1026</v>
      </c>
      <c r="J94" s="415">
        <v>1259</v>
      </c>
      <c r="K94" s="415">
        <v>2684</v>
      </c>
      <c r="L94" s="415">
        <v>5030</v>
      </c>
      <c r="M94" s="415">
        <v>2384</v>
      </c>
      <c r="N94" s="9">
        <f t="shared" si="2"/>
        <v>52701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434" t="s">
        <v>206</v>
      </c>
      <c r="B95" s="415">
        <v>240255</v>
      </c>
      <c r="C95" s="415">
        <v>250801</v>
      </c>
      <c r="D95" s="415">
        <v>249265</v>
      </c>
      <c r="E95" s="415">
        <v>249015</v>
      </c>
      <c r="F95" s="415">
        <v>254003</v>
      </c>
      <c r="G95" s="415">
        <v>242492</v>
      </c>
      <c r="H95" s="415">
        <v>318821</v>
      </c>
      <c r="I95" s="415">
        <v>225547</v>
      </c>
      <c r="J95" s="415">
        <v>251859</v>
      </c>
      <c r="K95" s="415">
        <v>241696</v>
      </c>
      <c r="L95" s="415">
        <v>255089</v>
      </c>
      <c r="M95" s="415">
        <v>247067</v>
      </c>
      <c r="N95" s="9">
        <f t="shared" si="2"/>
        <v>3025910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x14ac:dyDescent="0.35">
      <c r="A96" s="434" t="s">
        <v>207</v>
      </c>
      <c r="B96" s="415">
        <v>556294</v>
      </c>
      <c r="C96" s="415">
        <v>668706</v>
      </c>
      <c r="D96" s="415">
        <v>589136</v>
      </c>
      <c r="E96" s="415">
        <v>650182</v>
      </c>
      <c r="F96" s="415">
        <v>648238</v>
      </c>
      <c r="G96" s="415">
        <v>678170</v>
      </c>
      <c r="H96" s="415">
        <v>697620</v>
      </c>
      <c r="I96" s="415">
        <v>661112</v>
      </c>
      <c r="J96" s="415">
        <v>667433</v>
      </c>
      <c r="K96" s="415">
        <v>660088</v>
      </c>
      <c r="L96" s="415">
        <v>684563</v>
      </c>
      <c r="M96" s="415">
        <v>670905</v>
      </c>
      <c r="N96" s="9">
        <f t="shared" si="2"/>
        <v>7832447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33.75" customHeight="1" thickBot="1" x14ac:dyDescent="0.4">
      <c r="A97" s="434" t="s">
        <v>297</v>
      </c>
      <c r="B97" s="415">
        <v>0</v>
      </c>
      <c r="C97" s="415">
        <v>0</v>
      </c>
      <c r="D97" s="415">
        <v>0</v>
      </c>
      <c r="E97" s="415">
        <v>0</v>
      </c>
      <c r="F97" s="415">
        <v>0</v>
      </c>
      <c r="G97" s="415">
        <v>0</v>
      </c>
      <c r="H97" s="415">
        <v>0</v>
      </c>
      <c r="I97" s="415">
        <v>0</v>
      </c>
      <c r="J97" s="415">
        <v>0</v>
      </c>
      <c r="K97" s="415">
        <v>0</v>
      </c>
      <c r="L97" s="415">
        <v>0</v>
      </c>
      <c r="M97" s="415">
        <v>0</v>
      </c>
      <c r="N97" s="9">
        <f t="shared" si="2"/>
        <v>0</v>
      </c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33.75" customHeight="1" thickBot="1" x14ac:dyDescent="0.4">
      <c r="A98" s="251" t="s">
        <v>14</v>
      </c>
      <c r="B98" s="252">
        <f t="shared" ref="B98:M98" si="3">SUM(B63:B97)</f>
        <v>1445497</v>
      </c>
      <c r="C98" s="253">
        <f t="shared" si="3"/>
        <v>1576909</v>
      </c>
      <c r="D98" s="253">
        <f t="shared" si="3"/>
        <v>1319371</v>
      </c>
      <c r="E98" s="253">
        <f t="shared" si="3"/>
        <v>1342898</v>
      </c>
      <c r="F98" s="253">
        <f t="shared" si="3"/>
        <v>1405669</v>
      </c>
      <c r="G98" s="253">
        <f t="shared" si="3"/>
        <v>1824126</v>
      </c>
      <c r="H98" s="253">
        <f t="shared" si="3"/>
        <v>1735092</v>
      </c>
      <c r="I98" s="253">
        <f t="shared" si="3"/>
        <v>1534978</v>
      </c>
      <c r="J98" s="254">
        <f t="shared" si="3"/>
        <v>1573292</v>
      </c>
      <c r="K98" s="253">
        <f t="shared" si="3"/>
        <v>1687994</v>
      </c>
      <c r="L98" s="253">
        <f t="shared" si="3"/>
        <v>1641235</v>
      </c>
      <c r="M98" s="253">
        <f t="shared" si="3"/>
        <v>1544029</v>
      </c>
      <c r="N98" s="255">
        <f>SUM(N63:N97)</f>
        <v>18584656</v>
      </c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7.5" customHeight="1" x14ac:dyDescent="0.3">
      <c r="A99" s="234"/>
      <c r="B99" s="234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0.25" customHeight="1" x14ac:dyDescent="0.4">
      <c r="A100" s="168" t="s">
        <v>208</v>
      </c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26.25" x14ac:dyDescent="0.4">
      <c r="A101" s="168"/>
      <c r="B101" s="167"/>
      <c r="C101" s="167"/>
      <c r="D101" s="167"/>
      <c r="E101" s="167"/>
      <c r="F101" s="167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26.25" x14ac:dyDescent="0.4">
      <c r="A102" s="168"/>
      <c r="B102" s="167"/>
      <c r="C102" s="167"/>
      <c r="D102" s="167"/>
      <c r="E102" s="167"/>
      <c r="F102" s="167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ht="18.75" x14ac:dyDescent="0.3">
      <c r="A104" s="422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18.75" x14ac:dyDescent="0.3">
      <c r="A105" s="422"/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2" t="s">
        <v>133</v>
      </c>
      <c r="B107" s="462"/>
      <c r="C107" s="462"/>
      <c r="D107" s="462"/>
      <c r="E107" s="462"/>
      <c r="F107" s="462"/>
      <c r="G107" s="462"/>
      <c r="H107" s="462"/>
      <c r="I107" s="462"/>
      <c r="J107" s="462"/>
      <c r="K107" s="462"/>
      <c r="L107" s="462"/>
      <c r="M107" s="462"/>
      <c r="N107" s="462"/>
      <c r="O107" s="203"/>
      <c r="P107" s="203"/>
      <c r="Q107" s="203"/>
      <c r="R107" s="203"/>
      <c r="S107" s="203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7.5" customHeight="1" x14ac:dyDescent="0.4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6.25" x14ac:dyDescent="0.4">
      <c r="A109" s="463" t="s">
        <v>296</v>
      </c>
      <c r="B109" s="463"/>
      <c r="C109" s="463"/>
      <c r="D109" s="463"/>
      <c r="E109" s="463"/>
      <c r="F109" s="463"/>
      <c r="G109" s="463"/>
      <c r="H109" s="463"/>
      <c r="I109" s="463"/>
      <c r="J109" s="463"/>
      <c r="K109" s="463"/>
      <c r="L109" s="463"/>
      <c r="M109" s="463"/>
      <c r="N109" s="463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26.25" x14ac:dyDescent="0.4">
      <c r="A110" s="464" t="s">
        <v>211</v>
      </c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20.25" customHeight="1" thickBot="1" x14ac:dyDescent="0.45">
      <c r="A111" s="233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19.5" hidden="1" thickBot="1" x14ac:dyDescent="0.35">
      <c r="A112" s="423"/>
      <c r="B112" s="424"/>
      <c r="C112" s="42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thickBot="1" x14ac:dyDescent="0.3">
      <c r="A113" s="235" t="s">
        <v>1</v>
      </c>
      <c r="B113" s="236" t="s">
        <v>164</v>
      </c>
      <c r="C113" s="237" t="s">
        <v>165</v>
      </c>
      <c r="D113" s="237" t="s">
        <v>166</v>
      </c>
      <c r="E113" s="237" t="s">
        <v>167</v>
      </c>
      <c r="F113" s="237" t="s">
        <v>168</v>
      </c>
      <c r="G113" s="237" t="s">
        <v>169</v>
      </c>
      <c r="H113" s="237" t="s">
        <v>170</v>
      </c>
      <c r="I113" s="237" t="s">
        <v>171</v>
      </c>
      <c r="J113" s="237" t="s">
        <v>172</v>
      </c>
      <c r="K113" s="237" t="s">
        <v>173</v>
      </c>
      <c r="L113" s="237" t="s">
        <v>12</v>
      </c>
      <c r="M113" s="237" t="s">
        <v>13</v>
      </c>
      <c r="N113" s="238" t="s">
        <v>14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3" t="s">
        <v>174</v>
      </c>
      <c r="B114" s="414">
        <v>161648</v>
      </c>
      <c r="C114" s="415">
        <v>106976</v>
      </c>
      <c r="D114" s="415">
        <v>20308</v>
      </c>
      <c r="E114" s="415">
        <v>86861</v>
      </c>
      <c r="F114" s="415">
        <v>683761</v>
      </c>
      <c r="G114" s="415">
        <v>2891546</v>
      </c>
      <c r="H114" s="415">
        <v>1541745</v>
      </c>
      <c r="I114" s="415">
        <v>731350</v>
      </c>
      <c r="J114" s="416">
        <v>1116022</v>
      </c>
      <c r="K114" s="415">
        <v>1507853</v>
      </c>
      <c r="L114" s="415">
        <v>1104189</v>
      </c>
      <c r="M114" s="415">
        <v>518668</v>
      </c>
      <c r="N114" s="243">
        <f t="shared" ref="N114:N148" si="4">SUM(B114:M114)</f>
        <v>10470927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175</v>
      </c>
      <c r="B115" s="414">
        <v>53294</v>
      </c>
      <c r="C115" s="415">
        <v>28794</v>
      </c>
      <c r="D115" s="415">
        <v>52980</v>
      </c>
      <c r="E115" s="415">
        <v>92655</v>
      </c>
      <c r="F115" s="415">
        <v>36092</v>
      </c>
      <c r="G115" s="415">
        <v>49993</v>
      </c>
      <c r="H115" s="415">
        <v>57897</v>
      </c>
      <c r="I115" s="415">
        <v>78474</v>
      </c>
      <c r="J115" s="416">
        <v>64303</v>
      </c>
      <c r="K115" s="415">
        <v>58873</v>
      </c>
      <c r="L115" s="415">
        <v>44772</v>
      </c>
      <c r="M115" s="415">
        <v>49139</v>
      </c>
      <c r="N115" s="9">
        <f t="shared" si="4"/>
        <v>667266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176</v>
      </c>
      <c r="B116" s="414">
        <v>55353</v>
      </c>
      <c r="C116" s="415">
        <v>38899</v>
      </c>
      <c r="D116" s="415">
        <v>0</v>
      </c>
      <c r="E116" s="415">
        <v>86</v>
      </c>
      <c r="F116" s="415">
        <v>33</v>
      </c>
      <c r="G116" s="415">
        <v>860</v>
      </c>
      <c r="H116" s="415">
        <v>0</v>
      </c>
      <c r="I116" s="415">
        <v>10080</v>
      </c>
      <c r="J116" s="416">
        <v>1366</v>
      </c>
      <c r="K116" s="415">
        <v>2364</v>
      </c>
      <c r="L116" s="415">
        <v>2680</v>
      </c>
      <c r="M116" s="415">
        <v>1971</v>
      </c>
      <c r="N116" s="9">
        <f t="shared" si="4"/>
        <v>113692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298</v>
      </c>
      <c r="B117" s="414">
        <v>21053</v>
      </c>
      <c r="C117" s="415">
        <v>21182</v>
      </c>
      <c r="D117" s="415">
        <v>20979</v>
      </c>
      <c r="E117" s="415">
        <v>21151</v>
      </c>
      <c r="F117" s="415">
        <v>20936</v>
      </c>
      <c r="G117" s="415">
        <v>20850</v>
      </c>
      <c r="H117" s="415">
        <v>25176</v>
      </c>
      <c r="I117" s="415">
        <v>19533</v>
      </c>
      <c r="J117" s="416">
        <v>20891</v>
      </c>
      <c r="K117" s="415">
        <v>20644</v>
      </c>
      <c r="L117" s="415">
        <v>20033</v>
      </c>
      <c r="M117" s="415">
        <v>20079</v>
      </c>
      <c r="N117" s="9">
        <f t="shared" si="4"/>
        <v>252507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178</v>
      </c>
      <c r="B118" s="414">
        <v>2872</v>
      </c>
      <c r="C118" s="415">
        <v>1298</v>
      </c>
      <c r="D118" s="415">
        <v>2776</v>
      </c>
      <c r="E118" s="415">
        <v>3987</v>
      </c>
      <c r="F118" s="415">
        <v>7170</v>
      </c>
      <c r="G118" s="415">
        <v>8831</v>
      </c>
      <c r="H118" s="415">
        <v>9897</v>
      </c>
      <c r="I118" s="415">
        <v>9580</v>
      </c>
      <c r="J118" s="416">
        <v>4536</v>
      </c>
      <c r="K118" s="415">
        <v>2549</v>
      </c>
      <c r="L118" s="415">
        <v>12624</v>
      </c>
      <c r="M118" s="415">
        <v>9637</v>
      </c>
      <c r="N118" s="9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179</v>
      </c>
      <c r="B119" s="414">
        <v>9390</v>
      </c>
      <c r="C119" s="415">
        <v>226806</v>
      </c>
      <c r="D119" s="415">
        <v>67137</v>
      </c>
      <c r="E119" s="415">
        <v>30973</v>
      </c>
      <c r="F119" s="415">
        <v>28662</v>
      </c>
      <c r="G119" s="415">
        <v>14821</v>
      </c>
      <c r="H119" s="415">
        <v>33645</v>
      </c>
      <c r="I119" s="415">
        <v>56263</v>
      </c>
      <c r="J119" s="416">
        <v>9159</v>
      </c>
      <c r="K119" s="415">
        <v>16737</v>
      </c>
      <c r="L119" s="415">
        <v>29127</v>
      </c>
      <c r="M119" s="415">
        <v>29676</v>
      </c>
      <c r="N119" s="9">
        <f t="shared" si="4"/>
        <v>552396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180</v>
      </c>
      <c r="B120" s="414">
        <v>9327</v>
      </c>
      <c r="C120" s="415">
        <v>9120</v>
      </c>
      <c r="D120" s="415">
        <v>10795</v>
      </c>
      <c r="E120" s="415">
        <v>5817</v>
      </c>
      <c r="F120" s="415">
        <v>1947</v>
      </c>
      <c r="G120" s="415">
        <v>1673</v>
      </c>
      <c r="H120" s="415">
        <v>9396</v>
      </c>
      <c r="I120" s="415">
        <v>10825</v>
      </c>
      <c r="J120" s="416">
        <v>1012</v>
      </c>
      <c r="K120" s="415">
        <v>2262</v>
      </c>
      <c r="L120" s="415">
        <v>7232</v>
      </c>
      <c r="M120" s="415">
        <v>14581</v>
      </c>
      <c r="N120" s="9">
        <f t="shared" si="4"/>
        <v>83987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181</v>
      </c>
      <c r="B121" s="414">
        <v>1291</v>
      </c>
      <c r="C121" s="415">
        <v>2615</v>
      </c>
      <c r="D121" s="415">
        <v>491</v>
      </c>
      <c r="E121" s="415">
        <v>88</v>
      </c>
      <c r="F121" s="415">
        <v>282</v>
      </c>
      <c r="G121" s="415">
        <v>132</v>
      </c>
      <c r="H121" s="415">
        <v>653</v>
      </c>
      <c r="I121" s="415">
        <v>2239</v>
      </c>
      <c r="J121" s="416">
        <v>165</v>
      </c>
      <c r="K121" s="415">
        <v>897</v>
      </c>
      <c r="L121" s="415">
        <v>465</v>
      </c>
      <c r="M121" s="415">
        <v>1585</v>
      </c>
      <c r="N121" s="9">
        <f t="shared" si="4"/>
        <v>10903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182</v>
      </c>
      <c r="B122" s="414">
        <v>84941</v>
      </c>
      <c r="C122" s="415">
        <v>79631</v>
      </c>
      <c r="D122" s="415">
        <v>55977</v>
      </c>
      <c r="E122" s="415">
        <v>78157</v>
      </c>
      <c r="F122" s="415">
        <v>33230</v>
      </c>
      <c r="G122" s="415">
        <v>26881</v>
      </c>
      <c r="H122" s="415">
        <v>21042</v>
      </c>
      <c r="I122" s="415">
        <v>33028</v>
      </c>
      <c r="J122" s="416">
        <v>32596</v>
      </c>
      <c r="K122" s="415">
        <v>28760</v>
      </c>
      <c r="L122" s="415">
        <v>27686</v>
      </c>
      <c r="M122" s="415">
        <v>83423</v>
      </c>
      <c r="N122" s="9">
        <f t="shared" si="4"/>
        <v>585352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183</v>
      </c>
      <c r="B123" s="414">
        <v>61135</v>
      </c>
      <c r="C123" s="415">
        <v>55481</v>
      </c>
      <c r="D123" s="415">
        <v>61537</v>
      </c>
      <c r="E123" s="415">
        <v>110151</v>
      </c>
      <c r="F123" s="415">
        <v>76824</v>
      </c>
      <c r="G123" s="415">
        <v>55532</v>
      </c>
      <c r="H123" s="415">
        <v>61422</v>
      </c>
      <c r="I123" s="415">
        <v>50727</v>
      </c>
      <c r="J123" s="416">
        <v>47719</v>
      </c>
      <c r="K123" s="415">
        <v>52126</v>
      </c>
      <c r="L123" s="415">
        <v>44285</v>
      </c>
      <c r="M123" s="415">
        <v>36064</v>
      </c>
      <c r="N123" s="9">
        <f t="shared" si="4"/>
        <v>713003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184</v>
      </c>
      <c r="B124" s="414">
        <v>38405</v>
      </c>
      <c r="C124" s="415">
        <v>31020</v>
      </c>
      <c r="D124" s="415">
        <v>34906</v>
      </c>
      <c r="E124" s="415">
        <v>26512</v>
      </c>
      <c r="F124" s="415">
        <v>58124</v>
      </c>
      <c r="G124" s="415">
        <v>56846</v>
      </c>
      <c r="H124" s="415">
        <v>44542</v>
      </c>
      <c r="I124" s="415">
        <v>59249</v>
      </c>
      <c r="J124" s="416">
        <v>25867</v>
      </c>
      <c r="K124" s="415">
        <v>32120</v>
      </c>
      <c r="L124" s="415">
        <v>52836</v>
      </c>
      <c r="M124" s="415">
        <v>25923</v>
      </c>
      <c r="N124" s="9">
        <f t="shared" si="4"/>
        <v>486350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185</v>
      </c>
      <c r="B125" s="414">
        <v>165729</v>
      </c>
      <c r="C125" s="415">
        <v>101519</v>
      </c>
      <c r="D125" s="415">
        <v>51603</v>
      </c>
      <c r="E125" s="415">
        <v>64795</v>
      </c>
      <c r="F125" s="415">
        <v>194290</v>
      </c>
      <c r="G125" s="415">
        <v>74314</v>
      </c>
      <c r="H125" s="415">
        <v>33860</v>
      </c>
      <c r="I125" s="415">
        <v>12465</v>
      </c>
      <c r="J125" s="416">
        <v>55352</v>
      </c>
      <c r="K125" s="415">
        <v>150674</v>
      </c>
      <c r="L125" s="415">
        <v>74355</v>
      </c>
      <c r="M125" s="415">
        <v>92036</v>
      </c>
      <c r="N125" s="9">
        <f t="shared" si="4"/>
        <v>1070992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186</v>
      </c>
      <c r="B126" s="414">
        <v>91110</v>
      </c>
      <c r="C126" s="415">
        <v>67366</v>
      </c>
      <c r="D126" s="415">
        <v>113200</v>
      </c>
      <c r="E126" s="415">
        <v>122524</v>
      </c>
      <c r="F126" s="415">
        <v>75892</v>
      </c>
      <c r="G126" s="415">
        <v>87207</v>
      </c>
      <c r="H126" s="415">
        <v>94204</v>
      </c>
      <c r="I126" s="415">
        <v>112299</v>
      </c>
      <c r="J126" s="416">
        <v>97288</v>
      </c>
      <c r="K126" s="415">
        <v>144401</v>
      </c>
      <c r="L126" s="415">
        <v>103663</v>
      </c>
      <c r="M126" s="415">
        <v>200649</v>
      </c>
      <c r="N126" s="9">
        <f t="shared" si="4"/>
        <v>1309803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187</v>
      </c>
      <c r="B127" s="414">
        <v>274031</v>
      </c>
      <c r="C127" s="415">
        <v>253771</v>
      </c>
      <c r="D127" s="415">
        <v>194928</v>
      </c>
      <c r="E127" s="415">
        <v>206723</v>
      </c>
      <c r="F127" s="415">
        <v>193980</v>
      </c>
      <c r="G127" s="415">
        <v>225284</v>
      </c>
      <c r="H127" s="415">
        <v>217603</v>
      </c>
      <c r="I127" s="415">
        <v>196953</v>
      </c>
      <c r="J127" s="416">
        <v>198343</v>
      </c>
      <c r="K127" s="415">
        <v>206584</v>
      </c>
      <c r="L127" s="415">
        <v>274212</v>
      </c>
      <c r="M127" s="415">
        <v>208498</v>
      </c>
      <c r="N127" s="9">
        <f t="shared" si="4"/>
        <v>2650910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188</v>
      </c>
      <c r="B128" s="414">
        <v>75678</v>
      </c>
      <c r="C128" s="415">
        <v>68372</v>
      </c>
      <c r="D128" s="415">
        <v>48610</v>
      </c>
      <c r="E128" s="415">
        <v>78424</v>
      </c>
      <c r="F128" s="415">
        <v>66758</v>
      </c>
      <c r="G128" s="415">
        <v>72052</v>
      </c>
      <c r="H128" s="415">
        <v>47532</v>
      </c>
      <c r="I128" s="415">
        <v>47821</v>
      </c>
      <c r="J128" s="416">
        <v>32114</v>
      </c>
      <c r="K128" s="415">
        <v>29039</v>
      </c>
      <c r="L128" s="415">
        <v>31286</v>
      </c>
      <c r="M128" s="415">
        <v>35678</v>
      </c>
      <c r="N128" s="9">
        <f t="shared" si="4"/>
        <v>633364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189</v>
      </c>
      <c r="B129" s="414">
        <v>0</v>
      </c>
      <c r="C129" s="415">
        <v>20</v>
      </c>
      <c r="D129" s="415">
        <v>1596</v>
      </c>
      <c r="E129" s="415">
        <v>26016</v>
      </c>
      <c r="F129" s="415">
        <v>124658</v>
      </c>
      <c r="G129" s="415">
        <v>876</v>
      </c>
      <c r="H129" s="415">
        <v>12</v>
      </c>
      <c r="I129" s="415">
        <v>340</v>
      </c>
      <c r="J129" s="416">
        <v>0</v>
      </c>
      <c r="K129" s="415">
        <v>0</v>
      </c>
      <c r="L129" s="415">
        <v>189</v>
      </c>
      <c r="M129" s="415">
        <v>0</v>
      </c>
      <c r="N129" s="9">
        <f t="shared" si="4"/>
        <v>153707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190</v>
      </c>
      <c r="B130" s="414">
        <v>46635</v>
      </c>
      <c r="C130" s="415">
        <v>42631</v>
      </c>
      <c r="D130" s="415">
        <v>34627</v>
      </c>
      <c r="E130" s="415">
        <v>61429</v>
      </c>
      <c r="F130" s="415">
        <v>151432</v>
      </c>
      <c r="G130" s="415">
        <v>53250</v>
      </c>
      <c r="H130" s="415">
        <v>41651</v>
      </c>
      <c r="I130" s="415">
        <v>66965</v>
      </c>
      <c r="J130" s="416">
        <v>46355</v>
      </c>
      <c r="K130" s="415">
        <v>57824</v>
      </c>
      <c r="L130" s="415">
        <v>49948</v>
      </c>
      <c r="M130" s="415">
        <v>48245</v>
      </c>
      <c r="N130" s="9">
        <f t="shared" si="4"/>
        <v>700992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191</v>
      </c>
      <c r="B131" s="414">
        <v>22446</v>
      </c>
      <c r="C131" s="415">
        <v>32616</v>
      </c>
      <c r="D131" s="415">
        <v>38827</v>
      </c>
      <c r="E131" s="415">
        <v>51661</v>
      </c>
      <c r="F131" s="415">
        <v>41763</v>
      </c>
      <c r="G131" s="415">
        <v>37672</v>
      </c>
      <c r="H131" s="415">
        <v>40911</v>
      </c>
      <c r="I131" s="415">
        <v>25725</v>
      </c>
      <c r="J131" s="416">
        <v>20710</v>
      </c>
      <c r="K131" s="415">
        <v>24440</v>
      </c>
      <c r="L131" s="415">
        <v>23674</v>
      </c>
      <c r="M131" s="415">
        <v>23946</v>
      </c>
      <c r="N131" s="9">
        <f t="shared" si="4"/>
        <v>384391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192</v>
      </c>
      <c r="B132" s="414">
        <v>74087</v>
      </c>
      <c r="C132" s="415">
        <v>123554</v>
      </c>
      <c r="D132" s="415">
        <v>59115</v>
      </c>
      <c r="E132" s="415">
        <v>52543</v>
      </c>
      <c r="F132" s="415">
        <v>78878</v>
      </c>
      <c r="G132" s="415">
        <v>79376</v>
      </c>
      <c r="H132" s="415">
        <v>56456</v>
      </c>
      <c r="I132" s="415">
        <v>191864</v>
      </c>
      <c r="J132" s="416">
        <v>86635</v>
      </c>
      <c r="K132" s="415">
        <v>48101</v>
      </c>
      <c r="L132" s="415">
        <v>28984</v>
      </c>
      <c r="M132" s="415">
        <v>60720</v>
      </c>
      <c r="N132" s="9">
        <f t="shared" si="4"/>
        <v>940313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193</v>
      </c>
      <c r="B133" s="414">
        <v>19433</v>
      </c>
      <c r="C133" s="415">
        <v>20060</v>
      </c>
      <c r="D133" s="415">
        <v>17290</v>
      </c>
      <c r="E133" s="415">
        <v>21811</v>
      </c>
      <c r="F133" s="415">
        <v>36903</v>
      </c>
      <c r="G133" s="415">
        <v>16294</v>
      </c>
      <c r="H133" s="415">
        <v>14901</v>
      </c>
      <c r="I133" s="415">
        <v>11388</v>
      </c>
      <c r="J133" s="416">
        <v>9558</v>
      </c>
      <c r="K133" s="415">
        <v>16794</v>
      </c>
      <c r="L133" s="415">
        <v>14971</v>
      </c>
      <c r="M133" s="415">
        <v>14715</v>
      </c>
      <c r="N133" s="9">
        <f t="shared" si="4"/>
        <v>214118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213</v>
      </c>
      <c r="B134" s="414">
        <v>2609</v>
      </c>
      <c r="C134" s="415">
        <v>1197</v>
      </c>
      <c r="D134" s="415">
        <v>981</v>
      </c>
      <c r="E134" s="415">
        <v>1020</v>
      </c>
      <c r="F134" s="415">
        <v>4380</v>
      </c>
      <c r="G134" s="415">
        <v>2849</v>
      </c>
      <c r="H134" s="415">
        <v>462</v>
      </c>
      <c r="I134" s="415">
        <v>1993</v>
      </c>
      <c r="J134" s="416">
        <v>1567</v>
      </c>
      <c r="K134" s="415">
        <v>2616</v>
      </c>
      <c r="L134" s="415">
        <v>2178</v>
      </c>
      <c r="M134" s="415">
        <v>2333</v>
      </c>
      <c r="N134" s="9">
        <f t="shared" si="4"/>
        <v>24185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214</v>
      </c>
      <c r="B135" s="414">
        <v>8466</v>
      </c>
      <c r="C135" s="415">
        <v>2293</v>
      </c>
      <c r="D135" s="415">
        <v>7676</v>
      </c>
      <c r="E135" s="415">
        <v>7698</v>
      </c>
      <c r="F135" s="415">
        <v>5620</v>
      </c>
      <c r="G135" s="415">
        <v>5566</v>
      </c>
      <c r="H135" s="415">
        <v>3600</v>
      </c>
      <c r="I135" s="415">
        <v>4402</v>
      </c>
      <c r="J135" s="416">
        <v>2223</v>
      </c>
      <c r="K135" s="415">
        <v>4417</v>
      </c>
      <c r="L135" s="415">
        <v>6995</v>
      </c>
      <c r="M135" s="415">
        <v>5760</v>
      </c>
      <c r="N135" s="9">
        <f t="shared" si="4"/>
        <v>64716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196</v>
      </c>
      <c r="B136" s="414">
        <v>29873</v>
      </c>
      <c r="C136" s="415">
        <v>45431</v>
      </c>
      <c r="D136" s="415">
        <v>37621</v>
      </c>
      <c r="E136" s="415">
        <v>28678</v>
      </c>
      <c r="F136" s="415">
        <v>32193</v>
      </c>
      <c r="G136" s="415">
        <v>29323</v>
      </c>
      <c r="H136" s="415">
        <v>28843</v>
      </c>
      <c r="I136" s="415">
        <v>25245</v>
      </c>
      <c r="J136" s="416">
        <v>35470</v>
      </c>
      <c r="K136" s="415">
        <v>33533</v>
      </c>
      <c r="L136" s="415">
        <v>25643</v>
      </c>
      <c r="M136" s="415">
        <v>29878</v>
      </c>
      <c r="N136" s="9">
        <f t="shared" si="4"/>
        <v>381731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197</v>
      </c>
      <c r="B137" s="414">
        <v>1424205</v>
      </c>
      <c r="C137" s="415">
        <v>1022800</v>
      </c>
      <c r="D137" s="415">
        <v>420000</v>
      </c>
      <c r="E137" s="415">
        <v>166000</v>
      </c>
      <c r="F137" s="415">
        <v>0</v>
      </c>
      <c r="G137" s="415">
        <v>0</v>
      </c>
      <c r="H137" s="415">
        <v>0</v>
      </c>
      <c r="I137" s="415">
        <v>0</v>
      </c>
      <c r="J137" s="416">
        <v>0</v>
      </c>
      <c r="K137" s="415">
        <v>0</v>
      </c>
      <c r="L137" s="415">
        <v>0</v>
      </c>
      <c r="M137" s="415">
        <v>0</v>
      </c>
      <c r="N137" s="9">
        <f t="shared" si="4"/>
        <v>3033005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198</v>
      </c>
      <c r="B138" s="414">
        <v>75253</v>
      </c>
      <c r="C138" s="415">
        <v>47659</v>
      </c>
      <c r="D138" s="415">
        <v>24242</v>
      </c>
      <c r="E138" s="415">
        <v>16842</v>
      </c>
      <c r="F138" s="415">
        <v>32804</v>
      </c>
      <c r="G138" s="415">
        <v>43937</v>
      </c>
      <c r="H138" s="415">
        <v>26858</v>
      </c>
      <c r="I138" s="415">
        <v>58294</v>
      </c>
      <c r="J138" s="416">
        <v>24206</v>
      </c>
      <c r="K138" s="415">
        <v>27835</v>
      </c>
      <c r="L138" s="415">
        <v>35522</v>
      </c>
      <c r="M138" s="415">
        <v>45396</v>
      </c>
      <c r="N138" s="9">
        <f t="shared" si="4"/>
        <v>458848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199</v>
      </c>
      <c r="B139" s="414">
        <v>38757</v>
      </c>
      <c r="C139" s="415">
        <v>19797</v>
      </c>
      <c r="D139" s="415">
        <v>1529</v>
      </c>
      <c r="E139" s="415">
        <v>232</v>
      </c>
      <c r="F139" s="415">
        <v>4</v>
      </c>
      <c r="G139" s="415">
        <v>6704</v>
      </c>
      <c r="H139" s="415">
        <v>36235</v>
      </c>
      <c r="I139" s="415">
        <v>64395</v>
      </c>
      <c r="J139" s="416">
        <v>39532</v>
      </c>
      <c r="K139" s="415">
        <v>37414</v>
      </c>
      <c r="L139" s="415">
        <v>52875</v>
      </c>
      <c r="M139" s="415">
        <v>27780</v>
      </c>
      <c r="N139" s="9">
        <f t="shared" si="4"/>
        <v>325254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217</v>
      </c>
      <c r="B140" s="414">
        <v>12011</v>
      </c>
      <c r="C140" s="415">
        <v>8551</v>
      </c>
      <c r="D140" s="415">
        <v>10267</v>
      </c>
      <c r="E140" s="415">
        <v>11162</v>
      </c>
      <c r="F140" s="415">
        <v>12860</v>
      </c>
      <c r="G140" s="415">
        <v>3889</v>
      </c>
      <c r="H140" s="415">
        <v>14570</v>
      </c>
      <c r="I140" s="415">
        <v>9063</v>
      </c>
      <c r="J140" s="416">
        <v>6696</v>
      </c>
      <c r="K140" s="415">
        <v>9546</v>
      </c>
      <c r="L140" s="415">
        <v>3249</v>
      </c>
      <c r="M140" s="415">
        <v>6384</v>
      </c>
      <c r="N140" s="9">
        <f t="shared" si="4"/>
        <v>108248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289</v>
      </c>
      <c r="B141" s="414">
        <v>14983</v>
      </c>
      <c r="C141" s="415">
        <v>12628</v>
      </c>
      <c r="D141" s="415">
        <v>16676</v>
      </c>
      <c r="E141" s="415">
        <v>13557</v>
      </c>
      <c r="F141" s="415">
        <v>12650</v>
      </c>
      <c r="G141" s="415">
        <v>11084</v>
      </c>
      <c r="H141" s="415">
        <v>19957</v>
      </c>
      <c r="I141" s="415">
        <v>13526</v>
      </c>
      <c r="J141" s="416">
        <v>10591</v>
      </c>
      <c r="K141" s="415">
        <v>10455</v>
      </c>
      <c r="L141" s="415">
        <v>8917</v>
      </c>
      <c r="M141" s="415">
        <v>5582</v>
      </c>
      <c r="N141" s="9">
        <f t="shared" si="4"/>
        <v>150606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219</v>
      </c>
      <c r="B142" s="414">
        <v>10265</v>
      </c>
      <c r="C142" s="415">
        <v>4771</v>
      </c>
      <c r="D142" s="415">
        <v>6760</v>
      </c>
      <c r="E142" s="415">
        <v>5080</v>
      </c>
      <c r="F142" s="415">
        <v>4399</v>
      </c>
      <c r="G142" s="415">
        <v>1666</v>
      </c>
      <c r="H142" s="415">
        <v>1449</v>
      </c>
      <c r="I142" s="415">
        <v>817</v>
      </c>
      <c r="J142" s="416">
        <v>669</v>
      </c>
      <c r="K142" s="415">
        <v>1357</v>
      </c>
      <c r="L142" s="415">
        <v>802</v>
      </c>
      <c r="M142" s="415">
        <v>6216</v>
      </c>
      <c r="N142" s="9">
        <f t="shared" si="4"/>
        <v>44251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290</v>
      </c>
      <c r="B143" s="414">
        <v>67898</v>
      </c>
      <c r="C143" s="415">
        <v>47711</v>
      </c>
      <c r="D143" s="415">
        <v>30001</v>
      </c>
      <c r="E143" s="415">
        <v>20096</v>
      </c>
      <c r="F143" s="415">
        <v>15325</v>
      </c>
      <c r="G143" s="415">
        <v>17460</v>
      </c>
      <c r="H143" s="415">
        <v>9971</v>
      </c>
      <c r="I143" s="415">
        <v>13420</v>
      </c>
      <c r="J143" s="416">
        <v>23501</v>
      </c>
      <c r="K143" s="415">
        <v>31578</v>
      </c>
      <c r="L143" s="415">
        <v>45101</v>
      </c>
      <c r="M143" s="415">
        <v>57489</v>
      </c>
      <c r="N143" s="9">
        <f t="shared" si="4"/>
        <v>379551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221</v>
      </c>
      <c r="B144" s="414">
        <v>9083</v>
      </c>
      <c r="C144" s="415">
        <v>3463</v>
      </c>
      <c r="D144" s="415">
        <v>3911</v>
      </c>
      <c r="E144" s="415">
        <v>4337</v>
      </c>
      <c r="F144" s="415">
        <v>3585</v>
      </c>
      <c r="G144" s="415">
        <v>5568</v>
      </c>
      <c r="H144" s="415">
        <v>4084</v>
      </c>
      <c r="I144" s="415">
        <v>3070</v>
      </c>
      <c r="J144" s="416">
        <v>4287</v>
      </c>
      <c r="K144" s="415">
        <v>3002</v>
      </c>
      <c r="L144" s="415">
        <v>1793</v>
      </c>
      <c r="M144" s="415">
        <v>1692</v>
      </c>
      <c r="N144" s="9">
        <f t="shared" si="4"/>
        <v>47875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17" t="s">
        <v>222</v>
      </c>
      <c r="B145" s="414">
        <v>2836</v>
      </c>
      <c r="C145" s="415">
        <v>5816</v>
      </c>
      <c r="D145" s="415">
        <v>5397</v>
      </c>
      <c r="E145" s="415">
        <v>4329</v>
      </c>
      <c r="F145" s="415">
        <v>1698</v>
      </c>
      <c r="G145" s="415">
        <v>1074</v>
      </c>
      <c r="H145" s="415">
        <v>1146</v>
      </c>
      <c r="I145" s="415">
        <v>308</v>
      </c>
      <c r="J145" s="416">
        <v>493</v>
      </c>
      <c r="K145" s="415">
        <v>1552</v>
      </c>
      <c r="L145" s="415">
        <v>3021</v>
      </c>
      <c r="M145" s="415">
        <v>2585</v>
      </c>
      <c r="N145" s="9">
        <f t="shared" si="4"/>
        <v>30255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34.5" customHeight="1" x14ac:dyDescent="0.35">
      <c r="A146" s="417" t="s">
        <v>223</v>
      </c>
      <c r="B146" s="414">
        <v>1461836</v>
      </c>
      <c r="C146" s="415">
        <v>1496606</v>
      </c>
      <c r="D146" s="415">
        <v>1547694</v>
      </c>
      <c r="E146" s="415">
        <v>1494804</v>
      </c>
      <c r="F146" s="415">
        <v>1727612</v>
      </c>
      <c r="G146" s="415">
        <v>1744347</v>
      </c>
      <c r="H146" s="415">
        <v>2114026</v>
      </c>
      <c r="I146" s="415">
        <v>1754017</v>
      </c>
      <c r="J146" s="416">
        <v>1952420</v>
      </c>
      <c r="K146" s="415">
        <v>1685540</v>
      </c>
      <c r="L146" s="415">
        <v>1889129</v>
      </c>
      <c r="M146" s="415">
        <v>1662405</v>
      </c>
      <c r="N146" s="9">
        <f t="shared" si="4"/>
        <v>20530436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34.5" customHeight="1" x14ac:dyDescent="0.35">
      <c r="A147" s="417" t="s">
        <v>224</v>
      </c>
      <c r="B147" s="414">
        <v>82768</v>
      </c>
      <c r="C147" s="415">
        <v>97297</v>
      </c>
      <c r="D147" s="415">
        <v>82750</v>
      </c>
      <c r="E147" s="415">
        <v>104033</v>
      </c>
      <c r="F147" s="415">
        <v>96109</v>
      </c>
      <c r="G147" s="415">
        <v>117459</v>
      </c>
      <c r="H147" s="415">
        <v>131955</v>
      </c>
      <c r="I147" s="415">
        <v>107962</v>
      </c>
      <c r="J147" s="416">
        <v>106785</v>
      </c>
      <c r="K147" s="415">
        <v>96305</v>
      </c>
      <c r="L147" s="415">
        <v>98507</v>
      </c>
      <c r="M147" s="415">
        <v>85177</v>
      </c>
      <c r="N147" s="9">
        <f t="shared" si="4"/>
        <v>1207107</v>
      </c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34.5" customHeight="1" thickBot="1" x14ac:dyDescent="0.4">
      <c r="A148" s="425" t="s">
        <v>297</v>
      </c>
      <c r="B148" s="414">
        <v>0</v>
      </c>
      <c r="C148" s="415">
        <v>0</v>
      </c>
      <c r="D148" s="415">
        <v>0</v>
      </c>
      <c r="E148" s="415">
        <v>0</v>
      </c>
      <c r="F148" s="415">
        <v>0</v>
      </c>
      <c r="G148" s="415">
        <v>0</v>
      </c>
      <c r="H148" s="415">
        <v>0</v>
      </c>
      <c r="I148" s="415">
        <v>0</v>
      </c>
      <c r="J148" s="416">
        <v>0</v>
      </c>
      <c r="K148" s="415">
        <v>0</v>
      </c>
      <c r="L148" s="415">
        <v>0</v>
      </c>
      <c r="M148" s="415">
        <v>0</v>
      </c>
      <c r="N148" s="39">
        <f t="shared" si="4"/>
        <v>0</v>
      </c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11.25" customHeight="1" x14ac:dyDescent="0.4">
      <c r="A149" s="167"/>
      <c r="B149" s="167"/>
      <c r="C149" s="167"/>
      <c r="D149" s="167"/>
      <c r="E149" s="167"/>
      <c r="F149" s="167"/>
      <c r="G149" s="234"/>
      <c r="H149" s="234"/>
      <c r="I149" s="234"/>
      <c r="J149" s="234"/>
      <c r="K149" s="234"/>
      <c r="L149" s="234"/>
      <c r="M149" s="234"/>
      <c r="N149" s="426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18.75" customHeight="1" x14ac:dyDescent="0.4">
      <c r="A150" s="168" t="s">
        <v>208</v>
      </c>
      <c r="B150" s="167"/>
      <c r="C150" s="167"/>
      <c r="D150" s="167"/>
      <c r="E150" s="167"/>
      <c r="F150" s="167"/>
      <c r="G150" s="234"/>
      <c r="H150" s="234"/>
      <c r="I150" s="234"/>
      <c r="J150" s="234"/>
      <c r="K150" s="234"/>
      <c r="L150" s="234"/>
      <c r="M150" s="234"/>
      <c r="N150" s="23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67" t="s">
        <v>225</v>
      </c>
      <c r="B151" s="167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67" t="s">
        <v>226</v>
      </c>
      <c r="B152" s="167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ht="26.25" x14ac:dyDescent="0.4">
      <c r="A153" s="179"/>
      <c r="B153" s="179"/>
      <c r="C153" s="179"/>
      <c r="D153" s="179"/>
      <c r="E153" s="179"/>
      <c r="F153" s="179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ht="26.25" x14ac:dyDescent="0.4">
      <c r="A154" s="179"/>
      <c r="B154" s="179"/>
      <c r="C154" s="179"/>
      <c r="D154" s="179"/>
      <c r="E154" s="179"/>
      <c r="F154" s="179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ht="26.25" x14ac:dyDescent="0.4">
      <c r="A155" s="179"/>
      <c r="B155" s="179"/>
      <c r="C155" s="179"/>
      <c r="D155" s="179"/>
      <c r="E155" s="179"/>
      <c r="F155" s="179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  <row r="1299" spans="15:37" x14ac:dyDescent="0.25"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</row>
    <row r="1300" spans="15:37" x14ac:dyDescent="0.25"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</row>
    <row r="1301" spans="15:37" x14ac:dyDescent="0.25"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</row>
  </sheetData>
  <mergeCells count="9">
    <mergeCell ref="A107:N107"/>
    <mergeCell ref="A109:N109"/>
    <mergeCell ref="A110:N110"/>
    <mergeCell ref="A6:N6"/>
    <mergeCell ref="A8:N8"/>
    <mergeCell ref="A9:N9"/>
    <mergeCell ref="A56:N56"/>
    <mergeCell ref="A58:N58"/>
    <mergeCell ref="A59:N5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7EFC-8DD7-4F8D-A3C9-A9CA56C9EA4C}">
  <dimension ref="A1:AK1298"/>
  <sheetViews>
    <sheetView zoomScale="50" zoomScaleNormal="50" workbookViewId="0">
      <selection activeCell="G15" sqref="G1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291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7" t="s">
        <v>174</v>
      </c>
      <c r="B13" s="416">
        <v>94027</v>
      </c>
      <c r="C13" s="416">
        <v>422522</v>
      </c>
      <c r="D13" s="416">
        <v>380292</v>
      </c>
      <c r="E13" s="416">
        <v>146079</v>
      </c>
      <c r="F13" s="416">
        <v>50307</v>
      </c>
      <c r="G13" s="416">
        <v>200531</v>
      </c>
      <c r="H13" s="416">
        <v>423220</v>
      </c>
      <c r="I13" s="416">
        <v>264589</v>
      </c>
      <c r="J13" s="416">
        <v>82936</v>
      </c>
      <c r="K13" s="416">
        <v>68411</v>
      </c>
      <c r="L13" s="416">
        <v>14753</v>
      </c>
      <c r="M13" s="416">
        <v>120457</v>
      </c>
      <c r="N13" s="259">
        <f>SUM(B13:M13)</f>
        <v>2268124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8" t="s">
        <v>175</v>
      </c>
      <c r="B14" s="415">
        <v>19579</v>
      </c>
      <c r="C14" s="415">
        <v>29519</v>
      </c>
      <c r="D14" s="415">
        <v>25266</v>
      </c>
      <c r="E14" s="415">
        <v>69045</v>
      </c>
      <c r="F14" s="415">
        <v>91234</v>
      </c>
      <c r="G14" s="415">
        <v>72736</v>
      </c>
      <c r="H14" s="415">
        <v>43618</v>
      </c>
      <c r="I14" s="415">
        <v>43691</v>
      </c>
      <c r="J14" s="415">
        <v>46843</v>
      </c>
      <c r="K14" s="415">
        <v>35296</v>
      </c>
      <c r="L14" s="415">
        <v>32803</v>
      </c>
      <c r="M14" s="415">
        <v>26452</v>
      </c>
      <c r="N14" s="6">
        <f>SUM(B14:M14)</f>
        <v>536082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8" t="s">
        <v>176</v>
      </c>
      <c r="B15" s="415" t="s">
        <v>288</v>
      </c>
      <c r="C15" s="415">
        <v>450</v>
      </c>
      <c r="D15" s="415">
        <v>54</v>
      </c>
      <c r="E15" s="415">
        <v>4284</v>
      </c>
      <c r="F15" s="415">
        <v>5832</v>
      </c>
      <c r="G15" s="415">
        <v>6697</v>
      </c>
      <c r="H15" s="415">
        <v>4048</v>
      </c>
      <c r="I15" s="415">
        <v>3655</v>
      </c>
      <c r="J15" s="415">
        <v>15328</v>
      </c>
      <c r="K15" s="415">
        <v>20223</v>
      </c>
      <c r="L15" s="415">
        <v>2520</v>
      </c>
      <c r="M15" s="415">
        <v>750</v>
      </c>
      <c r="N15" s="6">
        <f t="shared" ref="N15:N46" si="0">SUM(B15:M15)</f>
        <v>63841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8" t="s">
        <v>177</v>
      </c>
      <c r="B16" s="415">
        <v>149</v>
      </c>
      <c r="C16" s="415">
        <v>94</v>
      </c>
      <c r="D16" s="415">
        <v>1944</v>
      </c>
      <c r="E16" s="415">
        <v>20</v>
      </c>
      <c r="F16" s="415">
        <v>175</v>
      </c>
      <c r="G16" s="415">
        <v>478</v>
      </c>
      <c r="H16" s="415">
        <v>50</v>
      </c>
      <c r="I16" s="415">
        <v>253</v>
      </c>
      <c r="J16" s="415">
        <v>355</v>
      </c>
      <c r="K16" s="415">
        <v>2100</v>
      </c>
      <c r="L16" s="415">
        <v>135</v>
      </c>
      <c r="M16" s="415">
        <v>27</v>
      </c>
      <c r="N16" s="6">
        <f t="shared" si="0"/>
        <v>5780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8" t="s">
        <v>178</v>
      </c>
      <c r="B17" s="415">
        <v>1453</v>
      </c>
      <c r="C17" s="415">
        <v>2230</v>
      </c>
      <c r="D17" s="415">
        <v>1841</v>
      </c>
      <c r="E17" s="415">
        <v>4227</v>
      </c>
      <c r="F17" s="415">
        <v>8055</v>
      </c>
      <c r="G17" s="415">
        <v>2392</v>
      </c>
      <c r="H17" s="415">
        <v>585</v>
      </c>
      <c r="I17" s="415">
        <v>4766</v>
      </c>
      <c r="J17" s="415">
        <v>7423</v>
      </c>
      <c r="K17" s="415">
        <v>3936</v>
      </c>
      <c r="L17" s="415">
        <v>877</v>
      </c>
      <c r="M17" s="415">
        <v>874</v>
      </c>
      <c r="N17" s="6">
        <f t="shared" si="0"/>
        <v>38659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8" t="s">
        <v>179</v>
      </c>
      <c r="B18" s="415">
        <v>34768</v>
      </c>
      <c r="C18" s="415">
        <v>17652</v>
      </c>
      <c r="D18" s="415">
        <v>4784</v>
      </c>
      <c r="E18" s="415">
        <v>29148</v>
      </c>
      <c r="F18" s="415">
        <v>42205</v>
      </c>
      <c r="G18" s="415">
        <v>4021</v>
      </c>
      <c r="H18" s="415">
        <v>5337</v>
      </c>
      <c r="I18" s="415">
        <v>17485</v>
      </c>
      <c r="J18" s="415">
        <v>32969</v>
      </c>
      <c r="K18" s="415">
        <v>16464</v>
      </c>
      <c r="L18" s="415">
        <v>7315</v>
      </c>
      <c r="M18" s="415">
        <v>107828</v>
      </c>
      <c r="N18" s="6">
        <f t="shared" si="0"/>
        <v>319976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8" t="s">
        <v>180</v>
      </c>
      <c r="B19" s="415">
        <v>8982</v>
      </c>
      <c r="C19" s="415">
        <v>2914</v>
      </c>
      <c r="D19" s="415">
        <v>2114</v>
      </c>
      <c r="E19" s="415">
        <v>25228</v>
      </c>
      <c r="F19" s="415">
        <v>30878</v>
      </c>
      <c r="G19" s="415">
        <v>2223</v>
      </c>
      <c r="H19" s="415">
        <v>1019</v>
      </c>
      <c r="I19" s="415">
        <v>5218</v>
      </c>
      <c r="J19" s="415">
        <v>22484</v>
      </c>
      <c r="K19" s="415">
        <v>21823</v>
      </c>
      <c r="L19" s="415">
        <v>2311</v>
      </c>
      <c r="M19" s="415">
        <v>25964</v>
      </c>
      <c r="N19" s="6">
        <f t="shared" si="0"/>
        <v>151158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8" t="s">
        <v>181</v>
      </c>
      <c r="B20" s="415">
        <v>783</v>
      </c>
      <c r="C20" s="415">
        <v>502</v>
      </c>
      <c r="D20" s="415">
        <v>484</v>
      </c>
      <c r="E20" s="415">
        <v>1913</v>
      </c>
      <c r="F20" s="415">
        <v>4130</v>
      </c>
      <c r="G20" s="415">
        <v>154</v>
      </c>
      <c r="H20" s="415">
        <v>127</v>
      </c>
      <c r="I20" s="415">
        <v>255</v>
      </c>
      <c r="J20" s="415">
        <v>1884</v>
      </c>
      <c r="K20" s="415">
        <v>7703</v>
      </c>
      <c r="L20" s="415">
        <v>84</v>
      </c>
      <c r="M20" s="415">
        <v>1149</v>
      </c>
      <c r="N20" s="6">
        <f t="shared" si="0"/>
        <v>19168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8" t="s">
        <v>182</v>
      </c>
      <c r="B21" s="415">
        <v>11612</v>
      </c>
      <c r="C21" s="415">
        <v>18026</v>
      </c>
      <c r="D21" s="415">
        <v>11765</v>
      </c>
      <c r="E21" s="415">
        <v>43777</v>
      </c>
      <c r="F21" s="415">
        <v>70635</v>
      </c>
      <c r="G21" s="415">
        <v>44842</v>
      </c>
      <c r="H21" s="415">
        <v>23074</v>
      </c>
      <c r="I21" s="415">
        <v>11124</v>
      </c>
      <c r="J21" s="415">
        <v>8921</v>
      </c>
      <c r="K21" s="415">
        <v>4143</v>
      </c>
      <c r="L21" s="415">
        <v>2098</v>
      </c>
      <c r="M21" s="415">
        <v>5303</v>
      </c>
      <c r="N21" s="6">
        <f t="shared" si="0"/>
        <v>255320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8" t="s">
        <v>183</v>
      </c>
      <c r="B22" s="415">
        <v>6668</v>
      </c>
      <c r="C22" s="415">
        <v>8140</v>
      </c>
      <c r="D22" s="415">
        <v>3408</v>
      </c>
      <c r="E22" s="415">
        <v>4447</v>
      </c>
      <c r="F22" s="415">
        <v>7084</v>
      </c>
      <c r="G22" s="415">
        <v>8378</v>
      </c>
      <c r="H22" s="415">
        <v>6627</v>
      </c>
      <c r="I22" s="415">
        <v>4691</v>
      </c>
      <c r="J22" s="415">
        <v>6249</v>
      </c>
      <c r="K22" s="415">
        <v>7081</v>
      </c>
      <c r="L22" s="415">
        <v>7186</v>
      </c>
      <c r="M22" s="415">
        <v>4380</v>
      </c>
      <c r="N22" s="6">
        <f t="shared" si="0"/>
        <v>74339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8" t="s">
        <v>184</v>
      </c>
      <c r="B23" s="415">
        <v>3656</v>
      </c>
      <c r="C23" s="415">
        <v>3720</v>
      </c>
      <c r="D23" s="415">
        <v>3658</v>
      </c>
      <c r="E23" s="415">
        <v>3600</v>
      </c>
      <c r="F23" s="415">
        <v>4425</v>
      </c>
      <c r="G23" s="415">
        <v>2694</v>
      </c>
      <c r="H23" s="415">
        <v>1870</v>
      </c>
      <c r="I23" s="415">
        <v>1826</v>
      </c>
      <c r="J23" s="415">
        <v>1390</v>
      </c>
      <c r="K23" s="415">
        <v>9213</v>
      </c>
      <c r="L23" s="415">
        <v>2576</v>
      </c>
      <c r="M23" s="415">
        <v>4139</v>
      </c>
      <c r="N23" s="6">
        <f t="shared" si="0"/>
        <v>42767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8" t="s">
        <v>185</v>
      </c>
      <c r="B24" s="415">
        <v>5288</v>
      </c>
      <c r="C24" s="415">
        <v>3416</v>
      </c>
      <c r="D24" s="415">
        <v>2736</v>
      </c>
      <c r="E24" s="415">
        <v>3875</v>
      </c>
      <c r="F24" s="415">
        <v>5384</v>
      </c>
      <c r="G24" s="415">
        <v>2627</v>
      </c>
      <c r="H24" s="415">
        <v>4531</v>
      </c>
      <c r="I24" s="415">
        <v>2637</v>
      </c>
      <c r="J24" s="415">
        <v>3416</v>
      </c>
      <c r="K24" s="415">
        <v>1487</v>
      </c>
      <c r="L24" s="415">
        <v>2246</v>
      </c>
      <c r="M24" s="415">
        <v>2357</v>
      </c>
      <c r="N24" s="6">
        <f t="shared" si="0"/>
        <v>40000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8" t="s">
        <v>186</v>
      </c>
      <c r="B25" s="415">
        <v>9034</v>
      </c>
      <c r="C25" s="415">
        <v>13297</v>
      </c>
      <c r="D25" s="415">
        <v>6945</v>
      </c>
      <c r="E25" s="415">
        <v>6587</v>
      </c>
      <c r="F25" s="415">
        <v>8136</v>
      </c>
      <c r="G25" s="415">
        <v>6485</v>
      </c>
      <c r="H25" s="415">
        <v>6385</v>
      </c>
      <c r="I25" s="415">
        <v>6923</v>
      </c>
      <c r="J25" s="415">
        <v>6090</v>
      </c>
      <c r="K25" s="415">
        <v>6979</v>
      </c>
      <c r="L25" s="415">
        <v>5801</v>
      </c>
      <c r="M25" s="415">
        <v>4904</v>
      </c>
      <c r="N25" s="6">
        <f t="shared" si="0"/>
        <v>87566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8" t="s">
        <v>187</v>
      </c>
      <c r="B26" s="415">
        <v>22055</v>
      </c>
      <c r="C26" s="415">
        <v>27967</v>
      </c>
      <c r="D26" s="415">
        <v>18167</v>
      </c>
      <c r="E26" s="415">
        <v>20365</v>
      </c>
      <c r="F26" s="415">
        <v>32791</v>
      </c>
      <c r="G26" s="415">
        <v>21143</v>
      </c>
      <c r="H26" s="415">
        <v>18685</v>
      </c>
      <c r="I26" s="415">
        <v>15424</v>
      </c>
      <c r="J26" s="415">
        <v>18643</v>
      </c>
      <c r="K26" s="415">
        <v>17741</v>
      </c>
      <c r="L26" s="415">
        <v>12600</v>
      </c>
      <c r="M26" s="415">
        <v>8966</v>
      </c>
      <c r="N26" s="6">
        <f t="shared" si="0"/>
        <v>234547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8" t="s">
        <v>188</v>
      </c>
      <c r="B27" s="415">
        <v>2870</v>
      </c>
      <c r="C27" s="415">
        <v>3238</v>
      </c>
      <c r="D27" s="415">
        <v>3851</v>
      </c>
      <c r="E27" s="415">
        <v>3814</v>
      </c>
      <c r="F27" s="415">
        <v>3321</v>
      </c>
      <c r="G27" s="415">
        <v>3492</v>
      </c>
      <c r="H27" s="415">
        <v>2527</v>
      </c>
      <c r="I27" s="415">
        <v>1720</v>
      </c>
      <c r="J27" s="415">
        <v>1736</v>
      </c>
      <c r="K27" s="415">
        <v>3315</v>
      </c>
      <c r="L27" s="415">
        <v>3460</v>
      </c>
      <c r="M27" s="415">
        <v>2896</v>
      </c>
      <c r="N27" s="6">
        <f t="shared" si="0"/>
        <v>36240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8" t="s">
        <v>189</v>
      </c>
      <c r="B28" s="415">
        <v>301</v>
      </c>
      <c r="C28" s="415">
        <v>65</v>
      </c>
      <c r="D28" s="415">
        <v>2</v>
      </c>
      <c r="E28" s="415" t="s">
        <v>288</v>
      </c>
      <c r="F28" s="415" t="s">
        <v>288</v>
      </c>
      <c r="G28" s="415" t="s">
        <v>288</v>
      </c>
      <c r="H28" s="415" t="s">
        <v>288</v>
      </c>
      <c r="I28" s="415" t="s">
        <v>288</v>
      </c>
      <c r="J28" s="415" t="s">
        <v>287</v>
      </c>
      <c r="K28" s="415">
        <v>424</v>
      </c>
      <c r="L28" s="415">
        <v>1087</v>
      </c>
      <c r="M28" s="415">
        <v>3199</v>
      </c>
      <c r="N28" s="6">
        <f t="shared" si="0"/>
        <v>5078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8" t="s">
        <v>190</v>
      </c>
      <c r="B29" s="415">
        <v>5777</v>
      </c>
      <c r="C29" s="415">
        <v>8428</v>
      </c>
      <c r="D29" s="415">
        <v>2582</v>
      </c>
      <c r="E29" s="415">
        <v>4816</v>
      </c>
      <c r="F29" s="415">
        <v>7307</v>
      </c>
      <c r="G29" s="415">
        <v>5991</v>
      </c>
      <c r="H29" s="415">
        <v>4404</v>
      </c>
      <c r="I29" s="415">
        <v>4018</v>
      </c>
      <c r="J29" s="415">
        <v>5170</v>
      </c>
      <c r="K29" s="415">
        <v>6551</v>
      </c>
      <c r="L29" s="415">
        <v>4128</v>
      </c>
      <c r="M29" s="415">
        <v>2916</v>
      </c>
      <c r="N29" s="6">
        <f t="shared" si="0"/>
        <v>62088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8" t="s">
        <v>191</v>
      </c>
      <c r="B30" s="415">
        <v>977</v>
      </c>
      <c r="C30" s="415">
        <v>1337</v>
      </c>
      <c r="D30" s="415">
        <v>1150</v>
      </c>
      <c r="E30" s="415">
        <v>1711</v>
      </c>
      <c r="F30" s="415">
        <v>1624</v>
      </c>
      <c r="G30" s="415">
        <v>1190</v>
      </c>
      <c r="H30" s="415">
        <v>976</v>
      </c>
      <c r="I30" s="415">
        <v>722</v>
      </c>
      <c r="J30" s="415">
        <v>618</v>
      </c>
      <c r="K30" s="415">
        <v>1745</v>
      </c>
      <c r="L30" s="415">
        <v>1941</v>
      </c>
      <c r="M30" s="415">
        <v>1915</v>
      </c>
      <c r="N30" s="6">
        <f t="shared" si="0"/>
        <v>15906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8" t="s">
        <v>192</v>
      </c>
      <c r="B31" s="415">
        <v>5690</v>
      </c>
      <c r="C31" s="415">
        <v>3170</v>
      </c>
      <c r="D31" s="415">
        <v>2409</v>
      </c>
      <c r="E31" s="415">
        <v>9277</v>
      </c>
      <c r="F31" s="415">
        <v>1275</v>
      </c>
      <c r="G31" s="415">
        <v>1775</v>
      </c>
      <c r="H31" s="415">
        <v>1436</v>
      </c>
      <c r="I31" s="415">
        <v>3062</v>
      </c>
      <c r="J31" s="415">
        <v>4004</v>
      </c>
      <c r="K31" s="415">
        <v>3080</v>
      </c>
      <c r="L31" s="415">
        <v>2077</v>
      </c>
      <c r="M31" s="415">
        <v>5720</v>
      </c>
      <c r="N31" s="6">
        <f t="shared" si="0"/>
        <v>42975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8" t="s">
        <v>193</v>
      </c>
      <c r="B32" s="415">
        <v>1495</v>
      </c>
      <c r="C32" s="415">
        <v>2649</v>
      </c>
      <c r="D32" s="415">
        <v>1008</v>
      </c>
      <c r="E32" s="415">
        <v>977</v>
      </c>
      <c r="F32" s="415">
        <v>927</v>
      </c>
      <c r="G32" s="415">
        <v>824</v>
      </c>
      <c r="H32" s="415">
        <v>501</v>
      </c>
      <c r="I32" s="415">
        <v>361</v>
      </c>
      <c r="J32" s="415">
        <v>461</v>
      </c>
      <c r="K32" s="415">
        <v>576</v>
      </c>
      <c r="L32" s="415">
        <v>956</v>
      </c>
      <c r="M32" s="415">
        <v>926</v>
      </c>
      <c r="N32" s="6">
        <f t="shared" si="0"/>
        <v>11661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8" t="s">
        <v>194</v>
      </c>
      <c r="B33" s="415">
        <v>1614</v>
      </c>
      <c r="C33" s="415">
        <v>1098</v>
      </c>
      <c r="D33" s="415">
        <v>619</v>
      </c>
      <c r="E33" s="415">
        <v>720</v>
      </c>
      <c r="F33" s="415">
        <v>903</v>
      </c>
      <c r="G33" s="415">
        <v>907</v>
      </c>
      <c r="H33" s="415">
        <v>925</v>
      </c>
      <c r="I33" s="415">
        <v>936</v>
      </c>
      <c r="J33" s="415">
        <v>1179</v>
      </c>
      <c r="K33" s="415">
        <v>806</v>
      </c>
      <c r="L33" s="415">
        <v>668</v>
      </c>
      <c r="M33" s="415">
        <v>825</v>
      </c>
      <c r="N33" s="6">
        <f t="shared" si="0"/>
        <v>11200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8" t="s">
        <v>195</v>
      </c>
      <c r="B34" s="415">
        <v>115</v>
      </c>
      <c r="C34" s="415">
        <v>1042</v>
      </c>
      <c r="D34" s="415">
        <v>472</v>
      </c>
      <c r="E34" s="415">
        <v>498</v>
      </c>
      <c r="F34" s="415">
        <v>142</v>
      </c>
      <c r="G34" s="415">
        <v>33</v>
      </c>
      <c r="H34" s="415">
        <v>112</v>
      </c>
      <c r="I34" s="415">
        <v>343</v>
      </c>
      <c r="J34" s="415">
        <v>160</v>
      </c>
      <c r="K34" s="415" t="s">
        <v>288</v>
      </c>
      <c r="L34" s="415">
        <v>44</v>
      </c>
      <c r="M34" s="415">
        <v>14</v>
      </c>
      <c r="N34" s="6">
        <f t="shared" si="0"/>
        <v>2975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8" t="s">
        <v>196</v>
      </c>
      <c r="B35" s="415">
        <v>754</v>
      </c>
      <c r="C35" s="415">
        <v>1042</v>
      </c>
      <c r="D35" s="415">
        <v>1084</v>
      </c>
      <c r="E35" s="415">
        <v>806</v>
      </c>
      <c r="F35" s="415">
        <v>797</v>
      </c>
      <c r="G35" s="415">
        <v>771</v>
      </c>
      <c r="H35" s="415">
        <v>765</v>
      </c>
      <c r="I35" s="415">
        <v>992</v>
      </c>
      <c r="J35" s="415">
        <v>778</v>
      </c>
      <c r="K35" s="415">
        <v>484</v>
      </c>
      <c r="L35" s="415">
        <v>919</v>
      </c>
      <c r="M35" s="415">
        <v>776</v>
      </c>
      <c r="N35" s="6">
        <f t="shared" si="0"/>
        <v>9968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8" t="s">
        <v>197</v>
      </c>
      <c r="B36" s="415" t="s">
        <v>288</v>
      </c>
      <c r="C36" s="415" t="s">
        <v>288</v>
      </c>
      <c r="D36" s="415" t="s">
        <v>288</v>
      </c>
      <c r="E36" s="415" t="s">
        <v>288</v>
      </c>
      <c r="F36" s="415" t="s">
        <v>288</v>
      </c>
      <c r="G36" s="415" t="s">
        <v>288</v>
      </c>
      <c r="H36" s="415" t="s">
        <v>288</v>
      </c>
      <c r="I36" s="415" t="s">
        <v>288</v>
      </c>
      <c r="J36" s="415" t="s">
        <v>287</v>
      </c>
      <c r="K36" s="415" t="s">
        <v>288</v>
      </c>
      <c r="L36" s="415" t="s">
        <v>288</v>
      </c>
      <c r="M36" s="415" t="s">
        <v>288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8" t="s">
        <v>198</v>
      </c>
      <c r="B37" s="415">
        <v>814</v>
      </c>
      <c r="C37" s="415">
        <v>1168</v>
      </c>
      <c r="D37" s="415">
        <v>923</v>
      </c>
      <c r="E37" s="415">
        <v>1076</v>
      </c>
      <c r="F37" s="415">
        <v>1737</v>
      </c>
      <c r="G37" s="415">
        <v>1478</v>
      </c>
      <c r="H37" s="415">
        <v>1595</v>
      </c>
      <c r="I37" s="415">
        <v>1168</v>
      </c>
      <c r="J37" s="415">
        <v>1404</v>
      </c>
      <c r="K37" s="415">
        <v>950</v>
      </c>
      <c r="L37" s="415">
        <v>861</v>
      </c>
      <c r="M37" s="415">
        <v>368</v>
      </c>
      <c r="N37" s="6">
        <f t="shared" si="0"/>
        <v>13542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8" t="s">
        <v>199</v>
      </c>
      <c r="B38" s="415">
        <v>722</v>
      </c>
      <c r="C38" s="415">
        <v>1764</v>
      </c>
      <c r="D38" s="415">
        <v>2732</v>
      </c>
      <c r="E38" s="415">
        <v>7084</v>
      </c>
      <c r="F38" s="415">
        <v>4959</v>
      </c>
      <c r="G38" s="415">
        <v>3599</v>
      </c>
      <c r="H38" s="415">
        <v>4365</v>
      </c>
      <c r="I38" s="415">
        <v>6304</v>
      </c>
      <c r="J38" s="415">
        <v>5432</v>
      </c>
      <c r="K38" s="415">
        <v>8222</v>
      </c>
      <c r="L38" s="415">
        <v>2423</v>
      </c>
      <c r="M38" s="415">
        <v>1712</v>
      </c>
      <c r="N38" s="6">
        <f t="shared" si="0"/>
        <v>49318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8" t="s">
        <v>200</v>
      </c>
      <c r="B39" s="415">
        <v>165</v>
      </c>
      <c r="C39" s="415">
        <v>663</v>
      </c>
      <c r="D39" s="415">
        <v>384</v>
      </c>
      <c r="E39" s="415">
        <v>916</v>
      </c>
      <c r="F39" s="415">
        <v>917</v>
      </c>
      <c r="G39" s="415">
        <v>1213</v>
      </c>
      <c r="H39" s="415">
        <v>989</v>
      </c>
      <c r="I39" s="415">
        <v>1516</v>
      </c>
      <c r="J39" s="415">
        <v>2149</v>
      </c>
      <c r="K39" s="415">
        <v>1708</v>
      </c>
      <c r="L39" s="415">
        <v>1315</v>
      </c>
      <c r="M39" s="415">
        <v>610</v>
      </c>
      <c r="N39" s="6">
        <f t="shared" si="0"/>
        <v>12545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8" t="s">
        <v>201</v>
      </c>
      <c r="B40" s="415">
        <v>1712</v>
      </c>
      <c r="C40" s="415">
        <v>2072</v>
      </c>
      <c r="D40" s="415">
        <v>1440</v>
      </c>
      <c r="E40" s="415">
        <v>1913</v>
      </c>
      <c r="F40" s="415">
        <v>1860</v>
      </c>
      <c r="G40" s="415">
        <v>1920</v>
      </c>
      <c r="H40" s="415">
        <v>1290</v>
      </c>
      <c r="I40" s="415">
        <v>2219</v>
      </c>
      <c r="J40" s="415">
        <v>1593</v>
      </c>
      <c r="K40" s="415">
        <v>1525</v>
      </c>
      <c r="L40" s="415">
        <v>1248</v>
      </c>
      <c r="M40" s="415">
        <v>1651</v>
      </c>
      <c r="N40" s="6">
        <f t="shared" si="0"/>
        <v>20443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8" t="s">
        <v>202</v>
      </c>
      <c r="B41" s="415">
        <v>7388</v>
      </c>
      <c r="C41" s="415">
        <v>5318</v>
      </c>
      <c r="D41" s="415">
        <v>5008</v>
      </c>
      <c r="E41" s="415">
        <v>1479</v>
      </c>
      <c r="F41" s="415">
        <v>1203</v>
      </c>
      <c r="G41" s="415">
        <v>976</v>
      </c>
      <c r="H41" s="415">
        <v>544</v>
      </c>
      <c r="I41" s="415">
        <v>455</v>
      </c>
      <c r="J41" s="415">
        <v>853</v>
      </c>
      <c r="K41" s="415">
        <v>1103</v>
      </c>
      <c r="L41" s="415">
        <v>1171</v>
      </c>
      <c r="M41" s="415">
        <v>3987</v>
      </c>
      <c r="N41" s="6">
        <f t="shared" si="0"/>
        <v>29485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8" t="s">
        <v>203</v>
      </c>
      <c r="B42" s="415">
        <v>1037</v>
      </c>
      <c r="C42" s="415">
        <v>903</v>
      </c>
      <c r="D42" s="415">
        <v>44</v>
      </c>
      <c r="E42" s="415">
        <v>100</v>
      </c>
      <c r="F42" s="415">
        <v>191</v>
      </c>
      <c r="G42" s="415">
        <v>393</v>
      </c>
      <c r="H42" s="415">
        <v>657</v>
      </c>
      <c r="I42" s="415">
        <v>1844</v>
      </c>
      <c r="J42" s="415">
        <v>1126</v>
      </c>
      <c r="K42" s="415">
        <v>2359</v>
      </c>
      <c r="L42" s="415">
        <v>234</v>
      </c>
      <c r="M42" s="415">
        <v>304</v>
      </c>
      <c r="N42" s="6">
        <f t="shared" si="0"/>
        <v>9192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8" t="s">
        <v>204</v>
      </c>
      <c r="B43" s="415">
        <v>1385</v>
      </c>
      <c r="C43" s="415">
        <v>2455</v>
      </c>
      <c r="D43" s="415">
        <v>2056</v>
      </c>
      <c r="E43" s="415">
        <v>1604</v>
      </c>
      <c r="F43" s="415">
        <v>1305</v>
      </c>
      <c r="G43" s="415">
        <v>863</v>
      </c>
      <c r="H43" s="415">
        <v>524</v>
      </c>
      <c r="I43" s="415">
        <v>1044</v>
      </c>
      <c r="J43" s="415">
        <v>983</v>
      </c>
      <c r="K43" s="415">
        <v>1377</v>
      </c>
      <c r="L43" s="415">
        <v>952</v>
      </c>
      <c r="M43" s="415">
        <v>4304</v>
      </c>
      <c r="N43" s="6">
        <f t="shared" si="0"/>
        <v>18852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8" t="s">
        <v>205</v>
      </c>
      <c r="B44" s="415">
        <v>5</v>
      </c>
      <c r="C44" s="415">
        <v>10</v>
      </c>
      <c r="D44" s="415">
        <v>5</v>
      </c>
      <c r="E44" s="415" t="s">
        <v>288</v>
      </c>
      <c r="F44" s="415" t="s">
        <v>288</v>
      </c>
      <c r="G44" s="415" t="s">
        <v>288</v>
      </c>
      <c r="H44" s="415" t="s">
        <v>288</v>
      </c>
      <c r="I44" s="415">
        <v>16</v>
      </c>
      <c r="J44" s="415" t="s">
        <v>287</v>
      </c>
      <c r="K44" s="415">
        <v>327</v>
      </c>
      <c r="L44" s="415">
        <v>110</v>
      </c>
      <c r="M44" s="415">
        <v>45</v>
      </c>
      <c r="N44" s="6">
        <f t="shared" si="0"/>
        <v>518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8" t="s">
        <v>206</v>
      </c>
      <c r="B45" s="415">
        <v>2106</v>
      </c>
      <c r="C45" s="415">
        <v>3986</v>
      </c>
      <c r="D45" s="415">
        <v>2352</v>
      </c>
      <c r="E45" s="415">
        <v>1926</v>
      </c>
      <c r="F45" s="415">
        <v>4113</v>
      </c>
      <c r="G45" s="415">
        <v>3349</v>
      </c>
      <c r="H45" s="415">
        <v>2840</v>
      </c>
      <c r="I45" s="415">
        <v>3666</v>
      </c>
      <c r="J45" s="415">
        <v>2715</v>
      </c>
      <c r="K45" s="415">
        <v>1855</v>
      </c>
      <c r="L45" s="415">
        <v>3929</v>
      </c>
      <c r="M45" s="415">
        <v>3666</v>
      </c>
      <c r="N45" s="6">
        <f t="shared" si="0"/>
        <v>36503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8" t="s">
        <v>207</v>
      </c>
      <c r="B46" s="415">
        <v>12706</v>
      </c>
      <c r="C46" s="415">
        <v>15039</v>
      </c>
      <c r="D46" s="415">
        <v>10821</v>
      </c>
      <c r="E46" s="415">
        <v>9166</v>
      </c>
      <c r="F46" s="415">
        <v>10513</v>
      </c>
      <c r="G46" s="415">
        <v>8586</v>
      </c>
      <c r="H46" s="415">
        <v>11423</v>
      </c>
      <c r="I46" s="415">
        <v>10171</v>
      </c>
      <c r="J46" s="429">
        <v>9682</v>
      </c>
      <c r="K46" s="415">
        <v>17069</v>
      </c>
      <c r="L46" s="415">
        <v>11862</v>
      </c>
      <c r="M46" s="415">
        <v>10246</v>
      </c>
      <c r="N46" s="6">
        <f t="shared" si="0"/>
        <v>137284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265687</v>
      </c>
      <c r="C47" s="253">
        <f t="shared" ref="C47:M47" si="1">SUM(C13:C46)</f>
        <v>605896</v>
      </c>
      <c r="D47" s="253">
        <f t="shared" si="1"/>
        <v>502400</v>
      </c>
      <c r="E47" s="253">
        <f t="shared" si="1"/>
        <v>410478</v>
      </c>
      <c r="F47" s="253">
        <f t="shared" si="1"/>
        <v>404365</v>
      </c>
      <c r="G47" s="253">
        <f t="shared" si="1"/>
        <v>412761</v>
      </c>
      <c r="H47" s="253">
        <f t="shared" si="1"/>
        <v>575049</v>
      </c>
      <c r="I47" s="253">
        <f t="shared" si="1"/>
        <v>423094</v>
      </c>
      <c r="J47" s="254">
        <f t="shared" si="1"/>
        <v>294974</v>
      </c>
      <c r="K47" s="253">
        <f t="shared" si="1"/>
        <v>276076</v>
      </c>
      <c r="L47" s="253">
        <f t="shared" si="1"/>
        <v>132690</v>
      </c>
      <c r="M47" s="253">
        <f t="shared" si="1"/>
        <v>359630</v>
      </c>
      <c r="N47" s="255">
        <f>SUM(N13:N46)</f>
        <v>4663100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9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292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20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0" t="s">
        <v>174</v>
      </c>
      <c r="B62" s="415">
        <v>92808</v>
      </c>
      <c r="C62" s="415">
        <v>29624</v>
      </c>
      <c r="D62" s="415">
        <v>3688</v>
      </c>
      <c r="E62" s="415">
        <v>3927</v>
      </c>
      <c r="F62" s="415">
        <v>29543</v>
      </c>
      <c r="G62" s="415">
        <v>208015</v>
      </c>
      <c r="H62" s="415">
        <v>441634</v>
      </c>
      <c r="I62" s="415">
        <v>283002</v>
      </c>
      <c r="J62" s="415">
        <v>98132</v>
      </c>
      <c r="K62" s="415">
        <v>272251</v>
      </c>
      <c r="L62" s="415">
        <v>388668</v>
      </c>
      <c r="M62" s="415">
        <v>233636</v>
      </c>
      <c r="N62" s="243">
        <f t="shared" ref="N62:N95" si="2">SUM(B62:M62)</f>
        <v>2084928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28" t="s">
        <v>175</v>
      </c>
      <c r="B63" s="415">
        <v>26798</v>
      </c>
      <c r="C63" s="415">
        <v>27861</v>
      </c>
      <c r="D63" s="415">
        <v>27128</v>
      </c>
      <c r="E63" s="415">
        <v>36498</v>
      </c>
      <c r="F63" s="415">
        <v>44160</v>
      </c>
      <c r="G63" s="415">
        <v>29643</v>
      </c>
      <c r="H63" s="415">
        <v>34139</v>
      </c>
      <c r="I63" s="415">
        <v>61576</v>
      </c>
      <c r="J63" s="415">
        <v>50019</v>
      </c>
      <c r="K63" s="415">
        <v>52355</v>
      </c>
      <c r="L63" s="415">
        <v>35768</v>
      </c>
      <c r="M63" s="415">
        <v>67455</v>
      </c>
      <c r="N63" s="9">
        <f t="shared" si="2"/>
        <v>493400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28" t="s">
        <v>176</v>
      </c>
      <c r="B64" s="415">
        <v>5476</v>
      </c>
      <c r="C64" s="415">
        <v>6873</v>
      </c>
      <c r="D64" s="415">
        <v>1040</v>
      </c>
      <c r="E64" s="415" t="s">
        <v>288</v>
      </c>
      <c r="F64" s="415">
        <v>788</v>
      </c>
      <c r="G64" s="415" t="s">
        <v>288</v>
      </c>
      <c r="H64" s="415">
        <v>168</v>
      </c>
      <c r="I64" s="415">
        <v>3903</v>
      </c>
      <c r="J64" s="415">
        <v>3638</v>
      </c>
      <c r="K64" s="415">
        <v>2853</v>
      </c>
      <c r="L64" s="415">
        <v>2932</v>
      </c>
      <c r="M64" s="415">
        <v>2197</v>
      </c>
      <c r="N64" s="9">
        <f t="shared" si="2"/>
        <v>29868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28" t="s">
        <v>177</v>
      </c>
      <c r="B65" s="415">
        <v>146878</v>
      </c>
      <c r="C65" s="415">
        <v>153749</v>
      </c>
      <c r="D65" s="415">
        <v>153226</v>
      </c>
      <c r="E65" s="415">
        <v>152485</v>
      </c>
      <c r="F65" s="415">
        <v>152610</v>
      </c>
      <c r="G65" s="415">
        <v>152550</v>
      </c>
      <c r="H65" s="415">
        <v>152395</v>
      </c>
      <c r="I65" s="415">
        <v>152278</v>
      </c>
      <c r="J65" s="415">
        <v>153506</v>
      </c>
      <c r="K65" s="415">
        <v>153180</v>
      </c>
      <c r="L65" s="415">
        <v>153513</v>
      </c>
      <c r="M65" s="415">
        <v>153284</v>
      </c>
      <c r="N65" s="9">
        <f t="shared" si="2"/>
        <v>1829654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28" t="s">
        <v>178</v>
      </c>
      <c r="B66" s="415">
        <v>2487</v>
      </c>
      <c r="C66" s="415">
        <v>854</v>
      </c>
      <c r="D66" s="415">
        <v>935</v>
      </c>
      <c r="E66" s="415">
        <v>1455</v>
      </c>
      <c r="F66" s="415">
        <v>1431</v>
      </c>
      <c r="G66" s="415">
        <v>1426</v>
      </c>
      <c r="H66" s="415">
        <v>6419</v>
      </c>
      <c r="I66" s="415">
        <v>5586</v>
      </c>
      <c r="J66" s="415">
        <v>1799</v>
      </c>
      <c r="K66" s="415">
        <v>1074</v>
      </c>
      <c r="L66" s="415">
        <v>4915</v>
      </c>
      <c r="M66" s="415">
        <v>8335</v>
      </c>
      <c r="N66" s="9">
        <f t="shared" si="2"/>
        <v>36716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28" t="s">
        <v>179</v>
      </c>
      <c r="B67" s="415">
        <v>12346</v>
      </c>
      <c r="C67" s="415">
        <v>174715</v>
      </c>
      <c r="D67" s="415">
        <v>74123</v>
      </c>
      <c r="E67" s="415">
        <v>34829</v>
      </c>
      <c r="F67" s="415">
        <v>13006</v>
      </c>
      <c r="G67" s="415">
        <v>9043</v>
      </c>
      <c r="H67" s="415">
        <v>28693</v>
      </c>
      <c r="I67" s="415">
        <v>30195</v>
      </c>
      <c r="J67" s="415">
        <v>16142</v>
      </c>
      <c r="K67" s="415">
        <v>11417</v>
      </c>
      <c r="L67" s="415">
        <v>15514</v>
      </c>
      <c r="M67" s="415">
        <v>27113</v>
      </c>
      <c r="N67" s="9">
        <f t="shared" si="2"/>
        <v>447136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28" t="s">
        <v>180</v>
      </c>
      <c r="B68" s="415">
        <v>5284</v>
      </c>
      <c r="C68" s="415">
        <v>16856</v>
      </c>
      <c r="D68" s="415">
        <v>10256</v>
      </c>
      <c r="E68" s="415">
        <v>5356</v>
      </c>
      <c r="F68" s="415">
        <v>1997</v>
      </c>
      <c r="G68" s="415">
        <v>7829</v>
      </c>
      <c r="H68" s="415">
        <v>19155</v>
      </c>
      <c r="I68" s="415">
        <v>14450</v>
      </c>
      <c r="J68" s="415">
        <v>4302</v>
      </c>
      <c r="K68" s="415">
        <v>1880</v>
      </c>
      <c r="L68" s="415">
        <v>8468</v>
      </c>
      <c r="M68" s="415">
        <v>31963</v>
      </c>
      <c r="N68" s="9">
        <f t="shared" si="2"/>
        <v>127796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28" t="s">
        <v>181</v>
      </c>
      <c r="B69" s="415">
        <v>281</v>
      </c>
      <c r="C69" s="415">
        <v>689</v>
      </c>
      <c r="D69" s="415">
        <v>507</v>
      </c>
      <c r="E69" s="415">
        <v>551</v>
      </c>
      <c r="F69" s="415">
        <v>203</v>
      </c>
      <c r="G69" s="415">
        <v>379</v>
      </c>
      <c r="H69" s="415">
        <v>2008</v>
      </c>
      <c r="I69" s="415">
        <v>3747</v>
      </c>
      <c r="J69" s="415">
        <v>896</v>
      </c>
      <c r="K69" s="415">
        <v>159</v>
      </c>
      <c r="L69" s="415">
        <v>314</v>
      </c>
      <c r="M69" s="415">
        <v>4332</v>
      </c>
      <c r="N69" s="9">
        <f t="shared" si="2"/>
        <v>14066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28" t="s">
        <v>182</v>
      </c>
      <c r="B70" s="415">
        <v>112356</v>
      </c>
      <c r="C70" s="415">
        <v>65031</v>
      </c>
      <c r="D70" s="415">
        <v>50455</v>
      </c>
      <c r="E70" s="415">
        <v>47224</v>
      </c>
      <c r="F70" s="415">
        <v>19467</v>
      </c>
      <c r="G70" s="415">
        <v>14492</v>
      </c>
      <c r="H70" s="415">
        <v>18871</v>
      </c>
      <c r="I70" s="415">
        <v>20332</v>
      </c>
      <c r="J70" s="415">
        <v>17903</v>
      </c>
      <c r="K70" s="415">
        <v>14040</v>
      </c>
      <c r="L70" s="415">
        <v>15090</v>
      </c>
      <c r="M70" s="415">
        <v>55612</v>
      </c>
      <c r="N70" s="9">
        <f t="shared" si="2"/>
        <v>450873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28" t="s">
        <v>183</v>
      </c>
      <c r="B71" s="415">
        <v>7695</v>
      </c>
      <c r="C71" s="415">
        <v>8322</v>
      </c>
      <c r="D71" s="415">
        <v>8240</v>
      </c>
      <c r="E71" s="415">
        <v>7027</v>
      </c>
      <c r="F71" s="415">
        <v>6410</v>
      </c>
      <c r="G71" s="415">
        <v>6631</v>
      </c>
      <c r="H71" s="415">
        <v>7095</v>
      </c>
      <c r="I71" s="415">
        <v>6197</v>
      </c>
      <c r="J71" s="415">
        <v>6208</v>
      </c>
      <c r="K71" s="415">
        <v>5792</v>
      </c>
      <c r="L71" s="415">
        <v>7646</v>
      </c>
      <c r="M71" s="415">
        <v>5719</v>
      </c>
      <c r="N71" s="9">
        <f t="shared" si="2"/>
        <v>82982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28" t="s">
        <v>184</v>
      </c>
      <c r="B72" s="415">
        <v>5876</v>
      </c>
      <c r="C72" s="415">
        <v>6785</v>
      </c>
      <c r="D72" s="415">
        <v>4104</v>
      </c>
      <c r="E72" s="415">
        <v>4494</v>
      </c>
      <c r="F72" s="415">
        <v>4113</v>
      </c>
      <c r="G72" s="415">
        <v>3349</v>
      </c>
      <c r="H72" s="415">
        <v>4861</v>
      </c>
      <c r="I72" s="415">
        <v>3156</v>
      </c>
      <c r="J72" s="415">
        <v>3760</v>
      </c>
      <c r="K72" s="415">
        <v>5170</v>
      </c>
      <c r="L72" s="415">
        <v>5902</v>
      </c>
      <c r="M72" s="415">
        <v>4997</v>
      </c>
      <c r="N72" s="9">
        <f t="shared" si="2"/>
        <v>56567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28" t="s">
        <v>185</v>
      </c>
      <c r="B73" s="415">
        <v>4724</v>
      </c>
      <c r="C73" s="415">
        <v>3570</v>
      </c>
      <c r="D73" s="415">
        <v>2367</v>
      </c>
      <c r="E73" s="415">
        <v>3282</v>
      </c>
      <c r="F73" s="415">
        <v>3235</v>
      </c>
      <c r="G73" s="415">
        <v>3074</v>
      </c>
      <c r="H73" s="415">
        <v>4033</v>
      </c>
      <c r="I73" s="415">
        <v>2783</v>
      </c>
      <c r="J73" s="415">
        <v>6443</v>
      </c>
      <c r="K73" s="415">
        <v>4933</v>
      </c>
      <c r="L73" s="415">
        <v>2222</v>
      </c>
      <c r="M73" s="415">
        <v>2003</v>
      </c>
      <c r="N73" s="9">
        <f t="shared" si="2"/>
        <v>42669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28" t="s">
        <v>186</v>
      </c>
      <c r="B74" s="415">
        <v>8615</v>
      </c>
      <c r="C74" s="415">
        <v>14335</v>
      </c>
      <c r="D74" s="415">
        <v>11429</v>
      </c>
      <c r="E74" s="415">
        <v>11288</v>
      </c>
      <c r="F74" s="415">
        <v>8475</v>
      </c>
      <c r="G74" s="415">
        <v>6817</v>
      </c>
      <c r="H74" s="415">
        <v>7195</v>
      </c>
      <c r="I74" s="415">
        <v>8936</v>
      </c>
      <c r="J74" s="415">
        <v>7307</v>
      </c>
      <c r="K74" s="415">
        <v>10832</v>
      </c>
      <c r="L74" s="415">
        <v>7210</v>
      </c>
      <c r="M74" s="415">
        <v>10816</v>
      </c>
      <c r="N74" s="9">
        <f t="shared" si="2"/>
        <v>113255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28" t="s">
        <v>187</v>
      </c>
      <c r="B75" s="415">
        <v>26276</v>
      </c>
      <c r="C75" s="415">
        <v>28814</v>
      </c>
      <c r="D75" s="415">
        <v>19530</v>
      </c>
      <c r="E75" s="415">
        <v>25732</v>
      </c>
      <c r="F75" s="415">
        <v>21460</v>
      </c>
      <c r="G75" s="415">
        <v>22716</v>
      </c>
      <c r="H75" s="415">
        <v>19271</v>
      </c>
      <c r="I75" s="415">
        <v>18679</v>
      </c>
      <c r="J75" s="415">
        <v>19893</v>
      </c>
      <c r="K75" s="415">
        <v>18006</v>
      </c>
      <c r="L75" s="415">
        <v>22577</v>
      </c>
      <c r="M75" s="415">
        <v>25893</v>
      </c>
      <c r="N75" s="9">
        <f t="shared" si="2"/>
        <v>268847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28" t="s">
        <v>188</v>
      </c>
      <c r="B76" s="415">
        <v>5582</v>
      </c>
      <c r="C76" s="415">
        <v>7511</v>
      </c>
      <c r="D76" s="415">
        <v>7110</v>
      </c>
      <c r="E76" s="415">
        <v>8618</v>
      </c>
      <c r="F76" s="415">
        <v>8594</v>
      </c>
      <c r="G76" s="415">
        <v>9050</v>
      </c>
      <c r="H76" s="415">
        <v>9432</v>
      </c>
      <c r="I76" s="415">
        <v>8469</v>
      </c>
      <c r="J76" s="415">
        <v>7646</v>
      </c>
      <c r="K76" s="415">
        <v>7413</v>
      </c>
      <c r="L76" s="415">
        <v>7693</v>
      </c>
      <c r="M76" s="415">
        <v>5790</v>
      </c>
      <c r="N76" s="9">
        <f t="shared" si="2"/>
        <v>92908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28" t="s">
        <v>189</v>
      </c>
      <c r="B77" s="415">
        <v>8</v>
      </c>
      <c r="C77" s="415" t="s">
        <v>288</v>
      </c>
      <c r="D77" s="415">
        <v>136</v>
      </c>
      <c r="E77" s="415">
        <v>1433</v>
      </c>
      <c r="F77" s="415">
        <v>12089</v>
      </c>
      <c r="G77" s="415">
        <v>256</v>
      </c>
      <c r="H77" s="415">
        <v>70</v>
      </c>
      <c r="I77" s="415">
        <v>70</v>
      </c>
      <c r="J77" s="415">
        <v>1</v>
      </c>
      <c r="K77" s="415" t="s">
        <v>288</v>
      </c>
      <c r="L77" s="415" t="s">
        <v>288</v>
      </c>
      <c r="M77" s="415" t="s">
        <v>288</v>
      </c>
      <c r="N77" s="9">
        <f t="shared" si="2"/>
        <v>14063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28" t="s">
        <v>190</v>
      </c>
      <c r="B78" s="415">
        <v>9767</v>
      </c>
      <c r="C78" s="415">
        <v>9109</v>
      </c>
      <c r="D78" s="415">
        <v>8926</v>
      </c>
      <c r="E78" s="415">
        <v>9061</v>
      </c>
      <c r="F78" s="415">
        <v>10930</v>
      </c>
      <c r="G78" s="415">
        <v>8965</v>
      </c>
      <c r="H78" s="415">
        <v>8462</v>
      </c>
      <c r="I78" s="415">
        <v>13850</v>
      </c>
      <c r="J78" s="415">
        <v>11844</v>
      </c>
      <c r="K78" s="415">
        <v>11710</v>
      </c>
      <c r="L78" s="415">
        <v>10835</v>
      </c>
      <c r="M78" s="415">
        <v>9246</v>
      </c>
      <c r="N78" s="9">
        <f t="shared" si="2"/>
        <v>122705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28" t="s">
        <v>191</v>
      </c>
      <c r="B79" s="415">
        <v>2582</v>
      </c>
      <c r="C79" s="415">
        <v>2949</v>
      </c>
      <c r="D79" s="415">
        <v>3327</v>
      </c>
      <c r="E79" s="415">
        <v>3901</v>
      </c>
      <c r="F79" s="415">
        <v>4011</v>
      </c>
      <c r="G79" s="415">
        <v>3822</v>
      </c>
      <c r="H79" s="415">
        <v>4295</v>
      </c>
      <c r="I79" s="415">
        <v>4504</v>
      </c>
      <c r="J79" s="415">
        <v>4509</v>
      </c>
      <c r="K79" s="415">
        <v>3274</v>
      </c>
      <c r="L79" s="415">
        <v>3171</v>
      </c>
      <c r="M79" s="415">
        <v>3504</v>
      </c>
      <c r="N79" s="9">
        <f t="shared" si="2"/>
        <v>43849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28" t="s">
        <v>192</v>
      </c>
      <c r="B80" s="415">
        <v>3555</v>
      </c>
      <c r="C80" s="415">
        <v>3692</v>
      </c>
      <c r="D80" s="415">
        <v>3427</v>
      </c>
      <c r="E80" s="415">
        <v>7571</v>
      </c>
      <c r="F80" s="415">
        <v>5091</v>
      </c>
      <c r="G80" s="415">
        <v>2661</v>
      </c>
      <c r="H80" s="415">
        <v>8321</v>
      </c>
      <c r="I80" s="415">
        <v>4055</v>
      </c>
      <c r="J80" s="415">
        <v>2783</v>
      </c>
      <c r="K80" s="415">
        <v>1221</v>
      </c>
      <c r="L80" s="415">
        <v>1748</v>
      </c>
      <c r="M80" s="415">
        <v>5136</v>
      </c>
      <c r="N80" s="9">
        <f t="shared" si="2"/>
        <v>49261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28" t="s">
        <v>193</v>
      </c>
      <c r="B81" s="415">
        <v>1489</v>
      </c>
      <c r="C81" s="415">
        <v>1593</v>
      </c>
      <c r="D81" s="415">
        <v>1795</v>
      </c>
      <c r="E81" s="415">
        <v>1564</v>
      </c>
      <c r="F81" s="415">
        <v>2072</v>
      </c>
      <c r="G81" s="415">
        <v>1367</v>
      </c>
      <c r="H81" s="415">
        <v>1564</v>
      </c>
      <c r="I81" s="415">
        <v>1274</v>
      </c>
      <c r="J81" s="415">
        <v>661</v>
      </c>
      <c r="K81" s="415">
        <v>827</v>
      </c>
      <c r="L81" s="415">
        <v>772</v>
      </c>
      <c r="M81" s="415">
        <v>938</v>
      </c>
      <c r="N81" s="9">
        <f t="shared" si="2"/>
        <v>15916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28" t="s">
        <v>194</v>
      </c>
      <c r="B82" s="415">
        <v>1813</v>
      </c>
      <c r="C82" s="415">
        <v>1267</v>
      </c>
      <c r="D82" s="415">
        <v>1013</v>
      </c>
      <c r="E82" s="415">
        <v>1683</v>
      </c>
      <c r="F82" s="415">
        <v>830</v>
      </c>
      <c r="G82" s="415">
        <v>929</v>
      </c>
      <c r="H82" s="415">
        <v>705</v>
      </c>
      <c r="I82" s="415">
        <v>1116</v>
      </c>
      <c r="J82" s="415">
        <v>915</v>
      </c>
      <c r="K82" s="415">
        <v>1150</v>
      </c>
      <c r="L82" s="415">
        <v>840</v>
      </c>
      <c r="M82" s="415">
        <v>1068</v>
      </c>
      <c r="N82" s="9">
        <f t="shared" si="2"/>
        <v>13329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28" t="s">
        <v>195</v>
      </c>
      <c r="B83" s="415">
        <v>4164</v>
      </c>
      <c r="C83" s="415">
        <v>4034</v>
      </c>
      <c r="D83" s="415">
        <v>4072</v>
      </c>
      <c r="E83" s="415">
        <v>4153</v>
      </c>
      <c r="F83" s="415">
        <v>4100</v>
      </c>
      <c r="G83" s="415">
        <v>4885</v>
      </c>
      <c r="H83" s="415">
        <v>3880</v>
      </c>
      <c r="I83" s="415">
        <v>3797</v>
      </c>
      <c r="J83" s="415">
        <v>3612</v>
      </c>
      <c r="K83" s="415">
        <v>1486</v>
      </c>
      <c r="L83" s="415">
        <v>988</v>
      </c>
      <c r="M83" s="415">
        <v>1654</v>
      </c>
      <c r="N83" s="9">
        <f t="shared" si="2"/>
        <v>40825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27" t="s">
        <v>196</v>
      </c>
      <c r="B84" s="415">
        <v>2069</v>
      </c>
      <c r="C84" s="415">
        <v>2251</v>
      </c>
      <c r="D84" s="415">
        <v>2146</v>
      </c>
      <c r="E84" s="415">
        <v>1827</v>
      </c>
      <c r="F84" s="415">
        <v>1939</v>
      </c>
      <c r="G84" s="415">
        <v>1874</v>
      </c>
      <c r="H84" s="415">
        <v>2370</v>
      </c>
      <c r="I84" s="415">
        <v>2193</v>
      </c>
      <c r="J84" s="415">
        <v>2113</v>
      </c>
      <c r="K84" s="415">
        <v>2177</v>
      </c>
      <c r="L84" s="415">
        <v>1645</v>
      </c>
      <c r="M84" s="415">
        <v>1356</v>
      </c>
      <c r="N84" s="9">
        <f t="shared" si="2"/>
        <v>23960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28" t="s">
        <v>197</v>
      </c>
      <c r="B85" s="415">
        <v>21329</v>
      </c>
      <c r="C85" s="415">
        <v>31396</v>
      </c>
      <c r="D85" s="415">
        <v>16170</v>
      </c>
      <c r="E85" s="415">
        <v>3055</v>
      </c>
      <c r="F85" s="415" t="s">
        <v>288</v>
      </c>
      <c r="G85" s="415" t="s">
        <v>288</v>
      </c>
      <c r="H85" s="415" t="s">
        <v>288</v>
      </c>
      <c r="I85" s="415" t="s">
        <v>288</v>
      </c>
      <c r="J85" s="415" t="s">
        <v>287</v>
      </c>
      <c r="K85" s="415" t="s">
        <v>288</v>
      </c>
      <c r="L85" s="415" t="s">
        <v>288</v>
      </c>
      <c r="M85" s="415" t="s">
        <v>288</v>
      </c>
      <c r="N85" s="9">
        <f t="shared" si="2"/>
        <v>71950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28" t="s">
        <v>198</v>
      </c>
      <c r="B86" s="415">
        <v>2221</v>
      </c>
      <c r="C86" s="415">
        <v>1225</v>
      </c>
      <c r="D86" s="415">
        <v>981</v>
      </c>
      <c r="E86" s="415">
        <v>853</v>
      </c>
      <c r="F86" s="415">
        <v>846</v>
      </c>
      <c r="G86" s="415">
        <v>1359</v>
      </c>
      <c r="H86" s="415">
        <v>1006</v>
      </c>
      <c r="I86" s="415">
        <v>1671</v>
      </c>
      <c r="J86" s="415">
        <v>1045</v>
      </c>
      <c r="K86" s="415">
        <v>1062</v>
      </c>
      <c r="L86" s="415">
        <v>1615</v>
      </c>
      <c r="M86" s="415">
        <v>792</v>
      </c>
      <c r="N86" s="9">
        <f t="shared" si="2"/>
        <v>14676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28" t="s">
        <v>199</v>
      </c>
      <c r="B87" s="415">
        <v>20640</v>
      </c>
      <c r="C87" s="415">
        <v>14858</v>
      </c>
      <c r="D87" s="415">
        <v>4295</v>
      </c>
      <c r="E87" s="415">
        <v>3306</v>
      </c>
      <c r="F87" s="415">
        <v>3066</v>
      </c>
      <c r="G87" s="415">
        <v>11819</v>
      </c>
      <c r="H87" s="415">
        <v>16334</v>
      </c>
      <c r="I87" s="415">
        <v>26834</v>
      </c>
      <c r="J87" s="415">
        <v>61929</v>
      </c>
      <c r="K87" s="415">
        <v>62704</v>
      </c>
      <c r="L87" s="415">
        <v>47771</v>
      </c>
      <c r="M87" s="415">
        <v>40229</v>
      </c>
      <c r="N87" s="9">
        <f t="shared" si="2"/>
        <v>313785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28" t="s">
        <v>200</v>
      </c>
      <c r="B88" s="415">
        <v>5964</v>
      </c>
      <c r="C88" s="415">
        <v>14708</v>
      </c>
      <c r="D88" s="415">
        <v>7453</v>
      </c>
      <c r="E88" s="415">
        <v>13872</v>
      </c>
      <c r="F88" s="415">
        <v>7987</v>
      </c>
      <c r="G88" s="415">
        <v>12209</v>
      </c>
      <c r="H88" s="415">
        <v>10017</v>
      </c>
      <c r="I88" s="415">
        <v>14015</v>
      </c>
      <c r="J88" s="415">
        <v>12634</v>
      </c>
      <c r="K88" s="415">
        <v>13894</v>
      </c>
      <c r="L88" s="415">
        <v>15217</v>
      </c>
      <c r="M88" s="415">
        <v>7949</v>
      </c>
      <c r="N88" s="9">
        <f t="shared" si="2"/>
        <v>135919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28" t="s">
        <v>286</v>
      </c>
      <c r="B89" s="415">
        <v>10376</v>
      </c>
      <c r="C89" s="415">
        <v>11338</v>
      </c>
      <c r="D89" s="415">
        <v>7644</v>
      </c>
      <c r="E89" s="415">
        <v>6504</v>
      </c>
      <c r="F89" s="415">
        <v>6586</v>
      </c>
      <c r="G89" s="415">
        <v>5965</v>
      </c>
      <c r="H89" s="415">
        <v>8209</v>
      </c>
      <c r="I89" s="415">
        <v>5250</v>
      </c>
      <c r="J89" s="415">
        <v>5518</v>
      </c>
      <c r="K89" s="415">
        <v>4721</v>
      </c>
      <c r="L89" s="415">
        <v>6367</v>
      </c>
      <c r="M89" s="415">
        <v>7400</v>
      </c>
      <c r="N89" s="9">
        <f t="shared" si="2"/>
        <v>85878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28" t="s">
        <v>202</v>
      </c>
      <c r="B90" s="415">
        <v>10520</v>
      </c>
      <c r="C90" s="415">
        <v>6787</v>
      </c>
      <c r="D90" s="415">
        <v>8043</v>
      </c>
      <c r="E90" s="415">
        <v>5185</v>
      </c>
      <c r="F90" s="415">
        <v>4580</v>
      </c>
      <c r="G90" s="415">
        <v>1726</v>
      </c>
      <c r="H90" s="415">
        <v>1662</v>
      </c>
      <c r="I90" s="415">
        <v>878</v>
      </c>
      <c r="J90" s="415">
        <v>750</v>
      </c>
      <c r="K90" s="415">
        <v>1248</v>
      </c>
      <c r="L90" s="415">
        <v>913</v>
      </c>
      <c r="M90" s="415">
        <v>546</v>
      </c>
      <c r="N90" s="9">
        <f t="shared" si="2"/>
        <v>42838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28" t="s">
        <v>203</v>
      </c>
      <c r="B91" s="415">
        <v>57366</v>
      </c>
      <c r="C91" s="415">
        <v>47803</v>
      </c>
      <c r="D91" s="415">
        <v>36856</v>
      </c>
      <c r="E91" s="415">
        <v>29282</v>
      </c>
      <c r="F91" s="415">
        <v>31963</v>
      </c>
      <c r="G91" s="415">
        <v>28122</v>
      </c>
      <c r="H91" s="415">
        <v>15702</v>
      </c>
      <c r="I91" s="415">
        <v>18136</v>
      </c>
      <c r="J91" s="415">
        <v>28706</v>
      </c>
      <c r="K91" s="415">
        <v>50882</v>
      </c>
      <c r="L91" s="415">
        <v>35447</v>
      </c>
      <c r="M91" s="415">
        <v>37226</v>
      </c>
      <c r="N91" s="9">
        <f t="shared" si="2"/>
        <v>417491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28" t="s">
        <v>204</v>
      </c>
      <c r="B92" s="415">
        <v>7479</v>
      </c>
      <c r="C92" s="415">
        <v>7624</v>
      </c>
      <c r="D92" s="415">
        <v>9100</v>
      </c>
      <c r="E92" s="415">
        <v>7933</v>
      </c>
      <c r="F92" s="415">
        <v>7358</v>
      </c>
      <c r="G92" s="415">
        <v>7175</v>
      </c>
      <c r="H92" s="415">
        <v>8900</v>
      </c>
      <c r="I92" s="415">
        <v>8600</v>
      </c>
      <c r="J92" s="415">
        <v>9415</v>
      </c>
      <c r="K92" s="415">
        <v>9157</v>
      </c>
      <c r="L92" s="415">
        <v>9756</v>
      </c>
      <c r="M92" s="415">
        <v>10076</v>
      </c>
      <c r="N92" s="9">
        <f t="shared" si="2"/>
        <v>102573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28" t="s">
        <v>205</v>
      </c>
      <c r="B93" s="415">
        <v>8746</v>
      </c>
      <c r="C93" s="415">
        <v>10328</v>
      </c>
      <c r="D93" s="415">
        <v>16894</v>
      </c>
      <c r="E93" s="415">
        <v>2578</v>
      </c>
      <c r="F93" s="415">
        <v>1514</v>
      </c>
      <c r="G93" s="415">
        <v>289</v>
      </c>
      <c r="H93" s="415">
        <v>3820</v>
      </c>
      <c r="I93" s="415">
        <v>165</v>
      </c>
      <c r="J93" s="415">
        <v>815</v>
      </c>
      <c r="K93" s="415">
        <v>1677</v>
      </c>
      <c r="L93" s="415">
        <v>2186</v>
      </c>
      <c r="M93" s="415">
        <v>3635</v>
      </c>
      <c r="N93" s="9">
        <f t="shared" si="2"/>
        <v>52647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28" t="s">
        <v>206</v>
      </c>
      <c r="B94" s="415">
        <v>256667</v>
      </c>
      <c r="C94" s="415">
        <v>249356</v>
      </c>
      <c r="D94" s="415">
        <v>234278</v>
      </c>
      <c r="E94" s="415">
        <v>223322</v>
      </c>
      <c r="F94" s="415">
        <v>259184</v>
      </c>
      <c r="G94" s="415">
        <v>242367</v>
      </c>
      <c r="H94" s="415">
        <v>340820</v>
      </c>
      <c r="I94" s="415">
        <v>245567</v>
      </c>
      <c r="J94" s="415">
        <v>288417</v>
      </c>
      <c r="K94" s="415">
        <v>252320</v>
      </c>
      <c r="L94" s="415">
        <v>243420</v>
      </c>
      <c r="M94" s="415">
        <v>261791</v>
      </c>
      <c r="N94" s="9">
        <f t="shared" si="2"/>
        <v>3097509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28" t="s">
        <v>207</v>
      </c>
      <c r="B95" s="415">
        <v>662209</v>
      </c>
      <c r="C95" s="415">
        <v>674945</v>
      </c>
      <c r="D95" s="415">
        <v>672318</v>
      </c>
      <c r="E95" s="415">
        <v>682792</v>
      </c>
      <c r="F95" s="415">
        <v>712060</v>
      </c>
      <c r="G95" s="415">
        <v>674673</v>
      </c>
      <c r="H95" s="415">
        <v>692694</v>
      </c>
      <c r="I95" s="415">
        <v>673401</v>
      </c>
      <c r="J95" s="415">
        <v>674696</v>
      </c>
      <c r="K95" s="415">
        <v>677206</v>
      </c>
      <c r="L95" s="415">
        <v>648608</v>
      </c>
      <c r="M95" s="415">
        <v>686095</v>
      </c>
      <c r="N95" s="9">
        <f t="shared" si="2"/>
        <v>8131697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1552446</v>
      </c>
      <c r="C96" s="253">
        <f t="shared" si="3"/>
        <v>1640852</v>
      </c>
      <c r="D96" s="253">
        <f t="shared" si="3"/>
        <v>1413012</v>
      </c>
      <c r="E96" s="253">
        <f t="shared" si="3"/>
        <v>1352641</v>
      </c>
      <c r="F96" s="253">
        <f t="shared" si="3"/>
        <v>1391698</v>
      </c>
      <c r="G96" s="253">
        <f t="shared" si="3"/>
        <v>1485477</v>
      </c>
      <c r="H96" s="253">
        <f t="shared" si="3"/>
        <v>1884200</v>
      </c>
      <c r="I96" s="253">
        <f t="shared" si="3"/>
        <v>1648665</v>
      </c>
      <c r="J96" s="254">
        <f t="shared" si="3"/>
        <v>1507957</v>
      </c>
      <c r="K96" s="253">
        <f t="shared" si="3"/>
        <v>1658071</v>
      </c>
      <c r="L96" s="253">
        <f t="shared" si="3"/>
        <v>1709731</v>
      </c>
      <c r="M96" s="253">
        <f t="shared" si="3"/>
        <v>1717786</v>
      </c>
      <c r="N96" s="255">
        <f>SUM(N62:N95)</f>
        <v>18962536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22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22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293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3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3" t="s">
        <v>174</v>
      </c>
      <c r="B112" s="414">
        <v>263203</v>
      </c>
      <c r="C112" s="415">
        <v>88587</v>
      </c>
      <c r="D112" s="415">
        <v>11642</v>
      </c>
      <c r="E112" s="415">
        <v>12643</v>
      </c>
      <c r="F112" s="415">
        <v>133183</v>
      </c>
      <c r="G112" s="415">
        <v>1025174</v>
      </c>
      <c r="H112" s="415">
        <v>2227693</v>
      </c>
      <c r="I112" s="415">
        <v>1446278</v>
      </c>
      <c r="J112" s="416">
        <v>388201</v>
      </c>
      <c r="K112" s="415">
        <v>889845</v>
      </c>
      <c r="L112" s="415">
        <v>1393856</v>
      </c>
      <c r="M112" s="415">
        <v>836986</v>
      </c>
      <c r="N112" s="243">
        <f t="shared" ref="N112:N145" si="4">SUM(B112:M112)</f>
        <v>8717291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7" t="s">
        <v>175</v>
      </c>
      <c r="B113" s="414">
        <v>39943</v>
      </c>
      <c r="C113" s="415">
        <v>39302</v>
      </c>
      <c r="D113" s="415">
        <v>59257</v>
      </c>
      <c r="E113" s="415">
        <v>79666</v>
      </c>
      <c r="F113" s="415">
        <v>103396</v>
      </c>
      <c r="G113" s="415">
        <v>71186</v>
      </c>
      <c r="H113" s="415">
        <v>103731</v>
      </c>
      <c r="I113" s="415">
        <v>110331</v>
      </c>
      <c r="J113" s="416">
        <v>91370</v>
      </c>
      <c r="K113" s="415">
        <v>86503</v>
      </c>
      <c r="L113" s="415">
        <v>77574</v>
      </c>
      <c r="M113" s="415">
        <v>107545</v>
      </c>
      <c r="N113" s="9">
        <f t="shared" si="4"/>
        <v>969804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7" t="s">
        <v>176</v>
      </c>
      <c r="B114" s="414">
        <v>9397</v>
      </c>
      <c r="C114" s="415">
        <v>15512</v>
      </c>
      <c r="D114" s="415">
        <v>1976</v>
      </c>
      <c r="E114" s="415" t="s">
        <v>288</v>
      </c>
      <c r="F114" s="415">
        <v>3104</v>
      </c>
      <c r="G114" s="415" t="s">
        <v>288</v>
      </c>
      <c r="H114" s="415">
        <v>632</v>
      </c>
      <c r="I114" s="415">
        <v>18045</v>
      </c>
      <c r="J114" s="416">
        <v>14664</v>
      </c>
      <c r="K114" s="415">
        <v>7421</v>
      </c>
      <c r="L114" s="415">
        <v>9246</v>
      </c>
      <c r="M114" s="415">
        <v>7272</v>
      </c>
      <c r="N114" s="9">
        <f t="shared" si="4"/>
        <v>87269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177</v>
      </c>
      <c r="B115" s="414">
        <v>20116</v>
      </c>
      <c r="C115" s="415">
        <v>23061</v>
      </c>
      <c r="D115" s="415">
        <v>22777</v>
      </c>
      <c r="E115" s="415">
        <v>22785</v>
      </c>
      <c r="F115" s="415">
        <v>22878</v>
      </c>
      <c r="G115" s="415">
        <v>22806</v>
      </c>
      <c r="H115" s="415">
        <v>22759</v>
      </c>
      <c r="I115" s="415">
        <v>22671</v>
      </c>
      <c r="J115" s="416">
        <v>22995</v>
      </c>
      <c r="K115" s="415">
        <v>21419</v>
      </c>
      <c r="L115" s="415">
        <v>23044</v>
      </c>
      <c r="M115" s="415">
        <v>22685</v>
      </c>
      <c r="N115" s="9">
        <f t="shared" si="4"/>
        <v>269996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178</v>
      </c>
      <c r="B116" s="414">
        <v>3432</v>
      </c>
      <c r="C116" s="415">
        <v>1486</v>
      </c>
      <c r="D116" s="415">
        <v>1598</v>
      </c>
      <c r="E116" s="415">
        <v>3207</v>
      </c>
      <c r="F116" s="415">
        <v>3286</v>
      </c>
      <c r="G116" s="415">
        <v>2863</v>
      </c>
      <c r="H116" s="415">
        <v>7958</v>
      </c>
      <c r="I116" s="415">
        <v>7105</v>
      </c>
      <c r="J116" s="416">
        <v>2632</v>
      </c>
      <c r="K116" s="415">
        <v>2080</v>
      </c>
      <c r="L116" s="415">
        <v>7820</v>
      </c>
      <c r="M116" s="415">
        <v>11549</v>
      </c>
      <c r="N116" s="9">
        <f t="shared" si="4"/>
        <v>55016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179</v>
      </c>
      <c r="B117" s="414">
        <v>11540</v>
      </c>
      <c r="C117" s="415">
        <v>273640</v>
      </c>
      <c r="D117" s="415">
        <v>66991</v>
      </c>
      <c r="E117" s="415">
        <v>33809</v>
      </c>
      <c r="F117" s="415">
        <v>14670</v>
      </c>
      <c r="G117" s="415">
        <v>9495</v>
      </c>
      <c r="H117" s="415">
        <v>23043</v>
      </c>
      <c r="I117" s="415">
        <v>21502</v>
      </c>
      <c r="J117" s="416">
        <v>14162</v>
      </c>
      <c r="K117" s="415">
        <v>13015</v>
      </c>
      <c r="L117" s="415">
        <v>11528</v>
      </c>
      <c r="M117" s="415">
        <v>19033</v>
      </c>
      <c r="N117" s="9">
        <f t="shared" si="4"/>
        <v>512428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180</v>
      </c>
      <c r="B118" s="414">
        <v>4400</v>
      </c>
      <c r="C118" s="415">
        <v>24159</v>
      </c>
      <c r="D118" s="415">
        <v>11282</v>
      </c>
      <c r="E118" s="415">
        <v>4930</v>
      </c>
      <c r="F118" s="415">
        <v>2482</v>
      </c>
      <c r="G118" s="415">
        <v>5778</v>
      </c>
      <c r="H118" s="415">
        <v>12674</v>
      </c>
      <c r="I118" s="415">
        <v>12310</v>
      </c>
      <c r="J118" s="416">
        <v>3690</v>
      </c>
      <c r="K118" s="415">
        <v>2073</v>
      </c>
      <c r="L118" s="415">
        <v>7377</v>
      </c>
      <c r="M118" s="415">
        <v>23420</v>
      </c>
      <c r="N118" s="9">
        <f t="shared" si="4"/>
        <v>114575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181</v>
      </c>
      <c r="B119" s="414">
        <v>331</v>
      </c>
      <c r="C119" s="415">
        <v>1134</v>
      </c>
      <c r="D119" s="415">
        <v>519</v>
      </c>
      <c r="E119" s="415">
        <v>469</v>
      </c>
      <c r="F119" s="415">
        <v>224</v>
      </c>
      <c r="G119" s="415">
        <v>309</v>
      </c>
      <c r="H119" s="415">
        <v>1842</v>
      </c>
      <c r="I119" s="415">
        <v>2259</v>
      </c>
      <c r="J119" s="416">
        <v>847</v>
      </c>
      <c r="K119" s="415">
        <v>184</v>
      </c>
      <c r="L119" s="415">
        <v>283</v>
      </c>
      <c r="M119" s="415">
        <v>4548</v>
      </c>
      <c r="N119" s="9">
        <f t="shared" si="4"/>
        <v>12949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182</v>
      </c>
      <c r="B120" s="414">
        <v>104988</v>
      </c>
      <c r="C120" s="415">
        <v>88718</v>
      </c>
      <c r="D120" s="415">
        <v>62181</v>
      </c>
      <c r="E120" s="415">
        <v>70836</v>
      </c>
      <c r="F120" s="415">
        <v>33678</v>
      </c>
      <c r="G120" s="415">
        <v>28259</v>
      </c>
      <c r="H120" s="415">
        <v>29227</v>
      </c>
      <c r="I120" s="415">
        <v>34071</v>
      </c>
      <c r="J120" s="416">
        <v>33778</v>
      </c>
      <c r="K120" s="415">
        <v>25319</v>
      </c>
      <c r="L120" s="415">
        <v>20242</v>
      </c>
      <c r="M120" s="415">
        <v>59433</v>
      </c>
      <c r="N120" s="9">
        <f t="shared" si="4"/>
        <v>590730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183</v>
      </c>
      <c r="B121" s="414">
        <v>53865</v>
      </c>
      <c r="C121" s="415">
        <v>68539</v>
      </c>
      <c r="D121" s="415">
        <v>80501</v>
      </c>
      <c r="E121" s="415">
        <v>69939</v>
      </c>
      <c r="F121" s="415">
        <v>72193</v>
      </c>
      <c r="G121" s="415">
        <v>61038</v>
      </c>
      <c r="H121" s="415">
        <v>62837</v>
      </c>
      <c r="I121" s="415">
        <v>59391</v>
      </c>
      <c r="J121" s="416">
        <v>56545</v>
      </c>
      <c r="K121" s="415">
        <v>52071</v>
      </c>
      <c r="L121" s="415">
        <v>63638</v>
      </c>
      <c r="M121" s="415">
        <v>46660</v>
      </c>
      <c r="N121" s="9">
        <f t="shared" si="4"/>
        <v>747217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184</v>
      </c>
      <c r="B122" s="414">
        <v>58314</v>
      </c>
      <c r="C122" s="415">
        <v>60982</v>
      </c>
      <c r="D122" s="415">
        <v>33154</v>
      </c>
      <c r="E122" s="415">
        <v>40314</v>
      </c>
      <c r="F122" s="415">
        <v>36650</v>
      </c>
      <c r="G122" s="415">
        <v>33155</v>
      </c>
      <c r="H122" s="415">
        <v>51186</v>
      </c>
      <c r="I122" s="415">
        <v>32475</v>
      </c>
      <c r="J122" s="416">
        <v>45336</v>
      </c>
      <c r="K122" s="415">
        <v>56095</v>
      </c>
      <c r="L122" s="415">
        <v>51052</v>
      </c>
      <c r="M122" s="415">
        <v>45027</v>
      </c>
      <c r="N122" s="9">
        <f t="shared" si="4"/>
        <v>543740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185</v>
      </c>
      <c r="B123" s="414">
        <v>101433</v>
      </c>
      <c r="C123" s="415">
        <v>76862</v>
      </c>
      <c r="D123" s="415">
        <v>84715</v>
      </c>
      <c r="E123" s="415">
        <v>103473</v>
      </c>
      <c r="F123" s="415">
        <v>76996</v>
      </c>
      <c r="G123" s="415">
        <v>69657</v>
      </c>
      <c r="H123" s="415">
        <v>95420</v>
      </c>
      <c r="I123" s="415">
        <v>89355</v>
      </c>
      <c r="J123" s="416">
        <v>138348</v>
      </c>
      <c r="K123" s="415">
        <v>135158</v>
      </c>
      <c r="L123" s="415">
        <v>69930</v>
      </c>
      <c r="M123" s="415">
        <v>45200</v>
      </c>
      <c r="N123" s="9">
        <f t="shared" si="4"/>
        <v>1086547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186</v>
      </c>
      <c r="B124" s="414">
        <v>99719</v>
      </c>
      <c r="C124" s="415">
        <v>156235</v>
      </c>
      <c r="D124" s="415">
        <v>144765</v>
      </c>
      <c r="E124" s="415">
        <v>154713</v>
      </c>
      <c r="F124" s="415">
        <v>129236</v>
      </c>
      <c r="G124" s="415">
        <v>79077</v>
      </c>
      <c r="H124" s="415">
        <v>86876</v>
      </c>
      <c r="I124" s="415">
        <v>117419</v>
      </c>
      <c r="J124" s="416">
        <v>156354</v>
      </c>
      <c r="K124" s="415">
        <v>263316</v>
      </c>
      <c r="L124" s="415">
        <v>109123</v>
      </c>
      <c r="M124" s="415">
        <v>253015</v>
      </c>
      <c r="N124" s="9">
        <f t="shared" si="4"/>
        <v>1749848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187</v>
      </c>
      <c r="B125" s="414">
        <v>268546</v>
      </c>
      <c r="C125" s="415">
        <v>286089</v>
      </c>
      <c r="D125" s="415">
        <v>197747</v>
      </c>
      <c r="E125" s="415">
        <v>262365</v>
      </c>
      <c r="F125" s="415">
        <v>236326</v>
      </c>
      <c r="G125" s="415">
        <v>222617</v>
      </c>
      <c r="H125" s="415">
        <v>215066</v>
      </c>
      <c r="I125" s="415">
        <v>194186</v>
      </c>
      <c r="J125" s="416">
        <v>212059</v>
      </c>
      <c r="K125" s="415">
        <v>179526</v>
      </c>
      <c r="L125" s="415">
        <v>229952</v>
      </c>
      <c r="M125" s="415">
        <v>220726</v>
      </c>
      <c r="N125" s="9">
        <f t="shared" si="4"/>
        <v>2725205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188</v>
      </c>
      <c r="B126" s="414">
        <v>42926</v>
      </c>
      <c r="C126" s="415">
        <v>54305</v>
      </c>
      <c r="D126" s="415">
        <v>50802</v>
      </c>
      <c r="E126" s="415">
        <v>66659</v>
      </c>
      <c r="F126" s="415">
        <v>64849</v>
      </c>
      <c r="G126" s="415">
        <v>72051</v>
      </c>
      <c r="H126" s="415">
        <v>90388</v>
      </c>
      <c r="I126" s="415">
        <v>83290</v>
      </c>
      <c r="J126" s="416">
        <v>83156</v>
      </c>
      <c r="K126" s="415">
        <v>76725</v>
      </c>
      <c r="L126" s="415">
        <v>64303</v>
      </c>
      <c r="M126" s="415">
        <v>50967</v>
      </c>
      <c r="N126" s="9">
        <f t="shared" si="4"/>
        <v>800421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189</v>
      </c>
      <c r="B127" s="414">
        <v>80</v>
      </c>
      <c r="C127" s="415" t="s">
        <v>288</v>
      </c>
      <c r="D127" s="415">
        <v>1012</v>
      </c>
      <c r="E127" s="415">
        <v>11430</v>
      </c>
      <c r="F127" s="415">
        <v>93823</v>
      </c>
      <c r="G127" s="415">
        <v>1546</v>
      </c>
      <c r="H127" s="415">
        <v>560</v>
      </c>
      <c r="I127" s="415">
        <v>560</v>
      </c>
      <c r="J127" s="416">
        <v>2</v>
      </c>
      <c r="K127" s="415" t="s">
        <v>288</v>
      </c>
      <c r="L127" s="415" t="s">
        <v>288</v>
      </c>
      <c r="M127" s="415" t="s">
        <v>288</v>
      </c>
      <c r="N127" s="9">
        <f t="shared" si="4"/>
        <v>109013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190</v>
      </c>
      <c r="B128" s="414">
        <v>62399</v>
      </c>
      <c r="C128" s="415">
        <v>51629</v>
      </c>
      <c r="D128" s="415">
        <v>48360</v>
      </c>
      <c r="E128" s="415">
        <v>59712</v>
      </c>
      <c r="F128" s="415">
        <v>76729</v>
      </c>
      <c r="G128" s="415">
        <v>51363</v>
      </c>
      <c r="H128" s="415">
        <v>43187</v>
      </c>
      <c r="I128" s="415">
        <v>80192</v>
      </c>
      <c r="J128" s="416">
        <v>68953</v>
      </c>
      <c r="K128" s="415">
        <v>71554</v>
      </c>
      <c r="L128" s="415">
        <v>62797</v>
      </c>
      <c r="M128" s="415">
        <v>49122</v>
      </c>
      <c r="N128" s="9">
        <f t="shared" si="4"/>
        <v>725997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191</v>
      </c>
      <c r="B129" s="414">
        <v>24182</v>
      </c>
      <c r="C129" s="415">
        <v>27350</v>
      </c>
      <c r="D129" s="415">
        <v>33603</v>
      </c>
      <c r="E129" s="415">
        <v>38620</v>
      </c>
      <c r="F129" s="415">
        <v>36961</v>
      </c>
      <c r="G129" s="415">
        <v>36691</v>
      </c>
      <c r="H129" s="415">
        <v>44081</v>
      </c>
      <c r="I129" s="415">
        <v>44209</v>
      </c>
      <c r="J129" s="416">
        <v>39987</v>
      </c>
      <c r="K129" s="415">
        <v>33297</v>
      </c>
      <c r="L129" s="415">
        <v>26659</v>
      </c>
      <c r="M129" s="415">
        <v>27303</v>
      </c>
      <c r="N129" s="9">
        <f t="shared" si="4"/>
        <v>412943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192</v>
      </c>
      <c r="B130" s="414">
        <v>62613</v>
      </c>
      <c r="C130" s="415">
        <v>89823</v>
      </c>
      <c r="D130" s="415">
        <v>88455</v>
      </c>
      <c r="E130" s="415">
        <v>161802</v>
      </c>
      <c r="F130" s="415">
        <v>97241</v>
      </c>
      <c r="G130" s="415">
        <v>52502</v>
      </c>
      <c r="H130" s="415">
        <v>79778</v>
      </c>
      <c r="I130" s="415">
        <v>62534</v>
      </c>
      <c r="J130" s="416">
        <v>68017</v>
      </c>
      <c r="K130" s="415">
        <v>24420</v>
      </c>
      <c r="L130" s="415">
        <v>41728</v>
      </c>
      <c r="M130" s="415">
        <v>129883</v>
      </c>
      <c r="N130" s="9">
        <f t="shared" si="4"/>
        <v>958796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193</v>
      </c>
      <c r="B131" s="414">
        <v>21125</v>
      </c>
      <c r="C131" s="415">
        <v>20600</v>
      </c>
      <c r="D131" s="415">
        <v>26732</v>
      </c>
      <c r="E131" s="415">
        <v>21780</v>
      </c>
      <c r="F131" s="415">
        <v>30106</v>
      </c>
      <c r="G131" s="415">
        <v>17301</v>
      </c>
      <c r="H131" s="415">
        <v>22486</v>
      </c>
      <c r="I131" s="415">
        <v>14830</v>
      </c>
      <c r="J131" s="416">
        <v>8826</v>
      </c>
      <c r="K131" s="415">
        <v>13232</v>
      </c>
      <c r="L131" s="415">
        <v>10422</v>
      </c>
      <c r="M131" s="415">
        <v>8664</v>
      </c>
      <c r="N131" s="9">
        <f t="shared" si="4"/>
        <v>216104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213</v>
      </c>
      <c r="B132" s="414">
        <v>3244</v>
      </c>
      <c r="C132" s="415">
        <v>2087</v>
      </c>
      <c r="D132" s="415">
        <v>1879</v>
      </c>
      <c r="E132" s="415">
        <v>3040</v>
      </c>
      <c r="F132" s="415">
        <v>2498</v>
      </c>
      <c r="G132" s="415">
        <v>2462</v>
      </c>
      <c r="H132" s="415">
        <v>1290</v>
      </c>
      <c r="I132" s="415">
        <v>2288</v>
      </c>
      <c r="J132" s="416">
        <v>1735</v>
      </c>
      <c r="K132" s="415">
        <v>2127</v>
      </c>
      <c r="L132" s="415">
        <v>1565</v>
      </c>
      <c r="M132" s="415">
        <v>1909</v>
      </c>
      <c r="N132" s="9">
        <f t="shared" si="4"/>
        <v>26124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214</v>
      </c>
      <c r="B133" s="414">
        <v>5663</v>
      </c>
      <c r="C133" s="415">
        <v>2606</v>
      </c>
      <c r="D133" s="415">
        <v>5700</v>
      </c>
      <c r="E133" s="415">
        <v>5565</v>
      </c>
      <c r="F133" s="415">
        <v>5125</v>
      </c>
      <c r="G133" s="415">
        <v>5602</v>
      </c>
      <c r="H133" s="415">
        <v>3492</v>
      </c>
      <c r="I133" s="415">
        <v>3892</v>
      </c>
      <c r="J133" s="416">
        <v>3251</v>
      </c>
      <c r="K133" s="415">
        <v>1772</v>
      </c>
      <c r="L133" s="415">
        <v>847</v>
      </c>
      <c r="M133" s="415">
        <v>1677</v>
      </c>
      <c r="N133" s="9">
        <f t="shared" si="4"/>
        <v>45192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196</v>
      </c>
      <c r="B134" s="414">
        <v>29938</v>
      </c>
      <c r="C134" s="415">
        <v>43959</v>
      </c>
      <c r="D134" s="415">
        <v>37555</v>
      </c>
      <c r="E134" s="415">
        <v>30180</v>
      </c>
      <c r="F134" s="415">
        <v>31429</v>
      </c>
      <c r="G134" s="415">
        <v>30546</v>
      </c>
      <c r="H134" s="415">
        <v>45987</v>
      </c>
      <c r="I134" s="415">
        <v>40000</v>
      </c>
      <c r="J134" s="416">
        <v>47420</v>
      </c>
      <c r="K134" s="415">
        <v>43109</v>
      </c>
      <c r="L134" s="415">
        <v>32058</v>
      </c>
      <c r="M134" s="415">
        <v>23230</v>
      </c>
      <c r="N134" s="9">
        <f t="shared" si="4"/>
        <v>435411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197</v>
      </c>
      <c r="B135" s="414">
        <v>1090000</v>
      </c>
      <c r="C135" s="415">
        <v>1546750</v>
      </c>
      <c r="D135" s="415">
        <v>812860</v>
      </c>
      <c r="E135" s="415">
        <v>154900</v>
      </c>
      <c r="F135" s="415" t="s">
        <v>288</v>
      </c>
      <c r="G135" s="415" t="s">
        <v>288</v>
      </c>
      <c r="H135" s="415" t="s">
        <v>288</v>
      </c>
      <c r="I135" s="415" t="s">
        <v>288</v>
      </c>
      <c r="J135" s="416" t="s">
        <v>287</v>
      </c>
      <c r="K135" s="415" t="s">
        <v>288</v>
      </c>
      <c r="L135" s="415" t="s">
        <v>288</v>
      </c>
      <c r="M135" s="415" t="s">
        <v>288</v>
      </c>
      <c r="N135" s="9">
        <f t="shared" si="4"/>
        <v>3604510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198</v>
      </c>
      <c r="B136" s="414">
        <v>69806</v>
      </c>
      <c r="C136" s="415">
        <v>37714</v>
      </c>
      <c r="D136" s="415">
        <v>33830</v>
      </c>
      <c r="E136" s="415">
        <v>39267</v>
      </c>
      <c r="F136" s="415">
        <v>29610</v>
      </c>
      <c r="G136" s="415">
        <v>43488</v>
      </c>
      <c r="H136" s="415">
        <v>27132</v>
      </c>
      <c r="I136" s="415">
        <v>60315</v>
      </c>
      <c r="J136" s="416">
        <v>32893</v>
      </c>
      <c r="K136" s="415">
        <v>35961</v>
      </c>
      <c r="L136" s="415">
        <v>52395</v>
      </c>
      <c r="M136" s="415">
        <v>26224</v>
      </c>
      <c r="N136" s="9">
        <f t="shared" si="4"/>
        <v>488635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216</v>
      </c>
      <c r="B137" s="414">
        <v>42720</v>
      </c>
      <c r="C137" s="415">
        <v>22138</v>
      </c>
      <c r="D137" s="415">
        <v>6111</v>
      </c>
      <c r="E137" s="415">
        <v>4879</v>
      </c>
      <c r="F137" s="415">
        <v>4869</v>
      </c>
      <c r="G137" s="415">
        <v>21797</v>
      </c>
      <c r="H137" s="415">
        <v>28421</v>
      </c>
      <c r="I137" s="415">
        <v>53668</v>
      </c>
      <c r="J137" s="416">
        <v>131466</v>
      </c>
      <c r="K137" s="415">
        <v>120326</v>
      </c>
      <c r="L137" s="415">
        <v>73104</v>
      </c>
      <c r="M137" s="415">
        <v>93693</v>
      </c>
      <c r="N137" s="9">
        <f t="shared" si="4"/>
        <v>603192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217</v>
      </c>
      <c r="B138" s="414">
        <v>12215</v>
      </c>
      <c r="C138" s="415">
        <v>19120</v>
      </c>
      <c r="D138" s="415">
        <v>12064</v>
      </c>
      <c r="E138" s="415">
        <v>20114</v>
      </c>
      <c r="F138" s="415">
        <v>13179</v>
      </c>
      <c r="G138" s="415">
        <v>10182</v>
      </c>
      <c r="H138" s="415">
        <v>16027</v>
      </c>
      <c r="I138" s="415">
        <v>20991</v>
      </c>
      <c r="J138" s="416">
        <v>13881</v>
      </c>
      <c r="K138" s="415">
        <v>19090</v>
      </c>
      <c r="L138" s="415">
        <v>18970</v>
      </c>
      <c r="M138" s="415">
        <v>16235</v>
      </c>
      <c r="N138" s="9">
        <f t="shared" si="4"/>
        <v>192068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289</v>
      </c>
      <c r="B139" s="414">
        <v>15771</v>
      </c>
      <c r="C139" s="415">
        <v>13606</v>
      </c>
      <c r="D139" s="415">
        <v>14933</v>
      </c>
      <c r="E139" s="415">
        <v>12524</v>
      </c>
      <c r="F139" s="415">
        <v>10903</v>
      </c>
      <c r="G139" s="415">
        <v>9111</v>
      </c>
      <c r="H139" s="415">
        <v>15187</v>
      </c>
      <c r="I139" s="415">
        <v>8663</v>
      </c>
      <c r="J139" s="416">
        <v>6866</v>
      </c>
      <c r="K139" s="415">
        <v>4752</v>
      </c>
      <c r="L139" s="415">
        <v>21651</v>
      </c>
      <c r="M139" s="415">
        <v>5462</v>
      </c>
      <c r="N139" s="9">
        <f t="shared" si="4"/>
        <v>139429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219</v>
      </c>
      <c r="B140" s="414">
        <v>9870</v>
      </c>
      <c r="C140" s="415">
        <v>8598</v>
      </c>
      <c r="D140" s="415">
        <v>11891</v>
      </c>
      <c r="E140" s="415">
        <v>6834</v>
      </c>
      <c r="F140" s="415">
        <v>5686</v>
      </c>
      <c r="G140" s="415">
        <v>1450</v>
      </c>
      <c r="H140" s="415">
        <v>1254</v>
      </c>
      <c r="I140" s="415">
        <v>826</v>
      </c>
      <c r="J140" s="416">
        <v>824</v>
      </c>
      <c r="K140" s="415">
        <v>1426</v>
      </c>
      <c r="L140" s="415">
        <v>872</v>
      </c>
      <c r="M140" s="415">
        <v>416</v>
      </c>
      <c r="N140" s="9">
        <f t="shared" si="4"/>
        <v>49947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290</v>
      </c>
      <c r="B141" s="414">
        <v>69105</v>
      </c>
      <c r="C141" s="415">
        <v>59634</v>
      </c>
      <c r="D141" s="415">
        <v>52727</v>
      </c>
      <c r="E141" s="415">
        <v>48338</v>
      </c>
      <c r="F141" s="415">
        <v>51544</v>
      </c>
      <c r="G141" s="415">
        <v>41377</v>
      </c>
      <c r="H141" s="415">
        <v>33389</v>
      </c>
      <c r="I141" s="415">
        <v>31107</v>
      </c>
      <c r="J141" s="416">
        <v>59835</v>
      </c>
      <c r="K141" s="415">
        <v>112353</v>
      </c>
      <c r="L141" s="415">
        <v>70647</v>
      </c>
      <c r="M141" s="415">
        <v>62496</v>
      </c>
      <c r="N141" s="9">
        <f t="shared" si="4"/>
        <v>692552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221</v>
      </c>
      <c r="B142" s="414">
        <v>3501</v>
      </c>
      <c r="C142" s="415">
        <v>3409</v>
      </c>
      <c r="D142" s="415">
        <v>3003</v>
      </c>
      <c r="E142" s="415">
        <v>3189</v>
      </c>
      <c r="F142" s="415">
        <v>3311</v>
      </c>
      <c r="G142" s="415">
        <v>4951</v>
      </c>
      <c r="H142" s="415">
        <v>4138</v>
      </c>
      <c r="I142" s="415">
        <v>3870</v>
      </c>
      <c r="J142" s="416">
        <v>4708</v>
      </c>
      <c r="K142" s="415">
        <v>3791</v>
      </c>
      <c r="L142" s="415">
        <v>2946</v>
      </c>
      <c r="M142" s="415">
        <v>2058</v>
      </c>
      <c r="N142" s="9">
        <f t="shared" si="4"/>
        <v>42875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222</v>
      </c>
      <c r="B143" s="414">
        <v>4805</v>
      </c>
      <c r="C143" s="415">
        <v>7953</v>
      </c>
      <c r="D143" s="415">
        <v>13743</v>
      </c>
      <c r="E143" s="415">
        <v>2020</v>
      </c>
      <c r="F143" s="415">
        <v>1897</v>
      </c>
      <c r="G143" s="415">
        <v>400</v>
      </c>
      <c r="H143" s="415">
        <v>3018</v>
      </c>
      <c r="I143" s="415">
        <v>245</v>
      </c>
      <c r="J143" s="416">
        <v>1825</v>
      </c>
      <c r="K143" s="415">
        <v>2096</v>
      </c>
      <c r="L143" s="415">
        <v>3790</v>
      </c>
      <c r="M143" s="415">
        <v>3609</v>
      </c>
      <c r="N143" s="9">
        <f t="shared" si="4"/>
        <v>45401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223</v>
      </c>
      <c r="B144" s="414">
        <v>1735173</v>
      </c>
      <c r="C144" s="415">
        <v>1466678</v>
      </c>
      <c r="D144" s="415">
        <v>1516989</v>
      </c>
      <c r="E144" s="415">
        <v>1514711</v>
      </c>
      <c r="F144" s="415">
        <v>1682273</v>
      </c>
      <c r="G144" s="415">
        <v>1822866</v>
      </c>
      <c r="H144" s="415">
        <v>2276806</v>
      </c>
      <c r="I144" s="415">
        <v>1859443</v>
      </c>
      <c r="J144" s="416">
        <v>2119865</v>
      </c>
      <c r="K144" s="415">
        <v>1886025</v>
      </c>
      <c r="L144" s="415">
        <v>1645243</v>
      </c>
      <c r="M144" s="415">
        <v>1497282</v>
      </c>
      <c r="N144" s="9">
        <f t="shared" si="4"/>
        <v>21023354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5" t="s">
        <v>224</v>
      </c>
      <c r="B145" s="414">
        <v>89773</v>
      </c>
      <c r="C145" s="415">
        <v>101443</v>
      </c>
      <c r="D145" s="415">
        <v>94843</v>
      </c>
      <c r="E145" s="415">
        <v>99447</v>
      </c>
      <c r="F145" s="415">
        <v>122693</v>
      </c>
      <c r="G145" s="415">
        <v>109311</v>
      </c>
      <c r="H145" s="415">
        <v>121355</v>
      </c>
      <c r="I145" s="415">
        <v>127960</v>
      </c>
      <c r="J145" s="416">
        <v>123647</v>
      </c>
      <c r="K145" s="415">
        <v>108405</v>
      </c>
      <c r="L145" s="415">
        <v>100652</v>
      </c>
      <c r="M145" s="415">
        <v>94043</v>
      </c>
      <c r="N145" s="39">
        <f t="shared" si="4"/>
        <v>1293572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6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F8DF6-E010-4C8D-A49E-28420637607B}">
  <dimension ref="A1:AK1298"/>
  <sheetViews>
    <sheetView zoomScale="50" zoomScaleNormal="50" workbookViewId="0">
      <selection activeCell="L15" sqref="L1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283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7" t="s">
        <v>174</v>
      </c>
      <c r="B13" s="416">
        <v>374793</v>
      </c>
      <c r="C13" s="416">
        <v>501604</v>
      </c>
      <c r="D13" s="416">
        <v>166929</v>
      </c>
      <c r="E13" s="416">
        <v>63271</v>
      </c>
      <c r="F13" s="416">
        <v>151074</v>
      </c>
      <c r="G13" s="416">
        <v>515229</v>
      </c>
      <c r="H13" s="416">
        <v>262023</v>
      </c>
      <c r="I13" s="416">
        <v>105300</v>
      </c>
      <c r="J13" s="416">
        <v>51272</v>
      </c>
      <c r="K13" s="416">
        <v>68922</v>
      </c>
      <c r="L13" s="416">
        <v>16110</v>
      </c>
      <c r="M13" s="416">
        <v>45330</v>
      </c>
      <c r="N13" s="259">
        <f>SUM(B13:M13)</f>
        <v>2321857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8" t="s">
        <v>175</v>
      </c>
      <c r="B14" s="415">
        <v>29310</v>
      </c>
      <c r="C14" s="415">
        <v>21996</v>
      </c>
      <c r="D14" s="415">
        <v>37774</v>
      </c>
      <c r="E14" s="415">
        <v>56167</v>
      </c>
      <c r="F14" s="415">
        <v>76097</v>
      </c>
      <c r="G14" s="415">
        <v>44311</v>
      </c>
      <c r="H14" s="415">
        <v>25256</v>
      </c>
      <c r="I14" s="415">
        <v>15117</v>
      </c>
      <c r="J14" s="415">
        <v>23981</v>
      </c>
      <c r="K14" s="415">
        <v>27223</v>
      </c>
      <c r="L14" s="415">
        <v>36951</v>
      </c>
      <c r="M14" s="415">
        <v>31426</v>
      </c>
      <c r="N14" s="6">
        <f>SUM(B14:M14)</f>
        <v>425609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8" t="s">
        <v>176</v>
      </c>
      <c r="B15" s="415">
        <v>200</v>
      </c>
      <c r="C15" s="415">
        <v>12</v>
      </c>
      <c r="D15" s="415">
        <v>926</v>
      </c>
      <c r="E15" s="415">
        <v>2287</v>
      </c>
      <c r="F15" s="415">
        <v>776</v>
      </c>
      <c r="G15" s="415">
        <v>1100</v>
      </c>
      <c r="H15" s="415">
        <v>110</v>
      </c>
      <c r="I15" s="415">
        <v>300</v>
      </c>
      <c r="J15" s="415">
        <v>800</v>
      </c>
      <c r="K15" s="415">
        <v>11747</v>
      </c>
      <c r="L15" s="415">
        <v>3181</v>
      </c>
      <c r="M15" s="415">
        <v>1500</v>
      </c>
      <c r="N15" s="6">
        <f t="shared" ref="N15:N46" si="0">SUM(B15:M15)</f>
        <v>22939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8" t="s">
        <v>177</v>
      </c>
      <c r="B16" s="415">
        <v>854</v>
      </c>
      <c r="C16" s="415">
        <v>1284</v>
      </c>
      <c r="D16" s="415">
        <v>570</v>
      </c>
      <c r="E16" s="415">
        <v>193</v>
      </c>
      <c r="F16" s="415">
        <v>232</v>
      </c>
      <c r="G16" s="415">
        <v>460</v>
      </c>
      <c r="H16" s="415">
        <v>728</v>
      </c>
      <c r="I16" s="415">
        <v>4</v>
      </c>
      <c r="J16" s="415">
        <v>1</v>
      </c>
      <c r="K16" s="415">
        <v>90</v>
      </c>
      <c r="L16" s="415">
        <v>91</v>
      </c>
      <c r="M16" s="415">
        <v>0</v>
      </c>
      <c r="N16" s="6">
        <f t="shared" si="0"/>
        <v>4507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8" t="s">
        <v>178</v>
      </c>
      <c r="B17" s="415">
        <v>2912</v>
      </c>
      <c r="C17" s="415">
        <v>2595</v>
      </c>
      <c r="D17" s="415">
        <v>2732</v>
      </c>
      <c r="E17" s="415">
        <v>4287</v>
      </c>
      <c r="F17" s="415">
        <v>5861</v>
      </c>
      <c r="G17" s="415">
        <v>2851</v>
      </c>
      <c r="H17" s="415">
        <v>1024</v>
      </c>
      <c r="I17" s="415">
        <v>974</v>
      </c>
      <c r="J17" s="415">
        <v>6292</v>
      </c>
      <c r="K17" s="415">
        <v>5100</v>
      </c>
      <c r="L17" s="415">
        <v>1739</v>
      </c>
      <c r="M17" s="415">
        <v>1419</v>
      </c>
      <c r="N17" s="6">
        <f t="shared" si="0"/>
        <v>37786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8" t="s">
        <v>179</v>
      </c>
      <c r="B18" s="415">
        <v>35503</v>
      </c>
      <c r="C18" s="415">
        <v>11946</v>
      </c>
      <c r="D18" s="415">
        <v>9310</v>
      </c>
      <c r="E18" s="415">
        <v>19012</v>
      </c>
      <c r="F18" s="415">
        <v>44923</v>
      </c>
      <c r="G18" s="415">
        <v>4720</v>
      </c>
      <c r="H18" s="415">
        <v>4485</v>
      </c>
      <c r="I18" s="415">
        <v>3551</v>
      </c>
      <c r="J18" s="415">
        <v>21550</v>
      </c>
      <c r="K18" s="415">
        <v>9017</v>
      </c>
      <c r="L18" s="415">
        <v>82916</v>
      </c>
      <c r="M18" s="415">
        <v>36096</v>
      </c>
      <c r="N18" s="6">
        <f t="shared" si="0"/>
        <v>283029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8" t="s">
        <v>180</v>
      </c>
      <c r="B19" s="415">
        <v>21963</v>
      </c>
      <c r="C19" s="415">
        <v>6169</v>
      </c>
      <c r="D19" s="415">
        <v>2581</v>
      </c>
      <c r="E19" s="415">
        <v>14614</v>
      </c>
      <c r="F19" s="415">
        <v>44393</v>
      </c>
      <c r="G19" s="415">
        <v>2095</v>
      </c>
      <c r="H19" s="415">
        <v>626</v>
      </c>
      <c r="I19" s="415">
        <v>3159</v>
      </c>
      <c r="J19" s="415">
        <v>23699</v>
      </c>
      <c r="K19" s="415">
        <v>32880</v>
      </c>
      <c r="L19" s="415">
        <v>21270</v>
      </c>
      <c r="M19" s="415">
        <v>22690</v>
      </c>
      <c r="N19" s="6">
        <f t="shared" si="0"/>
        <v>196139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8" t="s">
        <v>181</v>
      </c>
      <c r="B20" s="415">
        <v>975</v>
      </c>
      <c r="C20" s="415">
        <v>392</v>
      </c>
      <c r="D20" s="415">
        <v>63</v>
      </c>
      <c r="E20" s="415">
        <v>590</v>
      </c>
      <c r="F20" s="415">
        <v>8370</v>
      </c>
      <c r="G20" s="415">
        <v>247</v>
      </c>
      <c r="H20" s="415">
        <v>28</v>
      </c>
      <c r="I20" s="415">
        <v>20</v>
      </c>
      <c r="J20" s="415">
        <v>2644</v>
      </c>
      <c r="K20" s="415">
        <v>4729</v>
      </c>
      <c r="L20" s="415">
        <v>213</v>
      </c>
      <c r="M20" s="415">
        <v>685</v>
      </c>
      <c r="N20" s="6">
        <f t="shared" si="0"/>
        <v>18956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8" t="s">
        <v>182</v>
      </c>
      <c r="B21" s="415">
        <v>6880</v>
      </c>
      <c r="C21" s="415">
        <v>4131</v>
      </c>
      <c r="D21" s="415">
        <v>4930</v>
      </c>
      <c r="E21" s="415">
        <v>18719</v>
      </c>
      <c r="F21" s="415">
        <v>63163</v>
      </c>
      <c r="G21" s="415">
        <v>39767</v>
      </c>
      <c r="H21" s="415">
        <v>14214</v>
      </c>
      <c r="I21" s="415">
        <v>10849</v>
      </c>
      <c r="J21" s="415">
        <v>4267</v>
      </c>
      <c r="K21" s="415">
        <v>7104</v>
      </c>
      <c r="L21" s="415">
        <v>8749</v>
      </c>
      <c r="M21" s="415">
        <v>4930</v>
      </c>
      <c r="N21" s="6">
        <f t="shared" si="0"/>
        <v>187703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8" t="s">
        <v>183</v>
      </c>
      <c r="B22" s="415">
        <v>7448</v>
      </c>
      <c r="C22" s="415">
        <v>4594</v>
      </c>
      <c r="D22" s="415">
        <v>4954</v>
      </c>
      <c r="E22" s="415">
        <v>6413</v>
      </c>
      <c r="F22" s="415">
        <v>6158</v>
      </c>
      <c r="G22" s="415">
        <v>5471</v>
      </c>
      <c r="H22" s="415">
        <v>2469</v>
      </c>
      <c r="I22" s="415">
        <v>2626</v>
      </c>
      <c r="J22" s="415">
        <v>6508</v>
      </c>
      <c r="K22" s="415">
        <v>12074</v>
      </c>
      <c r="L22" s="415">
        <v>11313</v>
      </c>
      <c r="M22" s="415">
        <v>12456</v>
      </c>
      <c r="N22" s="6">
        <f t="shared" si="0"/>
        <v>82484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8" t="s">
        <v>184</v>
      </c>
      <c r="B23" s="415">
        <v>4683</v>
      </c>
      <c r="C23" s="415">
        <v>4972</v>
      </c>
      <c r="D23" s="415">
        <v>5315</v>
      </c>
      <c r="E23" s="415">
        <v>5254</v>
      </c>
      <c r="F23" s="415">
        <v>4798</v>
      </c>
      <c r="G23" s="415">
        <v>2402</v>
      </c>
      <c r="H23" s="415">
        <v>809</v>
      </c>
      <c r="I23" s="415">
        <v>1081</v>
      </c>
      <c r="J23" s="415">
        <v>1986</v>
      </c>
      <c r="K23" s="415">
        <v>3373</v>
      </c>
      <c r="L23" s="415">
        <v>3204</v>
      </c>
      <c r="M23" s="415">
        <v>6332</v>
      </c>
      <c r="N23" s="6">
        <f t="shared" si="0"/>
        <v>44209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8" t="s">
        <v>185</v>
      </c>
      <c r="B24" s="415">
        <v>4256</v>
      </c>
      <c r="C24" s="415">
        <v>3935</v>
      </c>
      <c r="D24" s="415">
        <v>2506</v>
      </c>
      <c r="E24" s="415">
        <v>1554</v>
      </c>
      <c r="F24" s="415">
        <v>2563</v>
      </c>
      <c r="G24" s="415">
        <v>1860</v>
      </c>
      <c r="H24" s="415">
        <v>1785</v>
      </c>
      <c r="I24" s="415">
        <v>1147</v>
      </c>
      <c r="J24" s="415">
        <v>1403</v>
      </c>
      <c r="K24" s="415">
        <v>1827</v>
      </c>
      <c r="L24" s="415">
        <v>3445</v>
      </c>
      <c r="M24" s="415">
        <v>3023</v>
      </c>
      <c r="N24" s="6">
        <f t="shared" si="0"/>
        <v>29304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8" t="s">
        <v>186</v>
      </c>
      <c r="B25" s="415">
        <v>9345</v>
      </c>
      <c r="C25" s="415">
        <v>9599</v>
      </c>
      <c r="D25" s="415">
        <v>11460</v>
      </c>
      <c r="E25" s="415">
        <v>10891</v>
      </c>
      <c r="F25" s="415">
        <v>8430</v>
      </c>
      <c r="G25" s="415">
        <v>6302</v>
      </c>
      <c r="H25" s="415">
        <v>8717</v>
      </c>
      <c r="I25" s="415">
        <v>4345</v>
      </c>
      <c r="J25" s="415">
        <v>3404</v>
      </c>
      <c r="K25" s="415">
        <v>6103</v>
      </c>
      <c r="L25" s="415">
        <v>6248</v>
      </c>
      <c r="M25" s="415">
        <v>6806</v>
      </c>
      <c r="N25" s="6">
        <f t="shared" si="0"/>
        <v>91650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8" t="s">
        <v>187</v>
      </c>
      <c r="B26" s="415">
        <v>16571</v>
      </c>
      <c r="C26" s="415">
        <v>16483</v>
      </c>
      <c r="D26" s="415">
        <v>19032</v>
      </c>
      <c r="E26" s="415">
        <v>35322</v>
      </c>
      <c r="F26" s="415">
        <v>29538</v>
      </c>
      <c r="G26" s="415">
        <v>21568</v>
      </c>
      <c r="H26" s="415">
        <v>12266</v>
      </c>
      <c r="I26" s="415">
        <v>7972</v>
      </c>
      <c r="J26" s="415">
        <v>22970</v>
      </c>
      <c r="K26" s="415">
        <v>21464</v>
      </c>
      <c r="L26" s="415">
        <v>22221</v>
      </c>
      <c r="M26" s="415">
        <v>20954</v>
      </c>
      <c r="N26" s="6">
        <f t="shared" si="0"/>
        <v>246361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8" t="s">
        <v>188</v>
      </c>
      <c r="B27" s="415">
        <v>4923</v>
      </c>
      <c r="C27" s="415">
        <v>4326</v>
      </c>
      <c r="D27" s="415">
        <v>3549</v>
      </c>
      <c r="E27" s="415">
        <v>2725</v>
      </c>
      <c r="F27" s="415">
        <v>1301</v>
      </c>
      <c r="G27" s="415">
        <v>1327</v>
      </c>
      <c r="H27" s="415">
        <v>1459</v>
      </c>
      <c r="I27" s="415">
        <v>1480</v>
      </c>
      <c r="J27" s="415">
        <v>1656</v>
      </c>
      <c r="K27" s="415">
        <v>3318</v>
      </c>
      <c r="L27" s="415">
        <v>4809</v>
      </c>
      <c r="M27" s="415">
        <v>4413</v>
      </c>
      <c r="N27" s="6">
        <f t="shared" si="0"/>
        <v>35286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8" t="s">
        <v>189</v>
      </c>
      <c r="B28" s="415">
        <v>842</v>
      </c>
      <c r="C28" s="415">
        <v>4</v>
      </c>
      <c r="D28" s="415">
        <v>8</v>
      </c>
      <c r="E28" s="415">
        <v>0</v>
      </c>
      <c r="F28" s="415">
        <v>0</v>
      </c>
      <c r="G28" s="415">
        <v>0</v>
      </c>
      <c r="H28" s="415">
        <v>186</v>
      </c>
      <c r="I28" s="415">
        <v>0</v>
      </c>
      <c r="J28" s="415">
        <v>0</v>
      </c>
      <c r="K28" s="415">
        <v>124</v>
      </c>
      <c r="L28" s="415">
        <v>876</v>
      </c>
      <c r="M28" s="415">
        <v>1184</v>
      </c>
      <c r="N28" s="6">
        <f t="shared" si="0"/>
        <v>3224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8" t="s">
        <v>190</v>
      </c>
      <c r="B29" s="415">
        <v>6484</v>
      </c>
      <c r="C29" s="415">
        <v>3935</v>
      </c>
      <c r="D29" s="415">
        <v>4076</v>
      </c>
      <c r="E29" s="415">
        <v>7454</v>
      </c>
      <c r="F29" s="415">
        <v>11616</v>
      </c>
      <c r="G29" s="415">
        <v>10389</v>
      </c>
      <c r="H29" s="415">
        <v>3848</v>
      </c>
      <c r="I29" s="415">
        <v>2641</v>
      </c>
      <c r="J29" s="415">
        <v>2908</v>
      </c>
      <c r="K29" s="415">
        <v>3689</v>
      </c>
      <c r="L29" s="415">
        <v>5189</v>
      </c>
      <c r="M29" s="415">
        <v>5180</v>
      </c>
      <c r="N29" s="6">
        <f t="shared" si="0"/>
        <v>67409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8" t="s">
        <v>191</v>
      </c>
      <c r="B30" s="415">
        <v>2897</v>
      </c>
      <c r="C30" s="415">
        <v>1967</v>
      </c>
      <c r="D30" s="415">
        <v>1802</v>
      </c>
      <c r="E30" s="415">
        <v>1370</v>
      </c>
      <c r="F30" s="415">
        <v>633</v>
      </c>
      <c r="G30" s="415">
        <v>383</v>
      </c>
      <c r="H30" s="415">
        <v>1013</v>
      </c>
      <c r="I30" s="415">
        <v>424</v>
      </c>
      <c r="J30" s="415">
        <v>843</v>
      </c>
      <c r="K30" s="415">
        <v>1253</v>
      </c>
      <c r="L30" s="415">
        <v>3472</v>
      </c>
      <c r="M30" s="415">
        <v>2357</v>
      </c>
      <c r="N30" s="6">
        <f t="shared" si="0"/>
        <v>18414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8" t="s">
        <v>192</v>
      </c>
      <c r="B31" s="415">
        <v>8210</v>
      </c>
      <c r="C31" s="415">
        <v>2675</v>
      </c>
      <c r="D31" s="415">
        <v>3184</v>
      </c>
      <c r="E31" s="415">
        <v>11540</v>
      </c>
      <c r="F31" s="415">
        <v>5259</v>
      </c>
      <c r="G31" s="415">
        <v>2028</v>
      </c>
      <c r="H31" s="415">
        <v>1498</v>
      </c>
      <c r="I31" s="415">
        <v>1542</v>
      </c>
      <c r="J31" s="415">
        <v>2280</v>
      </c>
      <c r="K31" s="415">
        <v>1699</v>
      </c>
      <c r="L31" s="415">
        <v>3950</v>
      </c>
      <c r="M31" s="415">
        <v>13316</v>
      </c>
      <c r="N31" s="6">
        <f t="shared" si="0"/>
        <v>57181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8" t="s">
        <v>193</v>
      </c>
      <c r="B32" s="415">
        <v>1266</v>
      </c>
      <c r="C32" s="415">
        <v>1142</v>
      </c>
      <c r="D32" s="415">
        <v>1558</v>
      </c>
      <c r="E32" s="415">
        <v>1213</v>
      </c>
      <c r="F32" s="415">
        <v>707</v>
      </c>
      <c r="G32" s="415">
        <v>321</v>
      </c>
      <c r="H32" s="415">
        <v>467</v>
      </c>
      <c r="I32" s="415">
        <v>243</v>
      </c>
      <c r="J32" s="415">
        <v>161</v>
      </c>
      <c r="K32" s="415">
        <v>548</v>
      </c>
      <c r="L32" s="415">
        <v>10730</v>
      </c>
      <c r="M32" s="415">
        <v>1056</v>
      </c>
      <c r="N32" s="6">
        <f t="shared" si="0"/>
        <v>19412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8" t="s">
        <v>194</v>
      </c>
      <c r="B33" s="415">
        <v>1793</v>
      </c>
      <c r="C33" s="415">
        <v>1027</v>
      </c>
      <c r="D33" s="415">
        <v>1084</v>
      </c>
      <c r="E33" s="415">
        <v>964</v>
      </c>
      <c r="F33" s="415">
        <v>885</v>
      </c>
      <c r="G33" s="415">
        <v>782</v>
      </c>
      <c r="H33" s="415">
        <v>622</v>
      </c>
      <c r="I33" s="415">
        <v>637</v>
      </c>
      <c r="J33" s="415">
        <v>756</v>
      </c>
      <c r="K33" s="415">
        <v>832</v>
      </c>
      <c r="L33" s="415">
        <v>1110</v>
      </c>
      <c r="M33" s="415">
        <v>781</v>
      </c>
      <c r="N33" s="6">
        <f t="shared" si="0"/>
        <v>11273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8" t="s">
        <v>195</v>
      </c>
      <c r="B34" s="415">
        <v>985</v>
      </c>
      <c r="C34" s="415">
        <v>161</v>
      </c>
      <c r="D34" s="415">
        <v>65</v>
      </c>
      <c r="E34" s="415">
        <v>650</v>
      </c>
      <c r="F34" s="415">
        <v>91</v>
      </c>
      <c r="G34" s="415">
        <v>65</v>
      </c>
      <c r="H34" s="415">
        <v>7</v>
      </c>
      <c r="I34" s="415">
        <v>50</v>
      </c>
      <c r="J34" s="415">
        <v>0</v>
      </c>
      <c r="K34" s="415">
        <v>0</v>
      </c>
      <c r="L34" s="415">
        <v>158</v>
      </c>
      <c r="M34" s="415">
        <v>28</v>
      </c>
      <c r="N34" s="6">
        <f t="shared" si="0"/>
        <v>2260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8" t="s">
        <v>196</v>
      </c>
      <c r="B35" s="415">
        <v>1035</v>
      </c>
      <c r="C35" s="415">
        <v>1243</v>
      </c>
      <c r="D35" s="415">
        <v>1186</v>
      </c>
      <c r="E35" s="415">
        <v>1092</v>
      </c>
      <c r="F35" s="415">
        <v>567</v>
      </c>
      <c r="G35" s="415">
        <v>459</v>
      </c>
      <c r="H35" s="415">
        <v>563</v>
      </c>
      <c r="I35" s="415">
        <v>384</v>
      </c>
      <c r="J35" s="415">
        <v>227</v>
      </c>
      <c r="K35" s="415">
        <v>1149</v>
      </c>
      <c r="L35" s="415">
        <v>1269</v>
      </c>
      <c r="M35" s="415">
        <v>1381</v>
      </c>
      <c r="N35" s="6">
        <f t="shared" si="0"/>
        <v>10555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8" t="s">
        <v>197</v>
      </c>
      <c r="B36" s="415">
        <v>0</v>
      </c>
      <c r="C36" s="415">
        <v>0</v>
      </c>
      <c r="D36" s="415">
        <v>0</v>
      </c>
      <c r="E36" s="415">
        <v>0</v>
      </c>
      <c r="F36" s="415">
        <v>0</v>
      </c>
      <c r="G36" s="415">
        <v>0</v>
      </c>
      <c r="H36" s="415">
        <v>0</v>
      </c>
      <c r="I36" s="415">
        <v>0</v>
      </c>
      <c r="J36" s="415">
        <v>0</v>
      </c>
      <c r="K36" s="415">
        <v>0</v>
      </c>
      <c r="L36" s="415">
        <v>0</v>
      </c>
      <c r="M36" s="41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8" t="s">
        <v>198</v>
      </c>
      <c r="B37" s="415">
        <v>941</v>
      </c>
      <c r="C37" s="415">
        <v>887</v>
      </c>
      <c r="D37" s="415">
        <v>1101</v>
      </c>
      <c r="E37" s="415">
        <v>575</v>
      </c>
      <c r="F37" s="415">
        <v>1012</v>
      </c>
      <c r="G37" s="415">
        <v>772</v>
      </c>
      <c r="H37" s="415">
        <v>966</v>
      </c>
      <c r="I37" s="415">
        <v>1119</v>
      </c>
      <c r="J37" s="415">
        <v>877</v>
      </c>
      <c r="K37" s="415">
        <v>1371</v>
      </c>
      <c r="L37" s="415">
        <v>1455</v>
      </c>
      <c r="M37" s="415">
        <v>641</v>
      </c>
      <c r="N37" s="6">
        <f t="shared" si="0"/>
        <v>11717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8" t="s">
        <v>199</v>
      </c>
      <c r="B38" s="415">
        <v>1006</v>
      </c>
      <c r="C38" s="415">
        <v>330</v>
      </c>
      <c r="D38" s="415">
        <v>834</v>
      </c>
      <c r="E38" s="415">
        <v>3252</v>
      </c>
      <c r="F38" s="415">
        <v>13495</v>
      </c>
      <c r="G38" s="415">
        <v>5466</v>
      </c>
      <c r="H38" s="415">
        <v>2043</v>
      </c>
      <c r="I38" s="415">
        <v>1312</v>
      </c>
      <c r="J38" s="415">
        <v>1038</v>
      </c>
      <c r="K38" s="415">
        <v>5210</v>
      </c>
      <c r="L38" s="415">
        <v>2016</v>
      </c>
      <c r="M38" s="415">
        <v>3352</v>
      </c>
      <c r="N38" s="6">
        <f t="shared" si="0"/>
        <v>39354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8" t="s">
        <v>200</v>
      </c>
      <c r="B39" s="415">
        <v>711</v>
      </c>
      <c r="C39" s="415">
        <v>853</v>
      </c>
      <c r="D39" s="415">
        <v>395</v>
      </c>
      <c r="E39" s="415">
        <v>788</v>
      </c>
      <c r="F39" s="415">
        <v>483</v>
      </c>
      <c r="G39" s="415">
        <v>1735</v>
      </c>
      <c r="H39" s="415">
        <v>1265</v>
      </c>
      <c r="I39" s="415">
        <v>679</v>
      </c>
      <c r="J39" s="415">
        <v>173</v>
      </c>
      <c r="K39" s="415">
        <v>1375</v>
      </c>
      <c r="L39" s="415">
        <v>798</v>
      </c>
      <c r="M39" s="415">
        <v>764</v>
      </c>
      <c r="N39" s="6">
        <f t="shared" si="0"/>
        <v>10019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8" t="s">
        <v>201</v>
      </c>
      <c r="B40" s="415">
        <v>2024</v>
      </c>
      <c r="C40" s="415">
        <v>1290</v>
      </c>
      <c r="D40" s="415">
        <v>1467</v>
      </c>
      <c r="E40" s="415">
        <v>1261</v>
      </c>
      <c r="F40" s="415">
        <v>1413</v>
      </c>
      <c r="G40" s="415">
        <v>641</v>
      </c>
      <c r="H40" s="415">
        <v>1323</v>
      </c>
      <c r="I40" s="415">
        <v>527</v>
      </c>
      <c r="J40" s="415">
        <v>1338</v>
      </c>
      <c r="K40" s="415">
        <v>2319</v>
      </c>
      <c r="L40" s="415">
        <v>1171</v>
      </c>
      <c r="M40" s="415">
        <v>945</v>
      </c>
      <c r="N40" s="6">
        <f t="shared" si="0"/>
        <v>15719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8" t="s">
        <v>202</v>
      </c>
      <c r="B41" s="415">
        <v>638</v>
      </c>
      <c r="C41" s="415">
        <v>9208</v>
      </c>
      <c r="D41" s="415">
        <v>2470</v>
      </c>
      <c r="E41" s="415">
        <v>1396</v>
      </c>
      <c r="F41" s="415">
        <v>853</v>
      </c>
      <c r="G41" s="415">
        <v>1402</v>
      </c>
      <c r="H41" s="415">
        <v>1103</v>
      </c>
      <c r="I41" s="415">
        <v>331</v>
      </c>
      <c r="J41" s="415">
        <v>537</v>
      </c>
      <c r="K41" s="415">
        <v>2216</v>
      </c>
      <c r="L41" s="415">
        <v>2003</v>
      </c>
      <c r="M41" s="415">
        <v>1131</v>
      </c>
      <c r="N41" s="6">
        <f t="shared" si="0"/>
        <v>23288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8" t="s">
        <v>203</v>
      </c>
      <c r="B42" s="415">
        <v>200</v>
      </c>
      <c r="C42" s="415">
        <v>286</v>
      </c>
      <c r="D42" s="415">
        <v>264</v>
      </c>
      <c r="E42" s="415">
        <v>152</v>
      </c>
      <c r="F42" s="415">
        <v>78</v>
      </c>
      <c r="G42" s="415">
        <v>731</v>
      </c>
      <c r="H42" s="415">
        <v>402</v>
      </c>
      <c r="I42" s="415">
        <v>10805</v>
      </c>
      <c r="J42" s="415">
        <v>5</v>
      </c>
      <c r="K42" s="415">
        <v>663</v>
      </c>
      <c r="L42" s="415">
        <v>285</v>
      </c>
      <c r="M42" s="415">
        <v>393</v>
      </c>
      <c r="N42" s="6">
        <f t="shared" si="0"/>
        <v>14264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8" t="s">
        <v>204</v>
      </c>
      <c r="B43" s="415">
        <v>1432</v>
      </c>
      <c r="C43" s="415">
        <v>1901</v>
      </c>
      <c r="D43" s="415">
        <v>1362</v>
      </c>
      <c r="E43" s="415">
        <v>1393</v>
      </c>
      <c r="F43" s="415">
        <v>3600</v>
      </c>
      <c r="G43" s="415">
        <v>1431</v>
      </c>
      <c r="H43" s="415">
        <v>1229</v>
      </c>
      <c r="I43" s="415">
        <v>694</v>
      </c>
      <c r="J43" s="415">
        <v>1206</v>
      </c>
      <c r="K43" s="415">
        <v>2131</v>
      </c>
      <c r="L43" s="415">
        <v>2043</v>
      </c>
      <c r="M43" s="415">
        <v>1010</v>
      </c>
      <c r="N43" s="6">
        <f t="shared" si="0"/>
        <v>19432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8" t="s">
        <v>205</v>
      </c>
      <c r="B44" s="415">
        <v>0</v>
      </c>
      <c r="C44" s="415">
        <v>0</v>
      </c>
      <c r="D44" s="415">
        <v>5</v>
      </c>
      <c r="E44" s="415">
        <v>0</v>
      </c>
      <c r="F44" s="415">
        <v>1000</v>
      </c>
      <c r="G44" s="415">
        <v>0</v>
      </c>
      <c r="H44" s="415">
        <v>0</v>
      </c>
      <c r="I44" s="415">
        <v>0</v>
      </c>
      <c r="J44" s="415">
        <v>0</v>
      </c>
      <c r="K44" s="415">
        <v>50</v>
      </c>
      <c r="L44" s="415">
        <v>7</v>
      </c>
      <c r="M44" s="415">
        <v>0</v>
      </c>
      <c r="N44" s="6">
        <f t="shared" si="0"/>
        <v>1062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8" t="s">
        <v>206</v>
      </c>
      <c r="B45" s="415">
        <v>3769</v>
      </c>
      <c r="C45" s="415">
        <v>3957</v>
      </c>
      <c r="D45" s="415">
        <v>5326</v>
      </c>
      <c r="E45" s="415">
        <v>5565</v>
      </c>
      <c r="F45" s="415">
        <v>4268</v>
      </c>
      <c r="G45" s="415">
        <v>2795</v>
      </c>
      <c r="H45" s="415">
        <v>2014</v>
      </c>
      <c r="I45" s="415">
        <v>2512</v>
      </c>
      <c r="J45" s="415">
        <v>3607</v>
      </c>
      <c r="K45" s="415">
        <v>2655</v>
      </c>
      <c r="L45" s="415">
        <v>8525</v>
      </c>
      <c r="M45" s="415">
        <v>2886</v>
      </c>
      <c r="N45" s="6">
        <f t="shared" si="0"/>
        <v>47879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8" t="s">
        <v>207</v>
      </c>
      <c r="B46" s="415">
        <v>10707</v>
      </c>
      <c r="C46" s="415">
        <v>10305</v>
      </c>
      <c r="D46" s="415">
        <v>16005</v>
      </c>
      <c r="E46" s="415">
        <v>11946</v>
      </c>
      <c r="F46" s="415">
        <v>13583</v>
      </c>
      <c r="G46" s="415">
        <v>11143</v>
      </c>
      <c r="H46" s="415">
        <v>8448</v>
      </c>
      <c r="I46" s="415">
        <v>5181</v>
      </c>
      <c r="J46" s="429">
        <v>12664</v>
      </c>
      <c r="K46" s="415">
        <v>13191</v>
      </c>
      <c r="L46" s="415">
        <v>26047</v>
      </c>
      <c r="M46" s="415">
        <v>21516</v>
      </c>
      <c r="N46" s="6">
        <f t="shared" si="0"/>
        <v>160736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565556</v>
      </c>
      <c r="C47" s="253">
        <f t="shared" ref="C47:M47" si="1">SUM(C13:C46)</f>
        <v>635209</v>
      </c>
      <c r="D47" s="253">
        <f t="shared" si="1"/>
        <v>314823</v>
      </c>
      <c r="E47" s="253">
        <f t="shared" si="1"/>
        <v>291910</v>
      </c>
      <c r="F47" s="253">
        <f t="shared" si="1"/>
        <v>507220</v>
      </c>
      <c r="G47" s="253">
        <f t="shared" si="1"/>
        <v>690253</v>
      </c>
      <c r="H47" s="253">
        <f t="shared" si="1"/>
        <v>362996</v>
      </c>
      <c r="I47" s="253">
        <f t="shared" si="1"/>
        <v>187006</v>
      </c>
      <c r="J47" s="254">
        <f t="shared" si="1"/>
        <v>201053</v>
      </c>
      <c r="K47" s="253">
        <f t="shared" si="1"/>
        <v>255446</v>
      </c>
      <c r="L47" s="253">
        <f t="shared" si="1"/>
        <v>293564</v>
      </c>
      <c r="M47" s="253">
        <f t="shared" si="1"/>
        <v>255981</v>
      </c>
      <c r="N47" s="255">
        <f>SUM(N13:N46)</f>
        <v>4561017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9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284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20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0" t="s">
        <v>174</v>
      </c>
      <c r="B62" s="415">
        <v>53587</v>
      </c>
      <c r="C62" s="415">
        <v>17942</v>
      </c>
      <c r="D62" s="415">
        <v>17220</v>
      </c>
      <c r="E62" s="415">
        <v>29970</v>
      </c>
      <c r="F62" s="415">
        <v>179371</v>
      </c>
      <c r="G62" s="415">
        <v>546108</v>
      </c>
      <c r="H62" s="415">
        <v>259272</v>
      </c>
      <c r="I62" s="415">
        <v>85766</v>
      </c>
      <c r="J62" s="415">
        <v>216110</v>
      </c>
      <c r="K62" s="415">
        <v>398268</v>
      </c>
      <c r="L62" s="415">
        <v>213919</v>
      </c>
      <c r="M62" s="415">
        <v>112439</v>
      </c>
      <c r="N62" s="243">
        <f t="shared" ref="N62:N95" si="2">SUM(B62:M62)</f>
        <v>2129972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28" t="s">
        <v>175</v>
      </c>
      <c r="B63" s="415">
        <v>36614</v>
      </c>
      <c r="C63" s="415">
        <v>24847</v>
      </c>
      <c r="D63" s="415">
        <v>21025</v>
      </c>
      <c r="E63" s="415">
        <v>38864</v>
      </c>
      <c r="F63" s="415">
        <v>24969</v>
      </c>
      <c r="G63" s="415">
        <v>28586</v>
      </c>
      <c r="H63" s="415">
        <v>39617</v>
      </c>
      <c r="I63" s="415">
        <v>50956</v>
      </c>
      <c r="J63" s="415">
        <v>42798</v>
      </c>
      <c r="K63" s="415">
        <v>38749</v>
      </c>
      <c r="L63" s="415">
        <v>25112</v>
      </c>
      <c r="M63" s="415">
        <v>29610</v>
      </c>
      <c r="N63" s="9">
        <f t="shared" si="2"/>
        <v>401747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28" t="s">
        <v>176</v>
      </c>
      <c r="B64" s="415">
        <v>17351</v>
      </c>
      <c r="C64" s="415">
        <v>19540</v>
      </c>
      <c r="D64" s="415">
        <v>80</v>
      </c>
      <c r="E64" s="415">
        <v>0</v>
      </c>
      <c r="F64" s="415">
        <v>0</v>
      </c>
      <c r="G64" s="415">
        <v>852</v>
      </c>
      <c r="H64" s="415">
        <v>542</v>
      </c>
      <c r="I64" s="415">
        <v>1705</v>
      </c>
      <c r="J64" s="415">
        <v>1980</v>
      </c>
      <c r="K64" s="415">
        <v>389</v>
      </c>
      <c r="L64" s="415">
        <v>50</v>
      </c>
      <c r="M64" s="415">
        <v>3094</v>
      </c>
      <c r="N64" s="9">
        <f t="shared" si="2"/>
        <v>45583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28" t="s">
        <v>177</v>
      </c>
      <c r="B65" s="415">
        <v>153174</v>
      </c>
      <c r="C65" s="415">
        <v>153283</v>
      </c>
      <c r="D65" s="415">
        <v>153030</v>
      </c>
      <c r="E65" s="415">
        <v>153368</v>
      </c>
      <c r="F65" s="415">
        <v>153081</v>
      </c>
      <c r="G65" s="415">
        <v>153294</v>
      </c>
      <c r="H65" s="415">
        <v>154782</v>
      </c>
      <c r="I65" s="415">
        <v>153195</v>
      </c>
      <c r="J65" s="415">
        <v>133471</v>
      </c>
      <c r="K65" s="415">
        <v>133384</v>
      </c>
      <c r="L65" s="415">
        <v>133406</v>
      </c>
      <c r="M65" s="415">
        <v>133362</v>
      </c>
      <c r="N65" s="9">
        <f t="shared" si="2"/>
        <v>1760830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28" t="s">
        <v>178</v>
      </c>
      <c r="B66" s="415">
        <v>3771</v>
      </c>
      <c r="C66" s="415">
        <v>479</v>
      </c>
      <c r="D66" s="415">
        <v>541</v>
      </c>
      <c r="E66" s="415">
        <v>1669</v>
      </c>
      <c r="F66" s="415">
        <v>3181</v>
      </c>
      <c r="G66" s="415">
        <v>3584</v>
      </c>
      <c r="H66" s="415">
        <v>5624</v>
      </c>
      <c r="I66" s="415">
        <v>3053</v>
      </c>
      <c r="J66" s="415">
        <v>1687</v>
      </c>
      <c r="K66" s="415">
        <v>2155</v>
      </c>
      <c r="L66" s="415">
        <v>2987</v>
      </c>
      <c r="M66" s="415">
        <v>5111</v>
      </c>
      <c r="N66" s="9">
        <f t="shared" si="2"/>
        <v>33842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28" t="s">
        <v>179</v>
      </c>
      <c r="B67" s="415">
        <v>4268</v>
      </c>
      <c r="C67" s="415">
        <v>36996</v>
      </c>
      <c r="D67" s="415">
        <v>96343</v>
      </c>
      <c r="E67" s="415">
        <v>29242</v>
      </c>
      <c r="F67" s="415">
        <v>9959</v>
      </c>
      <c r="G67" s="415">
        <v>9443</v>
      </c>
      <c r="H67" s="415">
        <v>18746</v>
      </c>
      <c r="I67" s="415">
        <v>41832</v>
      </c>
      <c r="J67" s="415">
        <v>3947</v>
      </c>
      <c r="K67" s="415">
        <v>6831</v>
      </c>
      <c r="L67" s="415">
        <v>11619</v>
      </c>
      <c r="M67" s="415">
        <v>17455</v>
      </c>
      <c r="N67" s="9">
        <f t="shared" si="2"/>
        <v>286681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28" t="s">
        <v>180</v>
      </c>
      <c r="B68" s="415">
        <v>1863</v>
      </c>
      <c r="C68" s="415">
        <v>4450</v>
      </c>
      <c r="D68" s="415">
        <v>33013</v>
      </c>
      <c r="E68" s="415">
        <v>10509</v>
      </c>
      <c r="F68" s="415">
        <v>2079</v>
      </c>
      <c r="G68" s="415">
        <v>3478</v>
      </c>
      <c r="H68" s="415">
        <v>30607</v>
      </c>
      <c r="I68" s="415">
        <v>23077</v>
      </c>
      <c r="J68" s="415">
        <v>379</v>
      </c>
      <c r="K68" s="415">
        <v>5129</v>
      </c>
      <c r="L68" s="415">
        <v>10171</v>
      </c>
      <c r="M68" s="415">
        <v>56374</v>
      </c>
      <c r="N68" s="9">
        <f t="shared" si="2"/>
        <v>181129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28" t="s">
        <v>181</v>
      </c>
      <c r="B69" s="415">
        <v>117</v>
      </c>
      <c r="C69" s="415">
        <v>98</v>
      </c>
      <c r="D69" s="415">
        <v>1405</v>
      </c>
      <c r="E69" s="415">
        <v>600</v>
      </c>
      <c r="F69" s="415">
        <v>164</v>
      </c>
      <c r="G69" s="415">
        <v>255</v>
      </c>
      <c r="H69" s="415">
        <v>1673</v>
      </c>
      <c r="I69" s="415">
        <v>5919</v>
      </c>
      <c r="J69" s="415">
        <v>0</v>
      </c>
      <c r="K69" s="415">
        <v>177</v>
      </c>
      <c r="L69" s="415">
        <v>474</v>
      </c>
      <c r="M69" s="415">
        <v>7473</v>
      </c>
      <c r="N69" s="9">
        <f t="shared" si="2"/>
        <v>18355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28" t="s">
        <v>182</v>
      </c>
      <c r="B70" s="415">
        <v>71580</v>
      </c>
      <c r="C70" s="415">
        <v>81868</v>
      </c>
      <c r="D70" s="415">
        <v>47822</v>
      </c>
      <c r="E70" s="415">
        <v>33096</v>
      </c>
      <c r="F70" s="415">
        <v>13905</v>
      </c>
      <c r="G70" s="415">
        <v>11252</v>
      </c>
      <c r="H70" s="415">
        <v>8483</v>
      </c>
      <c r="I70" s="415">
        <v>11515</v>
      </c>
      <c r="J70" s="415">
        <v>9095</v>
      </c>
      <c r="K70" s="415">
        <v>9360</v>
      </c>
      <c r="L70" s="415">
        <v>13990</v>
      </c>
      <c r="M70" s="415">
        <v>37738</v>
      </c>
      <c r="N70" s="9">
        <f t="shared" si="2"/>
        <v>349704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28" t="s">
        <v>183</v>
      </c>
      <c r="B71" s="415">
        <v>5505</v>
      </c>
      <c r="C71" s="415">
        <v>6311</v>
      </c>
      <c r="D71" s="415">
        <v>8166</v>
      </c>
      <c r="E71" s="415">
        <v>8320</v>
      </c>
      <c r="F71" s="415">
        <v>4634</v>
      </c>
      <c r="G71" s="415">
        <v>5581</v>
      </c>
      <c r="H71" s="415">
        <v>4879</v>
      </c>
      <c r="I71" s="415">
        <v>2875</v>
      </c>
      <c r="J71" s="415">
        <v>5858</v>
      </c>
      <c r="K71" s="415">
        <v>6434</v>
      </c>
      <c r="L71" s="415">
        <v>5171</v>
      </c>
      <c r="M71" s="415">
        <v>4708</v>
      </c>
      <c r="N71" s="9">
        <f t="shared" si="2"/>
        <v>68442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28" t="s">
        <v>184</v>
      </c>
      <c r="B72" s="415">
        <v>5425</v>
      </c>
      <c r="C72" s="415">
        <v>4361</v>
      </c>
      <c r="D72" s="415">
        <v>4076</v>
      </c>
      <c r="E72" s="415">
        <v>3614</v>
      </c>
      <c r="F72" s="415">
        <v>3983</v>
      </c>
      <c r="G72" s="415">
        <v>3019</v>
      </c>
      <c r="H72" s="415">
        <v>2183</v>
      </c>
      <c r="I72" s="415">
        <v>2342</v>
      </c>
      <c r="J72" s="415">
        <v>778</v>
      </c>
      <c r="K72" s="415">
        <v>2736</v>
      </c>
      <c r="L72" s="415">
        <v>2126</v>
      </c>
      <c r="M72" s="415">
        <v>5610</v>
      </c>
      <c r="N72" s="9">
        <f t="shared" si="2"/>
        <v>40253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28" t="s">
        <v>185</v>
      </c>
      <c r="B73" s="415">
        <v>3228</v>
      </c>
      <c r="C73" s="415">
        <v>1710</v>
      </c>
      <c r="D73" s="415">
        <v>2989</v>
      </c>
      <c r="E73" s="415">
        <v>3352</v>
      </c>
      <c r="F73" s="415">
        <v>2945</v>
      </c>
      <c r="G73" s="415">
        <v>4544</v>
      </c>
      <c r="H73" s="415">
        <v>2084</v>
      </c>
      <c r="I73" s="415">
        <v>1821</v>
      </c>
      <c r="J73" s="415">
        <v>2061</v>
      </c>
      <c r="K73" s="415">
        <v>3033</v>
      </c>
      <c r="L73" s="415">
        <v>2717</v>
      </c>
      <c r="M73" s="415">
        <v>2092</v>
      </c>
      <c r="N73" s="9">
        <f t="shared" si="2"/>
        <v>32576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28" t="s">
        <v>186</v>
      </c>
      <c r="B74" s="415">
        <v>9548</v>
      </c>
      <c r="C74" s="415">
        <v>8865</v>
      </c>
      <c r="D74" s="415">
        <v>8585</v>
      </c>
      <c r="E74" s="415">
        <v>8286</v>
      </c>
      <c r="F74" s="415">
        <v>6758</v>
      </c>
      <c r="G74" s="415">
        <v>7795</v>
      </c>
      <c r="H74" s="415">
        <v>4645</v>
      </c>
      <c r="I74" s="415">
        <v>4256</v>
      </c>
      <c r="J74" s="415">
        <v>4894</v>
      </c>
      <c r="K74" s="415">
        <v>4342</v>
      </c>
      <c r="L74" s="415">
        <v>3361</v>
      </c>
      <c r="M74" s="415">
        <v>12875</v>
      </c>
      <c r="N74" s="9">
        <f t="shared" si="2"/>
        <v>84210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28" t="s">
        <v>187</v>
      </c>
      <c r="B75" s="415">
        <v>27689</v>
      </c>
      <c r="C75" s="415">
        <v>26658</v>
      </c>
      <c r="D75" s="415">
        <v>22456</v>
      </c>
      <c r="E75" s="415">
        <v>24197</v>
      </c>
      <c r="F75" s="415">
        <v>15931</v>
      </c>
      <c r="G75" s="415">
        <v>16957</v>
      </c>
      <c r="H75" s="415">
        <v>13238</v>
      </c>
      <c r="I75" s="415">
        <v>13732</v>
      </c>
      <c r="J75" s="415">
        <v>12891</v>
      </c>
      <c r="K75" s="415">
        <v>12162</v>
      </c>
      <c r="L75" s="415">
        <v>13990</v>
      </c>
      <c r="M75" s="415">
        <v>19803</v>
      </c>
      <c r="N75" s="9">
        <f t="shared" si="2"/>
        <v>219704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28" t="s">
        <v>188</v>
      </c>
      <c r="B76" s="415">
        <v>6686</v>
      </c>
      <c r="C76" s="415">
        <v>6864</v>
      </c>
      <c r="D76" s="415">
        <v>7861</v>
      </c>
      <c r="E76" s="415">
        <v>9168</v>
      </c>
      <c r="F76" s="415">
        <v>11210</v>
      </c>
      <c r="G76" s="415">
        <v>9291</v>
      </c>
      <c r="H76" s="415">
        <v>6762</v>
      </c>
      <c r="I76" s="415">
        <v>5941</v>
      </c>
      <c r="J76" s="415">
        <v>3983</v>
      </c>
      <c r="K76" s="415">
        <v>6248</v>
      </c>
      <c r="L76" s="415">
        <v>5628</v>
      </c>
      <c r="M76" s="415">
        <v>5467</v>
      </c>
      <c r="N76" s="9">
        <f t="shared" si="2"/>
        <v>85109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28" t="s">
        <v>189</v>
      </c>
      <c r="B77" s="415">
        <v>0</v>
      </c>
      <c r="C77" s="415">
        <v>0</v>
      </c>
      <c r="D77" s="415">
        <v>123</v>
      </c>
      <c r="E77" s="415">
        <v>1615</v>
      </c>
      <c r="F77" s="415">
        <v>3029</v>
      </c>
      <c r="G77" s="415">
        <v>797</v>
      </c>
      <c r="H77" s="415">
        <v>0</v>
      </c>
      <c r="I77" s="415">
        <v>0</v>
      </c>
      <c r="J77" s="415">
        <v>7</v>
      </c>
      <c r="K77" s="415">
        <v>5</v>
      </c>
      <c r="L77" s="415">
        <v>0</v>
      </c>
      <c r="M77" s="415">
        <v>0</v>
      </c>
      <c r="N77" s="9">
        <f t="shared" si="2"/>
        <v>5576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28" t="s">
        <v>190</v>
      </c>
      <c r="B78" s="415">
        <v>11337</v>
      </c>
      <c r="C78" s="415">
        <v>11045</v>
      </c>
      <c r="D78" s="415">
        <v>8919</v>
      </c>
      <c r="E78" s="415">
        <v>9551</v>
      </c>
      <c r="F78" s="415">
        <v>9264</v>
      </c>
      <c r="G78" s="415">
        <v>10672</v>
      </c>
      <c r="H78" s="415">
        <v>7837</v>
      </c>
      <c r="I78" s="415">
        <v>8798</v>
      </c>
      <c r="J78" s="415">
        <v>7399</v>
      </c>
      <c r="K78" s="415">
        <v>9671</v>
      </c>
      <c r="L78" s="415">
        <v>5253</v>
      </c>
      <c r="M78" s="415">
        <v>6190</v>
      </c>
      <c r="N78" s="9">
        <f t="shared" si="2"/>
        <v>105936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28" t="s">
        <v>191</v>
      </c>
      <c r="B79" s="415">
        <v>3945</v>
      </c>
      <c r="C79" s="415">
        <v>4901</v>
      </c>
      <c r="D79" s="415">
        <v>4780</v>
      </c>
      <c r="E79" s="415">
        <v>5415</v>
      </c>
      <c r="F79" s="415">
        <v>5443</v>
      </c>
      <c r="G79" s="415">
        <v>5409</v>
      </c>
      <c r="H79" s="415">
        <v>5184</v>
      </c>
      <c r="I79" s="415">
        <v>3496</v>
      </c>
      <c r="J79" s="415">
        <v>3262</v>
      </c>
      <c r="K79" s="415">
        <v>3335</v>
      </c>
      <c r="L79" s="415">
        <v>7519</v>
      </c>
      <c r="M79" s="415">
        <v>5554</v>
      </c>
      <c r="N79" s="9">
        <f t="shared" si="2"/>
        <v>58243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28" t="s">
        <v>192</v>
      </c>
      <c r="B80" s="415">
        <v>2667</v>
      </c>
      <c r="C80" s="415">
        <v>2538</v>
      </c>
      <c r="D80" s="415">
        <v>3687</v>
      </c>
      <c r="E80" s="415">
        <v>5893</v>
      </c>
      <c r="F80" s="415">
        <v>7101</v>
      </c>
      <c r="G80" s="415">
        <v>2179</v>
      </c>
      <c r="H80" s="415">
        <v>6197</v>
      </c>
      <c r="I80" s="415">
        <v>9025</v>
      </c>
      <c r="J80" s="415">
        <v>1333</v>
      </c>
      <c r="K80" s="415">
        <v>3183</v>
      </c>
      <c r="L80" s="415">
        <v>1768</v>
      </c>
      <c r="M80" s="415">
        <v>1358</v>
      </c>
      <c r="N80" s="9">
        <f t="shared" si="2"/>
        <v>46929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28" t="s">
        <v>193</v>
      </c>
      <c r="B81" s="415">
        <v>1154</v>
      </c>
      <c r="C81" s="415">
        <v>1498</v>
      </c>
      <c r="D81" s="415">
        <v>1626</v>
      </c>
      <c r="E81" s="415">
        <v>1592</v>
      </c>
      <c r="F81" s="415">
        <v>1550</v>
      </c>
      <c r="G81" s="415">
        <v>1256</v>
      </c>
      <c r="H81" s="415">
        <v>1261</v>
      </c>
      <c r="I81" s="415">
        <v>1105</v>
      </c>
      <c r="J81" s="415">
        <v>424</v>
      </c>
      <c r="K81" s="415">
        <v>462</v>
      </c>
      <c r="L81" s="415">
        <v>14922</v>
      </c>
      <c r="M81" s="415">
        <v>755</v>
      </c>
      <c r="N81" s="9">
        <f t="shared" si="2"/>
        <v>27605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28" t="s">
        <v>194</v>
      </c>
      <c r="B82" s="415">
        <v>755</v>
      </c>
      <c r="C82" s="415">
        <v>716</v>
      </c>
      <c r="D82" s="415">
        <v>1191</v>
      </c>
      <c r="E82" s="415">
        <v>1128</v>
      </c>
      <c r="F82" s="415">
        <v>1073</v>
      </c>
      <c r="G82" s="415">
        <v>1375</v>
      </c>
      <c r="H82" s="415">
        <v>846</v>
      </c>
      <c r="I82" s="415">
        <v>563</v>
      </c>
      <c r="J82" s="415">
        <v>586</v>
      </c>
      <c r="K82" s="415">
        <v>654</v>
      </c>
      <c r="L82" s="415">
        <v>1059</v>
      </c>
      <c r="M82" s="415">
        <v>613</v>
      </c>
      <c r="N82" s="9">
        <f t="shared" si="2"/>
        <v>10559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28" t="s">
        <v>195</v>
      </c>
      <c r="B83" s="415">
        <v>3974</v>
      </c>
      <c r="C83" s="415">
        <v>4209</v>
      </c>
      <c r="D83" s="415">
        <v>6595</v>
      </c>
      <c r="E83" s="415">
        <v>3489</v>
      </c>
      <c r="F83" s="415">
        <v>779</v>
      </c>
      <c r="G83" s="415">
        <v>4486</v>
      </c>
      <c r="H83" s="415">
        <v>1050</v>
      </c>
      <c r="I83" s="415">
        <v>718</v>
      </c>
      <c r="J83" s="415">
        <v>670</v>
      </c>
      <c r="K83" s="415">
        <v>593</v>
      </c>
      <c r="L83" s="415">
        <v>1147</v>
      </c>
      <c r="M83" s="415">
        <v>4447</v>
      </c>
      <c r="N83" s="9">
        <f t="shared" si="2"/>
        <v>32157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27" t="s">
        <v>196</v>
      </c>
      <c r="B84" s="415">
        <v>1656</v>
      </c>
      <c r="C84" s="415">
        <v>1890</v>
      </c>
      <c r="D84" s="415">
        <v>1571</v>
      </c>
      <c r="E84" s="415">
        <v>2201</v>
      </c>
      <c r="F84" s="415">
        <v>2116</v>
      </c>
      <c r="G84" s="415">
        <v>1865</v>
      </c>
      <c r="H84" s="415">
        <v>2178</v>
      </c>
      <c r="I84" s="415">
        <v>1832</v>
      </c>
      <c r="J84" s="415">
        <v>895</v>
      </c>
      <c r="K84" s="415">
        <v>813</v>
      </c>
      <c r="L84" s="415">
        <v>6170</v>
      </c>
      <c r="M84" s="415">
        <v>1038</v>
      </c>
      <c r="N84" s="9">
        <f t="shared" si="2"/>
        <v>24225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28" t="s">
        <v>197</v>
      </c>
      <c r="B85" s="415">
        <v>31854</v>
      </c>
      <c r="C85" s="415">
        <v>38319</v>
      </c>
      <c r="D85" s="415">
        <v>17043</v>
      </c>
      <c r="E85" s="415">
        <v>6596</v>
      </c>
      <c r="F85" s="415">
        <v>0</v>
      </c>
      <c r="G85" s="415">
        <v>0</v>
      </c>
      <c r="H85" s="415">
        <v>0</v>
      </c>
      <c r="I85" s="415">
        <v>0</v>
      </c>
      <c r="J85" s="415">
        <v>0</v>
      </c>
      <c r="K85" s="415">
        <v>0</v>
      </c>
      <c r="L85" s="415">
        <v>0</v>
      </c>
      <c r="M85" s="415">
        <v>0</v>
      </c>
      <c r="N85" s="9">
        <f t="shared" si="2"/>
        <v>93812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28" t="s">
        <v>198</v>
      </c>
      <c r="B86" s="415">
        <v>1475</v>
      </c>
      <c r="C86" s="415">
        <v>408</v>
      </c>
      <c r="D86" s="415">
        <v>823</v>
      </c>
      <c r="E86" s="415">
        <v>825</v>
      </c>
      <c r="F86" s="415">
        <v>929</v>
      </c>
      <c r="G86" s="415">
        <v>1077</v>
      </c>
      <c r="H86" s="415">
        <v>1030</v>
      </c>
      <c r="I86" s="415">
        <v>1421</v>
      </c>
      <c r="J86" s="415">
        <v>821</v>
      </c>
      <c r="K86" s="415">
        <v>1802</v>
      </c>
      <c r="L86" s="415">
        <v>1462</v>
      </c>
      <c r="M86" s="415">
        <v>1517</v>
      </c>
      <c r="N86" s="9">
        <f t="shared" si="2"/>
        <v>13590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28" t="s">
        <v>199</v>
      </c>
      <c r="B87" s="415">
        <v>23445</v>
      </c>
      <c r="C87" s="415">
        <v>17457</v>
      </c>
      <c r="D87" s="415">
        <v>4606</v>
      </c>
      <c r="E87" s="415">
        <v>4014</v>
      </c>
      <c r="F87" s="415">
        <v>5106</v>
      </c>
      <c r="G87" s="415">
        <v>10150</v>
      </c>
      <c r="H87" s="415">
        <v>26473</v>
      </c>
      <c r="I87" s="415">
        <v>47234</v>
      </c>
      <c r="J87" s="415">
        <v>55073</v>
      </c>
      <c r="K87" s="415">
        <v>46541</v>
      </c>
      <c r="L87" s="415">
        <v>46105</v>
      </c>
      <c r="M87" s="415">
        <v>40965</v>
      </c>
      <c r="N87" s="9">
        <f t="shared" si="2"/>
        <v>327169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28" t="s">
        <v>200</v>
      </c>
      <c r="B88" s="415">
        <v>13764</v>
      </c>
      <c r="C88" s="415">
        <v>11399</v>
      </c>
      <c r="D88" s="415">
        <v>5517</v>
      </c>
      <c r="E88" s="415">
        <v>3076</v>
      </c>
      <c r="F88" s="415">
        <v>8740</v>
      </c>
      <c r="G88" s="415">
        <v>15108</v>
      </c>
      <c r="H88" s="415">
        <v>10370</v>
      </c>
      <c r="I88" s="415">
        <v>2547</v>
      </c>
      <c r="J88" s="415">
        <v>3770</v>
      </c>
      <c r="K88" s="415">
        <v>5018</v>
      </c>
      <c r="L88" s="415">
        <v>9306</v>
      </c>
      <c r="M88" s="415">
        <v>10699</v>
      </c>
      <c r="N88" s="9">
        <f t="shared" si="2"/>
        <v>99314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28" t="s">
        <v>286</v>
      </c>
      <c r="B89" s="415">
        <v>8175</v>
      </c>
      <c r="C89" s="415">
        <v>11564</v>
      </c>
      <c r="D89" s="415">
        <v>7915</v>
      </c>
      <c r="E89" s="415">
        <v>8189</v>
      </c>
      <c r="F89" s="415">
        <v>8007</v>
      </c>
      <c r="G89" s="415">
        <v>6947</v>
      </c>
      <c r="H89" s="415">
        <v>7031</v>
      </c>
      <c r="I89" s="415">
        <v>5931</v>
      </c>
      <c r="J89" s="415">
        <v>5889</v>
      </c>
      <c r="K89" s="415">
        <v>5955</v>
      </c>
      <c r="L89" s="415">
        <v>6195</v>
      </c>
      <c r="M89" s="415">
        <v>6216</v>
      </c>
      <c r="N89" s="9">
        <f t="shared" si="2"/>
        <v>88014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28" t="s">
        <v>202</v>
      </c>
      <c r="B90" s="415">
        <v>462</v>
      </c>
      <c r="C90" s="415">
        <v>7873</v>
      </c>
      <c r="D90" s="415">
        <v>6475</v>
      </c>
      <c r="E90" s="415">
        <v>8758</v>
      </c>
      <c r="F90" s="415">
        <v>2949</v>
      </c>
      <c r="G90" s="415">
        <v>2531</v>
      </c>
      <c r="H90" s="415">
        <v>1229</v>
      </c>
      <c r="I90" s="415">
        <v>1581</v>
      </c>
      <c r="J90" s="415">
        <v>1455</v>
      </c>
      <c r="K90" s="415">
        <v>463</v>
      </c>
      <c r="L90" s="415">
        <v>598</v>
      </c>
      <c r="M90" s="415">
        <v>1248</v>
      </c>
      <c r="N90" s="9">
        <f t="shared" si="2"/>
        <v>35622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28" t="s">
        <v>203</v>
      </c>
      <c r="B91" s="415">
        <v>45753</v>
      </c>
      <c r="C91" s="415">
        <v>49954</v>
      </c>
      <c r="D91" s="415">
        <v>34765</v>
      </c>
      <c r="E91" s="415">
        <v>24121</v>
      </c>
      <c r="F91" s="415">
        <v>10238</v>
      </c>
      <c r="G91" s="415">
        <v>12267</v>
      </c>
      <c r="H91" s="415">
        <v>7461</v>
      </c>
      <c r="I91" s="415">
        <v>12516</v>
      </c>
      <c r="J91" s="415">
        <v>19393</v>
      </c>
      <c r="K91" s="415">
        <v>21764</v>
      </c>
      <c r="L91" s="415">
        <v>33282</v>
      </c>
      <c r="M91" s="415">
        <v>50772</v>
      </c>
      <c r="N91" s="9">
        <f t="shared" si="2"/>
        <v>322286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28" t="s">
        <v>204</v>
      </c>
      <c r="B92" s="415">
        <v>10963</v>
      </c>
      <c r="C92" s="415">
        <v>11559</v>
      </c>
      <c r="D92" s="415">
        <v>10661</v>
      </c>
      <c r="E92" s="415">
        <v>10595</v>
      </c>
      <c r="F92" s="415">
        <v>11464</v>
      </c>
      <c r="G92" s="415">
        <v>10795</v>
      </c>
      <c r="H92" s="415">
        <v>10370</v>
      </c>
      <c r="I92" s="415">
        <v>9071</v>
      </c>
      <c r="J92" s="415">
        <v>8942</v>
      </c>
      <c r="K92" s="415">
        <v>7195</v>
      </c>
      <c r="L92" s="415">
        <v>6442</v>
      </c>
      <c r="M92" s="415">
        <v>7149</v>
      </c>
      <c r="N92" s="9">
        <f t="shared" si="2"/>
        <v>115206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28" t="s">
        <v>205</v>
      </c>
      <c r="B93" s="415">
        <v>5320</v>
      </c>
      <c r="C93" s="415">
        <v>13702</v>
      </c>
      <c r="D93" s="415">
        <v>9897</v>
      </c>
      <c r="E93" s="415">
        <v>1881</v>
      </c>
      <c r="F93" s="415">
        <v>1792</v>
      </c>
      <c r="G93" s="415">
        <v>232</v>
      </c>
      <c r="H93" s="415">
        <v>412</v>
      </c>
      <c r="I93" s="415">
        <v>374</v>
      </c>
      <c r="J93" s="415">
        <v>651</v>
      </c>
      <c r="K93" s="415">
        <v>498</v>
      </c>
      <c r="L93" s="415">
        <v>3838</v>
      </c>
      <c r="M93" s="415">
        <v>5688</v>
      </c>
      <c r="N93" s="9">
        <f t="shared" si="2"/>
        <v>44285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28" t="s">
        <v>206</v>
      </c>
      <c r="B94" s="415">
        <v>207658</v>
      </c>
      <c r="C94" s="415">
        <v>213893</v>
      </c>
      <c r="D94" s="415">
        <v>240406</v>
      </c>
      <c r="E94" s="415">
        <v>250732</v>
      </c>
      <c r="F94" s="415">
        <v>250436</v>
      </c>
      <c r="G94" s="415">
        <v>261629</v>
      </c>
      <c r="H94" s="415">
        <v>201549</v>
      </c>
      <c r="I94" s="415">
        <v>238506</v>
      </c>
      <c r="J94" s="415">
        <v>212127</v>
      </c>
      <c r="K94" s="415">
        <v>245953</v>
      </c>
      <c r="L94" s="415">
        <v>264552</v>
      </c>
      <c r="M94" s="415">
        <v>271301</v>
      </c>
      <c r="N94" s="9">
        <f t="shared" si="2"/>
        <v>2858742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28" t="s">
        <v>207</v>
      </c>
      <c r="B95" s="415">
        <v>600520</v>
      </c>
      <c r="C95" s="415">
        <v>562809</v>
      </c>
      <c r="D95" s="415">
        <v>559080</v>
      </c>
      <c r="E95" s="415">
        <v>591442</v>
      </c>
      <c r="F95" s="415">
        <v>561946</v>
      </c>
      <c r="G95" s="415">
        <v>556553</v>
      </c>
      <c r="H95" s="415">
        <v>562819</v>
      </c>
      <c r="I95" s="415">
        <v>579608</v>
      </c>
      <c r="J95" s="415">
        <v>600029</v>
      </c>
      <c r="K95" s="415">
        <v>552490</v>
      </c>
      <c r="L95" s="415">
        <v>575139</v>
      </c>
      <c r="M95" s="415">
        <v>601361</v>
      </c>
      <c r="N95" s="9">
        <f t="shared" si="2"/>
        <v>6903796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1375283</v>
      </c>
      <c r="C96" s="253">
        <f t="shared" si="3"/>
        <v>1360006</v>
      </c>
      <c r="D96" s="253">
        <f t="shared" si="3"/>
        <v>1350292</v>
      </c>
      <c r="E96" s="253">
        <f t="shared" si="3"/>
        <v>1295368</v>
      </c>
      <c r="F96" s="253">
        <f t="shared" si="3"/>
        <v>1324132</v>
      </c>
      <c r="G96" s="253">
        <f t="shared" si="3"/>
        <v>1709367</v>
      </c>
      <c r="H96" s="253">
        <f t="shared" si="3"/>
        <v>1406434</v>
      </c>
      <c r="I96" s="253">
        <f t="shared" si="3"/>
        <v>1332311</v>
      </c>
      <c r="J96" s="254">
        <f t="shared" si="3"/>
        <v>1362658</v>
      </c>
      <c r="K96" s="253">
        <f t="shared" si="3"/>
        <v>1535792</v>
      </c>
      <c r="L96" s="253">
        <f t="shared" si="3"/>
        <v>1429478</v>
      </c>
      <c r="M96" s="253">
        <f t="shared" si="3"/>
        <v>1470082</v>
      </c>
      <c r="N96" s="255">
        <f>SUM(N62:N95)</f>
        <v>16951203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22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22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285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3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3" t="s">
        <v>174</v>
      </c>
      <c r="B112" s="414">
        <v>148747</v>
      </c>
      <c r="C112" s="415">
        <v>50996</v>
      </c>
      <c r="D112" s="415">
        <v>63923</v>
      </c>
      <c r="E112" s="415">
        <v>123527</v>
      </c>
      <c r="F112" s="415">
        <v>764176</v>
      </c>
      <c r="G112" s="415">
        <v>2548304</v>
      </c>
      <c r="H112" s="415">
        <v>1275879</v>
      </c>
      <c r="I112" s="415">
        <v>411041</v>
      </c>
      <c r="J112" s="416">
        <v>685861</v>
      </c>
      <c r="K112" s="415">
        <v>1116520</v>
      </c>
      <c r="L112" s="415">
        <v>724679</v>
      </c>
      <c r="M112" s="415">
        <v>349773</v>
      </c>
      <c r="N112" s="243">
        <f t="shared" ref="N112:N145" si="4">SUM(B112:M112)</f>
        <v>8263426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7" t="s">
        <v>175</v>
      </c>
      <c r="B113" s="414">
        <v>62901</v>
      </c>
      <c r="C113" s="415">
        <v>37567</v>
      </c>
      <c r="D113" s="415">
        <v>39398</v>
      </c>
      <c r="E113" s="415">
        <v>85095</v>
      </c>
      <c r="F113" s="415">
        <v>81151</v>
      </c>
      <c r="G113" s="415">
        <v>103222</v>
      </c>
      <c r="H113" s="415">
        <v>86092</v>
      </c>
      <c r="I113" s="415">
        <v>103997</v>
      </c>
      <c r="J113" s="416">
        <v>86360</v>
      </c>
      <c r="K113" s="415">
        <v>55158</v>
      </c>
      <c r="L113" s="415">
        <v>42582</v>
      </c>
      <c r="M113" s="415">
        <v>47781</v>
      </c>
      <c r="N113" s="9">
        <f t="shared" si="4"/>
        <v>831304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7" t="s">
        <v>176</v>
      </c>
      <c r="B114" s="414">
        <v>46855</v>
      </c>
      <c r="C114" s="415">
        <v>42352</v>
      </c>
      <c r="D114" s="415">
        <v>320</v>
      </c>
      <c r="E114" s="415" t="s">
        <v>287</v>
      </c>
      <c r="F114" s="415" t="s">
        <v>287</v>
      </c>
      <c r="G114" s="415">
        <v>2916</v>
      </c>
      <c r="H114" s="415">
        <v>2742</v>
      </c>
      <c r="I114" s="415">
        <v>8300</v>
      </c>
      <c r="J114" s="416">
        <v>8400</v>
      </c>
      <c r="K114" s="415">
        <v>200</v>
      </c>
      <c r="L114" s="415">
        <v>125</v>
      </c>
      <c r="M114" s="415">
        <v>12236</v>
      </c>
      <c r="N114" s="9">
        <f t="shared" si="4"/>
        <v>124446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177</v>
      </c>
      <c r="B115" s="414">
        <v>22652</v>
      </c>
      <c r="C115" s="415">
        <v>22684</v>
      </c>
      <c r="D115" s="415">
        <v>22671</v>
      </c>
      <c r="E115" s="415">
        <v>23025</v>
      </c>
      <c r="F115" s="415">
        <v>22699</v>
      </c>
      <c r="G115" s="415">
        <v>22688</v>
      </c>
      <c r="H115" s="415">
        <v>22987</v>
      </c>
      <c r="I115" s="415">
        <v>22663</v>
      </c>
      <c r="J115" s="416">
        <v>17204</v>
      </c>
      <c r="K115" s="415">
        <v>11142</v>
      </c>
      <c r="L115" s="415">
        <v>11525</v>
      </c>
      <c r="M115" s="415">
        <v>11493</v>
      </c>
      <c r="N115" s="9">
        <f t="shared" si="4"/>
        <v>233433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178</v>
      </c>
      <c r="B116" s="414">
        <v>5553</v>
      </c>
      <c r="C116" s="415">
        <v>808</v>
      </c>
      <c r="D116" s="415">
        <v>1178</v>
      </c>
      <c r="E116" s="415">
        <v>3014</v>
      </c>
      <c r="F116" s="415">
        <v>6165</v>
      </c>
      <c r="G116" s="415">
        <v>7377</v>
      </c>
      <c r="H116" s="415">
        <v>10140</v>
      </c>
      <c r="I116" s="415">
        <v>7242</v>
      </c>
      <c r="J116" s="416">
        <v>2484</v>
      </c>
      <c r="K116" s="415">
        <v>4921</v>
      </c>
      <c r="L116" s="415">
        <v>5401</v>
      </c>
      <c r="M116" s="415">
        <v>8474</v>
      </c>
      <c r="N116" s="9">
        <f t="shared" si="4"/>
        <v>62757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179</v>
      </c>
      <c r="B117" s="414">
        <v>4099</v>
      </c>
      <c r="C117" s="415">
        <v>50886</v>
      </c>
      <c r="D117" s="415">
        <v>120650</v>
      </c>
      <c r="E117" s="415">
        <v>35312</v>
      </c>
      <c r="F117" s="415">
        <v>13047</v>
      </c>
      <c r="G117" s="415">
        <v>12295</v>
      </c>
      <c r="H117" s="415">
        <v>13968</v>
      </c>
      <c r="I117" s="415">
        <v>26879</v>
      </c>
      <c r="J117" s="416">
        <v>4814</v>
      </c>
      <c r="K117" s="415">
        <v>6770</v>
      </c>
      <c r="L117" s="415">
        <v>11239</v>
      </c>
      <c r="M117" s="415">
        <v>23731</v>
      </c>
      <c r="N117" s="9">
        <f t="shared" si="4"/>
        <v>323690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180</v>
      </c>
      <c r="B118" s="414">
        <v>2013</v>
      </c>
      <c r="C118" s="415">
        <v>5990</v>
      </c>
      <c r="D118" s="415">
        <v>38231</v>
      </c>
      <c r="E118" s="415">
        <v>10178</v>
      </c>
      <c r="F118" s="415">
        <v>2215</v>
      </c>
      <c r="G118" s="415">
        <v>3101</v>
      </c>
      <c r="H118" s="415">
        <v>23984</v>
      </c>
      <c r="I118" s="415">
        <v>17111</v>
      </c>
      <c r="J118" s="416">
        <v>476</v>
      </c>
      <c r="K118" s="415">
        <v>5222</v>
      </c>
      <c r="L118" s="415">
        <v>7022</v>
      </c>
      <c r="M118" s="415">
        <v>47625</v>
      </c>
      <c r="N118" s="9">
        <f t="shared" si="4"/>
        <v>163168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181</v>
      </c>
      <c r="B119" s="414">
        <v>162</v>
      </c>
      <c r="C119" s="415">
        <v>124</v>
      </c>
      <c r="D119" s="415">
        <v>1998</v>
      </c>
      <c r="E119" s="415">
        <v>843</v>
      </c>
      <c r="F119" s="415">
        <v>211</v>
      </c>
      <c r="G119" s="415">
        <v>355</v>
      </c>
      <c r="H119" s="415">
        <v>1488</v>
      </c>
      <c r="I119" s="415">
        <v>5338</v>
      </c>
      <c r="J119" s="416" t="s">
        <v>287</v>
      </c>
      <c r="K119" s="415">
        <v>184</v>
      </c>
      <c r="L119" s="415">
        <v>462</v>
      </c>
      <c r="M119" s="415">
        <v>4943</v>
      </c>
      <c r="N119" s="9">
        <f t="shared" si="4"/>
        <v>16108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182</v>
      </c>
      <c r="B120" s="414">
        <v>80309</v>
      </c>
      <c r="C120" s="415">
        <v>102413</v>
      </c>
      <c r="D120" s="415">
        <v>76633</v>
      </c>
      <c r="E120" s="415">
        <v>43301</v>
      </c>
      <c r="F120" s="415">
        <v>22116</v>
      </c>
      <c r="G120" s="415">
        <v>23452</v>
      </c>
      <c r="H120" s="415">
        <v>15092</v>
      </c>
      <c r="I120" s="415">
        <v>19871</v>
      </c>
      <c r="J120" s="416">
        <v>15598</v>
      </c>
      <c r="K120" s="415">
        <v>24818</v>
      </c>
      <c r="L120" s="415">
        <v>19291</v>
      </c>
      <c r="M120" s="415">
        <v>48162</v>
      </c>
      <c r="N120" s="9">
        <f t="shared" si="4"/>
        <v>491056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183</v>
      </c>
      <c r="B121" s="414">
        <v>53424</v>
      </c>
      <c r="C121" s="415">
        <v>62456</v>
      </c>
      <c r="D121" s="415">
        <v>77740</v>
      </c>
      <c r="E121" s="415">
        <v>76606</v>
      </c>
      <c r="F121" s="415">
        <v>39894</v>
      </c>
      <c r="G121" s="415">
        <v>45471</v>
      </c>
      <c r="H121" s="415">
        <v>46711</v>
      </c>
      <c r="I121" s="415">
        <v>25155</v>
      </c>
      <c r="J121" s="416">
        <v>49379</v>
      </c>
      <c r="K121" s="415">
        <v>54129</v>
      </c>
      <c r="L121" s="415">
        <v>33891</v>
      </c>
      <c r="M121" s="415">
        <v>43858</v>
      </c>
      <c r="N121" s="9">
        <f t="shared" si="4"/>
        <v>608714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184</v>
      </c>
      <c r="B122" s="414">
        <v>45581</v>
      </c>
      <c r="C122" s="415">
        <v>41382</v>
      </c>
      <c r="D122" s="415">
        <v>37516</v>
      </c>
      <c r="E122" s="415">
        <v>31586</v>
      </c>
      <c r="F122" s="415">
        <v>37400</v>
      </c>
      <c r="G122" s="415">
        <v>27016</v>
      </c>
      <c r="H122" s="415">
        <v>23864</v>
      </c>
      <c r="I122" s="415">
        <v>17371</v>
      </c>
      <c r="J122" s="416">
        <v>6933</v>
      </c>
      <c r="K122" s="415">
        <v>26789</v>
      </c>
      <c r="L122" s="415">
        <v>17872</v>
      </c>
      <c r="M122" s="415">
        <v>47180</v>
      </c>
      <c r="N122" s="9">
        <f t="shared" si="4"/>
        <v>360490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185</v>
      </c>
      <c r="B123" s="414">
        <v>64590</v>
      </c>
      <c r="C123" s="415">
        <v>41875</v>
      </c>
      <c r="D123" s="415">
        <v>84589</v>
      </c>
      <c r="E123" s="415">
        <v>102236</v>
      </c>
      <c r="F123" s="415">
        <v>70739</v>
      </c>
      <c r="G123" s="415">
        <v>106118</v>
      </c>
      <c r="H123" s="415">
        <v>47897</v>
      </c>
      <c r="I123" s="415">
        <v>34560</v>
      </c>
      <c r="J123" s="416">
        <v>66879</v>
      </c>
      <c r="K123" s="415">
        <v>76311</v>
      </c>
      <c r="L123" s="415">
        <v>61490</v>
      </c>
      <c r="M123" s="415">
        <v>54010</v>
      </c>
      <c r="N123" s="9">
        <f t="shared" si="4"/>
        <v>811294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186</v>
      </c>
      <c r="B124" s="414">
        <v>231001</v>
      </c>
      <c r="C124" s="415">
        <v>187609</v>
      </c>
      <c r="D124" s="415">
        <v>147841</v>
      </c>
      <c r="E124" s="415">
        <v>155360</v>
      </c>
      <c r="F124" s="415">
        <v>120699</v>
      </c>
      <c r="G124" s="415">
        <v>101147</v>
      </c>
      <c r="H124" s="415">
        <v>84203</v>
      </c>
      <c r="I124" s="415">
        <v>92414</v>
      </c>
      <c r="J124" s="416">
        <v>99295</v>
      </c>
      <c r="K124" s="415">
        <v>69167</v>
      </c>
      <c r="L124" s="415">
        <v>44037</v>
      </c>
      <c r="M124" s="415">
        <v>195115</v>
      </c>
      <c r="N124" s="9">
        <f t="shared" si="4"/>
        <v>1527888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187</v>
      </c>
      <c r="B125" s="414">
        <v>271075</v>
      </c>
      <c r="C125" s="415">
        <v>226283</v>
      </c>
      <c r="D125" s="415">
        <v>205901</v>
      </c>
      <c r="E125" s="415">
        <v>232775</v>
      </c>
      <c r="F125" s="415">
        <v>152780</v>
      </c>
      <c r="G125" s="415">
        <v>134004</v>
      </c>
      <c r="H125" s="415">
        <v>119227</v>
      </c>
      <c r="I125" s="415">
        <v>111080</v>
      </c>
      <c r="J125" s="416">
        <v>127964</v>
      </c>
      <c r="K125" s="415">
        <v>107042</v>
      </c>
      <c r="L125" s="415">
        <v>123529</v>
      </c>
      <c r="M125" s="415">
        <v>183816</v>
      </c>
      <c r="N125" s="9">
        <f t="shared" si="4"/>
        <v>1995476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188</v>
      </c>
      <c r="B126" s="414">
        <v>53386</v>
      </c>
      <c r="C126" s="415">
        <v>48231</v>
      </c>
      <c r="D126" s="415">
        <v>55833</v>
      </c>
      <c r="E126" s="415">
        <v>65368</v>
      </c>
      <c r="F126" s="415">
        <v>86890</v>
      </c>
      <c r="G126" s="415">
        <v>69432</v>
      </c>
      <c r="H126" s="415">
        <v>47465</v>
      </c>
      <c r="I126" s="415">
        <v>49639</v>
      </c>
      <c r="J126" s="416">
        <v>30521</v>
      </c>
      <c r="K126" s="415">
        <v>48342</v>
      </c>
      <c r="L126" s="415">
        <v>47505</v>
      </c>
      <c r="M126" s="415">
        <v>40809</v>
      </c>
      <c r="N126" s="9">
        <f t="shared" si="4"/>
        <v>643421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189</v>
      </c>
      <c r="B127" s="414" t="s">
        <v>288</v>
      </c>
      <c r="C127" s="415" t="s">
        <v>288</v>
      </c>
      <c r="D127" s="415">
        <v>486</v>
      </c>
      <c r="E127" s="415">
        <v>11307</v>
      </c>
      <c r="F127" s="415">
        <v>28263</v>
      </c>
      <c r="G127" s="415">
        <v>4782</v>
      </c>
      <c r="H127" s="415" t="s">
        <v>288</v>
      </c>
      <c r="I127" s="415" t="s">
        <v>288</v>
      </c>
      <c r="J127" s="416">
        <v>70</v>
      </c>
      <c r="K127" s="415">
        <v>14</v>
      </c>
      <c r="L127" s="415" t="s">
        <v>288</v>
      </c>
      <c r="M127" s="415" t="s">
        <v>288</v>
      </c>
      <c r="N127" s="9">
        <f t="shared" si="4"/>
        <v>44922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190</v>
      </c>
      <c r="B128" s="414">
        <v>67557</v>
      </c>
      <c r="C128" s="415">
        <v>69437</v>
      </c>
      <c r="D128" s="415">
        <v>64808</v>
      </c>
      <c r="E128" s="415">
        <v>83379</v>
      </c>
      <c r="F128" s="415">
        <v>70290</v>
      </c>
      <c r="G128" s="415">
        <v>93137</v>
      </c>
      <c r="H128" s="415">
        <v>50574</v>
      </c>
      <c r="I128" s="415">
        <v>52777</v>
      </c>
      <c r="J128" s="416">
        <v>41354</v>
      </c>
      <c r="K128" s="415">
        <v>61224</v>
      </c>
      <c r="L128" s="415">
        <v>29589</v>
      </c>
      <c r="M128" s="415">
        <v>36692</v>
      </c>
      <c r="N128" s="9">
        <f t="shared" si="4"/>
        <v>720818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191</v>
      </c>
      <c r="B129" s="414">
        <v>28376</v>
      </c>
      <c r="C129" s="415">
        <v>42350</v>
      </c>
      <c r="D129" s="415">
        <v>41016</v>
      </c>
      <c r="E129" s="415">
        <v>47578</v>
      </c>
      <c r="F129" s="415">
        <v>45089</v>
      </c>
      <c r="G129" s="415">
        <v>55868</v>
      </c>
      <c r="H129" s="415">
        <v>47093</v>
      </c>
      <c r="I129" s="415">
        <v>36034</v>
      </c>
      <c r="J129" s="416">
        <v>32299</v>
      </c>
      <c r="K129" s="415">
        <v>30415</v>
      </c>
      <c r="L129" s="415">
        <v>38648</v>
      </c>
      <c r="M129" s="415">
        <v>45627</v>
      </c>
      <c r="N129" s="9">
        <f t="shared" si="4"/>
        <v>490393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192</v>
      </c>
      <c r="B130" s="414">
        <v>44005</v>
      </c>
      <c r="C130" s="415">
        <v>43412</v>
      </c>
      <c r="D130" s="415">
        <v>91741</v>
      </c>
      <c r="E130" s="415">
        <v>111658</v>
      </c>
      <c r="F130" s="415">
        <v>135994</v>
      </c>
      <c r="G130" s="415">
        <v>50027</v>
      </c>
      <c r="H130" s="415">
        <v>65817</v>
      </c>
      <c r="I130" s="415">
        <v>122266</v>
      </c>
      <c r="J130" s="416">
        <v>29559</v>
      </c>
      <c r="K130" s="415">
        <v>65830</v>
      </c>
      <c r="L130" s="415">
        <v>33570</v>
      </c>
      <c r="M130" s="415">
        <v>22713</v>
      </c>
      <c r="N130" s="9">
        <f t="shared" si="4"/>
        <v>816592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193</v>
      </c>
      <c r="B131" s="414">
        <v>11328</v>
      </c>
      <c r="C131" s="415">
        <v>18671</v>
      </c>
      <c r="D131" s="415">
        <v>22309</v>
      </c>
      <c r="E131" s="415">
        <v>23303</v>
      </c>
      <c r="F131" s="415">
        <v>20931</v>
      </c>
      <c r="G131" s="415">
        <v>19438</v>
      </c>
      <c r="H131" s="415">
        <v>18764</v>
      </c>
      <c r="I131" s="415">
        <v>13001</v>
      </c>
      <c r="J131" s="416">
        <v>6532</v>
      </c>
      <c r="K131" s="415">
        <v>6110</v>
      </c>
      <c r="L131" s="415">
        <v>6712</v>
      </c>
      <c r="M131" s="415">
        <v>10598</v>
      </c>
      <c r="N131" s="9">
        <f t="shared" si="4"/>
        <v>177697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213</v>
      </c>
      <c r="B132" s="414">
        <v>1407</v>
      </c>
      <c r="C132" s="415">
        <v>1294</v>
      </c>
      <c r="D132" s="415">
        <v>2195</v>
      </c>
      <c r="E132" s="415">
        <v>1901</v>
      </c>
      <c r="F132" s="415">
        <v>2243</v>
      </c>
      <c r="G132" s="415">
        <v>2506</v>
      </c>
      <c r="H132" s="415">
        <v>1555</v>
      </c>
      <c r="I132" s="415">
        <v>1056</v>
      </c>
      <c r="J132" s="416">
        <v>1116</v>
      </c>
      <c r="K132" s="415">
        <v>1261</v>
      </c>
      <c r="L132" s="415">
        <v>2079</v>
      </c>
      <c r="M132" s="415">
        <v>1249</v>
      </c>
      <c r="N132" s="9">
        <f t="shared" si="4"/>
        <v>19862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214</v>
      </c>
      <c r="B133" s="414">
        <v>12859</v>
      </c>
      <c r="C133" s="415">
        <v>3740</v>
      </c>
      <c r="D133" s="415">
        <v>9105</v>
      </c>
      <c r="E133" s="415">
        <v>4145</v>
      </c>
      <c r="F133" s="415">
        <v>2497</v>
      </c>
      <c r="G133" s="415">
        <v>3163</v>
      </c>
      <c r="H133" s="415">
        <v>1394</v>
      </c>
      <c r="I133" s="415">
        <v>989</v>
      </c>
      <c r="J133" s="416">
        <v>1074</v>
      </c>
      <c r="K133" s="415">
        <v>160</v>
      </c>
      <c r="L133" s="415">
        <v>1888</v>
      </c>
      <c r="M133" s="415">
        <v>3525</v>
      </c>
      <c r="N133" s="9">
        <f t="shared" si="4"/>
        <v>44539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196</v>
      </c>
      <c r="B134" s="414">
        <v>24650</v>
      </c>
      <c r="C134" s="415">
        <v>37044</v>
      </c>
      <c r="D134" s="415">
        <v>33249</v>
      </c>
      <c r="E134" s="415">
        <v>48573</v>
      </c>
      <c r="F134" s="415">
        <v>41719</v>
      </c>
      <c r="G134" s="415">
        <v>30999</v>
      </c>
      <c r="H134" s="415">
        <v>40861</v>
      </c>
      <c r="I134" s="415">
        <v>36014</v>
      </c>
      <c r="J134" s="416">
        <v>17312</v>
      </c>
      <c r="K134" s="415">
        <v>14832</v>
      </c>
      <c r="L134" s="415">
        <v>43864</v>
      </c>
      <c r="M134" s="415">
        <v>27600</v>
      </c>
      <c r="N134" s="9">
        <f t="shared" si="4"/>
        <v>396717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197</v>
      </c>
      <c r="B135" s="414">
        <v>1338000</v>
      </c>
      <c r="C135" s="415">
        <v>1550000</v>
      </c>
      <c r="D135" s="415">
        <v>693970</v>
      </c>
      <c r="E135" s="415">
        <v>260000</v>
      </c>
      <c r="F135" s="415" t="s">
        <v>287</v>
      </c>
      <c r="G135" s="415" t="s">
        <v>288</v>
      </c>
      <c r="H135" s="415" t="s">
        <v>288</v>
      </c>
      <c r="I135" s="415" t="s">
        <v>288</v>
      </c>
      <c r="J135" s="416" t="s">
        <v>287</v>
      </c>
      <c r="K135" s="415" t="s">
        <v>288</v>
      </c>
      <c r="L135" s="415" t="s">
        <v>288</v>
      </c>
      <c r="M135" s="415" t="s">
        <v>288</v>
      </c>
      <c r="N135" s="9">
        <f t="shared" si="4"/>
        <v>3841970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198</v>
      </c>
      <c r="B136" s="414">
        <v>39641</v>
      </c>
      <c r="C136" s="415">
        <v>15669</v>
      </c>
      <c r="D136" s="415">
        <v>28966</v>
      </c>
      <c r="E136" s="415">
        <v>34908</v>
      </c>
      <c r="F136" s="415">
        <v>38168</v>
      </c>
      <c r="G136" s="415">
        <v>37471</v>
      </c>
      <c r="H136" s="415">
        <v>34303</v>
      </c>
      <c r="I136" s="415">
        <v>35426</v>
      </c>
      <c r="J136" s="416">
        <v>32875</v>
      </c>
      <c r="K136" s="415">
        <v>47307</v>
      </c>
      <c r="L136" s="415">
        <v>47786</v>
      </c>
      <c r="M136" s="415">
        <v>47835</v>
      </c>
      <c r="N136" s="9">
        <f t="shared" si="4"/>
        <v>440355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216</v>
      </c>
      <c r="B137" s="414">
        <v>44651</v>
      </c>
      <c r="C137" s="415">
        <v>27844</v>
      </c>
      <c r="D137" s="415">
        <v>6372</v>
      </c>
      <c r="E137" s="415">
        <v>5160</v>
      </c>
      <c r="F137" s="415">
        <v>6650</v>
      </c>
      <c r="G137" s="415">
        <v>17255</v>
      </c>
      <c r="H137" s="415">
        <v>49412</v>
      </c>
      <c r="I137" s="415">
        <v>74975</v>
      </c>
      <c r="J137" s="416">
        <v>101870</v>
      </c>
      <c r="K137" s="415">
        <v>63757</v>
      </c>
      <c r="L137" s="415">
        <v>43293</v>
      </c>
      <c r="M137" s="415">
        <v>44095</v>
      </c>
      <c r="N137" s="9">
        <f t="shared" si="4"/>
        <v>485334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217</v>
      </c>
      <c r="B138" s="414">
        <v>21597</v>
      </c>
      <c r="C138" s="415">
        <v>20860</v>
      </c>
      <c r="D138" s="415">
        <v>8827</v>
      </c>
      <c r="E138" s="415">
        <v>5229</v>
      </c>
      <c r="F138" s="415">
        <v>14621</v>
      </c>
      <c r="G138" s="415">
        <v>22772</v>
      </c>
      <c r="H138" s="415">
        <v>22553</v>
      </c>
      <c r="I138" s="415">
        <v>5746</v>
      </c>
      <c r="J138" s="416">
        <v>3437</v>
      </c>
      <c r="K138" s="415">
        <v>5234</v>
      </c>
      <c r="L138" s="415">
        <v>13340</v>
      </c>
      <c r="M138" s="415">
        <v>14983</v>
      </c>
      <c r="N138" s="9">
        <f t="shared" si="4"/>
        <v>159199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289</v>
      </c>
      <c r="B139" s="414">
        <v>6937</v>
      </c>
      <c r="C139" s="415">
        <v>13646</v>
      </c>
      <c r="D139" s="415">
        <v>15039</v>
      </c>
      <c r="E139" s="415">
        <v>14140</v>
      </c>
      <c r="F139" s="415">
        <v>9608</v>
      </c>
      <c r="G139" s="415">
        <v>10305</v>
      </c>
      <c r="H139" s="415">
        <v>5027</v>
      </c>
      <c r="I139" s="415">
        <v>4752</v>
      </c>
      <c r="J139" s="416">
        <v>4107</v>
      </c>
      <c r="K139" s="415">
        <v>4388</v>
      </c>
      <c r="L139" s="415">
        <v>12079</v>
      </c>
      <c r="M139" s="415">
        <v>7183</v>
      </c>
      <c r="N139" s="9">
        <f t="shared" si="4"/>
        <v>107211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219</v>
      </c>
      <c r="B140" s="414">
        <v>358</v>
      </c>
      <c r="C140" s="415">
        <v>8975</v>
      </c>
      <c r="D140" s="415">
        <v>8417</v>
      </c>
      <c r="E140" s="415">
        <v>10381</v>
      </c>
      <c r="F140" s="415">
        <v>3023</v>
      </c>
      <c r="G140" s="415">
        <v>1629</v>
      </c>
      <c r="H140" s="415">
        <v>889</v>
      </c>
      <c r="I140" s="415">
        <v>1088</v>
      </c>
      <c r="J140" s="416">
        <v>1674</v>
      </c>
      <c r="K140" s="415">
        <v>613</v>
      </c>
      <c r="L140" s="415">
        <v>280</v>
      </c>
      <c r="M140" s="415">
        <v>1120</v>
      </c>
      <c r="N140" s="9">
        <f t="shared" si="4"/>
        <v>38447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290</v>
      </c>
      <c r="B141" s="414">
        <v>93654</v>
      </c>
      <c r="C141" s="415">
        <v>66689</v>
      </c>
      <c r="D141" s="415">
        <v>89434</v>
      </c>
      <c r="E141" s="415">
        <v>54047</v>
      </c>
      <c r="F141" s="415">
        <v>27360</v>
      </c>
      <c r="G141" s="415">
        <v>30683</v>
      </c>
      <c r="H141" s="415">
        <v>19390</v>
      </c>
      <c r="I141" s="415">
        <v>21393</v>
      </c>
      <c r="J141" s="416">
        <v>47711</v>
      </c>
      <c r="K141" s="415">
        <v>47578</v>
      </c>
      <c r="L141" s="415">
        <v>34695</v>
      </c>
      <c r="M141" s="415">
        <v>68283</v>
      </c>
      <c r="N141" s="9">
        <f t="shared" si="4"/>
        <v>600917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221</v>
      </c>
      <c r="B142" s="414">
        <v>3640</v>
      </c>
      <c r="C142" s="415">
        <v>3930</v>
      </c>
      <c r="D142" s="415">
        <v>3198</v>
      </c>
      <c r="E142" s="415">
        <v>3602</v>
      </c>
      <c r="F142" s="415">
        <v>4012</v>
      </c>
      <c r="G142" s="415">
        <v>6225</v>
      </c>
      <c r="H142" s="415">
        <v>3862</v>
      </c>
      <c r="I142" s="415">
        <v>2200</v>
      </c>
      <c r="J142" s="416">
        <v>3759</v>
      </c>
      <c r="K142" s="415">
        <v>1657</v>
      </c>
      <c r="L142" s="415">
        <v>1514</v>
      </c>
      <c r="M142" s="415">
        <v>3239</v>
      </c>
      <c r="N142" s="9">
        <f t="shared" si="4"/>
        <v>40838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222</v>
      </c>
      <c r="B143" s="414">
        <v>5501</v>
      </c>
      <c r="C143" s="415">
        <v>12572</v>
      </c>
      <c r="D143" s="415">
        <v>17328</v>
      </c>
      <c r="E143" s="415">
        <v>2195</v>
      </c>
      <c r="F143" s="415">
        <v>1559</v>
      </c>
      <c r="G143" s="415">
        <v>397</v>
      </c>
      <c r="H143" s="415">
        <v>360</v>
      </c>
      <c r="I143" s="415">
        <v>338</v>
      </c>
      <c r="J143" s="416">
        <v>265</v>
      </c>
      <c r="K143" s="415">
        <v>180</v>
      </c>
      <c r="L143" s="415">
        <v>3719</v>
      </c>
      <c r="M143" s="415">
        <v>5891</v>
      </c>
      <c r="N143" s="9">
        <f t="shared" si="4"/>
        <v>50305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223</v>
      </c>
      <c r="B144" s="414">
        <v>1534996</v>
      </c>
      <c r="C144" s="415">
        <v>1272417</v>
      </c>
      <c r="D144" s="415">
        <v>1752055</v>
      </c>
      <c r="E144" s="415">
        <v>1572090</v>
      </c>
      <c r="F144" s="415">
        <v>1844570</v>
      </c>
      <c r="G144" s="415">
        <v>1883858</v>
      </c>
      <c r="H144" s="415">
        <v>1353025</v>
      </c>
      <c r="I144" s="415">
        <v>1642334</v>
      </c>
      <c r="J144" s="416">
        <v>1286839</v>
      </c>
      <c r="K144" s="415">
        <v>1695128</v>
      </c>
      <c r="L144" s="415">
        <v>1635660</v>
      </c>
      <c r="M144" s="415">
        <v>1646725</v>
      </c>
      <c r="N144" s="9">
        <f t="shared" si="4"/>
        <v>19119697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5" t="s">
        <v>224</v>
      </c>
      <c r="B145" s="414">
        <v>78070</v>
      </c>
      <c r="C145" s="415">
        <v>90049</v>
      </c>
      <c r="D145" s="415">
        <v>83759</v>
      </c>
      <c r="E145" s="415">
        <v>80313</v>
      </c>
      <c r="F145" s="415">
        <v>107554</v>
      </c>
      <c r="G145" s="415">
        <v>94446</v>
      </c>
      <c r="H145" s="415">
        <v>103125</v>
      </c>
      <c r="I145" s="415">
        <v>107528</v>
      </c>
      <c r="J145" s="416">
        <v>142965</v>
      </c>
      <c r="K145" s="415">
        <v>88261</v>
      </c>
      <c r="L145" s="415">
        <v>91899</v>
      </c>
      <c r="M145" s="415">
        <v>93735</v>
      </c>
      <c r="N145" s="39">
        <f t="shared" si="4"/>
        <v>1161704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6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2CF3-715E-4BBB-B4A7-98A5C9658794}">
  <dimension ref="A1:AK1298"/>
  <sheetViews>
    <sheetView zoomScale="50" zoomScaleNormal="50" workbookViewId="0">
      <selection activeCell="I18" sqref="I18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280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13" t="s">
        <v>174</v>
      </c>
      <c r="B13" s="414">
        <v>379341</v>
      </c>
      <c r="C13" s="415">
        <v>492049</v>
      </c>
      <c r="D13" s="415">
        <v>193200</v>
      </c>
      <c r="E13" s="415">
        <v>83888</v>
      </c>
      <c r="F13" s="415">
        <v>90668</v>
      </c>
      <c r="G13" s="415">
        <v>294266</v>
      </c>
      <c r="H13" s="415">
        <v>518797</v>
      </c>
      <c r="I13" s="415">
        <v>166471</v>
      </c>
      <c r="J13" s="416">
        <v>39055</v>
      </c>
      <c r="K13" s="415">
        <v>7196</v>
      </c>
      <c r="L13" s="415">
        <v>5913</v>
      </c>
      <c r="M13" s="415">
        <v>176803</v>
      </c>
      <c r="N13" s="259">
        <f>SUM(B13:M13)</f>
        <v>2447647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17" t="s">
        <v>175</v>
      </c>
      <c r="B14" s="414">
        <v>14633</v>
      </c>
      <c r="C14" s="415">
        <v>15503</v>
      </c>
      <c r="D14" s="415">
        <v>18141</v>
      </c>
      <c r="E14" s="415">
        <v>38503</v>
      </c>
      <c r="F14" s="415">
        <v>99412</v>
      </c>
      <c r="G14" s="415">
        <v>48587</v>
      </c>
      <c r="H14" s="415">
        <v>31040</v>
      </c>
      <c r="I14" s="415">
        <v>21911</v>
      </c>
      <c r="J14" s="416">
        <v>40335</v>
      </c>
      <c r="K14" s="415">
        <v>22480</v>
      </c>
      <c r="L14" s="415">
        <v>13092</v>
      </c>
      <c r="M14" s="415">
        <v>15875</v>
      </c>
      <c r="N14" s="6">
        <f>SUM(B14:M14)</f>
        <v>379512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17" t="s">
        <v>176</v>
      </c>
      <c r="B15" s="414">
        <v>335</v>
      </c>
      <c r="C15" s="415">
        <v>0</v>
      </c>
      <c r="D15" s="415">
        <v>988</v>
      </c>
      <c r="E15" s="415">
        <v>770</v>
      </c>
      <c r="F15" s="415">
        <v>815</v>
      </c>
      <c r="G15" s="415">
        <v>140</v>
      </c>
      <c r="H15" s="415">
        <v>0</v>
      </c>
      <c r="I15" s="415">
        <v>1110</v>
      </c>
      <c r="J15" s="416">
        <v>1150</v>
      </c>
      <c r="K15" s="415">
        <v>602</v>
      </c>
      <c r="L15" s="415">
        <v>700</v>
      </c>
      <c r="M15" s="415">
        <v>850</v>
      </c>
      <c r="N15" s="6">
        <f t="shared" ref="N15:N46" si="0">SUM(B15:M15)</f>
        <v>7460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17" t="s">
        <v>177</v>
      </c>
      <c r="B16" s="414">
        <v>30</v>
      </c>
      <c r="C16" s="415">
        <v>70</v>
      </c>
      <c r="D16" s="415">
        <v>90</v>
      </c>
      <c r="E16" s="415">
        <v>336</v>
      </c>
      <c r="F16" s="415">
        <v>88</v>
      </c>
      <c r="G16" s="415">
        <v>925</v>
      </c>
      <c r="H16" s="415">
        <v>196</v>
      </c>
      <c r="I16" s="415">
        <v>294</v>
      </c>
      <c r="J16" s="416">
        <v>160</v>
      </c>
      <c r="K16" s="415">
        <v>40</v>
      </c>
      <c r="L16" s="415">
        <v>307</v>
      </c>
      <c r="M16" s="415">
        <v>37</v>
      </c>
      <c r="N16" s="6">
        <f t="shared" si="0"/>
        <v>2573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17" t="s">
        <v>178</v>
      </c>
      <c r="B17" s="414">
        <v>2706</v>
      </c>
      <c r="C17" s="415">
        <v>2319</v>
      </c>
      <c r="D17" s="415">
        <v>5526</v>
      </c>
      <c r="E17" s="415">
        <v>3700</v>
      </c>
      <c r="F17" s="415">
        <v>8995</v>
      </c>
      <c r="G17" s="415">
        <v>2355</v>
      </c>
      <c r="H17" s="415">
        <v>4805</v>
      </c>
      <c r="I17" s="415">
        <v>3384</v>
      </c>
      <c r="J17" s="416">
        <v>7904</v>
      </c>
      <c r="K17" s="415">
        <v>2696</v>
      </c>
      <c r="L17" s="415">
        <v>329</v>
      </c>
      <c r="M17" s="415">
        <v>369</v>
      </c>
      <c r="N17" s="6">
        <f t="shared" si="0"/>
        <v>45088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17" t="s">
        <v>179</v>
      </c>
      <c r="B18" s="414">
        <v>20527</v>
      </c>
      <c r="C18" s="415">
        <v>13378</v>
      </c>
      <c r="D18" s="415">
        <v>3098</v>
      </c>
      <c r="E18" s="415">
        <v>25179</v>
      </c>
      <c r="F18" s="415">
        <v>30900</v>
      </c>
      <c r="G18" s="415">
        <v>8655</v>
      </c>
      <c r="H18" s="415">
        <v>10083</v>
      </c>
      <c r="I18" s="415">
        <v>5696</v>
      </c>
      <c r="J18" s="416">
        <v>24703</v>
      </c>
      <c r="K18" s="415">
        <v>17440</v>
      </c>
      <c r="L18" s="415">
        <v>21279</v>
      </c>
      <c r="M18" s="415">
        <v>107871</v>
      </c>
      <c r="N18" s="6">
        <f t="shared" si="0"/>
        <v>288809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17" t="s">
        <v>180</v>
      </c>
      <c r="B19" s="414">
        <v>19659</v>
      </c>
      <c r="C19" s="415">
        <v>2733</v>
      </c>
      <c r="D19" s="415">
        <v>2362</v>
      </c>
      <c r="E19" s="415">
        <v>19982</v>
      </c>
      <c r="F19" s="415">
        <v>37055</v>
      </c>
      <c r="G19" s="415">
        <v>10615</v>
      </c>
      <c r="H19" s="415">
        <v>3020</v>
      </c>
      <c r="I19" s="415">
        <v>4913</v>
      </c>
      <c r="J19" s="416">
        <v>37602</v>
      </c>
      <c r="K19" s="415">
        <v>27418</v>
      </c>
      <c r="L19" s="415">
        <v>12274</v>
      </c>
      <c r="M19" s="415">
        <v>33874</v>
      </c>
      <c r="N19" s="6">
        <f t="shared" si="0"/>
        <v>211507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17" t="s">
        <v>181</v>
      </c>
      <c r="B20" s="414">
        <v>722</v>
      </c>
      <c r="C20" s="415">
        <v>149</v>
      </c>
      <c r="D20" s="415">
        <v>1522</v>
      </c>
      <c r="E20" s="415">
        <v>347</v>
      </c>
      <c r="F20" s="415">
        <v>4980</v>
      </c>
      <c r="G20" s="415">
        <v>1199</v>
      </c>
      <c r="H20" s="415">
        <v>367</v>
      </c>
      <c r="I20" s="415">
        <v>305</v>
      </c>
      <c r="J20" s="416">
        <v>1406</v>
      </c>
      <c r="K20" s="415">
        <v>1224</v>
      </c>
      <c r="L20" s="415">
        <v>400</v>
      </c>
      <c r="M20" s="415">
        <v>193</v>
      </c>
      <c r="N20" s="6">
        <f t="shared" si="0"/>
        <v>12814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17" t="s">
        <v>182</v>
      </c>
      <c r="B21" s="414">
        <v>4877</v>
      </c>
      <c r="C21" s="415">
        <v>5665</v>
      </c>
      <c r="D21" s="415">
        <v>8302</v>
      </c>
      <c r="E21" s="415">
        <v>25882</v>
      </c>
      <c r="F21" s="415">
        <v>86731</v>
      </c>
      <c r="G21" s="415">
        <v>43496</v>
      </c>
      <c r="H21" s="415">
        <v>33179</v>
      </c>
      <c r="I21" s="415">
        <v>16127</v>
      </c>
      <c r="J21" s="416">
        <v>8395</v>
      </c>
      <c r="K21" s="415">
        <v>7298</v>
      </c>
      <c r="L21" s="415">
        <v>2192</v>
      </c>
      <c r="M21" s="415">
        <v>3793</v>
      </c>
      <c r="N21" s="6">
        <f t="shared" si="0"/>
        <v>245937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17" t="s">
        <v>183</v>
      </c>
      <c r="B22" s="414">
        <v>9544</v>
      </c>
      <c r="C22" s="415">
        <v>7843</v>
      </c>
      <c r="D22" s="415">
        <v>5872</v>
      </c>
      <c r="E22" s="415">
        <v>5072</v>
      </c>
      <c r="F22" s="415">
        <v>13402</v>
      </c>
      <c r="G22" s="415">
        <v>11498</v>
      </c>
      <c r="H22" s="415">
        <v>7132</v>
      </c>
      <c r="I22" s="415">
        <v>4966</v>
      </c>
      <c r="J22" s="416">
        <v>6537</v>
      </c>
      <c r="K22" s="415">
        <v>6330</v>
      </c>
      <c r="L22" s="415">
        <v>6131</v>
      </c>
      <c r="M22" s="415">
        <v>4873</v>
      </c>
      <c r="N22" s="6">
        <f t="shared" si="0"/>
        <v>89200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17" t="s">
        <v>184</v>
      </c>
      <c r="B23" s="414">
        <v>2604</v>
      </c>
      <c r="C23" s="415">
        <v>5970</v>
      </c>
      <c r="D23" s="415">
        <v>6442</v>
      </c>
      <c r="E23" s="415">
        <v>6866</v>
      </c>
      <c r="F23" s="415">
        <v>8474</v>
      </c>
      <c r="G23" s="415">
        <v>8200</v>
      </c>
      <c r="H23" s="415">
        <v>2545</v>
      </c>
      <c r="I23" s="415">
        <v>3727</v>
      </c>
      <c r="J23" s="416">
        <v>1612</v>
      </c>
      <c r="K23" s="415">
        <v>1116</v>
      </c>
      <c r="L23" s="415">
        <v>1044</v>
      </c>
      <c r="M23" s="415">
        <v>2362</v>
      </c>
      <c r="N23" s="6">
        <f t="shared" si="0"/>
        <v>50962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17" t="s">
        <v>185</v>
      </c>
      <c r="B24" s="414">
        <v>2165</v>
      </c>
      <c r="C24" s="415">
        <v>2776</v>
      </c>
      <c r="D24" s="415">
        <v>3709</v>
      </c>
      <c r="E24" s="415">
        <v>2334</v>
      </c>
      <c r="F24" s="415">
        <v>7953</v>
      </c>
      <c r="G24" s="415">
        <v>3821</v>
      </c>
      <c r="H24" s="415">
        <v>2001</v>
      </c>
      <c r="I24" s="415">
        <v>1896</v>
      </c>
      <c r="J24" s="416">
        <v>2180</v>
      </c>
      <c r="K24" s="415">
        <v>2238</v>
      </c>
      <c r="L24" s="415">
        <v>2675</v>
      </c>
      <c r="M24" s="415">
        <v>1962</v>
      </c>
      <c r="N24" s="6">
        <f t="shared" si="0"/>
        <v>35710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17" t="s">
        <v>186</v>
      </c>
      <c r="B25" s="414">
        <v>4915</v>
      </c>
      <c r="C25" s="415">
        <v>12136</v>
      </c>
      <c r="D25" s="415">
        <v>4894</v>
      </c>
      <c r="E25" s="415">
        <v>4333</v>
      </c>
      <c r="F25" s="415">
        <v>4866</v>
      </c>
      <c r="G25" s="415">
        <v>5976</v>
      </c>
      <c r="H25" s="415">
        <v>5012</v>
      </c>
      <c r="I25" s="415">
        <v>5717</v>
      </c>
      <c r="J25" s="416">
        <v>4231</v>
      </c>
      <c r="K25" s="415">
        <v>5824</v>
      </c>
      <c r="L25" s="415">
        <v>2673</v>
      </c>
      <c r="M25" s="415">
        <v>3176</v>
      </c>
      <c r="N25" s="6">
        <f t="shared" si="0"/>
        <v>63753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17" t="s">
        <v>187</v>
      </c>
      <c r="B26" s="414">
        <v>18332</v>
      </c>
      <c r="C26" s="415">
        <v>24644</v>
      </c>
      <c r="D26" s="415">
        <v>19864</v>
      </c>
      <c r="E26" s="415">
        <v>29662</v>
      </c>
      <c r="F26" s="415">
        <v>67407</v>
      </c>
      <c r="G26" s="415">
        <v>35812</v>
      </c>
      <c r="H26" s="415">
        <v>28317</v>
      </c>
      <c r="I26" s="415">
        <v>23943</v>
      </c>
      <c r="J26" s="416">
        <v>23040</v>
      </c>
      <c r="K26" s="415">
        <v>19543</v>
      </c>
      <c r="L26" s="415">
        <v>15714</v>
      </c>
      <c r="M26" s="415">
        <v>13930</v>
      </c>
      <c r="N26" s="6">
        <f t="shared" si="0"/>
        <v>320208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17" t="s">
        <v>188</v>
      </c>
      <c r="B27" s="414">
        <v>3340</v>
      </c>
      <c r="C27" s="415">
        <v>3122</v>
      </c>
      <c r="D27" s="415">
        <v>2817</v>
      </c>
      <c r="E27" s="415">
        <v>4005</v>
      </c>
      <c r="F27" s="415">
        <v>3720</v>
      </c>
      <c r="G27" s="415">
        <v>2756</v>
      </c>
      <c r="H27" s="415">
        <v>2317</v>
      </c>
      <c r="I27" s="415">
        <v>1730</v>
      </c>
      <c r="J27" s="416">
        <v>2286</v>
      </c>
      <c r="K27" s="415">
        <v>3839</v>
      </c>
      <c r="L27" s="415">
        <v>3694</v>
      </c>
      <c r="M27" s="415">
        <v>3236</v>
      </c>
      <c r="N27" s="6">
        <f t="shared" si="0"/>
        <v>36862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17" t="s">
        <v>189</v>
      </c>
      <c r="B28" s="414">
        <v>446</v>
      </c>
      <c r="C28" s="415">
        <v>0</v>
      </c>
      <c r="D28" s="415">
        <v>0</v>
      </c>
      <c r="E28" s="415">
        <v>0</v>
      </c>
      <c r="F28" s="415">
        <v>0</v>
      </c>
      <c r="G28" s="415">
        <v>2</v>
      </c>
      <c r="H28" s="415">
        <v>0</v>
      </c>
      <c r="I28" s="415">
        <v>15</v>
      </c>
      <c r="J28" s="416">
        <v>0</v>
      </c>
      <c r="K28" s="415">
        <v>812</v>
      </c>
      <c r="L28" s="415">
        <v>4101</v>
      </c>
      <c r="M28" s="415">
        <v>2405</v>
      </c>
      <c r="N28" s="6">
        <f t="shared" si="0"/>
        <v>7781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17" t="s">
        <v>190</v>
      </c>
      <c r="B29" s="414">
        <v>4908</v>
      </c>
      <c r="C29" s="415">
        <v>5516</v>
      </c>
      <c r="D29" s="415">
        <v>2787</v>
      </c>
      <c r="E29" s="415">
        <v>4231</v>
      </c>
      <c r="F29" s="415">
        <v>17321</v>
      </c>
      <c r="G29" s="415">
        <v>10394</v>
      </c>
      <c r="H29" s="415">
        <v>4989</v>
      </c>
      <c r="I29" s="415">
        <v>11406</v>
      </c>
      <c r="J29" s="416">
        <v>5650</v>
      </c>
      <c r="K29" s="415">
        <v>4630</v>
      </c>
      <c r="L29" s="415">
        <v>6276</v>
      </c>
      <c r="M29" s="415">
        <v>3669</v>
      </c>
      <c r="N29" s="6">
        <f t="shared" si="0"/>
        <v>81777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17" t="s">
        <v>191</v>
      </c>
      <c r="B30" s="414">
        <v>1763</v>
      </c>
      <c r="C30" s="415">
        <v>1751</v>
      </c>
      <c r="D30" s="415">
        <v>1351</v>
      </c>
      <c r="E30" s="415">
        <v>1395</v>
      </c>
      <c r="F30" s="415">
        <v>1582</v>
      </c>
      <c r="G30" s="415">
        <v>1042</v>
      </c>
      <c r="H30" s="415">
        <v>989</v>
      </c>
      <c r="I30" s="415">
        <v>1317</v>
      </c>
      <c r="J30" s="416">
        <v>813</v>
      </c>
      <c r="K30" s="415">
        <v>1965</v>
      </c>
      <c r="L30" s="415">
        <v>2335</v>
      </c>
      <c r="M30" s="415">
        <v>1768</v>
      </c>
      <c r="N30" s="6">
        <f t="shared" si="0"/>
        <v>18071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17" t="s">
        <v>192</v>
      </c>
      <c r="B31" s="414">
        <v>7407</v>
      </c>
      <c r="C31" s="415">
        <v>880</v>
      </c>
      <c r="D31" s="415">
        <v>3513</v>
      </c>
      <c r="E31" s="415">
        <v>12136</v>
      </c>
      <c r="F31" s="415">
        <v>2603</v>
      </c>
      <c r="G31" s="415">
        <v>1405</v>
      </c>
      <c r="H31" s="415">
        <v>1489</v>
      </c>
      <c r="I31" s="415">
        <v>3085</v>
      </c>
      <c r="J31" s="416">
        <v>3725</v>
      </c>
      <c r="K31" s="415">
        <v>3053</v>
      </c>
      <c r="L31" s="415">
        <v>2563</v>
      </c>
      <c r="M31" s="415">
        <v>7699</v>
      </c>
      <c r="N31" s="6">
        <f t="shared" si="0"/>
        <v>49558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17" t="s">
        <v>193</v>
      </c>
      <c r="B32" s="414">
        <v>646</v>
      </c>
      <c r="C32" s="415">
        <v>818</v>
      </c>
      <c r="D32" s="415">
        <v>744</v>
      </c>
      <c r="E32" s="415">
        <v>852</v>
      </c>
      <c r="F32" s="415">
        <v>1314</v>
      </c>
      <c r="G32" s="415">
        <v>615</v>
      </c>
      <c r="H32" s="415">
        <v>461</v>
      </c>
      <c r="I32" s="415">
        <v>494</v>
      </c>
      <c r="J32" s="416">
        <v>662</v>
      </c>
      <c r="K32" s="415">
        <v>707</v>
      </c>
      <c r="L32" s="415">
        <v>1081</v>
      </c>
      <c r="M32" s="415">
        <v>890</v>
      </c>
      <c r="N32" s="6">
        <f t="shared" si="0"/>
        <v>9284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17" t="s">
        <v>194</v>
      </c>
      <c r="B33" s="414">
        <v>783</v>
      </c>
      <c r="C33" s="415">
        <v>1028</v>
      </c>
      <c r="D33" s="415">
        <v>954</v>
      </c>
      <c r="E33" s="415">
        <v>713</v>
      </c>
      <c r="F33" s="415">
        <v>795</v>
      </c>
      <c r="G33" s="415">
        <v>1035</v>
      </c>
      <c r="H33" s="415">
        <v>883</v>
      </c>
      <c r="I33" s="415">
        <v>778</v>
      </c>
      <c r="J33" s="416">
        <v>741</v>
      </c>
      <c r="K33" s="415">
        <v>1028</v>
      </c>
      <c r="L33" s="415">
        <v>905</v>
      </c>
      <c r="M33" s="415">
        <v>924</v>
      </c>
      <c r="N33" s="6">
        <f t="shared" si="0"/>
        <v>10567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17" t="s">
        <v>195</v>
      </c>
      <c r="B34" s="414">
        <v>194</v>
      </c>
      <c r="C34" s="415">
        <v>45</v>
      </c>
      <c r="D34" s="415">
        <v>0</v>
      </c>
      <c r="E34" s="415">
        <v>3670</v>
      </c>
      <c r="F34" s="415">
        <v>249</v>
      </c>
      <c r="G34" s="415">
        <v>142</v>
      </c>
      <c r="H34" s="415">
        <v>143</v>
      </c>
      <c r="I34" s="415">
        <v>1029</v>
      </c>
      <c r="J34" s="416">
        <v>1111</v>
      </c>
      <c r="K34" s="415">
        <v>4526</v>
      </c>
      <c r="L34" s="415">
        <v>249</v>
      </c>
      <c r="M34" s="415">
        <v>46</v>
      </c>
      <c r="N34" s="6">
        <f t="shared" si="0"/>
        <v>11404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17" t="s">
        <v>196</v>
      </c>
      <c r="B35" s="414">
        <v>1102</v>
      </c>
      <c r="C35" s="415">
        <v>938</v>
      </c>
      <c r="D35" s="415">
        <v>635</v>
      </c>
      <c r="E35" s="415">
        <v>360</v>
      </c>
      <c r="F35" s="415">
        <v>887</v>
      </c>
      <c r="G35" s="415">
        <v>941</v>
      </c>
      <c r="H35" s="415">
        <v>1194</v>
      </c>
      <c r="I35" s="415">
        <v>728</v>
      </c>
      <c r="J35" s="416">
        <v>761</v>
      </c>
      <c r="K35" s="415">
        <v>957</v>
      </c>
      <c r="L35" s="415">
        <v>869</v>
      </c>
      <c r="M35" s="415">
        <v>772</v>
      </c>
      <c r="N35" s="6">
        <f t="shared" si="0"/>
        <v>10144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17" t="s">
        <v>197</v>
      </c>
      <c r="B36" s="414">
        <v>0</v>
      </c>
      <c r="C36" s="415">
        <v>0</v>
      </c>
      <c r="D36" s="415">
        <v>0</v>
      </c>
      <c r="E36" s="415">
        <v>0</v>
      </c>
      <c r="F36" s="415">
        <v>0</v>
      </c>
      <c r="G36" s="415">
        <v>0</v>
      </c>
      <c r="H36" s="415">
        <v>0</v>
      </c>
      <c r="I36" s="415">
        <v>0</v>
      </c>
      <c r="J36" s="416">
        <v>0</v>
      </c>
      <c r="K36" s="415">
        <v>0</v>
      </c>
      <c r="L36" s="415">
        <v>0</v>
      </c>
      <c r="M36" s="41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17" t="s">
        <v>198</v>
      </c>
      <c r="B37" s="414">
        <v>661</v>
      </c>
      <c r="C37" s="415">
        <v>854</v>
      </c>
      <c r="D37" s="415">
        <v>783</v>
      </c>
      <c r="E37" s="415">
        <v>812</v>
      </c>
      <c r="F37" s="415">
        <v>1749</v>
      </c>
      <c r="G37" s="415">
        <v>1103</v>
      </c>
      <c r="H37" s="415">
        <v>708</v>
      </c>
      <c r="I37" s="415">
        <v>965</v>
      </c>
      <c r="J37" s="416">
        <v>1044</v>
      </c>
      <c r="K37" s="415">
        <v>1618</v>
      </c>
      <c r="L37" s="415">
        <v>1181</v>
      </c>
      <c r="M37" s="415">
        <v>1120</v>
      </c>
      <c r="N37" s="6">
        <f t="shared" si="0"/>
        <v>12598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17" t="s">
        <v>199</v>
      </c>
      <c r="B38" s="414">
        <v>132</v>
      </c>
      <c r="C38" s="415">
        <v>720</v>
      </c>
      <c r="D38" s="415">
        <v>303</v>
      </c>
      <c r="E38" s="415">
        <v>1167</v>
      </c>
      <c r="F38" s="415">
        <v>13039</v>
      </c>
      <c r="G38" s="415">
        <v>2767</v>
      </c>
      <c r="H38" s="415">
        <v>2585</v>
      </c>
      <c r="I38" s="415">
        <v>1595</v>
      </c>
      <c r="J38" s="416">
        <v>1430</v>
      </c>
      <c r="K38" s="415">
        <v>1311</v>
      </c>
      <c r="L38" s="415">
        <v>618</v>
      </c>
      <c r="M38" s="415">
        <v>560</v>
      </c>
      <c r="N38" s="6">
        <f t="shared" si="0"/>
        <v>26227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17" t="s">
        <v>200</v>
      </c>
      <c r="B39" s="414">
        <v>391</v>
      </c>
      <c r="C39" s="415">
        <v>539</v>
      </c>
      <c r="D39" s="415">
        <v>759</v>
      </c>
      <c r="E39" s="415">
        <v>770</v>
      </c>
      <c r="F39" s="415">
        <v>981</v>
      </c>
      <c r="G39" s="415">
        <v>2763</v>
      </c>
      <c r="H39" s="415">
        <v>1544</v>
      </c>
      <c r="I39" s="415">
        <v>2005</v>
      </c>
      <c r="J39" s="416">
        <v>824</v>
      </c>
      <c r="K39" s="415">
        <v>985</v>
      </c>
      <c r="L39" s="415">
        <v>903</v>
      </c>
      <c r="M39" s="415">
        <v>983</v>
      </c>
      <c r="N39" s="6">
        <f t="shared" si="0"/>
        <v>13447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17" t="s">
        <v>201</v>
      </c>
      <c r="B40" s="414">
        <v>1668</v>
      </c>
      <c r="C40" s="415">
        <v>2054</v>
      </c>
      <c r="D40" s="415">
        <v>1222</v>
      </c>
      <c r="E40" s="415">
        <v>1011</v>
      </c>
      <c r="F40" s="415">
        <v>1666</v>
      </c>
      <c r="G40" s="415">
        <v>1411</v>
      </c>
      <c r="H40" s="415">
        <v>1376</v>
      </c>
      <c r="I40" s="415">
        <v>1909</v>
      </c>
      <c r="J40" s="416">
        <v>1638</v>
      </c>
      <c r="K40" s="415">
        <v>1909</v>
      </c>
      <c r="L40" s="415">
        <v>2182</v>
      </c>
      <c r="M40" s="415">
        <v>1437</v>
      </c>
      <c r="N40" s="6">
        <f t="shared" si="0"/>
        <v>19483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17" t="s">
        <v>202</v>
      </c>
      <c r="B41" s="414">
        <v>519</v>
      </c>
      <c r="C41" s="415">
        <v>4512</v>
      </c>
      <c r="D41" s="415">
        <v>2955</v>
      </c>
      <c r="E41" s="415">
        <v>1432</v>
      </c>
      <c r="F41" s="415">
        <v>1968</v>
      </c>
      <c r="G41" s="415">
        <v>898</v>
      </c>
      <c r="H41" s="415">
        <v>1868</v>
      </c>
      <c r="I41" s="415">
        <v>442</v>
      </c>
      <c r="J41" s="416">
        <v>607</v>
      </c>
      <c r="K41" s="415">
        <v>1410</v>
      </c>
      <c r="L41" s="415">
        <v>2403</v>
      </c>
      <c r="M41" s="415">
        <v>1764</v>
      </c>
      <c r="N41" s="6">
        <f t="shared" si="0"/>
        <v>20778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17" t="s">
        <v>203</v>
      </c>
      <c r="B42" s="414">
        <v>426</v>
      </c>
      <c r="C42" s="415">
        <v>112</v>
      </c>
      <c r="D42" s="415">
        <v>9</v>
      </c>
      <c r="E42" s="415">
        <v>331</v>
      </c>
      <c r="F42" s="415">
        <v>136</v>
      </c>
      <c r="G42" s="415">
        <v>862</v>
      </c>
      <c r="H42" s="415">
        <v>184</v>
      </c>
      <c r="I42" s="415">
        <v>618</v>
      </c>
      <c r="J42" s="416">
        <v>210</v>
      </c>
      <c r="K42" s="415">
        <v>375</v>
      </c>
      <c r="L42" s="415">
        <v>698</v>
      </c>
      <c r="M42" s="415">
        <v>206</v>
      </c>
      <c r="N42" s="6">
        <f t="shared" si="0"/>
        <v>4167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17" t="s">
        <v>204</v>
      </c>
      <c r="B43" s="414">
        <v>1677</v>
      </c>
      <c r="C43" s="415">
        <v>2495</v>
      </c>
      <c r="D43" s="415">
        <v>1863</v>
      </c>
      <c r="E43" s="415">
        <v>1597</v>
      </c>
      <c r="F43" s="415">
        <v>1205</v>
      </c>
      <c r="G43" s="415">
        <v>1470</v>
      </c>
      <c r="H43" s="415">
        <v>1773</v>
      </c>
      <c r="I43" s="415">
        <v>1452</v>
      </c>
      <c r="J43" s="416">
        <v>1858</v>
      </c>
      <c r="K43" s="415">
        <v>1074</v>
      </c>
      <c r="L43" s="415">
        <v>2028</v>
      </c>
      <c r="M43" s="415">
        <v>602</v>
      </c>
      <c r="N43" s="6">
        <f t="shared" si="0"/>
        <v>19094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17" t="s">
        <v>205</v>
      </c>
      <c r="B44" s="414">
        <v>0</v>
      </c>
      <c r="C44" s="415">
        <v>0</v>
      </c>
      <c r="D44" s="415">
        <v>0</v>
      </c>
      <c r="E44" s="415">
        <v>0</v>
      </c>
      <c r="F44" s="415">
        <v>0</v>
      </c>
      <c r="G44" s="415">
        <v>10</v>
      </c>
      <c r="H44" s="415">
        <v>10</v>
      </c>
      <c r="I44" s="415">
        <v>0</v>
      </c>
      <c r="J44" s="416">
        <v>0</v>
      </c>
      <c r="K44" s="415">
        <v>20</v>
      </c>
      <c r="L44" s="415">
        <v>128</v>
      </c>
      <c r="M44" s="415">
        <v>3</v>
      </c>
      <c r="N44" s="6">
        <f t="shared" si="0"/>
        <v>171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17" t="s">
        <v>206</v>
      </c>
      <c r="B45" s="414">
        <v>3390</v>
      </c>
      <c r="C45" s="415">
        <v>7808</v>
      </c>
      <c r="D45" s="415">
        <v>2326</v>
      </c>
      <c r="E45" s="415">
        <v>5127</v>
      </c>
      <c r="F45" s="415">
        <v>4973</v>
      </c>
      <c r="G45" s="415">
        <v>4055</v>
      </c>
      <c r="H45" s="415">
        <v>3129</v>
      </c>
      <c r="I45" s="415">
        <v>3662</v>
      </c>
      <c r="J45" s="416">
        <v>4685</v>
      </c>
      <c r="K45" s="415">
        <v>10862</v>
      </c>
      <c r="L45" s="415">
        <v>7336</v>
      </c>
      <c r="M45" s="415">
        <v>2291</v>
      </c>
      <c r="N45" s="6">
        <f t="shared" si="0"/>
        <v>59644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17" t="s">
        <v>207</v>
      </c>
      <c r="B46" s="414">
        <v>19372</v>
      </c>
      <c r="C46" s="415">
        <v>12864</v>
      </c>
      <c r="D46" s="415">
        <v>10618</v>
      </c>
      <c r="E46" s="415">
        <v>10367</v>
      </c>
      <c r="F46" s="415">
        <v>18466</v>
      </c>
      <c r="G46" s="415">
        <v>14385</v>
      </c>
      <c r="H46" s="415">
        <v>10458</v>
      </c>
      <c r="I46" s="415">
        <v>9806</v>
      </c>
      <c r="J46" s="416">
        <v>13228</v>
      </c>
      <c r="K46" s="415">
        <v>15691</v>
      </c>
      <c r="L46" s="415">
        <v>12152</v>
      </c>
      <c r="M46" s="415">
        <v>14585</v>
      </c>
      <c r="N46" s="6">
        <f t="shared" si="0"/>
        <v>161992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529215</v>
      </c>
      <c r="C47" s="253">
        <f t="shared" ref="C47:M47" si="1">SUM(C13:C46)</f>
        <v>631291</v>
      </c>
      <c r="D47" s="253">
        <f t="shared" si="1"/>
        <v>307649</v>
      </c>
      <c r="E47" s="253">
        <f t="shared" si="1"/>
        <v>296830</v>
      </c>
      <c r="F47" s="253">
        <f t="shared" si="1"/>
        <v>534400</v>
      </c>
      <c r="G47" s="253">
        <f t="shared" si="1"/>
        <v>523601</v>
      </c>
      <c r="H47" s="253">
        <f t="shared" si="1"/>
        <v>682594</v>
      </c>
      <c r="I47" s="253">
        <f t="shared" si="1"/>
        <v>303496</v>
      </c>
      <c r="J47" s="254">
        <f t="shared" si="1"/>
        <v>239583</v>
      </c>
      <c r="K47" s="253">
        <f t="shared" si="1"/>
        <v>178217</v>
      </c>
      <c r="L47" s="253">
        <f t="shared" si="1"/>
        <v>136425</v>
      </c>
      <c r="M47" s="253">
        <f t="shared" si="1"/>
        <v>410928</v>
      </c>
      <c r="N47" s="255">
        <f>SUM(N13:N46)</f>
        <v>4774229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9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9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9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281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20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13" t="s">
        <v>174</v>
      </c>
      <c r="B62" s="414">
        <v>112108</v>
      </c>
      <c r="C62" s="415">
        <v>8749</v>
      </c>
      <c r="D62" s="415">
        <v>3023</v>
      </c>
      <c r="E62" s="415">
        <v>33891</v>
      </c>
      <c r="F62" s="415">
        <v>104899</v>
      </c>
      <c r="G62" s="415">
        <v>376900</v>
      </c>
      <c r="H62" s="415">
        <v>469194</v>
      </c>
      <c r="I62" s="415">
        <v>148608</v>
      </c>
      <c r="J62" s="416">
        <v>152010</v>
      </c>
      <c r="K62" s="415">
        <v>326540</v>
      </c>
      <c r="L62" s="415">
        <v>611994</v>
      </c>
      <c r="M62" s="415">
        <v>90914</v>
      </c>
      <c r="N62" s="243">
        <f t="shared" ref="N62:N95" si="2">SUM(B62:M62)</f>
        <v>2438830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17" t="s">
        <v>175</v>
      </c>
      <c r="B63" s="414">
        <v>20931</v>
      </c>
      <c r="C63" s="415">
        <v>23607</v>
      </c>
      <c r="D63" s="415">
        <v>18692</v>
      </c>
      <c r="E63" s="415">
        <v>28784</v>
      </c>
      <c r="F63" s="415">
        <v>18861</v>
      </c>
      <c r="G63" s="415">
        <v>26009</v>
      </c>
      <c r="H63" s="415">
        <v>23847</v>
      </c>
      <c r="I63" s="415">
        <v>44706</v>
      </c>
      <c r="J63" s="416">
        <v>82296</v>
      </c>
      <c r="K63" s="415">
        <v>38504</v>
      </c>
      <c r="L63" s="415">
        <v>36006</v>
      </c>
      <c r="M63" s="415">
        <v>31395</v>
      </c>
      <c r="N63" s="9">
        <f t="shared" si="2"/>
        <v>393638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17" t="s">
        <v>176</v>
      </c>
      <c r="B64" s="414">
        <v>3125</v>
      </c>
      <c r="C64" s="415">
        <v>5177</v>
      </c>
      <c r="D64" s="415">
        <v>1821</v>
      </c>
      <c r="E64" s="415">
        <v>0</v>
      </c>
      <c r="F64" s="415">
        <v>415</v>
      </c>
      <c r="G64" s="415">
        <v>500</v>
      </c>
      <c r="H64" s="415">
        <v>230</v>
      </c>
      <c r="I64" s="415">
        <v>518</v>
      </c>
      <c r="J64" s="416">
        <v>915</v>
      </c>
      <c r="K64" s="415">
        <v>40</v>
      </c>
      <c r="L64" s="415">
        <v>1453</v>
      </c>
      <c r="M64" s="415">
        <v>530</v>
      </c>
      <c r="N64" s="9">
        <f t="shared" si="2"/>
        <v>14724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17" t="s">
        <v>177</v>
      </c>
      <c r="B65" s="414">
        <v>133413</v>
      </c>
      <c r="C65" s="415">
        <v>133404</v>
      </c>
      <c r="D65" s="415">
        <v>133506</v>
      </c>
      <c r="E65" s="415">
        <v>133451</v>
      </c>
      <c r="F65" s="415">
        <v>133492</v>
      </c>
      <c r="G65" s="415">
        <v>133571</v>
      </c>
      <c r="H65" s="415">
        <v>133582</v>
      </c>
      <c r="I65" s="415">
        <v>133590</v>
      </c>
      <c r="J65" s="416">
        <v>133558</v>
      </c>
      <c r="K65" s="415">
        <v>133590</v>
      </c>
      <c r="L65" s="415">
        <v>133576</v>
      </c>
      <c r="M65" s="415">
        <v>133563</v>
      </c>
      <c r="N65" s="9">
        <f t="shared" si="2"/>
        <v>1602296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17" t="s">
        <v>178</v>
      </c>
      <c r="B66" s="414">
        <v>3606</v>
      </c>
      <c r="C66" s="415">
        <v>1705</v>
      </c>
      <c r="D66" s="415">
        <v>1484</v>
      </c>
      <c r="E66" s="415">
        <v>2035</v>
      </c>
      <c r="F66" s="415">
        <v>2302</v>
      </c>
      <c r="G66" s="415">
        <v>1766</v>
      </c>
      <c r="H66" s="415">
        <v>3543</v>
      </c>
      <c r="I66" s="415">
        <v>8355</v>
      </c>
      <c r="J66" s="416">
        <v>511</v>
      </c>
      <c r="K66" s="415">
        <v>369</v>
      </c>
      <c r="L66" s="415">
        <v>4421</v>
      </c>
      <c r="M66" s="415">
        <v>11653</v>
      </c>
      <c r="N66" s="9">
        <f t="shared" si="2"/>
        <v>41750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17" t="s">
        <v>179</v>
      </c>
      <c r="B67" s="414">
        <v>7926</v>
      </c>
      <c r="C67" s="415">
        <v>131715</v>
      </c>
      <c r="D67" s="415">
        <v>41109</v>
      </c>
      <c r="E67" s="415">
        <v>14693</v>
      </c>
      <c r="F67" s="415">
        <v>5006</v>
      </c>
      <c r="G67" s="415">
        <v>4692</v>
      </c>
      <c r="H67" s="415">
        <v>21173</v>
      </c>
      <c r="I67" s="415">
        <v>36195</v>
      </c>
      <c r="J67" s="416">
        <v>7183</v>
      </c>
      <c r="K67" s="415">
        <v>4804</v>
      </c>
      <c r="L67" s="415">
        <v>7919</v>
      </c>
      <c r="M67" s="415">
        <v>25488</v>
      </c>
      <c r="N67" s="9">
        <f t="shared" si="2"/>
        <v>307903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17" t="s">
        <v>180</v>
      </c>
      <c r="B68" s="414">
        <v>3624</v>
      </c>
      <c r="C68" s="415">
        <v>15954</v>
      </c>
      <c r="D68" s="415">
        <v>19168</v>
      </c>
      <c r="E68" s="415">
        <v>11234</v>
      </c>
      <c r="F68" s="415">
        <v>2885</v>
      </c>
      <c r="G68" s="415">
        <v>1016</v>
      </c>
      <c r="H68" s="415">
        <v>29135</v>
      </c>
      <c r="I68" s="415">
        <v>31612</v>
      </c>
      <c r="J68" s="416">
        <v>2895</v>
      </c>
      <c r="K68" s="415">
        <v>1303</v>
      </c>
      <c r="L68" s="415">
        <v>8149</v>
      </c>
      <c r="M68" s="415">
        <v>35972</v>
      </c>
      <c r="N68" s="9">
        <f t="shared" si="2"/>
        <v>162947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17" t="s">
        <v>181</v>
      </c>
      <c r="B69" s="414">
        <v>656</v>
      </c>
      <c r="C69" s="415">
        <v>153</v>
      </c>
      <c r="D69" s="415">
        <v>617</v>
      </c>
      <c r="E69" s="415">
        <v>508</v>
      </c>
      <c r="F69" s="415">
        <v>63</v>
      </c>
      <c r="G69" s="415">
        <v>142</v>
      </c>
      <c r="H69" s="415">
        <v>2364</v>
      </c>
      <c r="I69" s="415">
        <v>3613</v>
      </c>
      <c r="J69" s="416">
        <v>248</v>
      </c>
      <c r="K69" s="415">
        <v>468</v>
      </c>
      <c r="L69" s="415">
        <v>159</v>
      </c>
      <c r="M69" s="415">
        <v>975</v>
      </c>
      <c r="N69" s="9">
        <f t="shared" si="2"/>
        <v>9966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17" t="s">
        <v>182</v>
      </c>
      <c r="B70" s="414">
        <v>59461</v>
      </c>
      <c r="C70" s="415">
        <v>50074</v>
      </c>
      <c r="D70" s="415">
        <v>40311</v>
      </c>
      <c r="E70" s="415">
        <v>11212</v>
      </c>
      <c r="F70" s="415">
        <v>9186</v>
      </c>
      <c r="G70" s="415">
        <v>6916</v>
      </c>
      <c r="H70" s="415">
        <v>6891</v>
      </c>
      <c r="I70" s="415">
        <v>6201</v>
      </c>
      <c r="J70" s="416">
        <v>9670</v>
      </c>
      <c r="K70" s="415">
        <v>11423</v>
      </c>
      <c r="L70" s="415">
        <v>11315</v>
      </c>
      <c r="M70" s="415">
        <v>61878</v>
      </c>
      <c r="N70" s="9">
        <f t="shared" si="2"/>
        <v>284538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17" t="s">
        <v>183</v>
      </c>
      <c r="B71" s="414">
        <v>6462</v>
      </c>
      <c r="C71" s="415">
        <v>6255</v>
      </c>
      <c r="D71" s="415">
        <v>8333</v>
      </c>
      <c r="E71" s="415">
        <v>10746</v>
      </c>
      <c r="F71" s="415">
        <v>8020</v>
      </c>
      <c r="G71" s="415">
        <v>7572</v>
      </c>
      <c r="H71" s="415">
        <v>7297</v>
      </c>
      <c r="I71" s="415">
        <v>6633</v>
      </c>
      <c r="J71" s="416">
        <v>6241</v>
      </c>
      <c r="K71" s="415">
        <v>10508</v>
      </c>
      <c r="L71" s="415">
        <v>9293</v>
      </c>
      <c r="M71" s="415">
        <v>5382</v>
      </c>
      <c r="N71" s="9">
        <f t="shared" si="2"/>
        <v>92742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17" t="s">
        <v>184</v>
      </c>
      <c r="B72" s="414">
        <v>2959</v>
      </c>
      <c r="C72" s="415">
        <v>3548</v>
      </c>
      <c r="D72" s="415">
        <v>6199</v>
      </c>
      <c r="E72" s="415">
        <v>4327</v>
      </c>
      <c r="F72" s="415">
        <v>4965</v>
      </c>
      <c r="G72" s="415">
        <v>2733</v>
      </c>
      <c r="H72" s="415">
        <v>1877</v>
      </c>
      <c r="I72" s="415">
        <v>2223</v>
      </c>
      <c r="J72" s="416">
        <v>3147</v>
      </c>
      <c r="K72" s="415">
        <v>3079</v>
      </c>
      <c r="L72" s="415">
        <v>4111</v>
      </c>
      <c r="M72" s="415">
        <v>4221</v>
      </c>
      <c r="N72" s="9">
        <f t="shared" si="2"/>
        <v>43389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17" t="s">
        <v>185</v>
      </c>
      <c r="B73" s="414">
        <v>2450</v>
      </c>
      <c r="C73" s="415">
        <v>2569</v>
      </c>
      <c r="D73" s="415">
        <v>4004</v>
      </c>
      <c r="E73" s="415">
        <v>2582</v>
      </c>
      <c r="F73" s="415">
        <v>3773</v>
      </c>
      <c r="G73" s="415">
        <v>2193</v>
      </c>
      <c r="H73" s="415">
        <v>2380</v>
      </c>
      <c r="I73" s="415">
        <v>3331</v>
      </c>
      <c r="J73" s="416">
        <v>3964</v>
      </c>
      <c r="K73" s="415">
        <v>3196</v>
      </c>
      <c r="L73" s="415">
        <v>2506</v>
      </c>
      <c r="M73" s="415">
        <v>1317</v>
      </c>
      <c r="N73" s="9">
        <f t="shared" si="2"/>
        <v>34265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17" t="s">
        <v>186</v>
      </c>
      <c r="B74" s="414">
        <v>6499</v>
      </c>
      <c r="C74" s="415">
        <v>9724</v>
      </c>
      <c r="D74" s="415">
        <v>9343</v>
      </c>
      <c r="E74" s="415">
        <v>6932</v>
      </c>
      <c r="F74" s="415">
        <v>4624</v>
      </c>
      <c r="G74" s="415">
        <v>5643</v>
      </c>
      <c r="H74" s="415">
        <v>4964</v>
      </c>
      <c r="I74" s="415">
        <v>4864</v>
      </c>
      <c r="J74" s="416">
        <v>3888</v>
      </c>
      <c r="K74" s="415">
        <v>7651</v>
      </c>
      <c r="L74" s="415">
        <v>5115</v>
      </c>
      <c r="M74" s="415">
        <v>6085</v>
      </c>
      <c r="N74" s="9">
        <f t="shared" si="2"/>
        <v>75332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17" t="s">
        <v>187</v>
      </c>
      <c r="B75" s="414">
        <v>22678</v>
      </c>
      <c r="C75" s="415">
        <v>21380</v>
      </c>
      <c r="D75" s="415">
        <v>19394</v>
      </c>
      <c r="E75" s="415">
        <v>20560</v>
      </c>
      <c r="F75" s="415">
        <v>13162</v>
      </c>
      <c r="G75" s="415">
        <v>13074</v>
      </c>
      <c r="H75" s="415">
        <v>15326</v>
      </c>
      <c r="I75" s="415">
        <v>15691</v>
      </c>
      <c r="J75" s="416">
        <v>19885</v>
      </c>
      <c r="K75" s="415">
        <v>23596</v>
      </c>
      <c r="L75" s="415">
        <v>26278</v>
      </c>
      <c r="M75" s="415">
        <v>23727</v>
      </c>
      <c r="N75" s="9">
        <f t="shared" si="2"/>
        <v>234751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17" t="s">
        <v>188</v>
      </c>
      <c r="B76" s="414">
        <v>5899</v>
      </c>
      <c r="C76" s="415">
        <v>8039</v>
      </c>
      <c r="D76" s="415">
        <v>9123</v>
      </c>
      <c r="E76" s="415">
        <v>9337</v>
      </c>
      <c r="F76" s="415">
        <v>9874</v>
      </c>
      <c r="G76" s="415">
        <v>9960</v>
      </c>
      <c r="H76" s="415">
        <v>8266</v>
      </c>
      <c r="I76" s="415">
        <v>5808</v>
      </c>
      <c r="J76" s="416">
        <v>5210</v>
      </c>
      <c r="K76" s="415">
        <v>5186</v>
      </c>
      <c r="L76" s="415">
        <v>5422</v>
      </c>
      <c r="M76" s="415">
        <v>5671</v>
      </c>
      <c r="N76" s="9">
        <f t="shared" si="2"/>
        <v>87795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17" t="s">
        <v>189</v>
      </c>
      <c r="B77" s="414">
        <v>0</v>
      </c>
      <c r="C77" s="415">
        <v>25</v>
      </c>
      <c r="D77" s="415">
        <v>244</v>
      </c>
      <c r="E77" s="415">
        <v>1275</v>
      </c>
      <c r="F77" s="415">
        <v>1055</v>
      </c>
      <c r="G77" s="415">
        <v>8</v>
      </c>
      <c r="H77" s="415">
        <v>0</v>
      </c>
      <c r="I77" s="415">
        <v>0</v>
      </c>
      <c r="J77" s="416">
        <v>4</v>
      </c>
      <c r="K77" s="415">
        <v>0</v>
      </c>
      <c r="L77" s="415">
        <v>0</v>
      </c>
      <c r="M77" s="415">
        <v>0</v>
      </c>
      <c r="N77" s="9">
        <f t="shared" si="2"/>
        <v>2611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17" t="s">
        <v>190</v>
      </c>
      <c r="B78" s="414">
        <v>8992</v>
      </c>
      <c r="C78" s="415">
        <v>9769</v>
      </c>
      <c r="D78" s="415">
        <v>12312</v>
      </c>
      <c r="E78" s="415">
        <v>11735</v>
      </c>
      <c r="F78" s="415">
        <v>3914</v>
      </c>
      <c r="G78" s="415">
        <v>5643</v>
      </c>
      <c r="H78" s="415">
        <v>7234</v>
      </c>
      <c r="I78" s="415">
        <v>15093</v>
      </c>
      <c r="J78" s="416">
        <v>16251</v>
      </c>
      <c r="K78" s="415">
        <v>17680</v>
      </c>
      <c r="L78" s="415">
        <v>14305</v>
      </c>
      <c r="M78" s="415">
        <v>12880</v>
      </c>
      <c r="N78" s="9">
        <f t="shared" si="2"/>
        <v>135808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17" t="s">
        <v>191</v>
      </c>
      <c r="B79" s="414">
        <v>4748</v>
      </c>
      <c r="C79" s="415">
        <v>4807</v>
      </c>
      <c r="D79" s="415">
        <v>4727</v>
      </c>
      <c r="E79" s="415">
        <v>4223</v>
      </c>
      <c r="F79" s="415">
        <v>4642</v>
      </c>
      <c r="G79" s="415">
        <v>4165</v>
      </c>
      <c r="H79" s="415">
        <v>4541</v>
      </c>
      <c r="I79" s="415">
        <v>4563</v>
      </c>
      <c r="J79" s="416">
        <v>4154</v>
      </c>
      <c r="K79" s="415">
        <v>3790</v>
      </c>
      <c r="L79" s="415">
        <v>5016</v>
      </c>
      <c r="M79" s="415">
        <v>5407</v>
      </c>
      <c r="N79" s="9">
        <f t="shared" si="2"/>
        <v>54783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17" t="s">
        <v>192</v>
      </c>
      <c r="B80" s="414">
        <v>1674</v>
      </c>
      <c r="C80" s="415">
        <v>3985</v>
      </c>
      <c r="D80" s="415">
        <v>4607</v>
      </c>
      <c r="E80" s="415">
        <v>15633</v>
      </c>
      <c r="F80" s="415">
        <v>8375</v>
      </c>
      <c r="G80" s="415">
        <v>1194</v>
      </c>
      <c r="H80" s="415">
        <v>4842</v>
      </c>
      <c r="I80" s="415">
        <v>5543</v>
      </c>
      <c r="J80" s="416">
        <v>7024</v>
      </c>
      <c r="K80" s="415">
        <v>1705</v>
      </c>
      <c r="L80" s="415">
        <v>927</v>
      </c>
      <c r="M80" s="415">
        <v>580</v>
      </c>
      <c r="N80" s="9">
        <f t="shared" si="2"/>
        <v>56089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17" t="s">
        <v>193</v>
      </c>
      <c r="B81" s="414">
        <v>831</v>
      </c>
      <c r="C81" s="415">
        <v>1042</v>
      </c>
      <c r="D81" s="415">
        <v>963</v>
      </c>
      <c r="E81" s="415">
        <v>990</v>
      </c>
      <c r="F81" s="415">
        <v>1431</v>
      </c>
      <c r="G81" s="415">
        <v>1325</v>
      </c>
      <c r="H81" s="415">
        <v>1578</v>
      </c>
      <c r="I81" s="415">
        <v>1357</v>
      </c>
      <c r="J81" s="416">
        <v>823</v>
      </c>
      <c r="K81" s="415">
        <v>765</v>
      </c>
      <c r="L81" s="415">
        <v>825</v>
      </c>
      <c r="M81" s="415">
        <v>1128</v>
      </c>
      <c r="N81" s="9">
        <f t="shared" si="2"/>
        <v>13058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17" t="s">
        <v>194</v>
      </c>
      <c r="B82" s="414">
        <v>1018</v>
      </c>
      <c r="C82" s="415">
        <v>872</v>
      </c>
      <c r="D82" s="415">
        <v>883</v>
      </c>
      <c r="E82" s="415">
        <v>682</v>
      </c>
      <c r="F82" s="415">
        <v>1172</v>
      </c>
      <c r="G82" s="415">
        <v>770</v>
      </c>
      <c r="H82" s="415">
        <v>618</v>
      </c>
      <c r="I82" s="415">
        <v>967</v>
      </c>
      <c r="J82" s="416">
        <v>909</v>
      </c>
      <c r="K82" s="415">
        <v>977</v>
      </c>
      <c r="L82" s="415">
        <v>1082</v>
      </c>
      <c r="M82" s="415">
        <v>692</v>
      </c>
      <c r="N82" s="9">
        <f t="shared" si="2"/>
        <v>10642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17" t="s">
        <v>195</v>
      </c>
      <c r="B83" s="414">
        <v>939</v>
      </c>
      <c r="C83" s="415">
        <v>6118</v>
      </c>
      <c r="D83" s="415">
        <v>8088</v>
      </c>
      <c r="E83" s="415">
        <v>3930</v>
      </c>
      <c r="F83" s="415">
        <v>3885</v>
      </c>
      <c r="G83" s="415">
        <v>679</v>
      </c>
      <c r="H83" s="415">
        <v>1023</v>
      </c>
      <c r="I83" s="415">
        <v>6719</v>
      </c>
      <c r="J83" s="416">
        <v>4270</v>
      </c>
      <c r="K83" s="415">
        <v>4300</v>
      </c>
      <c r="L83" s="415">
        <v>5322</v>
      </c>
      <c r="M83" s="415">
        <v>5681</v>
      </c>
      <c r="N83" s="9">
        <f t="shared" si="2"/>
        <v>50954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17" t="s">
        <v>196</v>
      </c>
      <c r="B84" s="414">
        <v>1452</v>
      </c>
      <c r="C84" s="415">
        <v>1103</v>
      </c>
      <c r="D84" s="415">
        <v>1536</v>
      </c>
      <c r="E84" s="415">
        <v>1168</v>
      </c>
      <c r="F84" s="415">
        <v>1367</v>
      </c>
      <c r="G84" s="415">
        <v>1372</v>
      </c>
      <c r="H84" s="415">
        <v>1499</v>
      </c>
      <c r="I84" s="415">
        <v>964</v>
      </c>
      <c r="J84" s="416">
        <v>1255</v>
      </c>
      <c r="K84" s="415">
        <v>1738</v>
      </c>
      <c r="L84" s="415">
        <v>2515</v>
      </c>
      <c r="M84" s="415">
        <v>1860</v>
      </c>
      <c r="N84" s="9">
        <f t="shared" si="2"/>
        <v>17829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17" t="s">
        <v>197</v>
      </c>
      <c r="B85" s="414">
        <v>34242</v>
      </c>
      <c r="C85" s="415">
        <v>36972</v>
      </c>
      <c r="D85" s="415">
        <v>24513</v>
      </c>
      <c r="E85" s="415">
        <v>7711</v>
      </c>
      <c r="F85" s="415">
        <v>0</v>
      </c>
      <c r="G85" s="415">
        <v>0</v>
      </c>
      <c r="H85" s="415">
        <v>0</v>
      </c>
      <c r="I85" s="415">
        <v>0</v>
      </c>
      <c r="J85" s="416">
        <v>0</v>
      </c>
      <c r="K85" s="415">
        <v>0</v>
      </c>
      <c r="L85" s="415">
        <v>0</v>
      </c>
      <c r="M85" s="415">
        <v>0</v>
      </c>
      <c r="N85" s="9">
        <f t="shared" si="2"/>
        <v>103438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17" t="s">
        <v>198</v>
      </c>
      <c r="B86" s="414">
        <v>1244</v>
      </c>
      <c r="C86" s="415">
        <v>1135</v>
      </c>
      <c r="D86" s="415">
        <v>830</v>
      </c>
      <c r="E86" s="415">
        <v>1503</v>
      </c>
      <c r="F86" s="415">
        <v>1185</v>
      </c>
      <c r="G86" s="415">
        <v>881</v>
      </c>
      <c r="H86" s="415">
        <v>795</v>
      </c>
      <c r="I86" s="415">
        <v>928</v>
      </c>
      <c r="J86" s="416">
        <v>1006</v>
      </c>
      <c r="K86" s="415">
        <v>1692</v>
      </c>
      <c r="L86" s="415">
        <v>1089</v>
      </c>
      <c r="M86" s="415">
        <v>868</v>
      </c>
      <c r="N86" s="9">
        <f t="shared" si="2"/>
        <v>13156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17" t="s">
        <v>199</v>
      </c>
      <c r="B87" s="414">
        <v>17825</v>
      </c>
      <c r="C87" s="415">
        <v>23779</v>
      </c>
      <c r="D87" s="415">
        <v>2796</v>
      </c>
      <c r="E87" s="415">
        <v>293</v>
      </c>
      <c r="F87" s="415">
        <v>357</v>
      </c>
      <c r="G87" s="415">
        <v>8297</v>
      </c>
      <c r="H87" s="415">
        <v>24119</v>
      </c>
      <c r="I87" s="415">
        <v>25185</v>
      </c>
      <c r="J87" s="416">
        <v>36581</v>
      </c>
      <c r="K87" s="415">
        <v>19326</v>
      </c>
      <c r="L87" s="415">
        <v>44680</v>
      </c>
      <c r="M87" s="415">
        <v>39291</v>
      </c>
      <c r="N87" s="9">
        <f t="shared" si="2"/>
        <v>242529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17" t="s">
        <v>200</v>
      </c>
      <c r="B88" s="414">
        <v>13944</v>
      </c>
      <c r="C88" s="415">
        <v>14718</v>
      </c>
      <c r="D88" s="415">
        <v>12451</v>
      </c>
      <c r="E88" s="415">
        <v>6728</v>
      </c>
      <c r="F88" s="415">
        <v>9711</v>
      </c>
      <c r="G88" s="415">
        <v>12087</v>
      </c>
      <c r="H88" s="415">
        <v>11067</v>
      </c>
      <c r="I88" s="415">
        <v>15316</v>
      </c>
      <c r="J88" s="416">
        <v>13601</v>
      </c>
      <c r="K88" s="415">
        <v>16681</v>
      </c>
      <c r="L88" s="415">
        <v>16518</v>
      </c>
      <c r="M88" s="415">
        <v>15384</v>
      </c>
      <c r="N88" s="9">
        <f t="shared" si="2"/>
        <v>158206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17" t="s">
        <v>201</v>
      </c>
      <c r="B89" s="414">
        <v>6494</v>
      </c>
      <c r="C89" s="415">
        <v>7764</v>
      </c>
      <c r="D89" s="415">
        <v>5973</v>
      </c>
      <c r="E89" s="415">
        <v>6890</v>
      </c>
      <c r="F89" s="415">
        <v>5895</v>
      </c>
      <c r="G89" s="415">
        <v>6336</v>
      </c>
      <c r="H89" s="415">
        <v>7008</v>
      </c>
      <c r="I89" s="415">
        <v>5831</v>
      </c>
      <c r="J89" s="416">
        <v>6214</v>
      </c>
      <c r="K89" s="415">
        <v>6905</v>
      </c>
      <c r="L89" s="415">
        <v>8023</v>
      </c>
      <c r="M89" s="415">
        <v>7503</v>
      </c>
      <c r="N89" s="9">
        <f t="shared" si="2"/>
        <v>80836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17" t="s">
        <v>202</v>
      </c>
      <c r="B90" s="414">
        <v>1368</v>
      </c>
      <c r="C90" s="415">
        <v>1677</v>
      </c>
      <c r="D90" s="415">
        <v>1454</v>
      </c>
      <c r="E90" s="415">
        <v>2189</v>
      </c>
      <c r="F90" s="415">
        <v>3769</v>
      </c>
      <c r="G90" s="415">
        <v>2241</v>
      </c>
      <c r="H90" s="415">
        <v>3713</v>
      </c>
      <c r="I90" s="415">
        <v>896</v>
      </c>
      <c r="J90" s="416">
        <v>863</v>
      </c>
      <c r="K90" s="415">
        <v>495</v>
      </c>
      <c r="L90" s="415">
        <v>1350</v>
      </c>
      <c r="M90" s="415">
        <v>1316</v>
      </c>
      <c r="N90" s="9">
        <f t="shared" si="2"/>
        <v>21331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17" t="s">
        <v>203</v>
      </c>
      <c r="B91" s="414">
        <v>49282</v>
      </c>
      <c r="C91" s="415">
        <v>38104</v>
      </c>
      <c r="D91" s="415">
        <v>40539</v>
      </c>
      <c r="E91" s="415">
        <v>28469</v>
      </c>
      <c r="F91" s="415">
        <v>12210</v>
      </c>
      <c r="G91" s="415">
        <v>13875</v>
      </c>
      <c r="H91" s="415">
        <v>13838</v>
      </c>
      <c r="I91" s="415">
        <v>16845</v>
      </c>
      <c r="J91" s="416">
        <v>18236</v>
      </c>
      <c r="K91" s="415">
        <v>26528</v>
      </c>
      <c r="L91" s="415">
        <v>39101</v>
      </c>
      <c r="M91" s="415">
        <v>47397</v>
      </c>
      <c r="N91" s="9">
        <f t="shared" si="2"/>
        <v>344424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17" t="s">
        <v>204</v>
      </c>
      <c r="B92" s="414">
        <v>6659</v>
      </c>
      <c r="C92" s="415">
        <v>6577</v>
      </c>
      <c r="D92" s="415">
        <v>6831</v>
      </c>
      <c r="E92" s="415">
        <v>8015</v>
      </c>
      <c r="F92" s="415">
        <v>8483</v>
      </c>
      <c r="G92" s="415">
        <v>8347</v>
      </c>
      <c r="H92" s="415">
        <v>9496</v>
      </c>
      <c r="I92" s="415">
        <v>9701</v>
      </c>
      <c r="J92" s="416">
        <v>9180</v>
      </c>
      <c r="K92" s="415">
        <v>8222</v>
      </c>
      <c r="L92" s="415">
        <v>8820</v>
      </c>
      <c r="M92" s="415">
        <v>8157</v>
      </c>
      <c r="N92" s="9">
        <f t="shared" si="2"/>
        <v>98488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17" t="s">
        <v>205</v>
      </c>
      <c r="B93" s="414">
        <v>5805</v>
      </c>
      <c r="C93" s="415">
        <v>6145</v>
      </c>
      <c r="D93" s="415">
        <v>3531</v>
      </c>
      <c r="E93" s="415">
        <v>1919</v>
      </c>
      <c r="F93" s="415">
        <v>604</v>
      </c>
      <c r="G93" s="415">
        <v>119</v>
      </c>
      <c r="H93" s="415">
        <v>1225</v>
      </c>
      <c r="I93" s="415">
        <v>80</v>
      </c>
      <c r="J93" s="416">
        <v>2176</v>
      </c>
      <c r="K93" s="415">
        <v>1511</v>
      </c>
      <c r="L93" s="415">
        <v>3383</v>
      </c>
      <c r="M93" s="415">
        <v>6199</v>
      </c>
      <c r="N93" s="9">
        <f t="shared" si="2"/>
        <v>32697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17" t="s">
        <v>206</v>
      </c>
      <c r="B94" s="414">
        <v>271356</v>
      </c>
      <c r="C94" s="415">
        <v>249238</v>
      </c>
      <c r="D94" s="415">
        <v>264942</v>
      </c>
      <c r="E94" s="415">
        <v>278088</v>
      </c>
      <c r="F94" s="415">
        <v>286723</v>
      </c>
      <c r="G94" s="415">
        <v>283440</v>
      </c>
      <c r="H94" s="415">
        <v>273065</v>
      </c>
      <c r="I94" s="415">
        <v>290316</v>
      </c>
      <c r="J94" s="416">
        <v>299465</v>
      </c>
      <c r="K94" s="415">
        <v>294832</v>
      </c>
      <c r="L94" s="415">
        <v>296342</v>
      </c>
      <c r="M94" s="415">
        <v>299058</v>
      </c>
      <c r="N94" s="9">
        <f t="shared" si="2"/>
        <v>3386865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17" t="s">
        <v>207</v>
      </c>
      <c r="B95" s="414">
        <v>525730</v>
      </c>
      <c r="C95" s="415">
        <v>624404</v>
      </c>
      <c r="D95" s="415">
        <v>615956</v>
      </c>
      <c r="E95" s="415">
        <v>624261</v>
      </c>
      <c r="F95" s="415">
        <v>647505</v>
      </c>
      <c r="G95" s="415">
        <v>651849</v>
      </c>
      <c r="H95" s="415">
        <v>621507</v>
      </c>
      <c r="I95" s="415">
        <v>629655</v>
      </c>
      <c r="J95" s="416">
        <v>664894</v>
      </c>
      <c r="K95" s="415">
        <v>671649</v>
      </c>
      <c r="L95" s="415">
        <v>661723</v>
      </c>
      <c r="M95" s="415">
        <v>660917</v>
      </c>
      <c r="N95" s="9">
        <f t="shared" si="2"/>
        <v>7600050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1345400</v>
      </c>
      <c r="C96" s="253">
        <f t="shared" si="3"/>
        <v>1460287</v>
      </c>
      <c r="D96" s="253">
        <f t="shared" si="3"/>
        <v>1329303</v>
      </c>
      <c r="E96" s="253">
        <f t="shared" si="3"/>
        <v>1295994</v>
      </c>
      <c r="F96" s="253">
        <f t="shared" si="3"/>
        <v>1323810</v>
      </c>
      <c r="G96" s="253">
        <f t="shared" si="3"/>
        <v>1595315</v>
      </c>
      <c r="H96" s="253">
        <f t="shared" si="3"/>
        <v>1717237</v>
      </c>
      <c r="I96" s="253">
        <f t="shared" si="3"/>
        <v>1481907</v>
      </c>
      <c r="J96" s="254">
        <f t="shared" si="3"/>
        <v>1518527</v>
      </c>
      <c r="K96" s="253">
        <f t="shared" si="3"/>
        <v>1649053</v>
      </c>
      <c r="L96" s="253">
        <f t="shared" si="3"/>
        <v>1978738</v>
      </c>
      <c r="M96" s="253">
        <f t="shared" si="3"/>
        <v>1553089</v>
      </c>
      <c r="N96" s="255">
        <f>SUM(N62:N95)</f>
        <v>18248660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22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22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22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282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3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3" t="s">
        <v>174</v>
      </c>
      <c r="B112" s="414">
        <v>203086</v>
      </c>
      <c r="C112" s="415">
        <v>21416</v>
      </c>
      <c r="D112" s="415">
        <v>7934</v>
      </c>
      <c r="E112" s="415">
        <v>171291</v>
      </c>
      <c r="F112" s="415">
        <v>480990</v>
      </c>
      <c r="G112" s="415">
        <v>1756962</v>
      </c>
      <c r="H112" s="415">
        <v>2272554</v>
      </c>
      <c r="I112" s="415">
        <v>625842</v>
      </c>
      <c r="J112" s="416">
        <v>480974</v>
      </c>
      <c r="K112" s="415">
        <v>1030427</v>
      </c>
      <c r="L112" s="415">
        <v>1862391</v>
      </c>
      <c r="M112" s="415">
        <v>328051</v>
      </c>
      <c r="N112" s="243">
        <f t="shared" ref="N112:N145" si="4">SUM(B112:M112)</f>
        <v>9241918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7" t="s">
        <v>175</v>
      </c>
      <c r="B113" s="414">
        <v>34401</v>
      </c>
      <c r="C113" s="415">
        <v>42539</v>
      </c>
      <c r="D113" s="415">
        <v>31074</v>
      </c>
      <c r="E113" s="415">
        <v>50913</v>
      </c>
      <c r="F113" s="415">
        <v>37022</v>
      </c>
      <c r="G113" s="415">
        <v>63631</v>
      </c>
      <c r="H113" s="415">
        <v>52659</v>
      </c>
      <c r="I113" s="415">
        <v>90342</v>
      </c>
      <c r="J113" s="416">
        <v>153583</v>
      </c>
      <c r="K113" s="415">
        <v>98616</v>
      </c>
      <c r="L113" s="415">
        <v>66196</v>
      </c>
      <c r="M113" s="415">
        <v>54371</v>
      </c>
      <c r="N113" s="9">
        <f t="shared" si="4"/>
        <v>775347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7" t="s">
        <v>176</v>
      </c>
      <c r="B114" s="414">
        <v>7425</v>
      </c>
      <c r="C114" s="415">
        <v>10665</v>
      </c>
      <c r="D114" s="415">
        <v>2895</v>
      </c>
      <c r="E114" s="415">
        <v>0</v>
      </c>
      <c r="F114" s="415">
        <v>1245</v>
      </c>
      <c r="G114" s="415">
        <v>2660</v>
      </c>
      <c r="H114" s="415">
        <v>1023</v>
      </c>
      <c r="I114" s="415">
        <v>2686</v>
      </c>
      <c r="J114" s="416">
        <v>4994</v>
      </c>
      <c r="K114" s="415">
        <v>244</v>
      </c>
      <c r="L114" s="415">
        <v>6494</v>
      </c>
      <c r="M114" s="415">
        <v>1590</v>
      </c>
      <c r="N114" s="9">
        <f t="shared" si="4"/>
        <v>41921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7" t="s">
        <v>177</v>
      </c>
      <c r="B115" s="414">
        <v>11146</v>
      </c>
      <c r="C115" s="415">
        <v>11134</v>
      </c>
      <c r="D115" s="415">
        <v>11525</v>
      </c>
      <c r="E115" s="415">
        <v>11190</v>
      </c>
      <c r="F115" s="415">
        <v>11217</v>
      </c>
      <c r="G115" s="415">
        <v>11230</v>
      </c>
      <c r="H115" s="415">
        <v>11231</v>
      </c>
      <c r="I115" s="415">
        <v>11248</v>
      </c>
      <c r="J115" s="416">
        <v>11301</v>
      </c>
      <c r="K115" s="415">
        <v>11230</v>
      </c>
      <c r="L115" s="415">
        <v>11229</v>
      </c>
      <c r="M115" s="415">
        <v>11239</v>
      </c>
      <c r="N115" s="9">
        <f t="shared" si="4"/>
        <v>134920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7" t="s">
        <v>178</v>
      </c>
      <c r="B116" s="414">
        <v>5285</v>
      </c>
      <c r="C116" s="415">
        <v>2465</v>
      </c>
      <c r="D116" s="415">
        <v>2094</v>
      </c>
      <c r="E116" s="415">
        <v>2824</v>
      </c>
      <c r="F116" s="415">
        <v>4520</v>
      </c>
      <c r="G116" s="415">
        <v>2691</v>
      </c>
      <c r="H116" s="415">
        <v>7035</v>
      </c>
      <c r="I116" s="415">
        <v>11193</v>
      </c>
      <c r="J116" s="416">
        <v>872</v>
      </c>
      <c r="K116" s="415">
        <v>542</v>
      </c>
      <c r="L116" s="415">
        <v>6049</v>
      </c>
      <c r="M116" s="415">
        <v>19483</v>
      </c>
      <c r="N116" s="9">
        <f t="shared" si="4"/>
        <v>65053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7" t="s">
        <v>179</v>
      </c>
      <c r="B117" s="414">
        <v>8434</v>
      </c>
      <c r="C117" s="415">
        <v>217912</v>
      </c>
      <c r="D117" s="415">
        <v>24565</v>
      </c>
      <c r="E117" s="415">
        <v>12075</v>
      </c>
      <c r="F117" s="415">
        <v>6519</v>
      </c>
      <c r="G117" s="415">
        <v>3723</v>
      </c>
      <c r="H117" s="415">
        <v>15476</v>
      </c>
      <c r="I117" s="415">
        <v>30792</v>
      </c>
      <c r="J117" s="416">
        <v>6364</v>
      </c>
      <c r="K117" s="415">
        <v>5105</v>
      </c>
      <c r="L117" s="415">
        <v>4647</v>
      </c>
      <c r="M117" s="415">
        <v>17911</v>
      </c>
      <c r="N117" s="9">
        <f t="shared" si="4"/>
        <v>353523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7" t="s">
        <v>180</v>
      </c>
      <c r="B118" s="414">
        <v>4154</v>
      </c>
      <c r="C118" s="415">
        <v>26366</v>
      </c>
      <c r="D118" s="415">
        <v>16406</v>
      </c>
      <c r="E118" s="415">
        <v>7779</v>
      </c>
      <c r="F118" s="415">
        <v>3714</v>
      </c>
      <c r="G118" s="415">
        <v>814</v>
      </c>
      <c r="H118" s="415">
        <v>19599</v>
      </c>
      <c r="I118" s="415">
        <v>31031</v>
      </c>
      <c r="J118" s="416">
        <v>3200</v>
      </c>
      <c r="K118" s="415">
        <v>2193</v>
      </c>
      <c r="L118" s="415">
        <v>4949</v>
      </c>
      <c r="M118" s="415">
        <v>18959</v>
      </c>
      <c r="N118" s="9">
        <f t="shared" si="4"/>
        <v>139164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7" t="s">
        <v>181</v>
      </c>
      <c r="B119" s="414">
        <v>740</v>
      </c>
      <c r="C119" s="415">
        <v>227</v>
      </c>
      <c r="D119" s="415">
        <v>648</v>
      </c>
      <c r="E119" s="415">
        <v>259</v>
      </c>
      <c r="F119" s="415">
        <v>70</v>
      </c>
      <c r="G119" s="415">
        <v>120</v>
      </c>
      <c r="H119" s="415">
        <v>1670</v>
      </c>
      <c r="I119" s="415">
        <v>1624</v>
      </c>
      <c r="J119" s="416">
        <v>323</v>
      </c>
      <c r="K119" s="415">
        <v>704</v>
      </c>
      <c r="L119" s="415">
        <v>296</v>
      </c>
      <c r="M119" s="415">
        <v>1921</v>
      </c>
      <c r="N119" s="9">
        <f t="shared" si="4"/>
        <v>8602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7" t="s">
        <v>182</v>
      </c>
      <c r="B120" s="414">
        <v>118067</v>
      </c>
      <c r="C120" s="415">
        <v>47724</v>
      </c>
      <c r="D120" s="415">
        <v>41647</v>
      </c>
      <c r="E120" s="415">
        <v>17427</v>
      </c>
      <c r="F120" s="415">
        <v>14463</v>
      </c>
      <c r="G120" s="415">
        <v>9679</v>
      </c>
      <c r="H120" s="415">
        <v>9174</v>
      </c>
      <c r="I120" s="415">
        <v>10304</v>
      </c>
      <c r="J120" s="416">
        <v>16292</v>
      </c>
      <c r="K120" s="415">
        <v>15904</v>
      </c>
      <c r="L120" s="415">
        <v>18742</v>
      </c>
      <c r="M120" s="415">
        <v>76340</v>
      </c>
      <c r="N120" s="9">
        <f t="shared" si="4"/>
        <v>395763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7" t="s">
        <v>183</v>
      </c>
      <c r="B121" s="414">
        <v>50376</v>
      </c>
      <c r="C121" s="415">
        <v>53118</v>
      </c>
      <c r="D121" s="415">
        <v>74724</v>
      </c>
      <c r="E121" s="415">
        <v>87655</v>
      </c>
      <c r="F121" s="415">
        <v>79690</v>
      </c>
      <c r="G121" s="415">
        <v>73082</v>
      </c>
      <c r="H121" s="415">
        <v>72733</v>
      </c>
      <c r="I121" s="415">
        <v>59864</v>
      </c>
      <c r="J121" s="416">
        <v>56805</v>
      </c>
      <c r="K121" s="415">
        <v>81590</v>
      </c>
      <c r="L121" s="415">
        <v>68028</v>
      </c>
      <c r="M121" s="415">
        <v>43941</v>
      </c>
      <c r="N121" s="9">
        <f t="shared" si="4"/>
        <v>801606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7" t="s">
        <v>184</v>
      </c>
      <c r="B122" s="414">
        <v>24534</v>
      </c>
      <c r="C122" s="415">
        <v>23269</v>
      </c>
      <c r="D122" s="415">
        <v>50169</v>
      </c>
      <c r="E122" s="415">
        <v>33096</v>
      </c>
      <c r="F122" s="415">
        <v>45220</v>
      </c>
      <c r="G122" s="415">
        <v>24293</v>
      </c>
      <c r="H122" s="415">
        <v>17141</v>
      </c>
      <c r="I122" s="415">
        <v>15667</v>
      </c>
      <c r="J122" s="416">
        <v>23073</v>
      </c>
      <c r="K122" s="415">
        <v>24629</v>
      </c>
      <c r="L122" s="415">
        <v>22388</v>
      </c>
      <c r="M122" s="415">
        <v>35446</v>
      </c>
      <c r="N122" s="9">
        <f t="shared" si="4"/>
        <v>338925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7" t="s">
        <v>185</v>
      </c>
      <c r="B123" s="414">
        <v>66489</v>
      </c>
      <c r="C123" s="415">
        <v>85687</v>
      </c>
      <c r="D123" s="415">
        <v>126635</v>
      </c>
      <c r="E123" s="415">
        <v>82767</v>
      </c>
      <c r="F123" s="415">
        <v>128930</v>
      </c>
      <c r="G123" s="415">
        <v>70535</v>
      </c>
      <c r="H123" s="415">
        <v>72465</v>
      </c>
      <c r="I123" s="415">
        <v>131375</v>
      </c>
      <c r="J123" s="416">
        <v>87000</v>
      </c>
      <c r="K123" s="415">
        <v>89380</v>
      </c>
      <c r="L123" s="415">
        <v>66560</v>
      </c>
      <c r="M123" s="415">
        <v>41005</v>
      </c>
      <c r="N123" s="9">
        <f t="shared" si="4"/>
        <v>1048828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7" t="s">
        <v>186</v>
      </c>
      <c r="B124" s="414">
        <v>55325</v>
      </c>
      <c r="C124" s="415">
        <v>91305</v>
      </c>
      <c r="D124" s="415">
        <v>86156</v>
      </c>
      <c r="E124" s="415">
        <v>83964</v>
      </c>
      <c r="F124" s="415">
        <v>40400</v>
      </c>
      <c r="G124" s="415">
        <v>40060</v>
      </c>
      <c r="H124" s="415">
        <v>45194</v>
      </c>
      <c r="I124" s="415">
        <v>42827</v>
      </c>
      <c r="J124" s="416">
        <v>27751</v>
      </c>
      <c r="K124" s="415">
        <v>63130</v>
      </c>
      <c r="L124" s="415">
        <v>35379</v>
      </c>
      <c r="M124" s="415">
        <v>60087</v>
      </c>
      <c r="N124" s="9">
        <f t="shared" si="4"/>
        <v>671578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7" t="s">
        <v>187</v>
      </c>
      <c r="B125" s="414">
        <v>215085</v>
      </c>
      <c r="C125" s="415">
        <v>199179</v>
      </c>
      <c r="D125" s="415">
        <v>177871</v>
      </c>
      <c r="E125" s="415">
        <v>160216</v>
      </c>
      <c r="F125" s="415">
        <v>119587</v>
      </c>
      <c r="G125" s="415">
        <v>114138</v>
      </c>
      <c r="H125" s="415">
        <v>145279</v>
      </c>
      <c r="I125" s="415">
        <v>139086</v>
      </c>
      <c r="J125" s="416">
        <v>217826</v>
      </c>
      <c r="K125" s="415">
        <v>198800</v>
      </c>
      <c r="L125" s="415">
        <v>265179</v>
      </c>
      <c r="M125" s="415">
        <v>214155</v>
      </c>
      <c r="N125" s="9">
        <f t="shared" si="4"/>
        <v>2166401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7" t="s">
        <v>188</v>
      </c>
      <c r="B126" s="414">
        <v>41703</v>
      </c>
      <c r="C126" s="415">
        <v>53817</v>
      </c>
      <c r="D126" s="415">
        <v>79671</v>
      </c>
      <c r="E126" s="415">
        <v>58743</v>
      </c>
      <c r="F126" s="415">
        <v>65655</v>
      </c>
      <c r="G126" s="415">
        <v>64485</v>
      </c>
      <c r="H126" s="415">
        <v>59388</v>
      </c>
      <c r="I126" s="415">
        <v>48752</v>
      </c>
      <c r="J126" s="416">
        <v>40126</v>
      </c>
      <c r="K126" s="415">
        <v>35845</v>
      </c>
      <c r="L126" s="415">
        <v>35820</v>
      </c>
      <c r="M126" s="415">
        <v>31233</v>
      </c>
      <c r="N126" s="9">
        <f t="shared" si="4"/>
        <v>615238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7" t="s">
        <v>189</v>
      </c>
      <c r="B127" s="414">
        <v>0</v>
      </c>
      <c r="C127" s="415">
        <v>178</v>
      </c>
      <c r="D127" s="415">
        <v>1872</v>
      </c>
      <c r="E127" s="415">
        <v>10821</v>
      </c>
      <c r="F127" s="415">
        <v>10333</v>
      </c>
      <c r="G127" s="415">
        <v>5</v>
      </c>
      <c r="H127" s="415">
        <v>0</v>
      </c>
      <c r="I127" s="415">
        <v>0</v>
      </c>
      <c r="J127" s="416">
        <v>24</v>
      </c>
      <c r="K127" s="415">
        <v>0</v>
      </c>
      <c r="L127" s="415">
        <v>0</v>
      </c>
      <c r="M127" s="415">
        <v>0</v>
      </c>
      <c r="N127" s="9">
        <f t="shared" si="4"/>
        <v>23233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7" t="s">
        <v>190</v>
      </c>
      <c r="B128" s="414">
        <v>56660</v>
      </c>
      <c r="C128" s="415">
        <v>69493</v>
      </c>
      <c r="D128" s="415">
        <v>97534</v>
      </c>
      <c r="E128" s="415">
        <v>78071</v>
      </c>
      <c r="F128" s="415">
        <v>25396</v>
      </c>
      <c r="G128" s="415">
        <v>43096</v>
      </c>
      <c r="H128" s="415">
        <v>35053</v>
      </c>
      <c r="I128" s="415">
        <v>68969</v>
      </c>
      <c r="J128" s="416">
        <v>105183</v>
      </c>
      <c r="K128" s="415">
        <v>105538</v>
      </c>
      <c r="L128" s="415">
        <v>86355</v>
      </c>
      <c r="M128" s="415">
        <v>68630</v>
      </c>
      <c r="N128" s="9">
        <f t="shared" si="4"/>
        <v>839978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7" t="s">
        <v>191</v>
      </c>
      <c r="B129" s="414">
        <v>41136</v>
      </c>
      <c r="C129" s="415">
        <v>54187</v>
      </c>
      <c r="D129" s="415">
        <v>36132</v>
      </c>
      <c r="E129" s="415">
        <v>37122</v>
      </c>
      <c r="F129" s="415">
        <v>37784</v>
      </c>
      <c r="G129" s="415">
        <v>32167</v>
      </c>
      <c r="H129" s="415">
        <v>31487</v>
      </c>
      <c r="I129" s="415">
        <v>29391</v>
      </c>
      <c r="J129" s="416">
        <v>29045</v>
      </c>
      <c r="K129" s="415">
        <v>27483</v>
      </c>
      <c r="L129" s="415">
        <v>38728</v>
      </c>
      <c r="M129" s="415">
        <v>36132</v>
      </c>
      <c r="N129" s="9">
        <f t="shared" si="4"/>
        <v>430794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7" t="s">
        <v>192</v>
      </c>
      <c r="B130" s="414">
        <v>37126</v>
      </c>
      <c r="C130" s="415">
        <v>99399</v>
      </c>
      <c r="D130" s="415">
        <v>100945</v>
      </c>
      <c r="E130" s="415">
        <v>242895</v>
      </c>
      <c r="F130" s="415">
        <v>192337</v>
      </c>
      <c r="G130" s="415">
        <v>29472</v>
      </c>
      <c r="H130" s="415">
        <v>89372</v>
      </c>
      <c r="I130" s="415">
        <v>77423</v>
      </c>
      <c r="J130" s="416">
        <v>86807</v>
      </c>
      <c r="K130" s="415">
        <v>36019</v>
      </c>
      <c r="L130" s="415">
        <v>16679</v>
      </c>
      <c r="M130" s="415">
        <v>11305</v>
      </c>
      <c r="N130" s="9">
        <f t="shared" si="4"/>
        <v>1019779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7" t="s">
        <v>193</v>
      </c>
      <c r="B131" s="414">
        <v>12764</v>
      </c>
      <c r="C131" s="415">
        <v>17122</v>
      </c>
      <c r="D131" s="415">
        <v>14882</v>
      </c>
      <c r="E131" s="415">
        <v>12278</v>
      </c>
      <c r="F131" s="415">
        <v>14096</v>
      </c>
      <c r="G131" s="415">
        <v>14457</v>
      </c>
      <c r="H131" s="415">
        <v>16546</v>
      </c>
      <c r="I131" s="415">
        <v>16061</v>
      </c>
      <c r="J131" s="416">
        <v>9333</v>
      </c>
      <c r="K131" s="415">
        <v>10383</v>
      </c>
      <c r="L131" s="415">
        <v>11497</v>
      </c>
      <c r="M131" s="415">
        <v>13589</v>
      </c>
      <c r="N131" s="9">
        <f t="shared" si="4"/>
        <v>163008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7" t="s">
        <v>194</v>
      </c>
      <c r="B132" s="414">
        <v>1879</v>
      </c>
      <c r="C132" s="415">
        <v>1641</v>
      </c>
      <c r="D132" s="415">
        <v>1653</v>
      </c>
      <c r="E132" s="415">
        <v>1326</v>
      </c>
      <c r="F132" s="415">
        <v>2247</v>
      </c>
      <c r="G132" s="415">
        <v>1401</v>
      </c>
      <c r="H132" s="415">
        <v>1196</v>
      </c>
      <c r="I132" s="415">
        <v>1924</v>
      </c>
      <c r="J132" s="416">
        <v>1816</v>
      </c>
      <c r="K132" s="415">
        <v>1908</v>
      </c>
      <c r="L132" s="415">
        <v>2123</v>
      </c>
      <c r="M132" s="415">
        <v>1299</v>
      </c>
      <c r="N132" s="9">
        <f t="shared" si="4"/>
        <v>20413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7" t="s">
        <v>195</v>
      </c>
      <c r="B133" s="414">
        <v>1864</v>
      </c>
      <c r="C133" s="415">
        <v>9909</v>
      </c>
      <c r="D133" s="415">
        <v>4897</v>
      </c>
      <c r="E133" s="415">
        <v>2838</v>
      </c>
      <c r="F133" s="415">
        <v>3467</v>
      </c>
      <c r="G133" s="415">
        <v>1201</v>
      </c>
      <c r="H133" s="415">
        <v>5321</v>
      </c>
      <c r="I133" s="415">
        <v>8480</v>
      </c>
      <c r="J133" s="416">
        <v>2548</v>
      </c>
      <c r="K133" s="415">
        <v>2421</v>
      </c>
      <c r="L133" s="415">
        <v>6244</v>
      </c>
      <c r="M133" s="415">
        <v>6126</v>
      </c>
      <c r="N133" s="9">
        <f t="shared" si="4"/>
        <v>55316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7" t="s">
        <v>196</v>
      </c>
      <c r="B134" s="414">
        <v>33478</v>
      </c>
      <c r="C134" s="415">
        <v>27078</v>
      </c>
      <c r="D134" s="415">
        <v>44414</v>
      </c>
      <c r="E134" s="415">
        <v>20572</v>
      </c>
      <c r="F134" s="415">
        <v>20679</v>
      </c>
      <c r="G134" s="415">
        <v>18463</v>
      </c>
      <c r="H134" s="415">
        <v>25934</v>
      </c>
      <c r="I134" s="415">
        <v>11614</v>
      </c>
      <c r="J134" s="416">
        <v>21515</v>
      </c>
      <c r="K134" s="415">
        <v>19743</v>
      </c>
      <c r="L134" s="415">
        <v>25985</v>
      </c>
      <c r="M134" s="415">
        <v>25695</v>
      </c>
      <c r="N134" s="9">
        <f t="shared" si="4"/>
        <v>295170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7" t="s">
        <v>197</v>
      </c>
      <c r="B135" s="414">
        <v>1688000</v>
      </c>
      <c r="C135" s="415">
        <v>1873000</v>
      </c>
      <c r="D135" s="415">
        <v>1335000</v>
      </c>
      <c r="E135" s="415">
        <v>385852</v>
      </c>
      <c r="F135" s="415">
        <v>0</v>
      </c>
      <c r="G135" s="415">
        <v>0</v>
      </c>
      <c r="H135" s="415">
        <v>0</v>
      </c>
      <c r="I135" s="415">
        <v>0</v>
      </c>
      <c r="J135" s="416">
        <v>0</v>
      </c>
      <c r="K135" s="415">
        <v>0</v>
      </c>
      <c r="L135" s="415">
        <v>0</v>
      </c>
      <c r="M135" s="415">
        <v>0</v>
      </c>
      <c r="N135" s="9">
        <f t="shared" si="4"/>
        <v>5281852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7" t="s">
        <v>198</v>
      </c>
      <c r="B136" s="414">
        <v>47899</v>
      </c>
      <c r="C136" s="415">
        <v>48089</v>
      </c>
      <c r="D136" s="415">
        <v>40731</v>
      </c>
      <c r="E136" s="415">
        <v>50778</v>
      </c>
      <c r="F136" s="415">
        <v>57153</v>
      </c>
      <c r="G136" s="415">
        <v>34815</v>
      </c>
      <c r="H136" s="415">
        <v>39167</v>
      </c>
      <c r="I136" s="415">
        <v>43344</v>
      </c>
      <c r="J136" s="416">
        <v>34274</v>
      </c>
      <c r="K136" s="415">
        <v>41156</v>
      </c>
      <c r="L136" s="415">
        <v>38360</v>
      </c>
      <c r="M136" s="415">
        <v>25582</v>
      </c>
      <c r="N136" s="9">
        <f t="shared" si="4"/>
        <v>501348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7" t="s">
        <v>199</v>
      </c>
      <c r="B137" s="414">
        <v>25676</v>
      </c>
      <c r="C137" s="415">
        <v>16611</v>
      </c>
      <c r="D137" s="415">
        <v>1651</v>
      </c>
      <c r="E137" s="415">
        <v>73</v>
      </c>
      <c r="F137" s="415">
        <v>110</v>
      </c>
      <c r="G137" s="415">
        <v>12257</v>
      </c>
      <c r="H137" s="415">
        <v>11854</v>
      </c>
      <c r="I137" s="415">
        <v>13751</v>
      </c>
      <c r="J137" s="416">
        <v>28541</v>
      </c>
      <c r="K137" s="415">
        <v>50938</v>
      </c>
      <c r="L137" s="415">
        <v>48507</v>
      </c>
      <c r="M137" s="415">
        <v>38502</v>
      </c>
      <c r="N137" s="9">
        <f t="shared" si="4"/>
        <v>248471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7" t="s">
        <v>200</v>
      </c>
      <c r="B138" s="414">
        <v>27485</v>
      </c>
      <c r="C138" s="415">
        <v>32074</v>
      </c>
      <c r="D138" s="415">
        <v>26241</v>
      </c>
      <c r="E138" s="415">
        <v>13164</v>
      </c>
      <c r="F138" s="415">
        <v>21329</v>
      </c>
      <c r="G138" s="415">
        <v>5600</v>
      </c>
      <c r="H138" s="415">
        <v>5989</v>
      </c>
      <c r="I138" s="415">
        <v>7284</v>
      </c>
      <c r="J138" s="416">
        <v>14759</v>
      </c>
      <c r="K138" s="415">
        <v>20265</v>
      </c>
      <c r="L138" s="415">
        <v>8068</v>
      </c>
      <c r="M138" s="415">
        <v>11074</v>
      </c>
      <c r="N138" s="9">
        <f t="shared" si="4"/>
        <v>193332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7" t="s">
        <v>201</v>
      </c>
      <c r="B139" s="414">
        <v>8644</v>
      </c>
      <c r="C139" s="415">
        <v>15356</v>
      </c>
      <c r="D139" s="415">
        <v>12637</v>
      </c>
      <c r="E139" s="415">
        <v>19132</v>
      </c>
      <c r="F139" s="415">
        <v>17954</v>
      </c>
      <c r="G139" s="415">
        <v>11730</v>
      </c>
      <c r="H139" s="415">
        <v>9289</v>
      </c>
      <c r="I139" s="415">
        <v>7775</v>
      </c>
      <c r="J139" s="416">
        <v>11011</v>
      </c>
      <c r="K139" s="415">
        <v>12953</v>
      </c>
      <c r="L139" s="415">
        <v>15175</v>
      </c>
      <c r="M139" s="415">
        <v>8310</v>
      </c>
      <c r="N139" s="9">
        <f t="shared" si="4"/>
        <v>149966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7" t="s">
        <v>202</v>
      </c>
      <c r="B140" s="414">
        <v>2112</v>
      </c>
      <c r="C140" s="415">
        <v>1951</v>
      </c>
      <c r="D140" s="415">
        <v>950</v>
      </c>
      <c r="E140" s="415">
        <v>2994</v>
      </c>
      <c r="F140" s="415">
        <v>9507</v>
      </c>
      <c r="G140" s="415">
        <v>4101</v>
      </c>
      <c r="H140" s="415">
        <v>3415</v>
      </c>
      <c r="I140" s="415">
        <v>622</v>
      </c>
      <c r="J140" s="416">
        <v>882</v>
      </c>
      <c r="K140" s="415">
        <v>518</v>
      </c>
      <c r="L140" s="415">
        <v>1235</v>
      </c>
      <c r="M140" s="415">
        <v>1720</v>
      </c>
      <c r="N140" s="9">
        <f t="shared" si="4"/>
        <v>30007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7" t="s">
        <v>203</v>
      </c>
      <c r="B141" s="414">
        <v>58530</v>
      </c>
      <c r="C141" s="415">
        <v>37648</v>
      </c>
      <c r="D141" s="415">
        <v>51023</v>
      </c>
      <c r="E141" s="415">
        <v>46090</v>
      </c>
      <c r="F141" s="415">
        <v>28904</v>
      </c>
      <c r="G141" s="415">
        <v>25615</v>
      </c>
      <c r="H141" s="415">
        <v>21529</v>
      </c>
      <c r="I141" s="415">
        <v>14355</v>
      </c>
      <c r="J141" s="416">
        <v>18421</v>
      </c>
      <c r="K141" s="415">
        <v>34867</v>
      </c>
      <c r="L141" s="415">
        <v>53626</v>
      </c>
      <c r="M141" s="415">
        <v>66534</v>
      </c>
      <c r="N141" s="9">
        <f t="shared" si="4"/>
        <v>457142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7" t="s">
        <v>204</v>
      </c>
      <c r="B142" s="414">
        <v>2062</v>
      </c>
      <c r="C142" s="415">
        <v>1518</v>
      </c>
      <c r="D142" s="415">
        <v>2040</v>
      </c>
      <c r="E142" s="415">
        <v>2684</v>
      </c>
      <c r="F142" s="415">
        <v>2343</v>
      </c>
      <c r="G142" s="415">
        <v>1578</v>
      </c>
      <c r="H142" s="415">
        <v>2024</v>
      </c>
      <c r="I142" s="415">
        <v>3406</v>
      </c>
      <c r="J142" s="416">
        <v>2203</v>
      </c>
      <c r="K142" s="415">
        <v>1692</v>
      </c>
      <c r="L142" s="415">
        <v>4107</v>
      </c>
      <c r="M142" s="415">
        <v>2416</v>
      </c>
      <c r="N142" s="9">
        <f t="shared" si="4"/>
        <v>28073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7" t="s">
        <v>205</v>
      </c>
      <c r="B143" s="414">
        <v>3064</v>
      </c>
      <c r="C143" s="415">
        <v>4415</v>
      </c>
      <c r="D143" s="415">
        <v>2290</v>
      </c>
      <c r="E143" s="415">
        <v>682</v>
      </c>
      <c r="F143" s="415">
        <v>140</v>
      </c>
      <c r="G143" s="415">
        <v>66</v>
      </c>
      <c r="H143" s="415">
        <v>476</v>
      </c>
      <c r="I143" s="415">
        <v>26</v>
      </c>
      <c r="J143" s="416">
        <v>1016</v>
      </c>
      <c r="K143" s="415">
        <v>459</v>
      </c>
      <c r="L143" s="415">
        <v>3634</v>
      </c>
      <c r="M143" s="415">
        <v>5152</v>
      </c>
      <c r="N143" s="9">
        <f t="shared" si="4"/>
        <v>21420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7" t="s">
        <v>206</v>
      </c>
      <c r="B144" s="414">
        <v>1805117</v>
      </c>
      <c r="C144" s="415">
        <v>1735952</v>
      </c>
      <c r="D144" s="415">
        <v>1744269</v>
      </c>
      <c r="E144" s="415">
        <v>1505181</v>
      </c>
      <c r="F144" s="415">
        <v>1756478</v>
      </c>
      <c r="G144" s="415">
        <v>1862951</v>
      </c>
      <c r="H144" s="415">
        <v>1833820</v>
      </c>
      <c r="I144" s="415">
        <v>2075068</v>
      </c>
      <c r="J144" s="416">
        <v>2198981</v>
      </c>
      <c r="K144" s="415">
        <v>2000928</v>
      </c>
      <c r="L144" s="415">
        <v>1842393</v>
      </c>
      <c r="M144" s="415">
        <v>1839455</v>
      </c>
      <c r="N144" s="9">
        <f t="shared" si="4"/>
        <v>22200593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5" t="s">
        <v>207</v>
      </c>
      <c r="B145" s="414">
        <v>105676</v>
      </c>
      <c r="C145" s="415">
        <v>89313</v>
      </c>
      <c r="D145" s="415">
        <v>91086</v>
      </c>
      <c r="E145" s="415">
        <v>124564</v>
      </c>
      <c r="F145" s="415">
        <v>118228</v>
      </c>
      <c r="G145" s="415">
        <v>156422</v>
      </c>
      <c r="H145" s="415">
        <v>159976</v>
      </c>
      <c r="I145" s="415">
        <v>172027</v>
      </c>
      <c r="J145" s="416">
        <v>170513</v>
      </c>
      <c r="K145" s="415">
        <v>132929</v>
      </c>
      <c r="L145" s="415">
        <v>109503</v>
      </c>
      <c r="M145" s="415">
        <v>119748</v>
      </c>
      <c r="N145" s="39">
        <f t="shared" si="4"/>
        <v>1549985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6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9C0F-1BB2-448D-87D2-CC7675ACF851}">
  <dimension ref="A1:AK1298"/>
  <sheetViews>
    <sheetView zoomScale="50" zoomScaleNormal="50" workbookViewId="0">
      <selection activeCell="K20" sqref="K20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277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622751</v>
      </c>
      <c r="C13" s="5">
        <v>308890</v>
      </c>
      <c r="D13" s="5">
        <v>88407</v>
      </c>
      <c r="E13" s="5">
        <v>79426</v>
      </c>
      <c r="F13" s="5">
        <v>252179</v>
      </c>
      <c r="G13" s="5">
        <v>519026</v>
      </c>
      <c r="H13" s="5">
        <v>299036</v>
      </c>
      <c r="I13" s="5">
        <v>83800</v>
      </c>
      <c r="J13" s="258">
        <v>61286</v>
      </c>
      <c r="K13" s="5">
        <v>25856</v>
      </c>
      <c r="L13" s="5">
        <v>12708</v>
      </c>
      <c r="M13" s="5">
        <v>124122</v>
      </c>
      <c r="N13" s="259">
        <f>SUM(B13:M13)</f>
        <v>2477487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14664</v>
      </c>
      <c r="C14" s="5">
        <v>12266</v>
      </c>
      <c r="D14" s="5">
        <v>22047</v>
      </c>
      <c r="E14" s="5">
        <v>51644</v>
      </c>
      <c r="F14" s="5">
        <v>69167</v>
      </c>
      <c r="G14" s="5">
        <v>55863</v>
      </c>
      <c r="H14" s="5">
        <v>33110</v>
      </c>
      <c r="I14" s="5">
        <v>29242</v>
      </c>
      <c r="J14" s="258">
        <v>34491</v>
      </c>
      <c r="K14" s="5">
        <v>17804</v>
      </c>
      <c r="L14" s="5">
        <v>16070</v>
      </c>
      <c r="M14" s="5">
        <v>21737</v>
      </c>
      <c r="N14" s="6">
        <f>SUM(B14:M14)</f>
        <v>378105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200</v>
      </c>
      <c r="C15" s="5">
        <v>0</v>
      </c>
      <c r="D15" s="5">
        <v>544</v>
      </c>
      <c r="E15" s="5">
        <v>0</v>
      </c>
      <c r="F15" s="5">
        <v>650</v>
      </c>
      <c r="G15" s="5">
        <v>0</v>
      </c>
      <c r="H15" s="5">
        <v>216</v>
      </c>
      <c r="I15" s="5">
        <v>30</v>
      </c>
      <c r="J15" s="258">
        <v>4055</v>
      </c>
      <c r="K15" s="5">
        <v>3937</v>
      </c>
      <c r="L15" s="5">
        <v>3340</v>
      </c>
      <c r="M15" s="5">
        <v>895</v>
      </c>
      <c r="N15" s="6">
        <f t="shared" ref="N15:N46" si="0">SUM(B15:M15)</f>
        <v>13867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143</v>
      </c>
      <c r="C16" s="5">
        <v>1340</v>
      </c>
      <c r="D16" s="5">
        <v>145</v>
      </c>
      <c r="E16" s="5">
        <v>62</v>
      </c>
      <c r="F16" s="5">
        <v>216</v>
      </c>
      <c r="G16" s="5">
        <v>223</v>
      </c>
      <c r="H16" s="5">
        <v>340</v>
      </c>
      <c r="I16" s="5">
        <v>75</v>
      </c>
      <c r="J16" s="258">
        <v>18</v>
      </c>
      <c r="K16" s="5">
        <v>226</v>
      </c>
      <c r="L16" s="5">
        <v>250</v>
      </c>
      <c r="M16" s="5">
        <v>45</v>
      </c>
      <c r="N16" s="6">
        <f t="shared" si="0"/>
        <v>3083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2375</v>
      </c>
      <c r="C17" s="5">
        <v>1792</v>
      </c>
      <c r="D17" s="5">
        <v>1247</v>
      </c>
      <c r="E17" s="5">
        <v>3166</v>
      </c>
      <c r="F17" s="5">
        <v>6785</v>
      </c>
      <c r="G17" s="5">
        <v>3896</v>
      </c>
      <c r="H17" s="5">
        <v>1206</v>
      </c>
      <c r="I17" s="5">
        <v>3076</v>
      </c>
      <c r="J17" s="258">
        <v>6518</v>
      </c>
      <c r="K17" s="5">
        <v>1469</v>
      </c>
      <c r="L17" s="5">
        <v>489</v>
      </c>
      <c r="M17" s="5">
        <v>960</v>
      </c>
      <c r="N17" s="6">
        <f t="shared" si="0"/>
        <v>32979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40239</v>
      </c>
      <c r="C18" s="5">
        <v>12627</v>
      </c>
      <c r="D18" s="5">
        <v>3642</v>
      </c>
      <c r="E18" s="5">
        <v>18469</v>
      </c>
      <c r="F18" s="5">
        <v>33423</v>
      </c>
      <c r="G18" s="5">
        <v>11338</v>
      </c>
      <c r="H18" s="5">
        <v>24621</v>
      </c>
      <c r="I18" s="5">
        <v>9866</v>
      </c>
      <c r="J18" s="258">
        <v>34651</v>
      </c>
      <c r="K18" s="5">
        <v>8514</v>
      </c>
      <c r="L18" s="5">
        <v>80354</v>
      </c>
      <c r="M18" s="5">
        <v>105964</v>
      </c>
      <c r="N18" s="6">
        <f t="shared" si="0"/>
        <v>383708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14693</v>
      </c>
      <c r="C19" s="5">
        <v>2494</v>
      </c>
      <c r="D19" s="5">
        <v>1412</v>
      </c>
      <c r="E19" s="5">
        <v>26259</v>
      </c>
      <c r="F19" s="5">
        <v>49670</v>
      </c>
      <c r="G19" s="5">
        <v>11424</v>
      </c>
      <c r="H19" s="5">
        <v>927</v>
      </c>
      <c r="I19" s="5">
        <v>7439</v>
      </c>
      <c r="J19" s="258">
        <v>51654</v>
      </c>
      <c r="K19" s="5">
        <v>16646</v>
      </c>
      <c r="L19" s="5">
        <v>14928</v>
      </c>
      <c r="M19" s="5">
        <v>19357</v>
      </c>
      <c r="N19" s="6">
        <f t="shared" si="0"/>
        <v>216903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496</v>
      </c>
      <c r="C20" s="5">
        <v>116</v>
      </c>
      <c r="D20" s="5">
        <v>155</v>
      </c>
      <c r="E20" s="5">
        <v>581</v>
      </c>
      <c r="F20" s="5">
        <v>4827</v>
      </c>
      <c r="G20" s="5">
        <v>1472</v>
      </c>
      <c r="H20" s="5">
        <v>20</v>
      </c>
      <c r="I20" s="5">
        <v>120</v>
      </c>
      <c r="J20" s="258">
        <v>1669</v>
      </c>
      <c r="K20" s="5">
        <v>843</v>
      </c>
      <c r="L20" s="5">
        <v>357</v>
      </c>
      <c r="M20" s="5">
        <v>100</v>
      </c>
      <c r="N20" s="6">
        <f t="shared" si="0"/>
        <v>10756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9694</v>
      </c>
      <c r="C21" s="5">
        <v>4761</v>
      </c>
      <c r="D21" s="5">
        <v>6612</v>
      </c>
      <c r="E21" s="5">
        <v>33438</v>
      </c>
      <c r="F21" s="5">
        <v>82967</v>
      </c>
      <c r="G21" s="5">
        <v>49735</v>
      </c>
      <c r="H21" s="5">
        <v>38365</v>
      </c>
      <c r="I21" s="5">
        <v>16122</v>
      </c>
      <c r="J21" s="258">
        <v>19400</v>
      </c>
      <c r="K21" s="5">
        <v>3678</v>
      </c>
      <c r="L21" s="5">
        <v>7253</v>
      </c>
      <c r="M21" s="5">
        <v>4607</v>
      </c>
      <c r="N21" s="6">
        <f t="shared" si="0"/>
        <v>276632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5585</v>
      </c>
      <c r="C22" s="5">
        <v>2943</v>
      </c>
      <c r="D22" s="5">
        <v>3150</v>
      </c>
      <c r="E22" s="5">
        <v>4280</v>
      </c>
      <c r="F22" s="5">
        <v>5074</v>
      </c>
      <c r="G22" s="5">
        <v>5888</v>
      </c>
      <c r="H22" s="5">
        <v>8397</v>
      </c>
      <c r="I22" s="5">
        <v>6894</v>
      </c>
      <c r="J22" s="258">
        <v>7499</v>
      </c>
      <c r="K22" s="5">
        <v>7429</v>
      </c>
      <c r="L22" s="5">
        <v>11267</v>
      </c>
      <c r="M22" s="5">
        <v>15340</v>
      </c>
      <c r="N22" s="6">
        <f t="shared" si="0"/>
        <v>83746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6718</v>
      </c>
      <c r="C23" s="5">
        <v>8992</v>
      </c>
      <c r="D23" s="5">
        <v>13032</v>
      </c>
      <c r="E23" s="5">
        <v>6345</v>
      </c>
      <c r="F23" s="5">
        <v>4664</v>
      </c>
      <c r="G23" s="5">
        <v>3716</v>
      </c>
      <c r="H23" s="5">
        <v>2674</v>
      </c>
      <c r="I23" s="5">
        <v>1890</v>
      </c>
      <c r="J23" s="258">
        <v>1344</v>
      </c>
      <c r="K23" s="5">
        <v>1330</v>
      </c>
      <c r="L23" s="5">
        <v>2831</v>
      </c>
      <c r="M23" s="5">
        <v>3144</v>
      </c>
      <c r="N23" s="6">
        <f t="shared" si="0"/>
        <v>56680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5018</v>
      </c>
      <c r="C24" s="5">
        <v>5299</v>
      </c>
      <c r="D24" s="5">
        <v>2321</v>
      </c>
      <c r="E24" s="5">
        <v>1653</v>
      </c>
      <c r="F24" s="5">
        <v>830</v>
      </c>
      <c r="G24" s="5">
        <v>2152</v>
      </c>
      <c r="H24" s="5">
        <v>2049</v>
      </c>
      <c r="I24" s="5">
        <v>1631</v>
      </c>
      <c r="J24" s="258">
        <v>1985</v>
      </c>
      <c r="K24" s="5">
        <v>3642</v>
      </c>
      <c r="L24" s="5">
        <v>1468</v>
      </c>
      <c r="M24" s="5">
        <v>1564</v>
      </c>
      <c r="N24" s="6">
        <f t="shared" si="0"/>
        <v>29612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3300</v>
      </c>
      <c r="C25" s="5">
        <v>6389</v>
      </c>
      <c r="D25" s="5">
        <v>7835</v>
      </c>
      <c r="E25" s="5">
        <v>5980</v>
      </c>
      <c r="F25" s="5">
        <v>8150</v>
      </c>
      <c r="G25" s="5">
        <v>6331</v>
      </c>
      <c r="H25" s="5">
        <v>5719</v>
      </c>
      <c r="I25" s="5">
        <v>5633</v>
      </c>
      <c r="J25" s="258">
        <v>4019</v>
      </c>
      <c r="K25" s="5">
        <v>3548</v>
      </c>
      <c r="L25" s="5">
        <v>3431</v>
      </c>
      <c r="M25" s="5">
        <v>3366</v>
      </c>
      <c r="N25" s="6">
        <f t="shared" si="0"/>
        <v>63701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15065</v>
      </c>
      <c r="C26" s="5">
        <v>20459</v>
      </c>
      <c r="D26" s="5">
        <v>21875</v>
      </c>
      <c r="E26" s="5">
        <v>30294</v>
      </c>
      <c r="F26" s="5">
        <v>26628</v>
      </c>
      <c r="G26" s="5">
        <v>32679</v>
      </c>
      <c r="H26" s="5">
        <v>26031</v>
      </c>
      <c r="I26" s="5">
        <v>19684</v>
      </c>
      <c r="J26" s="258">
        <v>19497</v>
      </c>
      <c r="K26" s="5">
        <v>12661</v>
      </c>
      <c r="L26" s="5">
        <v>18236</v>
      </c>
      <c r="M26" s="5">
        <v>18399</v>
      </c>
      <c r="N26" s="6">
        <f t="shared" si="0"/>
        <v>261508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3163</v>
      </c>
      <c r="C27" s="5">
        <v>4562</v>
      </c>
      <c r="D27" s="5">
        <v>2948</v>
      </c>
      <c r="E27" s="5">
        <v>3901</v>
      </c>
      <c r="F27" s="5">
        <v>2852</v>
      </c>
      <c r="G27" s="5">
        <v>2912</v>
      </c>
      <c r="H27" s="5">
        <v>2368</v>
      </c>
      <c r="I27" s="5">
        <v>2233</v>
      </c>
      <c r="J27" s="258">
        <v>2478</v>
      </c>
      <c r="K27" s="5">
        <v>3797</v>
      </c>
      <c r="L27" s="5">
        <v>4739</v>
      </c>
      <c r="M27" s="5">
        <v>3317</v>
      </c>
      <c r="N27" s="6">
        <f t="shared" si="0"/>
        <v>39270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241</v>
      </c>
      <c r="C28" s="5">
        <v>291</v>
      </c>
      <c r="D28" s="5">
        <v>0</v>
      </c>
      <c r="E28" s="5">
        <v>4</v>
      </c>
      <c r="F28" s="5">
        <v>2</v>
      </c>
      <c r="G28" s="5">
        <v>0</v>
      </c>
      <c r="H28" s="5">
        <v>0</v>
      </c>
      <c r="I28" s="5">
        <v>0</v>
      </c>
      <c r="J28" s="258">
        <v>0</v>
      </c>
      <c r="K28" s="5">
        <v>778</v>
      </c>
      <c r="L28" s="5">
        <v>2328</v>
      </c>
      <c r="M28" s="5">
        <v>4701</v>
      </c>
      <c r="N28" s="6">
        <f t="shared" si="0"/>
        <v>8345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2616</v>
      </c>
      <c r="C29" s="5">
        <v>5006</v>
      </c>
      <c r="D29" s="5">
        <v>5384</v>
      </c>
      <c r="E29" s="5">
        <v>9466</v>
      </c>
      <c r="F29" s="5">
        <v>14563</v>
      </c>
      <c r="G29" s="5">
        <v>11701</v>
      </c>
      <c r="H29" s="5">
        <v>6705</v>
      </c>
      <c r="I29" s="5">
        <v>5903</v>
      </c>
      <c r="J29" s="258">
        <v>6866</v>
      </c>
      <c r="K29" s="5">
        <v>4544</v>
      </c>
      <c r="L29" s="5">
        <v>7496</v>
      </c>
      <c r="M29" s="5">
        <v>10974</v>
      </c>
      <c r="N29" s="6">
        <f t="shared" si="0"/>
        <v>91224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1809</v>
      </c>
      <c r="C30" s="5">
        <v>1638</v>
      </c>
      <c r="D30" s="5">
        <v>1381</v>
      </c>
      <c r="E30" s="5">
        <v>1609</v>
      </c>
      <c r="F30" s="5">
        <v>1532</v>
      </c>
      <c r="G30" s="5">
        <v>1429</v>
      </c>
      <c r="H30" s="5">
        <v>997</v>
      </c>
      <c r="I30" s="5">
        <v>651</v>
      </c>
      <c r="J30" s="258">
        <v>615</v>
      </c>
      <c r="K30" s="5">
        <v>1609</v>
      </c>
      <c r="L30" s="5">
        <v>1581</v>
      </c>
      <c r="M30" s="5">
        <v>1114</v>
      </c>
      <c r="N30" s="6">
        <f t="shared" si="0"/>
        <v>15965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5542</v>
      </c>
      <c r="C31" s="5">
        <v>3125</v>
      </c>
      <c r="D31" s="5">
        <v>906</v>
      </c>
      <c r="E31" s="5">
        <v>3106</v>
      </c>
      <c r="F31" s="5">
        <v>3252</v>
      </c>
      <c r="G31" s="5">
        <v>2581</v>
      </c>
      <c r="H31" s="5">
        <v>2724</v>
      </c>
      <c r="I31" s="5">
        <v>2482</v>
      </c>
      <c r="J31" s="258">
        <v>2830</v>
      </c>
      <c r="K31" s="5">
        <v>3543</v>
      </c>
      <c r="L31" s="5">
        <v>3984</v>
      </c>
      <c r="M31" s="5">
        <v>5305</v>
      </c>
      <c r="N31" s="6">
        <f t="shared" si="0"/>
        <v>39380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999</v>
      </c>
      <c r="C32" s="5">
        <v>798</v>
      </c>
      <c r="D32" s="5">
        <v>911</v>
      </c>
      <c r="E32" s="5">
        <v>910</v>
      </c>
      <c r="F32" s="5">
        <v>881</v>
      </c>
      <c r="G32" s="5">
        <v>1182</v>
      </c>
      <c r="H32" s="5">
        <v>880</v>
      </c>
      <c r="I32" s="5">
        <v>906</v>
      </c>
      <c r="J32" s="258">
        <v>616</v>
      </c>
      <c r="K32" s="5">
        <v>794</v>
      </c>
      <c r="L32" s="5">
        <v>1402</v>
      </c>
      <c r="M32" s="5">
        <v>816</v>
      </c>
      <c r="N32" s="6">
        <f t="shared" si="0"/>
        <v>11095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1402</v>
      </c>
      <c r="C33" s="5">
        <v>1299</v>
      </c>
      <c r="D33" s="5">
        <v>698</v>
      </c>
      <c r="E33" s="5">
        <v>824</v>
      </c>
      <c r="F33" s="5">
        <v>517</v>
      </c>
      <c r="G33" s="5">
        <v>986</v>
      </c>
      <c r="H33" s="5">
        <v>730</v>
      </c>
      <c r="I33" s="5">
        <v>624</v>
      </c>
      <c r="J33" s="258">
        <v>896</v>
      </c>
      <c r="K33" s="5">
        <v>838</v>
      </c>
      <c r="L33" s="5">
        <v>1074</v>
      </c>
      <c r="M33" s="5">
        <v>650</v>
      </c>
      <c r="N33" s="6">
        <f t="shared" si="0"/>
        <v>10538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454</v>
      </c>
      <c r="C34" s="5">
        <v>293</v>
      </c>
      <c r="D34" s="5">
        <v>87</v>
      </c>
      <c r="E34" s="5">
        <v>83</v>
      </c>
      <c r="F34" s="5">
        <v>59</v>
      </c>
      <c r="G34" s="5">
        <v>163</v>
      </c>
      <c r="H34" s="5">
        <v>52</v>
      </c>
      <c r="I34" s="5">
        <v>574</v>
      </c>
      <c r="J34" s="258">
        <v>620</v>
      </c>
      <c r="K34" s="5">
        <v>2259</v>
      </c>
      <c r="L34" s="5">
        <v>736</v>
      </c>
      <c r="M34" s="5">
        <v>90</v>
      </c>
      <c r="N34" s="6">
        <f t="shared" si="0"/>
        <v>5470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983</v>
      </c>
      <c r="C35" s="5">
        <v>1276</v>
      </c>
      <c r="D35" s="5">
        <v>1072</v>
      </c>
      <c r="E35" s="5">
        <v>604</v>
      </c>
      <c r="F35" s="5">
        <v>775</v>
      </c>
      <c r="G35" s="5">
        <v>966</v>
      </c>
      <c r="H35" s="5">
        <v>560</v>
      </c>
      <c r="I35" s="5">
        <v>549</v>
      </c>
      <c r="J35" s="258">
        <v>664</v>
      </c>
      <c r="K35" s="5">
        <v>1283</v>
      </c>
      <c r="L35" s="5">
        <v>1188</v>
      </c>
      <c r="M35" s="5">
        <v>809</v>
      </c>
      <c r="N35" s="6">
        <f t="shared" si="0"/>
        <v>10729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1161</v>
      </c>
      <c r="C37" s="5">
        <v>1312</v>
      </c>
      <c r="D37" s="5">
        <v>1075</v>
      </c>
      <c r="E37" s="5">
        <v>1501</v>
      </c>
      <c r="F37" s="5">
        <v>1488</v>
      </c>
      <c r="G37" s="5">
        <v>1319</v>
      </c>
      <c r="H37" s="5">
        <v>1050</v>
      </c>
      <c r="I37" s="5">
        <v>892</v>
      </c>
      <c r="J37" s="258">
        <v>1052</v>
      </c>
      <c r="K37" s="5">
        <v>953</v>
      </c>
      <c r="L37" s="5">
        <v>706</v>
      </c>
      <c r="M37" s="5">
        <v>336</v>
      </c>
      <c r="N37" s="6">
        <f t="shared" si="0"/>
        <v>12845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932</v>
      </c>
      <c r="C38" s="5">
        <v>1717</v>
      </c>
      <c r="D38" s="5">
        <v>651</v>
      </c>
      <c r="E38" s="5">
        <v>432</v>
      </c>
      <c r="F38" s="5">
        <v>2312</v>
      </c>
      <c r="G38" s="5">
        <v>1607</v>
      </c>
      <c r="H38" s="5">
        <v>4250</v>
      </c>
      <c r="I38" s="5">
        <v>2962</v>
      </c>
      <c r="J38" s="258">
        <v>2544</v>
      </c>
      <c r="K38" s="5">
        <v>1519</v>
      </c>
      <c r="L38" s="5">
        <v>1419</v>
      </c>
      <c r="M38" s="5">
        <v>455</v>
      </c>
      <c r="N38" s="6">
        <f t="shared" si="0"/>
        <v>20800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183</v>
      </c>
      <c r="C39" s="5">
        <v>307</v>
      </c>
      <c r="D39" s="5">
        <v>352</v>
      </c>
      <c r="E39" s="5">
        <v>602</v>
      </c>
      <c r="F39" s="5">
        <v>1020</v>
      </c>
      <c r="G39" s="5">
        <v>919</v>
      </c>
      <c r="H39" s="5">
        <v>658</v>
      </c>
      <c r="I39" s="5">
        <v>883</v>
      </c>
      <c r="J39" s="258">
        <v>404</v>
      </c>
      <c r="K39" s="5">
        <v>937</v>
      </c>
      <c r="L39" s="5">
        <v>957</v>
      </c>
      <c r="M39" s="5">
        <v>966</v>
      </c>
      <c r="N39" s="6">
        <f t="shared" si="0"/>
        <v>8188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1481</v>
      </c>
      <c r="C40" s="5">
        <v>1166</v>
      </c>
      <c r="D40" s="5">
        <v>1320</v>
      </c>
      <c r="E40" s="5">
        <v>832</v>
      </c>
      <c r="F40" s="5">
        <v>1727</v>
      </c>
      <c r="G40" s="5">
        <v>1690</v>
      </c>
      <c r="H40" s="5">
        <v>1545</v>
      </c>
      <c r="I40" s="5">
        <v>1729</v>
      </c>
      <c r="J40" s="258">
        <v>2735</v>
      </c>
      <c r="K40" s="5">
        <v>1801</v>
      </c>
      <c r="L40" s="5">
        <v>2359</v>
      </c>
      <c r="M40" s="5">
        <v>1387</v>
      </c>
      <c r="N40" s="6">
        <f t="shared" si="0"/>
        <v>19772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2469</v>
      </c>
      <c r="C41" s="5">
        <v>3668</v>
      </c>
      <c r="D41" s="5">
        <v>4402</v>
      </c>
      <c r="E41" s="5">
        <v>1004</v>
      </c>
      <c r="F41" s="5">
        <v>1966</v>
      </c>
      <c r="G41" s="5">
        <v>1087</v>
      </c>
      <c r="H41" s="5">
        <v>447</v>
      </c>
      <c r="I41" s="5">
        <v>198</v>
      </c>
      <c r="J41" s="258">
        <v>576</v>
      </c>
      <c r="K41" s="5">
        <v>1415</v>
      </c>
      <c r="L41" s="5">
        <v>1682</v>
      </c>
      <c r="M41" s="5">
        <v>833</v>
      </c>
      <c r="N41" s="6">
        <f t="shared" si="0"/>
        <v>19747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1972</v>
      </c>
      <c r="C42" s="5">
        <v>197</v>
      </c>
      <c r="D42" s="5">
        <v>189</v>
      </c>
      <c r="E42" s="5">
        <v>1286</v>
      </c>
      <c r="F42" s="5">
        <v>360</v>
      </c>
      <c r="G42" s="5">
        <v>312</v>
      </c>
      <c r="H42" s="5">
        <v>255</v>
      </c>
      <c r="I42" s="5">
        <v>382</v>
      </c>
      <c r="J42" s="258">
        <v>615</v>
      </c>
      <c r="K42" s="5">
        <v>598</v>
      </c>
      <c r="L42" s="5">
        <v>283</v>
      </c>
      <c r="M42" s="5">
        <v>758</v>
      </c>
      <c r="N42" s="6">
        <f t="shared" si="0"/>
        <v>7207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1461</v>
      </c>
      <c r="C43" s="5">
        <v>1237</v>
      </c>
      <c r="D43" s="5">
        <v>1025</v>
      </c>
      <c r="E43" s="5">
        <v>865</v>
      </c>
      <c r="F43" s="5">
        <v>1090</v>
      </c>
      <c r="G43" s="5">
        <v>1350</v>
      </c>
      <c r="H43" s="5">
        <v>1724</v>
      </c>
      <c r="I43" s="5">
        <v>1340</v>
      </c>
      <c r="J43" s="258">
        <v>1919</v>
      </c>
      <c r="K43" s="5">
        <v>1445</v>
      </c>
      <c r="L43" s="5">
        <v>1938</v>
      </c>
      <c r="M43" s="5">
        <v>649</v>
      </c>
      <c r="N43" s="6">
        <f t="shared" si="0"/>
        <v>16043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611</v>
      </c>
      <c r="C44" s="5">
        <v>55</v>
      </c>
      <c r="D44" s="5">
        <v>25</v>
      </c>
      <c r="E44" s="5">
        <v>1000</v>
      </c>
      <c r="F44" s="5">
        <v>160</v>
      </c>
      <c r="G44" s="5">
        <v>0</v>
      </c>
      <c r="H44" s="5">
        <v>0</v>
      </c>
      <c r="I44" s="5">
        <v>0</v>
      </c>
      <c r="J44" s="258">
        <v>0</v>
      </c>
      <c r="K44" s="5">
        <v>0</v>
      </c>
      <c r="L44" s="5">
        <v>8</v>
      </c>
      <c r="M44" s="5">
        <v>395</v>
      </c>
      <c r="N44" s="6">
        <f t="shared" si="0"/>
        <v>2254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5239</v>
      </c>
      <c r="C45" s="5">
        <v>3305</v>
      </c>
      <c r="D45" s="5">
        <v>2154</v>
      </c>
      <c r="E45" s="5">
        <v>3235</v>
      </c>
      <c r="F45" s="5">
        <v>4076</v>
      </c>
      <c r="G45" s="5">
        <v>2308</v>
      </c>
      <c r="H45" s="5">
        <v>3377</v>
      </c>
      <c r="I45" s="5">
        <v>1823</v>
      </c>
      <c r="J45" s="258">
        <v>1889</v>
      </c>
      <c r="K45" s="5">
        <v>3576</v>
      </c>
      <c r="L45" s="5">
        <v>2145</v>
      </c>
      <c r="M45" s="5">
        <v>1836</v>
      </c>
      <c r="N45" s="6">
        <f t="shared" si="0"/>
        <v>34963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16407</v>
      </c>
      <c r="C46" s="5">
        <v>15031</v>
      </c>
      <c r="D46" s="5">
        <v>15506</v>
      </c>
      <c r="E46" s="5">
        <v>13617</v>
      </c>
      <c r="F46" s="5">
        <v>15023</v>
      </c>
      <c r="G46" s="5">
        <v>13906</v>
      </c>
      <c r="H46" s="5">
        <v>13056</v>
      </c>
      <c r="I46" s="5">
        <v>13769</v>
      </c>
      <c r="J46" s="38">
        <v>15743</v>
      </c>
      <c r="K46" s="5">
        <v>9111</v>
      </c>
      <c r="L46" s="5">
        <v>13166</v>
      </c>
      <c r="M46" s="5">
        <v>14903</v>
      </c>
      <c r="N46" s="6">
        <f t="shared" si="0"/>
        <v>169238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790066</v>
      </c>
      <c r="C47" s="253">
        <f t="shared" ref="C47:M47" si="1">SUM(C13:C46)</f>
        <v>434651</v>
      </c>
      <c r="D47" s="253">
        <f t="shared" si="1"/>
        <v>212510</v>
      </c>
      <c r="E47" s="253">
        <f t="shared" si="1"/>
        <v>306478</v>
      </c>
      <c r="F47" s="253">
        <f t="shared" si="1"/>
        <v>598885</v>
      </c>
      <c r="G47" s="253">
        <f t="shared" si="1"/>
        <v>750161</v>
      </c>
      <c r="H47" s="253">
        <f t="shared" si="1"/>
        <v>484089</v>
      </c>
      <c r="I47" s="253">
        <f t="shared" si="1"/>
        <v>223402</v>
      </c>
      <c r="J47" s="254">
        <f t="shared" si="1"/>
        <v>291148</v>
      </c>
      <c r="K47" s="253">
        <f t="shared" si="1"/>
        <v>148383</v>
      </c>
      <c r="L47" s="253">
        <f t="shared" si="1"/>
        <v>222173</v>
      </c>
      <c r="M47" s="253">
        <f t="shared" si="1"/>
        <v>369894</v>
      </c>
      <c r="N47" s="255">
        <f>SUM(N13:N46)</f>
        <v>4831840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278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24389</v>
      </c>
      <c r="C62" s="8">
        <v>2259</v>
      </c>
      <c r="D62" s="8">
        <v>7222</v>
      </c>
      <c r="E62" s="8">
        <v>114875</v>
      </c>
      <c r="F62" s="8">
        <v>332764</v>
      </c>
      <c r="G62" s="8">
        <v>438480</v>
      </c>
      <c r="H62" s="8">
        <v>219428</v>
      </c>
      <c r="I62" s="8">
        <v>129993</v>
      </c>
      <c r="J62" s="242">
        <v>324990</v>
      </c>
      <c r="K62" s="8">
        <v>456729</v>
      </c>
      <c r="L62" s="8">
        <v>247432</v>
      </c>
      <c r="M62" s="8">
        <v>123210</v>
      </c>
      <c r="N62" s="243">
        <f t="shared" ref="N62:N95" si="2">SUM(B62:M62)</f>
        <v>2421771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32790</v>
      </c>
      <c r="C63" s="8">
        <v>17881</v>
      </c>
      <c r="D63" s="8">
        <v>11130</v>
      </c>
      <c r="E63" s="8">
        <v>14314</v>
      </c>
      <c r="F63" s="8">
        <v>14614</v>
      </c>
      <c r="G63" s="8">
        <v>20596</v>
      </c>
      <c r="H63" s="8">
        <v>28897</v>
      </c>
      <c r="I63" s="8">
        <v>46892</v>
      </c>
      <c r="J63" s="242">
        <v>60534</v>
      </c>
      <c r="K63" s="8">
        <v>39737</v>
      </c>
      <c r="L63" s="8">
        <v>32561</v>
      </c>
      <c r="M63" s="8">
        <v>33505</v>
      </c>
      <c r="N63" s="9">
        <f t="shared" si="2"/>
        <v>353451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1350</v>
      </c>
      <c r="C64" s="8">
        <v>432</v>
      </c>
      <c r="D64" s="8">
        <v>300</v>
      </c>
      <c r="E64" s="8">
        <v>1050</v>
      </c>
      <c r="F64" s="8">
        <v>0</v>
      </c>
      <c r="G64" s="8">
        <v>0</v>
      </c>
      <c r="H64" s="8">
        <v>0</v>
      </c>
      <c r="I64" s="8">
        <v>455</v>
      </c>
      <c r="J64" s="242">
        <v>568</v>
      </c>
      <c r="K64" s="8">
        <v>0</v>
      </c>
      <c r="L64" s="8">
        <v>530</v>
      </c>
      <c r="M64" s="8">
        <v>110</v>
      </c>
      <c r="N64" s="9">
        <f t="shared" si="2"/>
        <v>4795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133609</v>
      </c>
      <c r="C65" s="8">
        <v>133428</v>
      </c>
      <c r="D65" s="8">
        <v>133621</v>
      </c>
      <c r="E65" s="8">
        <v>133852</v>
      </c>
      <c r="F65" s="8">
        <v>133778</v>
      </c>
      <c r="G65" s="8">
        <v>133635</v>
      </c>
      <c r="H65" s="8">
        <v>133653</v>
      </c>
      <c r="I65" s="8">
        <v>133638</v>
      </c>
      <c r="J65" s="242">
        <v>133653</v>
      </c>
      <c r="K65" s="8">
        <v>133769</v>
      </c>
      <c r="L65" s="8">
        <v>134131</v>
      </c>
      <c r="M65" s="8">
        <v>133710</v>
      </c>
      <c r="N65" s="9">
        <f t="shared" si="2"/>
        <v>1604477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1824</v>
      </c>
      <c r="C66" s="8">
        <v>774</v>
      </c>
      <c r="D66" s="8">
        <v>411</v>
      </c>
      <c r="E66" s="8">
        <v>1687</v>
      </c>
      <c r="F66" s="8">
        <v>2542</v>
      </c>
      <c r="G66" s="8">
        <v>1177</v>
      </c>
      <c r="H66" s="8">
        <v>7505</v>
      </c>
      <c r="I66" s="8">
        <v>6142</v>
      </c>
      <c r="J66" s="242">
        <v>1750</v>
      </c>
      <c r="K66" s="8">
        <v>758</v>
      </c>
      <c r="L66" s="8">
        <v>6025</v>
      </c>
      <c r="M66" s="8">
        <v>4462</v>
      </c>
      <c r="N66" s="9">
        <f t="shared" si="2"/>
        <v>35057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9109</v>
      </c>
      <c r="C67" s="8">
        <v>71442</v>
      </c>
      <c r="D67" s="8">
        <v>89608</v>
      </c>
      <c r="E67" s="8">
        <v>21185</v>
      </c>
      <c r="F67" s="8">
        <v>8740</v>
      </c>
      <c r="G67" s="8">
        <v>10285</v>
      </c>
      <c r="H67" s="8">
        <v>29734</v>
      </c>
      <c r="I67" s="8">
        <v>25929</v>
      </c>
      <c r="J67" s="242">
        <v>5045</v>
      </c>
      <c r="K67" s="8">
        <v>2694</v>
      </c>
      <c r="L67" s="8">
        <v>22007</v>
      </c>
      <c r="M67" s="8">
        <v>28938</v>
      </c>
      <c r="N67" s="9">
        <f t="shared" si="2"/>
        <v>324716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22258</v>
      </c>
      <c r="C68" s="8">
        <v>9083</v>
      </c>
      <c r="D68" s="8">
        <v>30732</v>
      </c>
      <c r="E68" s="8">
        <v>8631</v>
      </c>
      <c r="F68" s="8">
        <v>925</v>
      </c>
      <c r="G68" s="8">
        <v>3538</v>
      </c>
      <c r="H68" s="8">
        <v>45217</v>
      </c>
      <c r="I68" s="8">
        <v>33932</v>
      </c>
      <c r="J68" s="242">
        <v>2148</v>
      </c>
      <c r="K68" s="8">
        <v>1296</v>
      </c>
      <c r="L68" s="8">
        <v>23600</v>
      </c>
      <c r="M68" s="8">
        <v>37588</v>
      </c>
      <c r="N68" s="9">
        <f t="shared" si="2"/>
        <v>218948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1780</v>
      </c>
      <c r="C69" s="8">
        <v>52</v>
      </c>
      <c r="D69" s="8">
        <v>376</v>
      </c>
      <c r="E69" s="8">
        <v>332</v>
      </c>
      <c r="F69" s="8">
        <v>105</v>
      </c>
      <c r="G69" s="8">
        <v>450</v>
      </c>
      <c r="H69" s="8">
        <v>1270</v>
      </c>
      <c r="I69" s="8">
        <v>4600</v>
      </c>
      <c r="J69" s="242">
        <v>205</v>
      </c>
      <c r="K69" s="8">
        <v>105</v>
      </c>
      <c r="L69" s="8">
        <v>396</v>
      </c>
      <c r="M69" s="8">
        <v>1688</v>
      </c>
      <c r="N69" s="9">
        <f t="shared" si="2"/>
        <v>11359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90147</v>
      </c>
      <c r="C70" s="8">
        <v>66930</v>
      </c>
      <c r="D70" s="8">
        <v>41638</v>
      </c>
      <c r="E70" s="8">
        <v>27511</v>
      </c>
      <c r="F70" s="8">
        <v>11875</v>
      </c>
      <c r="G70" s="8">
        <v>7967</v>
      </c>
      <c r="H70" s="8">
        <v>6868</v>
      </c>
      <c r="I70" s="8">
        <v>8581</v>
      </c>
      <c r="J70" s="242">
        <v>13731</v>
      </c>
      <c r="K70" s="8">
        <v>9387</v>
      </c>
      <c r="L70" s="8">
        <v>24189</v>
      </c>
      <c r="M70" s="8">
        <v>110994</v>
      </c>
      <c r="N70" s="9">
        <f t="shared" si="2"/>
        <v>419818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6119</v>
      </c>
      <c r="C71" s="8">
        <v>5109</v>
      </c>
      <c r="D71" s="8">
        <v>6376</v>
      </c>
      <c r="E71" s="8">
        <v>8472</v>
      </c>
      <c r="F71" s="8">
        <v>3250</v>
      </c>
      <c r="G71" s="8">
        <v>4249</v>
      </c>
      <c r="H71" s="8">
        <v>4482</v>
      </c>
      <c r="I71" s="8">
        <v>3916</v>
      </c>
      <c r="J71" s="242">
        <v>5162</v>
      </c>
      <c r="K71" s="8">
        <v>4216</v>
      </c>
      <c r="L71" s="8">
        <v>6143</v>
      </c>
      <c r="M71" s="8">
        <v>7652</v>
      </c>
      <c r="N71" s="9">
        <f t="shared" si="2"/>
        <v>65146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12260</v>
      </c>
      <c r="C72" s="8">
        <v>9702</v>
      </c>
      <c r="D72" s="8">
        <v>4820</v>
      </c>
      <c r="E72" s="8">
        <v>4570</v>
      </c>
      <c r="F72" s="8">
        <v>7275</v>
      </c>
      <c r="G72" s="8">
        <v>6182</v>
      </c>
      <c r="H72" s="8">
        <v>1954</v>
      </c>
      <c r="I72" s="8">
        <v>2566</v>
      </c>
      <c r="J72" s="242">
        <v>2611</v>
      </c>
      <c r="K72" s="8">
        <v>2079</v>
      </c>
      <c r="L72" s="8">
        <v>3320</v>
      </c>
      <c r="M72" s="8">
        <v>4922</v>
      </c>
      <c r="N72" s="9">
        <f t="shared" si="2"/>
        <v>62261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4959</v>
      </c>
      <c r="C73" s="8">
        <v>3264</v>
      </c>
      <c r="D73" s="8">
        <v>2733</v>
      </c>
      <c r="E73" s="8">
        <v>3098</v>
      </c>
      <c r="F73" s="8">
        <v>3499</v>
      </c>
      <c r="G73" s="8">
        <v>3890</v>
      </c>
      <c r="H73" s="8">
        <v>1738</v>
      </c>
      <c r="I73" s="8">
        <v>1081</v>
      </c>
      <c r="J73" s="242">
        <v>1468</v>
      </c>
      <c r="K73" s="8">
        <v>1183</v>
      </c>
      <c r="L73" s="8">
        <v>765</v>
      </c>
      <c r="M73" s="8">
        <v>2626</v>
      </c>
      <c r="N73" s="9">
        <f t="shared" si="2"/>
        <v>30304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9044</v>
      </c>
      <c r="C74" s="8">
        <v>9706</v>
      </c>
      <c r="D74" s="8">
        <v>5983</v>
      </c>
      <c r="E74" s="8">
        <v>6215</v>
      </c>
      <c r="F74" s="8">
        <v>5839</v>
      </c>
      <c r="G74" s="8">
        <v>6409</v>
      </c>
      <c r="H74" s="8">
        <v>4803</v>
      </c>
      <c r="I74" s="8">
        <v>4782</v>
      </c>
      <c r="J74" s="242">
        <v>4576</v>
      </c>
      <c r="K74" s="8">
        <v>3133</v>
      </c>
      <c r="L74" s="8">
        <v>4750</v>
      </c>
      <c r="M74" s="8">
        <v>5954</v>
      </c>
      <c r="N74" s="9">
        <f t="shared" si="2"/>
        <v>71194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27129</v>
      </c>
      <c r="C75" s="8">
        <v>32460</v>
      </c>
      <c r="D75" s="8">
        <v>26663</v>
      </c>
      <c r="E75" s="8">
        <v>29022</v>
      </c>
      <c r="F75" s="8">
        <v>26056</v>
      </c>
      <c r="G75" s="8">
        <v>23496</v>
      </c>
      <c r="H75" s="8">
        <v>17094</v>
      </c>
      <c r="I75" s="8">
        <v>20282</v>
      </c>
      <c r="J75" s="242">
        <v>21015</v>
      </c>
      <c r="K75" s="8">
        <v>16367</v>
      </c>
      <c r="L75" s="8">
        <v>20736</v>
      </c>
      <c r="M75" s="8">
        <v>22444</v>
      </c>
      <c r="N75" s="9">
        <f t="shared" si="2"/>
        <v>282764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6165</v>
      </c>
      <c r="C76" s="8">
        <v>8093</v>
      </c>
      <c r="D76" s="8">
        <v>9268</v>
      </c>
      <c r="E76" s="8">
        <v>9713</v>
      </c>
      <c r="F76" s="8">
        <v>9855</v>
      </c>
      <c r="G76" s="8">
        <v>9641</v>
      </c>
      <c r="H76" s="8">
        <v>7992</v>
      </c>
      <c r="I76" s="8">
        <v>7010</v>
      </c>
      <c r="J76" s="242">
        <v>6846</v>
      </c>
      <c r="K76" s="8">
        <v>6110</v>
      </c>
      <c r="L76" s="8">
        <v>6826</v>
      </c>
      <c r="M76" s="8">
        <v>7643</v>
      </c>
      <c r="N76" s="9">
        <f t="shared" si="2"/>
        <v>95162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0</v>
      </c>
      <c r="C77" s="8">
        <v>85</v>
      </c>
      <c r="D77" s="8">
        <v>805</v>
      </c>
      <c r="E77" s="8">
        <v>2420</v>
      </c>
      <c r="F77" s="8">
        <v>3652</v>
      </c>
      <c r="G77" s="8">
        <v>665</v>
      </c>
      <c r="H77" s="8">
        <v>2</v>
      </c>
      <c r="I77" s="8">
        <v>0</v>
      </c>
      <c r="J77" s="242">
        <v>0</v>
      </c>
      <c r="K77" s="8">
        <v>0</v>
      </c>
      <c r="L77" s="8">
        <v>0</v>
      </c>
      <c r="M77" s="8">
        <v>0</v>
      </c>
      <c r="N77" s="9">
        <f t="shared" si="2"/>
        <v>7629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12099</v>
      </c>
      <c r="C78" s="8">
        <v>11408</v>
      </c>
      <c r="D78" s="8">
        <v>9925</v>
      </c>
      <c r="E78" s="8">
        <v>8253</v>
      </c>
      <c r="F78" s="8">
        <v>5969</v>
      </c>
      <c r="G78" s="8">
        <v>9049</v>
      </c>
      <c r="H78" s="8">
        <v>9508</v>
      </c>
      <c r="I78" s="8">
        <v>11542</v>
      </c>
      <c r="J78" s="242">
        <v>11919</v>
      </c>
      <c r="K78" s="8">
        <v>11639</v>
      </c>
      <c r="L78" s="8">
        <v>11749</v>
      </c>
      <c r="M78" s="8">
        <v>12320</v>
      </c>
      <c r="N78" s="9">
        <f t="shared" si="2"/>
        <v>125380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6425</v>
      </c>
      <c r="C79" s="8">
        <v>5032</v>
      </c>
      <c r="D79" s="8">
        <v>5709</v>
      </c>
      <c r="E79" s="8">
        <v>6796</v>
      </c>
      <c r="F79" s="8">
        <v>5869</v>
      </c>
      <c r="G79" s="8">
        <v>5739</v>
      </c>
      <c r="H79" s="8">
        <v>5463</v>
      </c>
      <c r="I79" s="8">
        <v>4682</v>
      </c>
      <c r="J79" s="242">
        <v>4261</v>
      </c>
      <c r="K79" s="8">
        <v>3954</v>
      </c>
      <c r="L79" s="8">
        <v>3855</v>
      </c>
      <c r="M79" s="8">
        <v>4290</v>
      </c>
      <c r="N79" s="9">
        <f t="shared" si="2"/>
        <v>62075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2186</v>
      </c>
      <c r="C80" s="8">
        <v>4603</v>
      </c>
      <c r="D80" s="8">
        <v>4669</v>
      </c>
      <c r="E80" s="8">
        <v>6404</v>
      </c>
      <c r="F80" s="8">
        <v>6374</v>
      </c>
      <c r="G80" s="8">
        <v>2017</v>
      </c>
      <c r="H80" s="8">
        <v>2961</v>
      </c>
      <c r="I80" s="8">
        <v>4155</v>
      </c>
      <c r="J80" s="242">
        <v>3346</v>
      </c>
      <c r="K80" s="8">
        <v>3155</v>
      </c>
      <c r="L80" s="8">
        <v>2611</v>
      </c>
      <c r="M80" s="8">
        <v>1838</v>
      </c>
      <c r="N80" s="9">
        <f t="shared" si="2"/>
        <v>44319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1220</v>
      </c>
      <c r="C81" s="8">
        <v>1416</v>
      </c>
      <c r="D81" s="8">
        <v>1141</v>
      </c>
      <c r="E81" s="8">
        <v>1142</v>
      </c>
      <c r="F81" s="8">
        <v>1288</v>
      </c>
      <c r="G81" s="8">
        <v>1408</v>
      </c>
      <c r="H81" s="8">
        <v>1335</v>
      </c>
      <c r="I81" s="8">
        <v>938</v>
      </c>
      <c r="J81" s="242">
        <v>1282</v>
      </c>
      <c r="K81" s="8">
        <v>645</v>
      </c>
      <c r="L81" s="8">
        <v>833</v>
      </c>
      <c r="M81" s="8">
        <v>1072</v>
      </c>
      <c r="N81" s="9">
        <f t="shared" si="2"/>
        <v>13720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1084</v>
      </c>
      <c r="C82" s="8">
        <v>1159</v>
      </c>
      <c r="D82" s="8">
        <v>869</v>
      </c>
      <c r="E82" s="8">
        <v>1492</v>
      </c>
      <c r="F82" s="8">
        <v>912</v>
      </c>
      <c r="G82" s="8">
        <v>609</v>
      </c>
      <c r="H82" s="8">
        <v>735</v>
      </c>
      <c r="I82" s="8">
        <v>564</v>
      </c>
      <c r="J82" s="242">
        <v>1190</v>
      </c>
      <c r="K82" s="8">
        <v>475</v>
      </c>
      <c r="L82" s="8">
        <v>692</v>
      </c>
      <c r="M82" s="8">
        <v>616</v>
      </c>
      <c r="N82" s="9">
        <f t="shared" si="2"/>
        <v>10397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4984</v>
      </c>
      <c r="C83" s="8">
        <v>10615</v>
      </c>
      <c r="D83" s="8">
        <v>7741</v>
      </c>
      <c r="E83" s="8">
        <v>6503</v>
      </c>
      <c r="F83" s="8">
        <v>5574</v>
      </c>
      <c r="G83" s="8">
        <v>8049</v>
      </c>
      <c r="H83" s="8">
        <v>5575</v>
      </c>
      <c r="I83" s="8">
        <v>8775</v>
      </c>
      <c r="J83" s="242">
        <v>2198</v>
      </c>
      <c r="K83" s="8">
        <v>2705</v>
      </c>
      <c r="L83" s="8">
        <v>8102</v>
      </c>
      <c r="M83" s="8">
        <v>3008</v>
      </c>
      <c r="N83" s="9">
        <f t="shared" si="2"/>
        <v>73829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2039</v>
      </c>
      <c r="C84" s="8">
        <v>1920</v>
      </c>
      <c r="D84" s="8">
        <v>1877</v>
      </c>
      <c r="E84" s="8">
        <v>1621</v>
      </c>
      <c r="F84" s="8">
        <v>2141</v>
      </c>
      <c r="G84" s="8">
        <v>2148</v>
      </c>
      <c r="H84" s="8">
        <v>1833</v>
      </c>
      <c r="I84" s="8">
        <v>1813</v>
      </c>
      <c r="J84" s="242">
        <v>1047</v>
      </c>
      <c r="K84" s="8">
        <v>1423</v>
      </c>
      <c r="L84" s="8">
        <v>1596</v>
      </c>
      <c r="M84" s="8">
        <v>1230</v>
      </c>
      <c r="N84" s="9">
        <f t="shared" si="2"/>
        <v>20688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27448</v>
      </c>
      <c r="C85" s="8">
        <v>39838</v>
      </c>
      <c r="D85" s="8">
        <v>24672</v>
      </c>
      <c r="E85" s="8">
        <v>9640</v>
      </c>
      <c r="F85" s="8">
        <v>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101598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1435</v>
      </c>
      <c r="C86" s="8">
        <v>1256</v>
      </c>
      <c r="D86" s="8">
        <v>1169</v>
      </c>
      <c r="E86" s="8">
        <v>1090</v>
      </c>
      <c r="F86" s="8">
        <v>599</v>
      </c>
      <c r="G86" s="8">
        <v>954</v>
      </c>
      <c r="H86" s="8">
        <v>966</v>
      </c>
      <c r="I86" s="8">
        <v>895</v>
      </c>
      <c r="J86" s="242">
        <v>1219</v>
      </c>
      <c r="K86" s="8">
        <v>1266</v>
      </c>
      <c r="L86" s="8">
        <v>760</v>
      </c>
      <c r="M86" s="8">
        <v>915</v>
      </c>
      <c r="N86" s="9">
        <f t="shared" si="2"/>
        <v>12524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36981</v>
      </c>
      <c r="C87" s="8">
        <v>11514</v>
      </c>
      <c r="D87" s="8">
        <v>2062</v>
      </c>
      <c r="E87" s="8">
        <v>488</v>
      </c>
      <c r="F87" s="8">
        <v>3</v>
      </c>
      <c r="G87" s="8">
        <v>646</v>
      </c>
      <c r="H87" s="8">
        <v>5522</v>
      </c>
      <c r="I87" s="8">
        <v>43403</v>
      </c>
      <c r="J87" s="242">
        <v>69227</v>
      </c>
      <c r="K87" s="8">
        <v>75620</v>
      </c>
      <c r="L87" s="8">
        <v>51100</v>
      </c>
      <c r="M87" s="8">
        <v>44514</v>
      </c>
      <c r="N87" s="9">
        <f t="shared" si="2"/>
        <v>341080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14190</v>
      </c>
      <c r="C88" s="8">
        <v>10565</v>
      </c>
      <c r="D88" s="8">
        <v>5344</v>
      </c>
      <c r="E88" s="8">
        <v>9021</v>
      </c>
      <c r="F88" s="8">
        <v>11675</v>
      </c>
      <c r="G88" s="8">
        <v>12063</v>
      </c>
      <c r="H88" s="8">
        <v>15637</v>
      </c>
      <c r="I88" s="8">
        <v>11134</v>
      </c>
      <c r="J88" s="242">
        <v>7227</v>
      </c>
      <c r="K88" s="8">
        <v>13815</v>
      </c>
      <c r="L88" s="8">
        <v>9586</v>
      </c>
      <c r="M88" s="8">
        <v>12004</v>
      </c>
      <c r="N88" s="9">
        <f t="shared" si="2"/>
        <v>132261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23357</v>
      </c>
      <c r="C89" s="8">
        <v>7721</v>
      </c>
      <c r="D89" s="8">
        <v>8373</v>
      </c>
      <c r="E89" s="8">
        <v>7594</v>
      </c>
      <c r="F89" s="8">
        <v>9996</v>
      </c>
      <c r="G89" s="8">
        <v>7827</v>
      </c>
      <c r="H89" s="8">
        <v>7953</v>
      </c>
      <c r="I89" s="8">
        <v>7068</v>
      </c>
      <c r="J89" s="242">
        <v>7933</v>
      </c>
      <c r="K89" s="8">
        <v>7457</v>
      </c>
      <c r="L89" s="8">
        <v>7625</v>
      </c>
      <c r="M89" s="8">
        <v>8500</v>
      </c>
      <c r="N89" s="9">
        <f t="shared" si="2"/>
        <v>111404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2946</v>
      </c>
      <c r="C90" s="8">
        <v>2146</v>
      </c>
      <c r="D90" s="8">
        <v>3555</v>
      </c>
      <c r="E90" s="8">
        <v>3870</v>
      </c>
      <c r="F90" s="8">
        <v>3467</v>
      </c>
      <c r="G90" s="8">
        <v>1701</v>
      </c>
      <c r="H90" s="8">
        <v>1900</v>
      </c>
      <c r="I90" s="8">
        <v>1654</v>
      </c>
      <c r="J90" s="242">
        <v>886</v>
      </c>
      <c r="K90" s="8">
        <v>452</v>
      </c>
      <c r="L90" s="8">
        <v>508</v>
      </c>
      <c r="M90" s="8">
        <v>1578</v>
      </c>
      <c r="N90" s="9">
        <f t="shared" si="2"/>
        <v>24663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45861</v>
      </c>
      <c r="C91" s="8">
        <v>53458</v>
      </c>
      <c r="D91" s="8">
        <v>44973</v>
      </c>
      <c r="E91" s="8">
        <v>38693</v>
      </c>
      <c r="F91" s="8">
        <v>26606</v>
      </c>
      <c r="G91" s="8">
        <v>14924</v>
      </c>
      <c r="H91" s="8">
        <v>21025</v>
      </c>
      <c r="I91" s="8">
        <v>11724</v>
      </c>
      <c r="J91" s="242">
        <v>9685</v>
      </c>
      <c r="K91" s="8">
        <v>15719</v>
      </c>
      <c r="L91" s="8">
        <v>25966</v>
      </c>
      <c r="M91" s="8">
        <v>29079</v>
      </c>
      <c r="N91" s="9">
        <f t="shared" si="2"/>
        <v>337713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8029</v>
      </c>
      <c r="C92" s="8">
        <v>8593</v>
      </c>
      <c r="D92" s="8">
        <v>9493</v>
      </c>
      <c r="E92" s="8">
        <v>9434</v>
      </c>
      <c r="F92" s="8">
        <v>10183</v>
      </c>
      <c r="G92" s="8">
        <v>10346</v>
      </c>
      <c r="H92" s="8">
        <v>10140</v>
      </c>
      <c r="I92" s="8">
        <v>11190</v>
      </c>
      <c r="J92" s="242">
        <v>11939</v>
      </c>
      <c r="K92" s="8">
        <v>11424</v>
      </c>
      <c r="L92" s="8">
        <v>11913</v>
      </c>
      <c r="M92" s="8">
        <v>9905</v>
      </c>
      <c r="N92" s="9">
        <f t="shared" si="2"/>
        <v>122589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6075</v>
      </c>
      <c r="C93" s="8">
        <v>8080</v>
      </c>
      <c r="D93" s="8">
        <v>7664</v>
      </c>
      <c r="E93" s="8">
        <v>7241</v>
      </c>
      <c r="F93" s="8">
        <v>1377</v>
      </c>
      <c r="G93" s="8">
        <v>145</v>
      </c>
      <c r="H93" s="8">
        <v>55</v>
      </c>
      <c r="I93" s="8">
        <v>44</v>
      </c>
      <c r="J93" s="242">
        <v>945</v>
      </c>
      <c r="K93" s="8">
        <v>970</v>
      </c>
      <c r="L93" s="8">
        <v>2120</v>
      </c>
      <c r="M93" s="8">
        <v>4743</v>
      </c>
      <c r="N93" s="9">
        <f t="shared" si="2"/>
        <v>39459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325902</v>
      </c>
      <c r="C94" s="8">
        <v>318832</v>
      </c>
      <c r="D94" s="8">
        <v>308074</v>
      </c>
      <c r="E94" s="8">
        <v>295016</v>
      </c>
      <c r="F94" s="8">
        <v>274438</v>
      </c>
      <c r="G94" s="8">
        <v>292953</v>
      </c>
      <c r="H94" s="8">
        <v>312792</v>
      </c>
      <c r="I94" s="8">
        <v>309407</v>
      </c>
      <c r="J94" s="242">
        <v>309846</v>
      </c>
      <c r="K94" s="8">
        <v>309067</v>
      </c>
      <c r="L94" s="8">
        <v>311162</v>
      </c>
      <c r="M94" s="8">
        <v>315208</v>
      </c>
      <c r="N94" s="9">
        <f t="shared" si="2"/>
        <v>3682697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704149</v>
      </c>
      <c r="C95" s="8">
        <v>652695</v>
      </c>
      <c r="D95" s="8">
        <v>661239</v>
      </c>
      <c r="E95" s="8">
        <v>652495</v>
      </c>
      <c r="F95" s="8">
        <v>665839</v>
      </c>
      <c r="G95" s="8">
        <v>683898</v>
      </c>
      <c r="H95" s="8">
        <v>711178</v>
      </c>
      <c r="I95" s="8">
        <v>730352</v>
      </c>
      <c r="J95" s="249">
        <v>806973</v>
      </c>
      <c r="K95" s="8">
        <v>700636</v>
      </c>
      <c r="L95" s="8">
        <v>763036</v>
      </c>
      <c r="M95" s="8">
        <v>756017</v>
      </c>
      <c r="N95" s="9">
        <f t="shared" si="2"/>
        <v>8488507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1609342</v>
      </c>
      <c r="C96" s="253">
        <f t="shared" si="3"/>
        <v>1521551</v>
      </c>
      <c r="D96" s="253">
        <f t="shared" si="3"/>
        <v>1480235</v>
      </c>
      <c r="E96" s="253">
        <f t="shared" si="3"/>
        <v>1453740</v>
      </c>
      <c r="F96" s="253">
        <f t="shared" si="3"/>
        <v>1597079</v>
      </c>
      <c r="G96" s="253">
        <f t="shared" si="3"/>
        <v>1725136</v>
      </c>
      <c r="H96" s="253">
        <f t="shared" si="3"/>
        <v>1625215</v>
      </c>
      <c r="I96" s="253">
        <f t="shared" si="3"/>
        <v>1589139</v>
      </c>
      <c r="J96" s="254">
        <f t="shared" si="3"/>
        <v>1835425</v>
      </c>
      <c r="K96" s="253">
        <f t="shared" si="3"/>
        <v>1837985</v>
      </c>
      <c r="L96" s="253">
        <f t="shared" si="3"/>
        <v>1746625</v>
      </c>
      <c r="M96" s="253">
        <f t="shared" si="3"/>
        <v>1732283</v>
      </c>
      <c r="N96" s="255">
        <f>SUM(N62:N95)</f>
        <v>19753755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279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81152</v>
      </c>
      <c r="C112" s="241">
        <v>6682</v>
      </c>
      <c r="D112" s="241">
        <v>23534</v>
      </c>
      <c r="E112" s="241">
        <v>457673</v>
      </c>
      <c r="F112" s="241">
        <v>1550101</v>
      </c>
      <c r="G112" s="241">
        <v>2327610</v>
      </c>
      <c r="H112" s="241">
        <v>1088701</v>
      </c>
      <c r="I112" s="241">
        <v>517858</v>
      </c>
      <c r="J112" s="242">
        <v>1145590</v>
      </c>
      <c r="K112" s="241">
        <v>1752612</v>
      </c>
      <c r="L112" s="241">
        <v>886283</v>
      </c>
      <c r="M112" s="241">
        <v>391182</v>
      </c>
      <c r="N112" s="243">
        <f t="shared" ref="N112:N145" si="4">SUM(B112:M112)</f>
        <v>10228978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48772</v>
      </c>
      <c r="C113" s="8">
        <v>46167</v>
      </c>
      <c r="D113" s="8">
        <v>18628</v>
      </c>
      <c r="E113" s="8">
        <v>27972</v>
      </c>
      <c r="F113" s="8">
        <v>27774</v>
      </c>
      <c r="G113" s="8">
        <v>44032</v>
      </c>
      <c r="H113" s="8">
        <v>64689</v>
      </c>
      <c r="I113" s="8">
        <v>90595</v>
      </c>
      <c r="J113" s="242">
        <v>111773</v>
      </c>
      <c r="K113" s="8">
        <v>77486</v>
      </c>
      <c r="L113" s="8">
        <v>73114</v>
      </c>
      <c r="M113" s="8">
        <v>50197</v>
      </c>
      <c r="N113" s="9">
        <f t="shared" si="4"/>
        <v>681199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3645</v>
      </c>
      <c r="C114" s="8">
        <v>1088</v>
      </c>
      <c r="D114" s="8">
        <v>250</v>
      </c>
      <c r="E114" s="8">
        <v>2200</v>
      </c>
      <c r="F114" s="8">
        <v>0</v>
      </c>
      <c r="G114" s="8">
        <v>0</v>
      </c>
      <c r="H114" s="8">
        <v>0</v>
      </c>
      <c r="I114" s="8">
        <v>2008</v>
      </c>
      <c r="J114" s="242">
        <v>1901</v>
      </c>
      <c r="K114" s="8">
        <v>0</v>
      </c>
      <c r="L114" s="8">
        <v>2256</v>
      </c>
      <c r="M114" s="8">
        <v>291</v>
      </c>
      <c r="N114" s="9">
        <f t="shared" si="4"/>
        <v>13639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11283</v>
      </c>
      <c r="C115" s="8">
        <v>11274</v>
      </c>
      <c r="D115" s="8">
        <v>11291</v>
      </c>
      <c r="E115" s="8">
        <v>11012</v>
      </c>
      <c r="F115" s="8">
        <v>11523</v>
      </c>
      <c r="G115" s="8">
        <v>11297</v>
      </c>
      <c r="H115" s="8">
        <v>11312</v>
      </c>
      <c r="I115" s="8">
        <v>11303</v>
      </c>
      <c r="J115" s="242">
        <v>11312</v>
      </c>
      <c r="K115" s="8">
        <v>11551</v>
      </c>
      <c r="L115" s="8">
        <v>11586</v>
      </c>
      <c r="M115" s="8">
        <v>11340</v>
      </c>
      <c r="N115" s="9">
        <f t="shared" si="4"/>
        <v>136084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2768</v>
      </c>
      <c r="C116" s="8">
        <v>924</v>
      </c>
      <c r="D116" s="8">
        <v>649</v>
      </c>
      <c r="E116" s="8">
        <v>2456</v>
      </c>
      <c r="F116" s="8">
        <v>4854</v>
      </c>
      <c r="G116" s="8">
        <v>3694</v>
      </c>
      <c r="H116" s="8">
        <v>10846</v>
      </c>
      <c r="I116" s="8">
        <v>9148</v>
      </c>
      <c r="J116" s="242">
        <v>2705</v>
      </c>
      <c r="K116" s="8">
        <v>1376</v>
      </c>
      <c r="L116" s="8">
        <v>9217</v>
      </c>
      <c r="M116" s="8">
        <v>6972</v>
      </c>
      <c r="N116" s="9">
        <f t="shared" si="4"/>
        <v>55609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7257</v>
      </c>
      <c r="C117" s="8">
        <v>129380</v>
      </c>
      <c r="D117" s="8">
        <v>130012</v>
      </c>
      <c r="E117" s="8">
        <v>25341</v>
      </c>
      <c r="F117" s="8">
        <v>12263</v>
      </c>
      <c r="G117" s="8">
        <v>11855</v>
      </c>
      <c r="H117" s="8">
        <v>16171</v>
      </c>
      <c r="I117" s="8">
        <v>20755</v>
      </c>
      <c r="J117" s="242">
        <v>5716</v>
      </c>
      <c r="K117" s="8">
        <v>3325</v>
      </c>
      <c r="L117" s="8">
        <v>17954</v>
      </c>
      <c r="M117" s="8">
        <v>21746</v>
      </c>
      <c r="N117" s="9">
        <f t="shared" si="4"/>
        <v>401775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17840</v>
      </c>
      <c r="C118" s="8">
        <v>13927</v>
      </c>
      <c r="D118" s="8">
        <v>54406</v>
      </c>
      <c r="E118" s="8">
        <v>12940</v>
      </c>
      <c r="F118" s="8">
        <v>1188</v>
      </c>
      <c r="G118" s="8">
        <v>3511</v>
      </c>
      <c r="H118" s="8">
        <v>39847</v>
      </c>
      <c r="I118" s="8">
        <v>23797</v>
      </c>
      <c r="J118" s="242">
        <v>2815</v>
      </c>
      <c r="K118" s="8">
        <v>1503</v>
      </c>
      <c r="L118" s="8">
        <v>17592</v>
      </c>
      <c r="M118" s="8">
        <v>36927</v>
      </c>
      <c r="N118" s="9">
        <f t="shared" si="4"/>
        <v>226293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1253</v>
      </c>
      <c r="C119" s="8">
        <v>73</v>
      </c>
      <c r="D119" s="8">
        <v>409</v>
      </c>
      <c r="E119" s="8">
        <v>340</v>
      </c>
      <c r="F119" s="8">
        <v>109</v>
      </c>
      <c r="G119" s="8">
        <v>392</v>
      </c>
      <c r="H119" s="8">
        <v>1111</v>
      </c>
      <c r="I119" s="8">
        <v>4252</v>
      </c>
      <c r="J119" s="242">
        <v>274</v>
      </c>
      <c r="K119" s="8">
        <v>111</v>
      </c>
      <c r="L119" s="8">
        <v>478</v>
      </c>
      <c r="M119" s="8">
        <v>1826</v>
      </c>
      <c r="N119" s="9">
        <f t="shared" si="4"/>
        <v>10628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108607</v>
      </c>
      <c r="C120" s="8">
        <v>67638</v>
      </c>
      <c r="D120" s="8">
        <v>41295</v>
      </c>
      <c r="E120" s="8">
        <v>25890</v>
      </c>
      <c r="F120" s="8">
        <v>17171</v>
      </c>
      <c r="G120" s="8">
        <v>21126</v>
      </c>
      <c r="H120" s="8">
        <v>12134</v>
      </c>
      <c r="I120" s="8">
        <v>16660</v>
      </c>
      <c r="J120" s="242">
        <v>47747</v>
      </c>
      <c r="K120" s="8">
        <v>13666</v>
      </c>
      <c r="L120" s="8">
        <v>42899</v>
      </c>
      <c r="M120" s="8">
        <v>119628</v>
      </c>
      <c r="N120" s="9">
        <f t="shared" si="4"/>
        <v>534461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57113</v>
      </c>
      <c r="C121" s="8">
        <v>46414</v>
      </c>
      <c r="D121" s="8">
        <v>62364</v>
      </c>
      <c r="E121" s="8">
        <v>102511</v>
      </c>
      <c r="F121" s="8">
        <v>32475</v>
      </c>
      <c r="G121" s="8">
        <v>43053</v>
      </c>
      <c r="H121" s="8">
        <v>44835</v>
      </c>
      <c r="I121" s="8">
        <v>36600</v>
      </c>
      <c r="J121" s="242">
        <v>57975</v>
      </c>
      <c r="K121" s="8">
        <v>38339</v>
      </c>
      <c r="L121" s="8">
        <v>59623</v>
      </c>
      <c r="M121" s="8">
        <v>52332</v>
      </c>
      <c r="N121" s="9">
        <f t="shared" si="4"/>
        <v>633634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112275</v>
      </c>
      <c r="C122" s="8">
        <v>80107</v>
      </c>
      <c r="D122" s="8">
        <v>40490</v>
      </c>
      <c r="E122" s="8">
        <v>42772</v>
      </c>
      <c r="F122" s="8">
        <v>68589</v>
      </c>
      <c r="G122" s="8">
        <v>60218</v>
      </c>
      <c r="H122" s="8">
        <v>17129</v>
      </c>
      <c r="I122" s="8">
        <v>23054</v>
      </c>
      <c r="J122" s="242">
        <v>22489</v>
      </c>
      <c r="K122" s="8">
        <v>16046</v>
      </c>
      <c r="L122" s="8">
        <v>28284</v>
      </c>
      <c r="M122" s="8">
        <v>40929</v>
      </c>
      <c r="N122" s="9">
        <f t="shared" si="4"/>
        <v>552382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124149</v>
      </c>
      <c r="C123" s="8">
        <v>110075</v>
      </c>
      <c r="D123" s="8">
        <v>89445</v>
      </c>
      <c r="E123" s="8">
        <v>91019</v>
      </c>
      <c r="F123" s="8">
        <v>118225</v>
      </c>
      <c r="G123" s="8">
        <v>114260</v>
      </c>
      <c r="H123" s="8">
        <v>52432</v>
      </c>
      <c r="I123" s="8">
        <v>33465</v>
      </c>
      <c r="J123" s="242">
        <v>51685</v>
      </c>
      <c r="K123" s="8">
        <v>35235</v>
      </c>
      <c r="L123" s="8">
        <v>25275</v>
      </c>
      <c r="M123" s="8">
        <v>88095</v>
      </c>
      <c r="N123" s="9">
        <f t="shared" si="4"/>
        <v>933360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71787</v>
      </c>
      <c r="C124" s="8">
        <v>77787</v>
      </c>
      <c r="D124" s="8">
        <v>46939</v>
      </c>
      <c r="E124" s="8">
        <v>58097</v>
      </c>
      <c r="F124" s="8">
        <v>46789</v>
      </c>
      <c r="G124" s="8">
        <v>58206</v>
      </c>
      <c r="H124" s="8">
        <v>39304</v>
      </c>
      <c r="I124" s="8">
        <v>37479</v>
      </c>
      <c r="J124" s="242">
        <v>39215</v>
      </c>
      <c r="K124" s="8">
        <v>23653</v>
      </c>
      <c r="L124" s="8">
        <v>38035</v>
      </c>
      <c r="M124" s="8">
        <v>45478</v>
      </c>
      <c r="N124" s="9">
        <f t="shared" si="4"/>
        <v>582769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249658</v>
      </c>
      <c r="C125" s="8">
        <v>348521</v>
      </c>
      <c r="D125" s="8">
        <v>268251</v>
      </c>
      <c r="E125" s="8">
        <v>291466</v>
      </c>
      <c r="F125" s="8">
        <v>261680</v>
      </c>
      <c r="G125" s="8">
        <v>236640</v>
      </c>
      <c r="H125" s="8">
        <v>172387</v>
      </c>
      <c r="I125" s="8">
        <v>212064</v>
      </c>
      <c r="J125" s="242">
        <v>210883</v>
      </c>
      <c r="K125" s="8">
        <v>165291</v>
      </c>
      <c r="L125" s="8">
        <v>201077</v>
      </c>
      <c r="M125" s="8">
        <v>212108</v>
      </c>
      <c r="N125" s="9">
        <f t="shared" si="4"/>
        <v>2830026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44305</v>
      </c>
      <c r="C126" s="8">
        <v>56336</v>
      </c>
      <c r="D126" s="8">
        <v>62571</v>
      </c>
      <c r="E126" s="8">
        <v>61804</v>
      </c>
      <c r="F126" s="8">
        <v>59714</v>
      </c>
      <c r="G126" s="8">
        <v>64191</v>
      </c>
      <c r="H126" s="8">
        <v>52463</v>
      </c>
      <c r="I126" s="8">
        <v>47624</v>
      </c>
      <c r="J126" s="242">
        <v>59068</v>
      </c>
      <c r="K126" s="8">
        <v>36381</v>
      </c>
      <c r="L126" s="8">
        <v>45071</v>
      </c>
      <c r="M126" s="8">
        <v>48543</v>
      </c>
      <c r="N126" s="9">
        <f t="shared" si="4"/>
        <v>638071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0</v>
      </c>
      <c r="C127" s="8">
        <v>640</v>
      </c>
      <c r="D127" s="8">
        <v>6564</v>
      </c>
      <c r="E127" s="8">
        <v>20628</v>
      </c>
      <c r="F127" s="8">
        <v>31888</v>
      </c>
      <c r="G127" s="8">
        <v>6163</v>
      </c>
      <c r="H127" s="8">
        <v>22</v>
      </c>
      <c r="I127" s="8">
        <v>0</v>
      </c>
      <c r="J127" s="242">
        <v>0</v>
      </c>
      <c r="K127" s="8">
        <v>0</v>
      </c>
      <c r="L127" s="8">
        <v>0</v>
      </c>
      <c r="M127" s="8">
        <v>0</v>
      </c>
      <c r="N127" s="9">
        <f t="shared" si="4"/>
        <v>65905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63156</v>
      </c>
      <c r="C128" s="8">
        <v>66014</v>
      </c>
      <c r="D128" s="8">
        <v>53770</v>
      </c>
      <c r="E128" s="8">
        <v>59980</v>
      </c>
      <c r="F128" s="8">
        <v>40046</v>
      </c>
      <c r="G128" s="8">
        <v>61376</v>
      </c>
      <c r="H128" s="8">
        <v>65422</v>
      </c>
      <c r="I128" s="8">
        <v>70555</v>
      </c>
      <c r="J128" s="242">
        <v>83861</v>
      </c>
      <c r="K128" s="8">
        <v>68207</v>
      </c>
      <c r="L128" s="8">
        <v>64967</v>
      </c>
      <c r="M128" s="8">
        <v>100723</v>
      </c>
      <c r="N128" s="9">
        <f t="shared" si="4"/>
        <v>798077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35117</v>
      </c>
      <c r="C129" s="8">
        <v>43811</v>
      </c>
      <c r="D129" s="8">
        <v>50682</v>
      </c>
      <c r="E129" s="8">
        <v>59363</v>
      </c>
      <c r="F129" s="8">
        <v>51899</v>
      </c>
      <c r="G129" s="8">
        <v>61851</v>
      </c>
      <c r="H129" s="8">
        <v>45756</v>
      </c>
      <c r="I129" s="8">
        <v>37389</v>
      </c>
      <c r="J129" s="242">
        <v>41697</v>
      </c>
      <c r="K129" s="8">
        <v>33383</v>
      </c>
      <c r="L129" s="8">
        <v>37258</v>
      </c>
      <c r="M129" s="8">
        <v>34765</v>
      </c>
      <c r="N129" s="9">
        <f t="shared" si="4"/>
        <v>532971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40228</v>
      </c>
      <c r="C130" s="8">
        <v>85306</v>
      </c>
      <c r="D130" s="8">
        <v>93238</v>
      </c>
      <c r="E130" s="8">
        <v>151686</v>
      </c>
      <c r="F130" s="8">
        <v>149822</v>
      </c>
      <c r="G130" s="8">
        <v>52684</v>
      </c>
      <c r="H130" s="8">
        <v>39430</v>
      </c>
      <c r="I130" s="8">
        <v>81349</v>
      </c>
      <c r="J130" s="242">
        <v>81106</v>
      </c>
      <c r="K130" s="8">
        <v>66549</v>
      </c>
      <c r="L130" s="8">
        <v>67018</v>
      </c>
      <c r="M130" s="8">
        <v>38565</v>
      </c>
      <c r="N130" s="9">
        <f t="shared" si="4"/>
        <v>946981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14656</v>
      </c>
      <c r="C131" s="8">
        <v>20167</v>
      </c>
      <c r="D131" s="8">
        <v>13240</v>
      </c>
      <c r="E131" s="8">
        <v>16561</v>
      </c>
      <c r="F131" s="8">
        <v>14028</v>
      </c>
      <c r="G131" s="8">
        <v>17855</v>
      </c>
      <c r="H131" s="8">
        <v>15820</v>
      </c>
      <c r="I131" s="8">
        <v>13673</v>
      </c>
      <c r="J131" s="242">
        <v>18418</v>
      </c>
      <c r="K131" s="8">
        <v>6878</v>
      </c>
      <c r="L131" s="8">
        <v>8239</v>
      </c>
      <c r="M131" s="8">
        <v>12989</v>
      </c>
      <c r="N131" s="9">
        <f t="shared" si="4"/>
        <v>172524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2135</v>
      </c>
      <c r="C132" s="8">
        <v>1833</v>
      </c>
      <c r="D132" s="8">
        <v>1680</v>
      </c>
      <c r="E132" s="8">
        <v>2872</v>
      </c>
      <c r="F132" s="8">
        <v>1856</v>
      </c>
      <c r="G132" s="8">
        <v>1181</v>
      </c>
      <c r="H132" s="8">
        <v>1379</v>
      </c>
      <c r="I132" s="8">
        <v>1123</v>
      </c>
      <c r="J132" s="242">
        <v>2201</v>
      </c>
      <c r="K132" s="8">
        <v>944</v>
      </c>
      <c r="L132" s="8">
        <v>1374</v>
      </c>
      <c r="M132" s="8">
        <v>1215</v>
      </c>
      <c r="N132" s="9">
        <f t="shared" si="4"/>
        <v>19793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17190</v>
      </c>
      <c r="C133" s="8">
        <v>21755</v>
      </c>
      <c r="D133" s="8">
        <v>12835</v>
      </c>
      <c r="E133" s="8">
        <v>22792</v>
      </c>
      <c r="F133" s="8">
        <v>18722</v>
      </c>
      <c r="G133" s="8">
        <v>22132</v>
      </c>
      <c r="H133" s="8">
        <v>10985</v>
      </c>
      <c r="I133" s="8">
        <v>13527</v>
      </c>
      <c r="J133" s="242">
        <v>2490</v>
      </c>
      <c r="K133" s="8">
        <v>2273</v>
      </c>
      <c r="L133" s="8">
        <v>13369</v>
      </c>
      <c r="M133" s="8">
        <v>3816</v>
      </c>
      <c r="N133" s="9">
        <f t="shared" si="4"/>
        <v>161886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23687</v>
      </c>
      <c r="C134" s="8">
        <v>25880</v>
      </c>
      <c r="D134" s="8">
        <v>26256</v>
      </c>
      <c r="E134" s="8">
        <v>21877</v>
      </c>
      <c r="F134" s="8">
        <v>38545</v>
      </c>
      <c r="G134" s="8">
        <v>29248</v>
      </c>
      <c r="H134" s="8">
        <v>22983</v>
      </c>
      <c r="I134" s="8">
        <v>25022</v>
      </c>
      <c r="J134" s="242">
        <v>14016</v>
      </c>
      <c r="K134" s="8">
        <v>20891</v>
      </c>
      <c r="L134" s="8">
        <v>33127</v>
      </c>
      <c r="M134" s="8">
        <v>19052</v>
      </c>
      <c r="N134" s="9">
        <f t="shared" si="4"/>
        <v>300584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1415000</v>
      </c>
      <c r="C135" s="8">
        <v>2037000</v>
      </c>
      <c r="D135" s="8">
        <v>1378000</v>
      </c>
      <c r="E135" s="8">
        <v>476012</v>
      </c>
      <c r="F135" s="8">
        <v>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5306012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54591</v>
      </c>
      <c r="C136" s="8">
        <v>52127</v>
      </c>
      <c r="D136" s="8">
        <v>41478</v>
      </c>
      <c r="E136" s="8">
        <v>41459</v>
      </c>
      <c r="F136" s="8">
        <v>27766</v>
      </c>
      <c r="G136" s="8">
        <v>45076</v>
      </c>
      <c r="H136" s="8">
        <v>39297</v>
      </c>
      <c r="I136" s="8">
        <v>33731</v>
      </c>
      <c r="J136" s="242">
        <v>45961</v>
      </c>
      <c r="K136" s="8">
        <v>31232</v>
      </c>
      <c r="L136" s="8">
        <v>28550</v>
      </c>
      <c r="M136" s="8">
        <v>25881</v>
      </c>
      <c r="N136" s="9">
        <f t="shared" si="4"/>
        <v>467149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63734</v>
      </c>
      <c r="C137" s="8">
        <v>6918</v>
      </c>
      <c r="D137" s="8">
        <v>980</v>
      </c>
      <c r="E137" s="8">
        <v>302</v>
      </c>
      <c r="F137" s="8">
        <v>4</v>
      </c>
      <c r="G137" s="8">
        <v>450</v>
      </c>
      <c r="H137" s="8">
        <v>2417</v>
      </c>
      <c r="I137" s="8">
        <v>59639</v>
      </c>
      <c r="J137" s="242">
        <v>149345</v>
      </c>
      <c r="K137" s="8">
        <v>115518</v>
      </c>
      <c r="L137" s="8">
        <v>43028</v>
      </c>
      <c r="M137" s="8">
        <v>34693</v>
      </c>
      <c r="N137" s="9">
        <f t="shared" si="4"/>
        <v>477028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6598</v>
      </c>
      <c r="C138" s="8">
        <v>4985</v>
      </c>
      <c r="D138" s="8">
        <v>3023</v>
      </c>
      <c r="E138" s="8">
        <v>6933</v>
      </c>
      <c r="F138" s="8">
        <v>4344</v>
      </c>
      <c r="G138" s="8">
        <v>4749</v>
      </c>
      <c r="H138" s="8">
        <v>6337</v>
      </c>
      <c r="I138" s="8">
        <v>5455</v>
      </c>
      <c r="J138" s="242">
        <v>2789</v>
      </c>
      <c r="K138" s="8">
        <v>6057</v>
      </c>
      <c r="L138" s="8">
        <v>4128</v>
      </c>
      <c r="M138" s="8">
        <v>5483</v>
      </c>
      <c r="N138" s="9">
        <f t="shared" si="4"/>
        <v>60881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6824</v>
      </c>
      <c r="C139" s="8">
        <v>6023</v>
      </c>
      <c r="D139" s="8">
        <v>9627</v>
      </c>
      <c r="E139" s="8">
        <v>13354</v>
      </c>
      <c r="F139" s="8">
        <v>11764</v>
      </c>
      <c r="G139" s="8">
        <v>12906</v>
      </c>
      <c r="H139" s="8">
        <v>10759</v>
      </c>
      <c r="I139" s="8">
        <v>12823</v>
      </c>
      <c r="J139" s="242">
        <v>14069</v>
      </c>
      <c r="K139" s="8">
        <v>8927</v>
      </c>
      <c r="L139" s="8">
        <v>9428</v>
      </c>
      <c r="M139" s="8">
        <v>12745</v>
      </c>
      <c r="N139" s="9">
        <f t="shared" si="4"/>
        <v>129249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11975</v>
      </c>
      <c r="C140" s="8">
        <v>3453</v>
      </c>
      <c r="D140" s="8">
        <v>4387</v>
      </c>
      <c r="E140" s="8">
        <v>7821</v>
      </c>
      <c r="F140" s="8">
        <v>56286</v>
      </c>
      <c r="G140" s="8">
        <v>2275</v>
      </c>
      <c r="H140" s="8">
        <v>1439</v>
      </c>
      <c r="I140" s="8">
        <v>2362</v>
      </c>
      <c r="J140" s="242">
        <v>1589</v>
      </c>
      <c r="K140" s="8">
        <v>373</v>
      </c>
      <c r="L140" s="8">
        <v>588</v>
      </c>
      <c r="M140" s="8">
        <v>1844</v>
      </c>
      <c r="N140" s="9">
        <f t="shared" si="4"/>
        <v>94392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38415</v>
      </c>
      <c r="C141" s="8">
        <v>76222</v>
      </c>
      <c r="D141" s="8">
        <v>60113</v>
      </c>
      <c r="E141" s="8">
        <v>75929</v>
      </c>
      <c r="F141" s="8">
        <v>100100</v>
      </c>
      <c r="G141" s="8">
        <v>23594</v>
      </c>
      <c r="H141" s="8">
        <v>37021</v>
      </c>
      <c r="I141" s="8">
        <v>17155</v>
      </c>
      <c r="J141" s="242">
        <v>9776</v>
      </c>
      <c r="K141" s="8">
        <v>13404</v>
      </c>
      <c r="L141" s="8">
        <v>32235</v>
      </c>
      <c r="M141" s="8">
        <v>31469</v>
      </c>
      <c r="N141" s="9">
        <f t="shared" si="4"/>
        <v>515433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1684</v>
      </c>
      <c r="C142" s="8">
        <v>2047</v>
      </c>
      <c r="D142" s="8">
        <v>3926</v>
      </c>
      <c r="E142" s="8">
        <v>1503</v>
      </c>
      <c r="F142" s="8">
        <v>2326</v>
      </c>
      <c r="G142" s="8">
        <v>2013</v>
      </c>
      <c r="H142" s="8">
        <v>2541</v>
      </c>
      <c r="I142" s="8">
        <v>3513</v>
      </c>
      <c r="J142" s="242">
        <v>2828</v>
      </c>
      <c r="K142" s="8">
        <v>2700</v>
      </c>
      <c r="L142" s="8">
        <v>4396</v>
      </c>
      <c r="M142" s="8">
        <v>1662</v>
      </c>
      <c r="N142" s="9">
        <f t="shared" si="4"/>
        <v>31139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6630</v>
      </c>
      <c r="C143" s="8">
        <v>5019</v>
      </c>
      <c r="D143" s="8">
        <v>4921</v>
      </c>
      <c r="E143" s="8">
        <v>5018</v>
      </c>
      <c r="F143" s="8">
        <v>1081</v>
      </c>
      <c r="G143" s="8">
        <v>102</v>
      </c>
      <c r="H143" s="8">
        <v>35</v>
      </c>
      <c r="I143" s="8">
        <v>38</v>
      </c>
      <c r="J143" s="242">
        <v>798</v>
      </c>
      <c r="K143" s="8">
        <v>688</v>
      </c>
      <c r="L143" s="8">
        <v>1622</v>
      </c>
      <c r="M143" s="8">
        <v>3031</v>
      </c>
      <c r="N143" s="9">
        <f t="shared" si="4"/>
        <v>28983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1819453</v>
      </c>
      <c r="C144" s="8">
        <v>1271115</v>
      </c>
      <c r="D144" s="8">
        <v>1274186</v>
      </c>
      <c r="E144" s="8">
        <v>1437807</v>
      </c>
      <c r="F144" s="8">
        <v>1611888</v>
      </c>
      <c r="G144" s="8">
        <v>1620444</v>
      </c>
      <c r="H144" s="8">
        <v>2046320</v>
      </c>
      <c r="I144" s="8">
        <v>1670544</v>
      </c>
      <c r="J144" s="242">
        <v>1942933</v>
      </c>
      <c r="K144" s="8">
        <v>1884783</v>
      </c>
      <c r="L144" s="8">
        <v>2015806</v>
      </c>
      <c r="M144" s="8">
        <v>1851495</v>
      </c>
      <c r="N144" s="9">
        <f t="shared" si="4"/>
        <v>20446774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151275</v>
      </c>
      <c r="C145" s="249">
        <v>178281</v>
      </c>
      <c r="D145" s="249">
        <v>126497</v>
      </c>
      <c r="E145" s="249">
        <v>146839</v>
      </c>
      <c r="F145" s="249">
        <v>154734</v>
      </c>
      <c r="G145" s="249">
        <v>223214</v>
      </c>
      <c r="H145" s="249">
        <v>196537</v>
      </c>
      <c r="I145" s="249">
        <v>198655</v>
      </c>
      <c r="J145" s="250">
        <v>190688</v>
      </c>
      <c r="K145" s="249">
        <v>155625</v>
      </c>
      <c r="L145" s="249">
        <v>149278</v>
      </c>
      <c r="M145" s="249">
        <v>156443</v>
      </c>
      <c r="N145" s="39">
        <f t="shared" si="4"/>
        <v>2028066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EA0DD-D4C0-457E-92E2-083584265867}">
  <dimension ref="A1:AK1298"/>
  <sheetViews>
    <sheetView zoomScale="50" zoomScaleNormal="50" workbookViewId="0">
      <selection activeCell="D18" sqref="D18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274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597997</v>
      </c>
      <c r="C13" s="5">
        <v>390959</v>
      </c>
      <c r="D13" s="5">
        <v>71704</v>
      </c>
      <c r="E13" s="5">
        <v>35345</v>
      </c>
      <c r="F13" s="5">
        <v>207604</v>
      </c>
      <c r="G13" s="5">
        <v>541035</v>
      </c>
      <c r="H13" s="5">
        <v>407722</v>
      </c>
      <c r="I13" s="5">
        <v>113584</v>
      </c>
      <c r="J13" s="258">
        <v>32913</v>
      </c>
      <c r="K13" s="5">
        <v>25094</v>
      </c>
      <c r="L13" s="5">
        <v>5785</v>
      </c>
      <c r="M13" s="5">
        <v>106921</v>
      </c>
      <c r="N13" s="259">
        <f>SUM(B13:M13)</f>
        <v>2536663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11934</v>
      </c>
      <c r="C14" s="5">
        <v>17349</v>
      </c>
      <c r="D14" s="5">
        <v>30084</v>
      </c>
      <c r="E14" s="5">
        <v>62148</v>
      </c>
      <c r="F14" s="5">
        <v>65232</v>
      </c>
      <c r="G14" s="5">
        <v>32608</v>
      </c>
      <c r="H14" s="5">
        <v>20658</v>
      </c>
      <c r="I14" s="5">
        <v>35440</v>
      </c>
      <c r="J14" s="258">
        <v>32660</v>
      </c>
      <c r="K14" s="5">
        <v>30264</v>
      </c>
      <c r="L14" s="5">
        <v>12898</v>
      </c>
      <c r="M14" s="5">
        <v>14953</v>
      </c>
      <c r="N14" s="6">
        <f>SUM(B14:M14)</f>
        <v>366228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0</v>
      </c>
      <c r="C15" s="5">
        <v>25</v>
      </c>
      <c r="D15" s="5">
        <v>0</v>
      </c>
      <c r="E15" s="5">
        <v>1252</v>
      </c>
      <c r="F15" s="5">
        <v>398</v>
      </c>
      <c r="G15" s="5">
        <v>1110</v>
      </c>
      <c r="H15" s="5">
        <v>1605</v>
      </c>
      <c r="I15" s="5">
        <v>0</v>
      </c>
      <c r="J15" s="258">
        <v>80</v>
      </c>
      <c r="K15" s="5">
        <v>2314</v>
      </c>
      <c r="L15" s="5">
        <v>825</v>
      </c>
      <c r="M15" s="5">
        <v>0</v>
      </c>
      <c r="N15" s="6">
        <f t="shared" ref="N15:N46" si="0">SUM(B15:M15)</f>
        <v>7609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966</v>
      </c>
      <c r="C16" s="5">
        <v>36</v>
      </c>
      <c r="D16" s="5">
        <v>10</v>
      </c>
      <c r="E16" s="5">
        <v>10</v>
      </c>
      <c r="F16" s="5">
        <v>25</v>
      </c>
      <c r="G16" s="5">
        <v>83</v>
      </c>
      <c r="H16" s="5">
        <v>355</v>
      </c>
      <c r="I16" s="5">
        <v>100</v>
      </c>
      <c r="J16" s="258">
        <v>137</v>
      </c>
      <c r="K16" s="5">
        <v>34</v>
      </c>
      <c r="L16" s="5">
        <v>258</v>
      </c>
      <c r="M16" s="5">
        <v>271</v>
      </c>
      <c r="N16" s="6">
        <f t="shared" si="0"/>
        <v>2285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1283</v>
      </c>
      <c r="C17" s="5">
        <v>984</v>
      </c>
      <c r="D17" s="5">
        <v>2258</v>
      </c>
      <c r="E17" s="5">
        <v>8167</v>
      </c>
      <c r="F17" s="5">
        <v>6727</v>
      </c>
      <c r="G17" s="5">
        <v>1501</v>
      </c>
      <c r="H17" s="5">
        <v>651</v>
      </c>
      <c r="I17" s="5">
        <v>8959</v>
      </c>
      <c r="J17" s="258">
        <v>7806</v>
      </c>
      <c r="K17" s="5">
        <v>2495</v>
      </c>
      <c r="L17" s="5">
        <v>214</v>
      </c>
      <c r="M17" s="5">
        <v>344</v>
      </c>
      <c r="N17" s="6">
        <f t="shared" si="0"/>
        <v>41389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37098</v>
      </c>
      <c r="C18" s="5">
        <v>17491</v>
      </c>
      <c r="D18" s="5">
        <v>3273</v>
      </c>
      <c r="E18" s="5">
        <v>27034</v>
      </c>
      <c r="F18" s="5">
        <v>19685</v>
      </c>
      <c r="G18" s="5">
        <v>3484</v>
      </c>
      <c r="H18" s="5">
        <v>1865</v>
      </c>
      <c r="I18" s="5">
        <v>10478</v>
      </c>
      <c r="J18" s="258">
        <v>33960</v>
      </c>
      <c r="K18" s="5">
        <v>20024</v>
      </c>
      <c r="L18" s="5">
        <v>26099</v>
      </c>
      <c r="M18" s="5">
        <v>126428</v>
      </c>
      <c r="N18" s="6">
        <f t="shared" si="0"/>
        <v>326919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17129</v>
      </c>
      <c r="C19" s="5">
        <v>3158</v>
      </c>
      <c r="D19" s="5">
        <v>3689</v>
      </c>
      <c r="E19" s="5">
        <v>34344</v>
      </c>
      <c r="F19" s="5">
        <v>35338</v>
      </c>
      <c r="G19" s="5">
        <v>3960</v>
      </c>
      <c r="H19" s="5">
        <v>855</v>
      </c>
      <c r="I19" s="5">
        <v>8028</v>
      </c>
      <c r="J19" s="258">
        <v>47797</v>
      </c>
      <c r="K19" s="5">
        <v>40616</v>
      </c>
      <c r="L19" s="5">
        <v>1790</v>
      </c>
      <c r="M19" s="5">
        <v>10571</v>
      </c>
      <c r="N19" s="6">
        <f t="shared" si="0"/>
        <v>207275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454</v>
      </c>
      <c r="C20" s="5">
        <v>406</v>
      </c>
      <c r="D20" s="5">
        <v>141</v>
      </c>
      <c r="E20" s="5">
        <v>1158</v>
      </c>
      <c r="F20" s="5">
        <v>1140</v>
      </c>
      <c r="G20" s="5">
        <v>631</v>
      </c>
      <c r="H20" s="5">
        <v>67</v>
      </c>
      <c r="I20" s="5">
        <v>221</v>
      </c>
      <c r="J20" s="258">
        <v>1063</v>
      </c>
      <c r="K20" s="5">
        <v>1046</v>
      </c>
      <c r="L20" s="5">
        <v>147</v>
      </c>
      <c r="M20" s="5">
        <v>281</v>
      </c>
      <c r="N20" s="6">
        <f t="shared" si="0"/>
        <v>6755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4485</v>
      </c>
      <c r="C21" s="5">
        <v>5254</v>
      </c>
      <c r="D21" s="5">
        <v>7274</v>
      </c>
      <c r="E21" s="5">
        <v>55161</v>
      </c>
      <c r="F21" s="5">
        <v>72554</v>
      </c>
      <c r="G21" s="5">
        <v>40359</v>
      </c>
      <c r="H21" s="5">
        <v>12595</v>
      </c>
      <c r="I21" s="5">
        <v>12718</v>
      </c>
      <c r="J21" s="258">
        <v>9208</v>
      </c>
      <c r="K21" s="5">
        <v>5647</v>
      </c>
      <c r="L21" s="5">
        <v>1554</v>
      </c>
      <c r="M21" s="5">
        <v>4728</v>
      </c>
      <c r="N21" s="6">
        <f t="shared" si="0"/>
        <v>231537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7055</v>
      </c>
      <c r="C22" s="5">
        <v>4979</v>
      </c>
      <c r="D22" s="5">
        <v>2737</v>
      </c>
      <c r="E22" s="5">
        <v>4918</v>
      </c>
      <c r="F22" s="5">
        <v>7111</v>
      </c>
      <c r="G22" s="5">
        <v>4636</v>
      </c>
      <c r="H22" s="5">
        <v>2242</v>
      </c>
      <c r="I22" s="5">
        <v>3481</v>
      </c>
      <c r="J22" s="258">
        <v>4717</v>
      </c>
      <c r="K22" s="5">
        <v>4037</v>
      </c>
      <c r="L22" s="5">
        <v>5606</v>
      </c>
      <c r="M22" s="5">
        <v>4881</v>
      </c>
      <c r="N22" s="6">
        <f t="shared" si="0"/>
        <v>56400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4426</v>
      </c>
      <c r="C23" s="5">
        <v>5150</v>
      </c>
      <c r="D23" s="5">
        <v>8600</v>
      </c>
      <c r="E23" s="5">
        <v>7471</v>
      </c>
      <c r="F23" s="5">
        <v>9226</v>
      </c>
      <c r="G23" s="5">
        <v>8001</v>
      </c>
      <c r="H23" s="5">
        <v>2221</v>
      </c>
      <c r="I23" s="5">
        <v>965</v>
      </c>
      <c r="J23" s="258">
        <v>1853</v>
      </c>
      <c r="K23" s="5">
        <v>3396</v>
      </c>
      <c r="L23" s="5">
        <v>1157</v>
      </c>
      <c r="M23" s="5">
        <v>3809</v>
      </c>
      <c r="N23" s="6">
        <f t="shared" si="0"/>
        <v>56275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2499</v>
      </c>
      <c r="C24" s="5">
        <v>1784</v>
      </c>
      <c r="D24" s="5">
        <v>3210</v>
      </c>
      <c r="E24" s="5">
        <v>2549</v>
      </c>
      <c r="F24" s="5">
        <v>1398</v>
      </c>
      <c r="G24" s="5">
        <v>2238</v>
      </c>
      <c r="H24" s="5">
        <v>1860</v>
      </c>
      <c r="I24" s="5">
        <v>3772</v>
      </c>
      <c r="J24" s="258">
        <v>3362</v>
      </c>
      <c r="K24" s="5">
        <v>1471</v>
      </c>
      <c r="L24" s="5">
        <v>2168</v>
      </c>
      <c r="M24" s="5">
        <v>1562</v>
      </c>
      <c r="N24" s="6">
        <f t="shared" si="0"/>
        <v>27873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4107</v>
      </c>
      <c r="C25" s="5">
        <v>4008</v>
      </c>
      <c r="D25" s="5">
        <v>5330</v>
      </c>
      <c r="E25" s="5">
        <v>6459</v>
      </c>
      <c r="F25" s="5">
        <v>10375</v>
      </c>
      <c r="G25" s="5">
        <v>6384</v>
      </c>
      <c r="H25" s="5">
        <v>3358</v>
      </c>
      <c r="I25" s="5">
        <v>2844</v>
      </c>
      <c r="J25" s="258">
        <v>12477</v>
      </c>
      <c r="K25" s="5">
        <v>8112</v>
      </c>
      <c r="L25" s="5">
        <v>1988</v>
      </c>
      <c r="M25" s="5">
        <v>3226</v>
      </c>
      <c r="N25" s="6">
        <f t="shared" si="0"/>
        <v>68668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13793</v>
      </c>
      <c r="C26" s="5">
        <v>18316</v>
      </c>
      <c r="D26" s="5">
        <v>17612</v>
      </c>
      <c r="E26" s="5">
        <v>28292</v>
      </c>
      <c r="F26" s="5">
        <v>29062</v>
      </c>
      <c r="G26" s="5">
        <v>24911</v>
      </c>
      <c r="H26" s="5">
        <v>14952</v>
      </c>
      <c r="I26" s="5">
        <v>19135</v>
      </c>
      <c r="J26" s="258">
        <v>19416</v>
      </c>
      <c r="K26" s="5">
        <v>18347</v>
      </c>
      <c r="L26" s="5">
        <v>15420</v>
      </c>
      <c r="M26" s="5">
        <v>13683</v>
      </c>
      <c r="N26" s="6">
        <f t="shared" si="0"/>
        <v>232939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2525</v>
      </c>
      <c r="C27" s="5">
        <v>2979</v>
      </c>
      <c r="D27" s="5">
        <v>2369</v>
      </c>
      <c r="E27" s="5">
        <v>2540</v>
      </c>
      <c r="F27" s="5">
        <v>3565</v>
      </c>
      <c r="G27" s="5">
        <v>2840</v>
      </c>
      <c r="H27" s="5">
        <v>1778</v>
      </c>
      <c r="I27" s="5">
        <v>1767</v>
      </c>
      <c r="J27" s="258">
        <v>2838</v>
      </c>
      <c r="K27" s="5">
        <v>4446</v>
      </c>
      <c r="L27" s="5">
        <v>3673</v>
      </c>
      <c r="M27" s="5">
        <v>5201</v>
      </c>
      <c r="N27" s="6">
        <f t="shared" si="0"/>
        <v>36521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14</v>
      </c>
      <c r="C28" s="5">
        <v>4</v>
      </c>
      <c r="D28" s="5">
        <v>98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258">
        <v>0</v>
      </c>
      <c r="K28" s="5">
        <v>0</v>
      </c>
      <c r="L28" s="5">
        <v>2827</v>
      </c>
      <c r="M28" s="5">
        <v>1281</v>
      </c>
      <c r="N28" s="6">
        <f t="shared" si="0"/>
        <v>4224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3463</v>
      </c>
      <c r="C29" s="5">
        <v>2578</v>
      </c>
      <c r="D29" s="5">
        <v>4019</v>
      </c>
      <c r="E29" s="5">
        <v>8797</v>
      </c>
      <c r="F29" s="5">
        <v>13384</v>
      </c>
      <c r="G29" s="5">
        <v>8621</v>
      </c>
      <c r="H29" s="5">
        <v>3741</v>
      </c>
      <c r="I29" s="5">
        <v>6253</v>
      </c>
      <c r="J29" s="258">
        <v>7480</v>
      </c>
      <c r="K29" s="5">
        <v>7076</v>
      </c>
      <c r="L29" s="5">
        <v>7478</v>
      </c>
      <c r="M29" s="5">
        <v>5698</v>
      </c>
      <c r="N29" s="6">
        <f t="shared" si="0"/>
        <v>78588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1846</v>
      </c>
      <c r="C30" s="5">
        <v>1819</v>
      </c>
      <c r="D30" s="5">
        <v>1363</v>
      </c>
      <c r="E30" s="5">
        <v>2046</v>
      </c>
      <c r="F30" s="5">
        <v>988</v>
      </c>
      <c r="G30" s="5">
        <v>1176</v>
      </c>
      <c r="H30" s="5">
        <v>449</v>
      </c>
      <c r="I30" s="5">
        <v>762</v>
      </c>
      <c r="J30" s="258">
        <v>961</v>
      </c>
      <c r="K30" s="5">
        <v>1226</v>
      </c>
      <c r="L30" s="5">
        <v>1388</v>
      </c>
      <c r="M30" s="5">
        <v>1969</v>
      </c>
      <c r="N30" s="6">
        <f t="shared" si="0"/>
        <v>15993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6329</v>
      </c>
      <c r="C31" s="5">
        <v>2542</v>
      </c>
      <c r="D31" s="5">
        <v>4123</v>
      </c>
      <c r="E31" s="5">
        <v>3065</v>
      </c>
      <c r="F31" s="5">
        <v>3803</v>
      </c>
      <c r="G31" s="5">
        <v>4440</v>
      </c>
      <c r="H31" s="5">
        <v>3695</v>
      </c>
      <c r="I31" s="5">
        <v>3678</v>
      </c>
      <c r="J31" s="258">
        <v>3861</v>
      </c>
      <c r="K31" s="5">
        <v>3333</v>
      </c>
      <c r="L31" s="5">
        <v>917</v>
      </c>
      <c r="M31" s="5">
        <v>4410</v>
      </c>
      <c r="N31" s="6">
        <f t="shared" si="0"/>
        <v>44196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590</v>
      </c>
      <c r="C32" s="5">
        <v>735</v>
      </c>
      <c r="D32" s="5">
        <v>652</v>
      </c>
      <c r="E32" s="5">
        <v>866</v>
      </c>
      <c r="F32" s="5">
        <v>736</v>
      </c>
      <c r="G32" s="5">
        <v>595</v>
      </c>
      <c r="H32" s="5">
        <v>478</v>
      </c>
      <c r="I32" s="5">
        <v>487</v>
      </c>
      <c r="J32" s="258">
        <v>394</v>
      </c>
      <c r="K32" s="5">
        <v>885</v>
      </c>
      <c r="L32" s="5">
        <v>638</v>
      </c>
      <c r="M32" s="5">
        <v>990</v>
      </c>
      <c r="N32" s="6">
        <f t="shared" si="0"/>
        <v>8046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731</v>
      </c>
      <c r="C33" s="5">
        <v>598</v>
      </c>
      <c r="D33" s="5">
        <v>954</v>
      </c>
      <c r="E33" s="5">
        <v>874</v>
      </c>
      <c r="F33" s="5">
        <v>748</v>
      </c>
      <c r="G33" s="5">
        <v>879</v>
      </c>
      <c r="H33" s="5">
        <v>731</v>
      </c>
      <c r="I33" s="5">
        <v>767</v>
      </c>
      <c r="J33" s="258">
        <v>1146</v>
      </c>
      <c r="K33" s="5">
        <v>1080</v>
      </c>
      <c r="L33" s="5">
        <v>793</v>
      </c>
      <c r="M33" s="5">
        <v>709</v>
      </c>
      <c r="N33" s="6">
        <f t="shared" si="0"/>
        <v>10010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1193</v>
      </c>
      <c r="C34" s="5">
        <v>6002</v>
      </c>
      <c r="D34" s="5">
        <v>1440</v>
      </c>
      <c r="E34" s="5">
        <v>29</v>
      </c>
      <c r="F34" s="5">
        <v>88</v>
      </c>
      <c r="G34" s="5">
        <v>282</v>
      </c>
      <c r="H34" s="5">
        <v>41</v>
      </c>
      <c r="I34" s="5">
        <v>213</v>
      </c>
      <c r="J34" s="258">
        <v>1808</v>
      </c>
      <c r="K34" s="5">
        <v>1645</v>
      </c>
      <c r="L34" s="5">
        <v>1616</v>
      </c>
      <c r="M34" s="5">
        <v>300</v>
      </c>
      <c r="N34" s="6">
        <f t="shared" si="0"/>
        <v>14657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486</v>
      </c>
      <c r="C35" s="5">
        <v>749</v>
      </c>
      <c r="D35" s="5">
        <v>636</v>
      </c>
      <c r="E35" s="5">
        <v>588</v>
      </c>
      <c r="F35" s="5">
        <v>548</v>
      </c>
      <c r="G35" s="5">
        <v>845</v>
      </c>
      <c r="H35" s="5">
        <v>546</v>
      </c>
      <c r="I35" s="5">
        <v>488</v>
      </c>
      <c r="J35" s="258">
        <v>1193</v>
      </c>
      <c r="K35" s="5">
        <v>1165</v>
      </c>
      <c r="L35" s="5">
        <v>580</v>
      </c>
      <c r="M35" s="5">
        <v>896</v>
      </c>
      <c r="N35" s="6">
        <f t="shared" si="0"/>
        <v>8720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687</v>
      </c>
      <c r="C37" s="5">
        <v>578</v>
      </c>
      <c r="D37" s="5">
        <v>1036</v>
      </c>
      <c r="E37" s="5">
        <v>1478</v>
      </c>
      <c r="F37" s="5">
        <v>1376</v>
      </c>
      <c r="G37" s="5">
        <v>1232</v>
      </c>
      <c r="H37" s="5">
        <v>1494</v>
      </c>
      <c r="I37" s="5">
        <v>1160</v>
      </c>
      <c r="J37" s="258">
        <v>1417</v>
      </c>
      <c r="K37" s="5">
        <v>1342</v>
      </c>
      <c r="L37" s="5">
        <v>513</v>
      </c>
      <c r="M37" s="5">
        <v>696</v>
      </c>
      <c r="N37" s="6">
        <f t="shared" si="0"/>
        <v>13009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2194</v>
      </c>
      <c r="C38" s="5">
        <v>1024</v>
      </c>
      <c r="D38" s="5">
        <v>673</v>
      </c>
      <c r="E38" s="5">
        <v>2305</v>
      </c>
      <c r="F38" s="5">
        <v>2972</v>
      </c>
      <c r="G38" s="5">
        <v>2710</v>
      </c>
      <c r="H38" s="5">
        <v>1494</v>
      </c>
      <c r="I38" s="5">
        <v>1749</v>
      </c>
      <c r="J38" s="258">
        <v>2165</v>
      </c>
      <c r="K38" s="5">
        <v>33996</v>
      </c>
      <c r="L38" s="5">
        <v>765</v>
      </c>
      <c r="M38" s="5">
        <v>1205</v>
      </c>
      <c r="N38" s="6">
        <f t="shared" si="0"/>
        <v>53252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589</v>
      </c>
      <c r="C39" s="5">
        <v>335</v>
      </c>
      <c r="D39" s="5">
        <v>328</v>
      </c>
      <c r="E39" s="5">
        <v>562</v>
      </c>
      <c r="F39" s="5">
        <v>1034</v>
      </c>
      <c r="G39" s="5">
        <v>1037</v>
      </c>
      <c r="H39" s="5">
        <v>1287</v>
      </c>
      <c r="I39" s="5">
        <v>2952</v>
      </c>
      <c r="J39" s="258">
        <v>1466</v>
      </c>
      <c r="K39" s="5">
        <v>1242</v>
      </c>
      <c r="L39" s="5">
        <v>1134</v>
      </c>
      <c r="M39" s="5">
        <v>479</v>
      </c>
      <c r="N39" s="6">
        <f t="shared" si="0"/>
        <v>12445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2232</v>
      </c>
      <c r="C40" s="5">
        <v>1678</v>
      </c>
      <c r="D40" s="5">
        <v>1361</v>
      </c>
      <c r="E40" s="5">
        <v>2873</v>
      </c>
      <c r="F40" s="5">
        <v>842</v>
      </c>
      <c r="G40" s="5">
        <v>1376</v>
      </c>
      <c r="H40" s="5">
        <v>1625</v>
      </c>
      <c r="I40" s="5">
        <v>2334</v>
      </c>
      <c r="J40" s="258">
        <v>1389</v>
      </c>
      <c r="K40" s="5">
        <v>1234</v>
      </c>
      <c r="L40" s="5">
        <v>2022</v>
      </c>
      <c r="M40" s="5">
        <v>1027</v>
      </c>
      <c r="N40" s="6">
        <f t="shared" si="0"/>
        <v>19993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1265</v>
      </c>
      <c r="C41" s="5">
        <v>2101</v>
      </c>
      <c r="D41" s="5">
        <v>1608</v>
      </c>
      <c r="E41" s="5">
        <v>1980</v>
      </c>
      <c r="F41" s="5">
        <v>1387</v>
      </c>
      <c r="G41" s="5">
        <v>1290</v>
      </c>
      <c r="H41" s="5">
        <v>2013</v>
      </c>
      <c r="I41" s="5">
        <v>1866</v>
      </c>
      <c r="J41" s="258">
        <v>1281</v>
      </c>
      <c r="K41" s="5">
        <v>1444</v>
      </c>
      <c r="L41" s="5">
        <v>1036</v>
      </c>
      <c r="M41" s="5">
        <v>1214</v>
      </c>
      <c r="N41" s="6">
        <f t="shared" si="0"/>
        <v>18485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403</v>
      </c>
      <c r="C42" s="5">
        <v>195</v>
      </c>
      <c r="D42" s="5">
        <v>267</v>
      </c>
      <c r="E42" s="5">
        <v>325</v>
      </c>
      <c r="F42" s="5">
        <v>1024</v>
      </c>
      <c r="G42" s="5">
        <v>1317</v>
      </c>
      <c r="H42" s="5">
        <v>911</v>
      </c>
      <c r="I42" s="5">
        <v>2154</v>
      </c>
      <c r="J42" s="258">
        <v>707</v>
      </c>
      <c r="K42" s="5">
        <v>679</v>
      </c>
      <c r="L42" s="5">
        <v>403</v>
      </c>
      <c r="M42" s="5">
        <v>697</v>
      </c>
      <c r="N42" s="6">
        <f t="shared" si="0"/>
        <v>9082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988</v>
      </c>
      <c r="C43" s="5">
        <v>2541</v>
      </c>
      <c r="D43" s="5">
        <v>1276</v>
      </c>
      <c r="E43" s="5">
        <v>2404</v>
      </c>
      <c r="F43" s="5">
        <v>4025</v>
      </c>
      <c r="G43" s="5">
        <v>2780</v>
      </c>
      <c r="H43" s="5">
        <v>1166</v>
      </c>
      <c r="I43" s="5">
        <v>3103</v>
      </c>
      <c r="J43" s="258">
        <v>1751</v>
      </c>
      <c r="K43" s="5">
        <v>1446</v>
      </c>
      <c r="L43" s="5">
        <v>1150</v>
      </c>
      <c r="M43" s="5">
        <v>1440</v>
      </c>
      <c r="N43" s="6">
        <f t="shared" si="0"/>
        <v>24070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258">
        <v>0</v>
      </c>
      <c r="K44" s="5">
        <v>0</v>
      </c>
      <c r="L44" s="5">
        <v>0</v>
      </c>
      <c r="M44" s="5">
        <v>0</v>
      </c>
      <c r="N44" s="6">
        <f t="shared" si="0"/>
        <v>0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1532</v>
      </c>
      <c r="C45" s="5">
        <v>1876</v>
      </c>
      <c r="D45" s="5">
        <v>2031</v>
      </c>
      <c r="E45" s="5">
        <v>3868</v>
      </c>
      <c r="F45" s="5">
        <v>4769</v>
      </c>
      <c r="G45" s="5">
        <v>5326</v>
      </c>
      <c r="H45" s="5">
        <v>3475</v>
      </c>
      <c r="I45" s="5">
        <v>3380</v>
      </c>
      <c r="J45" s="258">
        <v>4243</v>
      </c>
      <c r="K45" s="5">
        <v>3354</v>
      </c>
      <c r="L45" s="5">
        <v>2238</v>
      </c>
      <c r="M45" s="5">
        <v>2801</v>
      </c>
      <c r="N45" s="6">
        <f t="shared" si="0"/>
        <v>38893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14701</v>
      </c>
      <c r="C46" s="5">
        <v>13014</v>
      </c>
      <c r="D46" s="5">
        <v>10678</v>
      </c>
      <c r="E46" s="5">
        <v>13119</v>
      </c>
      <c r="F46" s="5">
        <v>9241</v>
      </c>
      <c r="G46" s="5">
        <v>13396</v>
      </c>
      <c r="H46" s="5">
        <v>13058</v>
      </c>
      <c r="I46" s="5">
        <v>13000</v>
      </c>
      <c r="J46" s="38">
        <v>15808</v>
      </c>
      <c r="K46" s="5">
        <v>15660</v>
      </c>
      <c r="L46" s="5">
        <v>16920</v>
      </c>
      <c r="M46" s="5">
        <v>16222</v>
      </c>
      <c r="N46" s="6">
        <f t="shared" si="0"/>
        <v>164817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744994</v>
      </c>
      <c r="C47" s="253">
        <f t="shared" ref="C47:M47" si="1">SUM(C13:C46)</f>
        <v>511247</v>
      </c>
      <c r="D47" s="253">
        <f t="shared" si="1"/>
        <v>190834</v>
      </c>
      <c r="E47" s="253">
        <f t="shared" si="1"/>
        <v>322027</v>
      </c>
      <c r="F47" s="253">
        <f t="shared" si="1"/>
        <v>516405</v>
      </c>
      <c r="G47" s="253">
        <f t="shared" si="1"/>
        <v>721083</v>
      </c>
      <c r="H47" s="253">
        <f t="shared" si="1"/>
        <v>508988</v>
      </c>
      <c r="I47" s="253">
        <f t="shared" si="1"/>
        <v>265838</v>
      </c>
      <c r="J47" s="254">
        <f t="shared" si="1"/>
        <v>257357</v>
      </c>
      <c r="K47" s="253">
        <f t="shared" si="1"/>
        <v>244150</v>
      </c>
      <c r="L47" s="253">
        <f t="shared" si="1"/>
        <v>122000</v>
      </c>
      <c r="M47" s="253">
        <f t="shared" si="1"/>
        <v>338893</v>
      </c>
      <c r="N47" s="255">
        <f>SUM(N13:N46)</f>
        <v>4743816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275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35764</v>
      </c>
      <c r="C62" s="8">
        <v>2022</v>
      </c>
      <c r="D62" s="8">
        <v>7245</v>
      </c>
      <c r="E62" s="8">
        <v>139504</v>
      </c>
      <c r="F62" s="8">
        <v>469290</v>
      </c>
      <c r="G62" s="8">
        <v>409076</v>
      </c>
      <c r="H62" s="8">
        <v>146059</v>
      </c>
      <c r="I62" s="8">
        <v>143581</v>
      </c>
      <c r="J62" s="242">
        <v>228496</v>
      </c>
      <c r="K62" s="8">
        <v>454915</v>
      </c>
      <c r="L62" s="8">
        <v>357472</v>
      </c>
      <c r="M62" s="8">
        <v>81806</v>
      </c>
      <c r="N62" s="243">
        <f t="shared" ref="N62:N95" si="2">SUM(B62:M62)</f>
        <v>2475230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31040</v>
      </c>
      <c r="C63" s="8">
        <v>21005</v>
      </c>
      <c r="D63" s="8">
        <v>25331</v>
      </c>
      <c r="E63" s="8">
        <v>17465</v>
      </c>
      <c r="F63" s="8">
        <v>18684</v>
      </c>
      <c r="G63" s="8">
        <v>25052</v>
      </c>
      <c r="H63" s="8">
        <v>33669</v>
      </c>
      <c r="I63" s="8">
        <v>63939</v>
      </c>
      <c r="J63" s="242">
        <v>47615</v>
      </c>
      <c r="K63" s="8">
        <v>24618</v>
      </c>
      <c r="L63" s="8">
        <v>19754</v>
      </c>
      <c r="M63" s="8">
        <v>22324</v>
      </c>
      <c r="N63" s="9">
        <f t="shared" si="2"/>
        <v>350496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1869</v>
      </c>
      <c r="C64" s="8">
        <v>3131</v>
      </c>
      <c r="D64" s="8">
        <v>3542</v>
      </c>
      <c r="E64" s="8">
        <v>1120</v>
      </c>
      <c r="F64" s="8">
        <v>0</v>
      </c>
      <c r="G64" s="8">
        <v>0</v>
      </c>
      <c r="H64" s="8">
        <v>0</v>
      </c>
      <c r="I64" s="8">
        <v>550</v>
      </c>
      <c r="J64" s="242">
        <v>2368</v>
      </c>
      <c r="K64" s="8">
        <v>130</v>
      </c>
      <c r="L64" s="8">
        <v>280</v>
      </c>
      <c r="M64" s="8">
        <v>70</v>
      </c>
      <c r="N64" s="9">
        <f t="shared" si="2"/>
        <v>13060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134184</v>
      </c>
      <c r="C65" s="8">
        <v>134189</v>
      </c>
      <c r="D65" s="8">
        <v>134213</v>
      </c>
      <c r="E65" s="8">
        <v>134214</v>
      </c>
      <c r="F65" s="8">
        <v>134211</v>
      </c>
      <c r="G65" s="8">
        <v>134202</v>
      </c>
      <c r="H65" s="8">
        <v>134077</v>
      </c>
      <c r="I65" s="8">
        <v>133662</v>
      </c>
      <c r="J65" s="242">
        <v>133691</v>
      </c>
      <c r="K65" s="8">
        <v>133718</v>
      </c>
      <c r="L65" s="8">
        <v>134240</v>
      </c>
      <c r="M65" s="8">
        <v>134299</v>
      </c>
      <c r="N65" s="9">
        <f t="shared" si="2"/>
        <v>1608900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779</v>
      </c>
      <c r="C66" s="8">
        <v>2495</v>
      </c>
      <c r="D66" s="8">
        <v>1157</v>
      </c>
      <c r="E66" s="8">
        <v>400</v>
      </c>
      <c r="F66" s="8">
        <v>1264</v>
      </c>
      <c r="G66" s="8">
        <v>2607</v>
      </c>
      <c r="H66" s="8">
        <v>7351</v>
      </c>
      <c r="I66" s="8">
        <v>6627</v>
      </c>
      <c r="J66" s="242">
        <v>1694</v>
      </c>
      <c r="K66" s="8">
        <v>2127</v>
      </c>
      <c r="L66" s="8">
        <v>10300</v>
      </c>
      <c r="M66" s="8">
        <v>4399</v>
      </c>
      <c r="N66" s="9">
        <f t="shared" si="2"/>
        <v>41200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12047</v>
      </c>
      <c r="C67" s="8">
        <v>148783</v>
      </c>
      <c r="D67" s="8">
        <v>54833</v>
      </c>
      <c r="E67" s="8">
        <v>10465</v>
      </c>
      <c r="F67" s="8">
        <v>13661</v>
      </c>
      <c r="G67" s="8">
        <v>6348</v>
      </c>
      <c r="H67" s="8">
        <v>37338</v>
      </c>
      <c r="I67" s="8">
        <v>14028</v>
      </c>
      <c r="J67" s="242">
        <v>2132</v>
      </c>
      <c r="K67" s="8">
        <v>2395</v>
      </c>
      <c r="L67" s="8">
        <v>13111</v>
      </c>
      <c r="M67" s="8">
        <v>20402</v>
      </c>
      <c r="N67" s="9">
        <f t="shared" si="2"/>
        <v>335543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29067</v>
      </c>
      <c r="C68" s="8">
        <v>19876</v>
      </c>
      <c r="D68" s="8">
        <v>21826</v>
      </c>
      <c r="E68" s="8">
        <v>4113</v>
      </c>
      <c r="F68" s="8">
        <v>2311</v>
      </c>
      <c r="G68" s="8">
        <v>6617</v>
      </c>
      <c r="H68" s="8">
        <v>42908</v>
      </c>
      <c r="I68" s="8">
        <v>18549</v>
      </c>
      <c r="J68" s="242">
        <v>1985</v>
      </c>
      <c r="K68" s="8">
        <v>1394</v>
      </c>
      <c r="L68" s="8">
        <v>12318</v>
      </c>
      <c r="M68" s="8">
        <v>32828</v>
      </c>
      <c r="N68" s="9">
        <f t="shared" si="2"/>
        <v>193792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605</v>
      </c>
      <c r="C69" s="8">
        <v>402</v>
      </c>
      <c r="D69" s="8">
        <v>1008</v>
      </c>
      <c r="E69" s="8">
        <v>119</v>
      </c>
      <c r="F69" s="8">
        <v>396</v>
      </c>
      <c r="G69" s="8">
        <v>87</v>
      </c>
      <c r="H69" s="8">
        <v>2340</v>
      </c>
      <c r="I69" s="8">
        <v>557</v>
      </c>
      <c r="J69" s="242">
        <v>267</v>
      </c>
      <c r="K69" s="8">
        <v>110</v>
      </c>
      <c r="L69" s="8">
        <v>246</v>
      </c>
      <c r="M69" s="8">
        <v>205</v>
      </c>
      <c r="N69" s="9">
        <f t="shared" si="2"/>
        <v>6342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78572</v>
      </c>
      <c r="C70" s="8">
        <v>65001</v>
      </c>
      <c r="D70" s="8">
        <v>50549</v>
      </c>
      <c r="E70" s="8">
        <v>23808</v>
      </c>
      <c r="F70" s="8">
        <v>13252</v>
      </c>
      <c r="G70" s="8">
        <v>7589</v>
      </c>
      <c r="H70" s="8">
        <v>11062</v>
      </c>
      <c r="I70" s="8">
        <v>10664</v>
      </c>
      <c r="J70" s="242">
        <v>13985</v>
      </c>
      <c r="K70" s="8">
        <v>10251</v>
      </c>
      <c r="L70" s="8">
        <v>9727</v>
      </c>
      <c r="M70" s="8">
        <v>30614</v>
      </c>
      <c r="N70" s="9">
        <f t="shared" si="2"/>
        <v>325074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5496</v>
      </c>
      <c r="C71" s="8">
        <v>8805</v>
      </c>
      <c r="D71" s="8">
        <v>8475</v>
      </c>
      <c r="E71" s="8">
        <v>10854</v>
      </c>
      <c r="F71" s="8">
        <v>11852</v>
      </c>
      <c r="G71" s="8">
        <v>6555</v>
      </c>
      <c r="H71" s="8">
        <v>5485</v>
      </c>
      <c r="I71" s="8">
        <v>4346</v>
      </c>
      <c r="J71" s="242">
        <v>3536</v>
      </c>
      <c r="K71" s="8">
        <v>5503</v>
      </c>
      <c r="L71" s="8">
        <v>3274</v>
      </c>
      <c r="M71" s="8">
        <v>2282</v>
      </c>
      <c r="N71" s="9">
        <f t="shared" si="2"/>
        <v>76463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10724</v>
      </c>
      <c r="C72" s="8">
        <v>9595</v>
      </c>
      <c r="D72" s="8">
        <v>7898</v>
      </c>
      <c r="E72" s="8">
        <v>5174</v>
      </c>
      <c r="F72" s="8">
        <v>6812</v>
      </c>
      <c r="G72" s="8">
        <v>7091</v>
      </c>
      <c r="H72" s="8">
        <v>2354</v>
      </c>
      <c r="I72" s="8">
        <v>4185</v>
      </c>
      <c r="J72" s="242">
        <v>2156</v>
      </c>
      <c r="K72" s="8">
        <v>2981</v>
      </c>
      <c r="L72" s="8">
        <v>6726</v>
      </c>
      <c r="M72" s="8">
        <v>4532</v>
      </c>
      <c r="N72" s="9">
        <f t="shared" si="2"/>
        <v>70228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4885</v>
      </c>
      <c r="C73" s="8">
        <v>3105</v>
      </c>
      <c r="D73" s="8">
        <v>2116</v>
      </c>
      <c r="E73" s="8">
        <v>2864</v>
      </c>
      <c r="F73" s="8">
        <v>1245</v>
      </c>
      <c r="G73" s="8">
        <v>2609</v>
      </c>
      <c r="H73" s="8">
        <v>2601</v>
      </c>
      <c r="I73" s="8">
        <v>1637</v>
      </c>
      <c r="J73" s="242">
        <v>1586</v>
      </c>
      <c r="K73" s="8">
        <v>1934</v>
      </c>
      <c r="L73" s="8">
        <v>1717</v>
      </c>
      <c r="M73" s="8">
        <v>4417</v>
      </c>
      <c r="N73" s="9">
        <f t="shared" si="2"/>
        <v>30716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7815</v>
      </c>
      <c r="C74" s="8">
        <v>9034</v>
      </c>
      <c r="D74" s="8">
        <v>5539</v>
      </c>
      <c r="E74" s="8">
        <v>6351</v>
      </c>
      <c r="F74" s="8">
        <v>6553</v>
      </c>
      <c r="G74" s="8">
        <v>6765</v>
      </c>
      <c r="H74" s="8">
        <v>4027</v>
      </c>
      <c r="I74" s="8">
        <v>4292</v>
      </c>
      <c r="J74" s="242">
        <v>3926</v>
      </c>
      <c r="K74" s="8">
        <v>3740</v>
      </c>
      <c r="L74" s="8">
        <v>7790</v>
      </c>
      <c r="M74" s="8">
        <v>9526</v>
      </c>
      <c r="N74" s="9">
        <f t="shared" si="2"/>
        <v>75358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24456</v>
      </c>
      <c r="C75" s="8">
        <v>31169</v>
      </c>
      <c r="D75" s="8">
        <v>23740</v>
      </c>
      <c r="E75" s="8">
        <v>30182</v>
      </c>
      <c r="F75" s="8">
        <v>27444</v>
      </c>
      <c r="G75" s="8">
        <v>24820</v>
      </c>
      <c r="H75" s="8">
        <v>18065</v>
      </c>
      <c r="I75" s="8">
        <v>16583</v>
      </c>
      <c r="J75" s="242">
        <v>15472</v>
      </c>
      <c r="K75" s="8">
        <v>17536</v>
      </c>
      <c r="L75" s="8">
        <v>21619</v>
      </c>
      <c r="M75" s="8">
        <v>19122</v>
      </c>
      <c r="N75" s="9">
        <f t="shared" si="2"/>
        <v>270208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21198</v>
      </c>
      <c r="C76" s="8">
        <v>10238</v>
      </c>
      <c r="D76" s="8">
        <v>12192</v>
      </c>
      <c r="E76" s="8">
        <v>9012</v>
      </c>
      <c r="F76" s="8">
        <v>10514</v>
      </c>
      <c r="G76" s="8">
        <v>10778</v>
      </c>
      <c r="H76" s="8">
        <v>9963</v>
      </c>
      <c r="I76" s="8">
        <v>9248</v>
      </c>
      <c r="J76" s="242">
        <v>7763</v>
      </c>
      <c r="K76" s="8">
        <v>10474</v>
      </c>
      <c r="L76" s="8">
        <v>7053</v>
      </c>
      <c r="M76" s="8">
        <v>7434</v>
      </c>
      <c r="N76" s="9">
        <f t="shared" si="2"/>
        <v>125867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10</v>
      </c>
      <c r="C77" s="8">
        <v>30</v>
      </c>
      <c r="D77" s="8">
        <v>303</v>
      </c>
      <c r="E77" s="8">
        <v>3517</v>
      </c>
      <c r="F77" s="8">
        <v>3955</v>
      </c>
      <c r="G77" s="8">
        <v>0</v>
      </c>
      <c r="H77" s="8">
        <v>0</v>
      </c>
      <c r="I77" s="8">
        <v>0</v>
      </c>
      <c r="J77" s="242">
        <v>0</v>
      </c>
      <c r="K77" s="8">
        <v>0</v>
      </c>
      <c r="L77" s="8">
        <v>4</v>
      </c>
      <c r="M77" s="8">
        <v>271</v>
      </c>
      <c r="N77" s="9">
        <f t="shared" si="2"/>
        <v>8090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10693</v>
      </c>
      <c r="C78" s="8">
        <v>15005</v>
      </c>
      <c r="D78" s="8">
        <v>14946</v>
      </c>
      <c r="E78" s="8">
        <v>10377</v>
      </c>
      <c r="F78" s="8">
        <v>10834</v>
      </c>
      <c r="G78" s="8">
        <v>8512</v>
      </c>
      <c r="H78" s="8">
        <v>7197</v>
      </c>
      <c r="I78" s="8">
        <v>7727</v>
      </c>
      <c r="J78" s="242">
        <v>10070</v>
      </c>
      <c r="K78" s="8">
        <v>9103</v>
      </c>
      <c r="L78" s="8">
        <v>9585</v>
      </c>
      <c r="M78" s="8">
        <v>9831</v>
      </c>
      <c r="N78" s="9">
        <f t="shared" si="2"/>
        <v>123880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5238</v>
      </c>
      <c r="C79" s="8">
        <v>5675</v>
      </c>
      <c r="D79" s="8">
        <v>5311</v>
      </c>
      <c r="E79" s="8">
        <v>4956</v>
      </c>
      <c r="F79" s="8">
        <v>5378</v>
      </c>
      <c r="G79" s="8">
        <v>5572</v>
      </c>
      <c r="H79" s="8">
        <v>4922</v>
      </c>
      <c r="I79" s="8">
        <v>4400</v>
      </c>
      <c r="J79" s="242">
        <v>3824</v>
      </c>
      <c r="K79" s="8">
        <v>3063</v>
      </c>
      <c r="L79" s="8">
        <v>3003</v>
      </c>
      <c r="M79" s="8">
        <v>3330</v>
      </c>
      <c r="N79" s="9">
        <f t="shared" si="2"/>
        <v>54672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4317</v>
      </c>
      <c r="C80" s="8">
        <v>7336</v>
      </c>
      <c r="D80" s="8">
        <v>3072</v>
      </c>
      <c r="E80" s="8">
        <v>6318</v>
      </c>
      <c r="F80" s="8">
        <v>3509</v>
      </c>
      <c r="G80" s="8">
        <v>1617</v>
      </c>
      <c r="H80" s="8">
        <v>5004</v>
      </c>
      <c r="I80" s="8">
        <v>4626</v>
      </c>
      <c r="J80" s="242">
        <v>4768</v>
      </c>
      <c r="K80" s="8">
        <v>3389</v>
      </c>
      <c r="L80" s="8">
        <v>965</v>
      </c>
      <c r="M80" s="8">
        <v>3068</v>
      </c>
      <c r="N80" s="9">
        <f t="shared" si="2"/>
        <v>47989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1272</v>
      </c>
      <c r="C81" s="8">
        <v>934</v>
      </c>
      <c r="D81" s="8">
        <v>872</v>
      </c>
      <c r="E81" s="8">
        <v>939</v>
      </c>
      <c r="F81" s="8">
        <v>1034</v>
      </c>
      <c r="G81" s="8">
        <v>833</v>
      </c>
      <c r="H81" s="8">
        <v>994</v>
      </c>
      <c r="I81" s="8">
        <v>1001</v>
      </c>
      <c r="J81" s="242">
        <v>665</v>
      </c>
      <c r="K81" s="8">
        <v>592</v>
      </c>
      <c r="L81" s="8">
        <v>527</v>
      </c>
      <c r="M81" s="8">
        <v>726</v>
      </c>
      <c r="N81" s="9">
        <f t="shared" si="2"/>
        <v>10389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1069</v>
      </c>
      <c r="C82" s="8">
        <v>801</v>
      </c>
      <c r="D82" s="8">
        <v>646</v>
      </c>
      <c r="E82" s="8">
        <v>1024</v>
      </c>
      <c r="F82" s="8">
        <v>609</v>
      </c>
      <c r="G82" s="8">
        <v>726</v>
      </c>
      <c r="H82" s="8">
        <v>843</v>
      </c>
      <c r="I82" s="8">
        <v>725</v>
      </c>
      <c r="J82" s="242">
        <v>1078</v>
      </c>
      <c r="K82" s="8">
        <v>654</v>
      </c>
      <c r="L82" s="8">
        <v>872</v>
      </c>
      <c r="M82" s="8">
        <v>886</v>
      </c>
      <c r="N82" s="9">
        <f t="shared" si="2"/>
        <v>9933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4841</v>
      </c>
      <c r="C83" s="8">
        <v>8156</v>
      </c>
      <c r="D83" s="8">
        <v>8784</v>
      </c>
      <c r="E83" s="8">
        <v>6094</v>
      </c>
      <c r="F83" s="8">
        <v>11401</v>
      </c>
      <c r="G83" s="8">
        <v>11382</v>
      </c>
      <c r="H83" s="8">
        <v>10983</v>
      </c>
      <c r="I83" s="8">
        <v>8478</v>
      </c>
      <c r="J83" s="242">
        <v>952</v>
      </c>
      <c r="K83" s="8">
        <v>9691</v>
      </c>
      <c r="L83" s="8">
        <v>9988</v>
      </c>
      <c r="M83" s="8">
        <v>9802</v>
      </c>
      <c r="N83" s="9">
        <f t="shared" si="2"/>
        <v>100552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1206</v>
      </c>
      <c r="C84" s="8">
        <v>1572</v>
      </c>
      <c r="D84" s="8">
        <v>1597</v>
      </c>
      <c r="E84" s="8">
        <v>1281</v>
      </c>
      <c r="F84" s="8">
        <v>1332</v>
      </c>
      <c r="G84" s="8">
        <v>935</v>
      </c>
      <c r="H84" s="8">
        <v>530</v>
      </c>
      <c r="I84" s="8">
        <v>909</v>
      </c>
      <c r="J84" s="242">
        <v>1022</v>
      </c>
      <c r="K84" s="8">
        <v>850</v>
      </c>
      <c r="L84" s="8">
        <v>1043</v>
      </c>
      <c r="M84" s="8">
        <v>948</v>
      </c>
      <c r="N84" s="9">
        <f t="shared" si="2"/>
        <v>13225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15000</v>
      </c>
      <c r="C85" s="8">
        <v>43823</v>
      </c>
      <c r="D85" s="8">
        <v>20867</v>
      </c>
      <c r="E85" s="8">
        <v>19408</v>
      </c>
      <c r="F85" s="8">
        <v>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99098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1646</v>
      </c>
      <c r="C86" s="8">
        <v>1246</v>
      </c>
      <c r="D86" s="8">
        <v>576</v>
      </c>
      <c r="E86" s="8">
        <v>688</v>
      </c>
      <c r="F86" s="8">
        <v>771</v>
      </c>
      <c r="G86" s="8">
        <v>585</v>
      </c>
      <c r="H86" s="8">
        <v>553</v>
      </c>
      <c r="I86" s="8">
        <v>968</v>
      </c>
      <c r="J86" s="242">
        <v>816</v>
      </c>
      <c r="K86" s="8">
        <v>585</v>
      </c>
      <c r="L86" s="8">
        <v>1222</v>
      </c>
      <c r="M86" s="8">
        <v>951</v>
      </c>
      <c r="N86" s="9">
        <f t="shared" si="2"/>
        <v>10607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36381</v>
      </c>
      <c r="C87" s="8">
        <v>22831</v>
      </c>
      <c r="D87" s="8">
        <v>7341</v>
      </c>
      <c r="E87" s="8">
        <v>1707</v>
      </c>
      <c r="F87" s="8">
        <v>547</v>
      </c>
      <c r="G87" s="8">
        <v>1201</v>
      </c>
      <c r="H87" s="8">
        <v>5532</v>
      </c>
      <c r="I87" s="8">
        <v>27965</v>
      </c>
      <c r="J87" s="242">
        <v>58262</v>
      </c>
      <c r="K87" s="8">
        <v>61716</v>
      </c>
      <c r="L87" s="8">
        <v>58059</v>
      </c>
      <c r="M87" s="8">
        <v>50775</v>
      </c>
      <c r="N87" s="9">
        <f t="shared" si="2"/>
        <v>332317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9099</v>
      </c>
      <c r="C88" s="8">
        <v>11438</v>
      </c>
      <c r="D88" s="8">
        <v>8701</v>
      </c>
      <c r="E88" s="8">
        <v>7507</v>
      </c>
      <c r="F88" s="8">
        <v>6777</v>
      </c>
      <c r="G88" s="8">
        <v>6401</v>
      </c>
      <c r="H88" s="8">
        <v>7840</v>
      </c>
      <c r="I88" s="8">
        <v>8809</v>
      </c>
      <c r="J88" s="242">
        <v>7634</v>
      </c>
      <c r="K88" s="8">
        <v>7660</v>
      </c>
      <c r="L88" s="8">
        <v>11838</v>
      </c>
      <c r="M88" s="8">
        <v>4969</v>
      </c>
      <c r="N88" s="9">
        <f t="shared" si="2"/>
        <v>98673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8401</v>
      </c>
      <c r="C89" s="8">
        <v>8874</v>
      </c>
      <c r="D89" s="8">
        <v>7256</v>
      </c>
      <c r="E89" s="8">
        <v>7372</v>
      </c>
      <c r="F89" s="8">
        <v>10539</v>
      </c>
      <c r="G89" s="8">
        <v>9808</v>
      </c>
      <c r="H89" s="8">
        <v>9742</v>
      </c>
      <c r="I89" s="8">
        <v>10418</v>
      </c>
      <c r="J89" s="242">
        <v>8913</v>
      </c>
      <c r="K89" s="8">
        <v>8581</v>
      </c>
      <c r="L89" s="8">
        <v>6280</v>
      </c>
      <c r="M89" s="8">
        <v>6835</v>
      </c>
      <c r="N89" s="9">
        <f t="shared" si="2"/>
        <v>103019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1084</v>
      </c>
      <c r="C90" s="8">
        <v>1321</v>
      </c>
      <c r="D90" s="8">
        <v>1609</v>
      </c>
      <c r="E90" s="8">
        <v>1933</v>
      </c>
      <c r="F90" s="8">
        <v>1957</v>
      </c>
      <c r="G90" s="8">
        <v>1934</v>
      </c>
      <c r="H90" s="8">
        <v>1742</v>
      </c>
      <c r="I90" s="8">
        <v>2105</v>
      </c>
      <c r="J90" s="242">
        <v>1241</v>
      </c>
      <c r="K90" s="8">
        <v>1021</v>
      </c>
      <c r="L90" s="8">
        <v>530</v>
      </c>
      <c r="M90" s="8">
        <v>570</v>
      </c>
      <c r="N90" s="9">
        <f t="shared" si="2"/>
        <v>17047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39626</v>
      </c>
      <c r="C91" s="8">
        <v>58051</v>
      </c>
      <c r="D91" s="8">
        <v>44647</v>
      </c>
      <c r="E91" s="8">
        <v>41372</v>
      </c>
      <c r="F91" s="8">
        <v>52074</v>
      </c>
      <c r="G91" s="8">
        <v>28561</v>
      </c>
      <c r="H91" s="8">
        <v>11199</v>
      </c>
      <c r="I91" s="8">
        <v>11950</v>
      </c>
      <c r="J91" s="242">
        <v>20542</v>
      </c>
      <c r="K91" s="8">
        <v>16268</v>
      </c>
      <c r="L91" s="8">
        <v>28945</v>
      </c>
      <c r="M91" s="8">
        <v>31832</v>
      </c>
      <c r="N91" s="9">
        <f t="shared" si="2"/>
        <v>385067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10693</v>
      </c>
      <c r="C92" s="8">
        <v>10907</v>
      </c>
      <c r="D92" s="8">
        <v>10234</v>
      </c>
      <c r="E92" s="8">
        <v>932</v>
      </c>
      <c r="F92" s="8">
        <v>8383</v>
      </c>
      <c r="G92" s="8">
        <v>8930</v>
      </c>
      <c r="H92" s="8">
        <v>9498</v>
      </c>
      <c r="I92" s="8">
        <v>10261</v>
      </c>
      <c r="J92" s="242">
        <v>9692</v>
      </c>
      <c r="K92" s="8">
        <v>9979</v>
      </c>
      <c r="L92" s="8">
        <v>11131</v>
      </c>
      <c r="M92" s="8">
        <v>11370</v>
      </c>
      <c r="N92" s="9">
        <f t="shared" si="2"/>
        <v>112010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5015</v>
      </c>
      <c r="C93" s="8">
        <v>10540</v>
      </c>
      <c r="D93" s="8">
        <v>7666</v>
      </c>
      <c r="E93" s="8">
        <v>4108</v>
      </c>
      <c r="F93" s="8">
        <v>774</v>
      </c>
      <c r="G93" s="8">
        <v>32</v>
      </c>
      <c r="H93" s="8">
        <v>0</v>
      </c>
      <c r="I93" s="8">
        <v>39</v>
      </c>
      <c r="J93" s="242">
        <v>180</v>
      </c>
      <c r="K93" s="8">
        <v>1048</v>
      </c>
      <c r="L93" s="8">
        <v>1331</v>
      </c>
      <c r="M93" s="8">
        <v>2517</v>
      </c>
      <c r="N93" s="9">
        <f t="shared" si="2"/>
        <v>33250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312015</v>
      </c>
      <c r="C94" s="8">
        <v>311172</v>
      </c>
      <c r="D94" s="8">
        <v>308758</v>
      </c>
      <c r="E94" s="8">
        <v>312419</v>
      </c>
      <c r="F94" s="8">
        <v>281651</v>
      </c>
      <c r="G94" s="8">
        <v>310045</v>
      </c>
      <c r="H94" s="8">
        <v>309732</v>
      </c>
      <c r="I94" s="8">
        <v>312752</v>
      </c>
      <c r="J94" s="242">
        <v>320185</v>
      </c>
      <c r="K94" s="8">
        <v>335640</v>
      </c>
      <c r="L94" s="8">
        <v>314311</v>
      </c>
      <c r="M94" s="8">
        <v>292710</v>
      </c>
      <c r="N94" s="9">
        <f t="shared" si="2"/>
        <v>3721390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743353</v>
      </c>
      <c r="C95" s="8">
        <v>779855</v>
      </c>
      <c r="D95" s="8">
        <v>776731</v>
      </c>
      <c r="E95" s="8">
        <v>794247</v>
      </c>
      <c r="F95" s="8">
        <v>794261</v>
      </c>
      <c r="G95" s="8">
        <v>792540</v>
      </c>
      <c r="H95" s="8">
        <v>787251</v>
      </c>
      <c r="I95" s="8">
        <v>777106</v>
      </c>
      <c r="J95" s="249">
        <v>677779</v>
      </c>
      <c r="K95" s="8">
        <v>787962</v>
      </c>
      <c r="L95" s="8">
        <v>639016</v>
      </c>
      <c r="M95" s="8">
        <v>583764</v>
      </c>
      <c r="N95" s="9">
        <f t="shared" si="2"/>
        <v>8933865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1609460</v>
      </c>
      <c r="C96" s="253">
        <f t="shared" si="3"/>
        <v>1768417</v>
      </c>
      <c r="D96" s="253">
        <f t="shared" si="3"/>
        <v>1589581</v>
      </c>
      <c r="E96" s="253">
        <f t="shared" si="3"/>
        <v>1621844</v>
      </c>
      <c r="F96" s="253">
        <f t="shared" si="3"/>
        <v>1913275</v>
      </c>
      <c r="G96" s="253">
        <f t="shared" si="3"/>
        <v>1839810</v>
      </c>
      <c r="H96" s="253">
        <f t="shared" si="3"/>
        <v>1630861</v>
      </c>
      <c r="I96" s="253">
        <f t="shared" si="3"/>
        <v>1622687</v>
      </c>
      <c r="J96" s="254">
        <f t="shared" si="3"/>
        <v>1594295</v>
      </c>
      <c r="K96" s="253">
        <f t="shared" si="3"/>
        <v>1929628</v>
      </c>
      <c r="L96" s="253">
        <f t="shared" si="3"/>
        <v>1704277</v>
      </c>
      <c r="M96" s="253">
        <f t="shared" si="3"/>
        <v>1389415</v>
      </c>
      <c r="N96" s="255">
        <f>SUM(N62:N95)</f>
        <v>20213550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276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114935</v>
      </c>
      <c r="C112" s="241">
        <v>4799</v>
      </c>
      <c r="D112" s="241">
        <v>27936</v>
      </c>
      <c r="E112" s="241">
        <v>581596</v>
      </c>
      <c r="F112" s="241">
        <v>2296097</v>
      </c>
      <c r="G112" s="241">
        <v>2020789</v>
      </c>
      <c r="H112" s="241">
        <v>757228</v>
      </c>
      <c r="I112" s="241">
        <v>549221</v>
      </c>
      <c r="J112" s="242">
        <v>943535</v>
      </c>
      <c r="K112" s="241">
        <v>1748188</v>
      </c>
      <c r="L112" s="241">
        <v>1357863</v>
      </c>
      <c r="M112" s="241">
        <v>307067</v>
      </c>
      <c r="N112" s="243">
        <f t="shared" ref="N112:N145" si="4">SUM(B112:M112)</f>
        <v>10709254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61912</v>
      </c>
      <c r="C113" s="8">
        <v>29415</v>
      </c>
      <c r="D113" s="8">
        <v>34775</v>
      </c>
      <c r="E113" s="8">
        <v>41014</v>
      </c>
      <c r="F113" s="8">
        <v>48366</v>
      </c>
      <c r="G113" s="8">
        <v>50603</v>
      </c>
      <c r="H113" s="8">
        <v>68013</v>
      </c>
      <c r="I113" s="8">
        <v>108527</v>
      </c>
      <c r="J113" s="242">
        <v>83903</v>
      </c>
      <c r="K113" s="8">
        <v>51803</v>
      </c>
      <c r="L113" s="8">
        <v>33578</v>
      </c>
      <c r="M113" s="8">
        <v>36873</v>
      </c>
      <c r="N113" s="9">
        <f t="shared" si="4"/>
        <v>648782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4731</v>
      </c>
      <c r="C114" s="8">
        <v>9571</v>
      </c>
      <c r="D114" s="8">
        <v>5260</v>
      </c>
      <c r="E114" s="8">
        <v>1120</v>
      </c>
      <c r="F114" s="8">
        <v>0</v>
      </c>
      <c r="G114" s="8">
        <v>0</v>
      </c>
      <c r="H114" s="8">
        <v>0</v>
      </c>
      <c r="I114" s="8">
        <v>3619</v>
      </c>
      <c r="J114" s="242">
        <v>5461</v>
      </c>
      <c r="K114" s="8">
        <v>815</v>
      </c>
      <c r="L114" s="8">
        <v>1664</v>
      </c>
      <c r="M114" s="8">
        <v>210</v>
      </c>
      <c r="N114" s="9">
        <f t="shared" si="4"/>
        <v>32451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11684</v>
      </c>
      <c r="C115" s="8">
        <v>11703</v>
      </c>
      <c r="D115" s="8">
        <v>11731</v>
      </c>
      <c r="E115" s="8">
        <v>11732</v>
      </c>
      <c r="F115" s="8">
        <v>11736</v>
      </c>
      <c r="G115" s="8">
        <v>11717</v>
      </c>
      <c r="H115" s="8">
        <v>11772</v>
      </c>
      <c r="I115" s="8">
        <v>11312</v>
      </c>
      <c r="J115" s="242">
        <v>11361</v>
      </c>
      <c r="K115" s="8">
        <v>11302</v>
      </c>
      <c r="L115" s="8">
        <v>11690</v>
      </c>
      <c r="M115" s="8">
        <v>11771</v>
      </c>
      <c r="N115" s="9">
        <f t="shared" si="4"/>
        <v>139511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1173</v>
      </c>
      <c r="C116" s="8">
        <v>3269</v>
      </c>
      <c r="D116" s="8">
        <v>1853</v>
      </c>
      <c r="E116" s="8">
        <v>939</v>
      </c>
      <c r="F116" s="8">
        <v>2750</v>
      </c>
      <c r="G116" s="8">
        <v>5068</v>
      </c>
      <c r="H116" s="8">
        <v>11536</v>
      </c>
      <c r="I116" s="8">
        <v>11771</v>
      </c>
      <c r="J116" s="242">
        <v>6270</v>
      </c>
      <c r="K116" s="8">
        <v>3443</v>
      </c>
      <c r="L116" s="8">
        <v>15685</v>
      </c>
      <c r="M116" s="8">
        <v>5616</v>
      </c>
      <c r="N116" s="9">
        <f t="shared" si="4"/>
        <v>69373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13640</v>
      </c>
      <c r="C117" s="8">
        <v>255990</v>
      </c>
      <c r="D117" s="8">
        <v>58769</v>
      </c>
      <c r="E117" s="8">
        <v>14548</v>
      </c>
      <c r="F117" s="8">
        <v>15384</v>
      </c>
      <c r="G117" s="8">
        <v>7368</v>
      </c>
      <c r="H117" s="8">
        <v>31955</v>
      </c>
      <c r="I117" s="8">
        <v>13862</v>
      </c>
      <c r="J117" s="242">
        <v>7506</v>
      </c>
      <c r="K117" s="8">
        <v>3062</v>
      </c>
      <c r="L117" s="8">
        <v>10054</v>
      </c>
      <c r="M117" s="8">
        <v>10811</v>
      </c>
      <c r="N117" s="9">
        <f t="shared" si="4"/>
        <v>442949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34971</v>
      </c>
      <c r="C118" s="8">
        <v>28265</v>
      </c>
      <c r="D118" s="8">
        <v>21052</v>
      </c>
      <c r="E118" s="8">
        <v>4319</v>
      </c>
      <c r="F118" s="8">
        <v>2948</v>
      </c>
      <c r="G118" s="8">
        <v>6050</v>
      </c>
      <c r="H118" s="8">
        <v>35593</v>
      </c>
      <c r="I118" s="8">
        <v>15894</v>
      </c>
      <c r="J118" s="242">
        <v>2227</v>
      </c>
      <c r="K118" s="8">
        <v>1831</v>
      </c>
      <c r="L118" s="8">
        <v>5642</v>
      </c>
      <c r="M118" s="8">
        <v>21040</v>
      </c>
      <c r="N118" s="9">
        <f t="shared" si="4"/>
        <v>179832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737</v>
      </c>
      <c r="C119" s="8">
        <v>527</v>
      </c>
      <c r="D119" s="8">
        <v>861</v>
      </c>
      <c r="E119" s="8">
        <v>168</v>
      </c>
      <c r="F119" s="8">
        <v>516</v>
      </c>
      <c r="G119" s="8">
        <v>172</v>
      </c>
      <c r="H119" s="8">
        <v>1480</v>
      </c>
      <c r="I119" s="8">
        <v>589</v>
      </c>
      <c r="J119" s="242">
        <v>472</v>
      </c>
      <c r="K119" s="8">
        <v>226</v>
      </c>
      <c r="L119" s="8">
        <v>150</v>
      </c>
      <c r="M119" s="8">
        <v>253</v>
      </c>
      <c r="N119" s="9">
        <f t="shared" si="4"/>
        <v>6151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120793</v>
      </c>
      <c r="C120" s="8">
        <v>66461</v>
      </c>
      <c r="D120" s="8">
        <v>50874</v>
      </c>
      <c r="E120" s="8">
        <v>26542</v>
      </c>
      <c r="F120" s="8">
        <v>20211</v>
      </c>
      <c r="G120" s="8">
        <v>11284</v>
      </c>
      <c r="H120" s="8">
        <v>20758</v>
      </c>
      <c r="I120" s="8">
        <v>30129</v>
      </c>
      <c r="J120" s="242">
        <v>23209</v>
      </c>
      <c r="K120" s="8">
        <v>14244</v>
      </c>
      <c r="L120" s="8">
        <v>13219</v>
      </c>
      <c r="M120" s="8">
        <v>31212</v>
      </c>
      <c r="N120" s="9">
        <f t="shared" si="4"/>
        <v>428936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53112</v>
      </c>
      <c r="C121" s="8">
        <v>95350</v>
      </c>
      <c r="D121" s="8">
        <v>86801</v>
      </c>
      <c r="E121" s="8">
        <v>119260</v>
      </c>
      <c r="F121" s="8">
        <v>121724</v>
      </c>
      <c r="G121" s="8">
        <v>68139</v>
      </c>
      <c r="H121" s="8">
        <v>70414</v>
      </c>
      <c r="I121" s="8">
        <v>51230</v>
      </c>
      <c r="J121" s="242">
        <v>33381</v>
      </c>
      <c r="K121" s="8">
        <v>50303</v>
      </c>
      <c r="L121" s="8">
        <v>31565</v>
      </c>
      <c r="M121" s="8">
        <v>21236</v>
      </c>
      <c r="N121" s="9">
        <f t="shared" si="4"/>
        <v>802515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90360</v>
      </c>
      <c r="C122" s="8">
        <v>80997</v>
      </c>
      <c r="D122" s="8">
        <v>76837</v>
      </c>
      <c r="E122" s="8">
        <v>43605</v>
      </c>
      <c r="F122" s="8">
        <v>67901</v>
      </c>
      <c r="G122" s="8">
        <v>63536</v>
      </c>
      <c r="H122" s="8">
        <v>22424</v>
      </c>
      <c r="I122" s="8">
        <v>34853</v>
      </c>
      <c r="J122" s="242">
        <v>18938</v>
      </c>
      <c r="K122" s="8">
        <v>24191</v>
      </c>
      <c r="L122" s="8">
        <v>65118</v>
      </c>
      <c r="M122" s="8">
        <v>42688</v>
      </c>
      <c r="N122" s="9">
        <f t="shared" si="4"/>
        <v>631448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104218</v>
      </c>
      <c r="C123" s="8">
        <v>97888</v>
      </c>
      <c r="D123" s="8">
        <v>73055</v>
      </c>
      <c r="E123" s="8">
        <v>78380</v>
      </c>
      <c r="F123" s="8">
        <v>39895</v>
      </c>
      <c r="G123" s="8">
        <v>90295</v>
      </c>
      <c r="H123" s="8">
        <v>85365</v>
      </c>
      <c r="I123" s="8">
        <v>56493</v>
      </c>
      <c r="J123" s="242">
        <v>47180</v>
      </c>
      <c r="K123" s="8">
        <v>57290</v>
      </c>
      <c r="L123" s="8">
        <v>41105</v>
      </c>
      <c r="M123" s="8">
        <v>150225</v>
      </c>
      <c r="N123" s="9">
        <f t="shared" si="4"/>
        <v>921389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69292</v>
      </c>
      <c r="C124" s="8">
        <v>78965</v>
      </c>
      <c r="D124" s="8">
        <v>44813</v>
      </c>
      <c r="E124" s="8">
        <v>58903</v>
      </c>
      <c r="F124" s="8">
        <v>47119</v>
      </c>
      <c r="G124" s="8">
        <v>58980</v>
      </c>
      <c r="H124" s="8">
        <v>30422</v>
      </c>
      <c r="I124" s="8">
        <v>37384</v>
      </c>
      <c r="J124" s="242">
        <v>34009</v>
      </c>
      <c r="K124" s="8">
        <v>30551</v>
      </c>
      <c r="L124" s="8">
        <v>77206</v>
      </c>
      <c r="M124" s="8">
        <v>89431</v>
      </c>
      <c r="N124" s="9">
        <f t="shared" si="4"/>
        <v>657075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267747</v>
      </c>
      <c r="C125" s="8">
        <v>331949</v>
      </c>
      <c r="D125" s="8">
        <v>275482</v>
      </c>
      <c r="E125" s="8">
        <v>298112</v>
      </c>
      <c r="F125" s="8">
        <v>269176</v>
      </c>
      <c r="G125" s="8">
        <v>250346</v>
      </c>
      <c r="H125" s="8">
        <v>200606</v>
      </c>
      <c r="I125" s="8">
        <v>172023</v>
      </c>
      <c r="J125" s="242">
        <v>171824</v>
      </c>
      <c r="K125" s="8">
        <v>203334</v>
      </c>
      <c r="L125" s="8">
        <v>186324</v>
      </c>
      <c r="M125" s="8">
        <v>205005</v>
      </c>
      <c r="N125" s="9">
        <f t="shared" si="4"/>
        <v>2831928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50133</v>
      </c>
      <c r="C126" s="8">
        <v>68286</v>
      </c>
      <c r="D126" s="8">
        <v>72229</v>
      </c>
      <c r="E126" s="8">
        <v>50248</v>
      </c>
      <c r="F126" s="8">
        <v>67121</v>
      </c>
      <c r="G126" s="8">
        <v>55342</v>
      </c>
      <c r="H126" s="8">
        <v>52734</v>
      </c>
      <c r="I126" s="8">
        <v>56523</v>
      </c>
      <c r="J126" s="242">
        <v>43960</v>
      </c>
      <c r="K126" s="8">
        <v>40557</v>
      </c>
      <c r="L126" s="8">
        <v>42652</v>
      </c>
      <c r="M126" s="8">
        <v>42145</v>
      </c>
      <c r="N126" s="9">
        <f t="shared" si="4"/>
        <v>641930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80</v>
      </c>
      <c r="C127" s="8">
        <v>190</v>
      </c>
      <c r="D127" s="8">
        <v>2330</v>
      </c>
      <c r="E127" s="8">
        <v>28332</v>
      </c>
      <c r="F127" s="8">
        <v>39380</v>
      </c>
      <c r="G127" s="8">
        <v>0</v>
      </c>
      <c r="H127" s="8">
        <v>0</v>
      </c>
      <c r="I127" s="8">
        <v>0</v>
      </c>
      <c r="J127" s="242">
        <v>0</v>
      </c>
      <c r="K127" s="8">
        <v>0</v>
      </c>
      <c r="L127" s="8">
        <v>16</v>
      </c>
      <c r="M127" s="8">
        <v>0</v>
      </c>
      <c r="N127" s="9">
        <f t="shared" si="4"/>
        <v>70328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68116</v>
      </c>
      <c r="C128" s="8">
        <v>86112</v>
      </c>
      <c r="D128" s="8">
        <v>105825</v>
      </c>
      <c r="E128" s="8">
        <v>75263</v>
      </c>
      <c r="F128" s="8">
        <v>80126</v>
      </c>
      <c r="G128" s="8">
        <v>60070</v>
      </c>
      <c r="H128" s="8">
        <v>50776</v>
      </c>
      <c r="I128" s="8">
        <v>57475</v>
      </c>
      <c r="J128" s="242">
        <v>57309</v>
      </c>
      <c r="K128" s="8">
        <v>58382</v>
      </c>
      <c r="L128" s="8">
        <v>50843</v>
      </c>
      <c r="M128" s="8">
        <v>55142</v>
      </c>
      <c r="N128" s="9">
        <f t="shared" si="4"/>
        <v>805439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32397</v>
      </c>
      <c r="C129" s="8">
        <v>42306</v>
      </c>
      <c r="D129" s="8">
        <v>44666</v>
      </c>
      <c r="E129" s="8">
        <v>50737</v>
      </c>
      <c r="F129" s="8">
        <v>37701</v>
      </c>
      <c r="G129" s="8">
        <v>41426</v>
      </c>
      <c r="H129" s="8">
        <v>48343</v>
      </c>
      <c r="I129" s="8">
        <v>40317</v>
      </c>
      <c r="J129" s="242">
        <v>14060</v>
      </c>
      <c r="K129" s="8">
        <v>24404</v>
      </c>
      <c r="L129" s="8">
        <v>21385</v>
      </c>
      <c r="M129" s="8">
        <v>22575</v>
      </c>
      <c r="N129" s="9">
        <f t="shared" si="4"/>
        <v>420317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107699</v>
      </c>
      <c r="C130" s="8">
        <v>219728</v>
      </c>
      <c r="D130" s="8">
        <v>70581</v>
      </c>
      <c r="E130" s="8">
        <v>141522</v>
      </c>
      <c r="F130" s="8">
        <v>70868</v>
      </c>
      <c r="G130" s="8">
        <v>38369</v>
      </c>
      <c r="H130" s="8">
        <v>45693</v>
      </c>
      <c r="I130" s="8">
        <v>97093</v>
      </c>
      <c r="J130" s="242">
        <v>103053</v>
      </c>
      <c r="K130" s="8">
        <v>74241</v>
      </c>
      <c r="L130" s="8">
        <v>19613</v>
      </c>
      <c r="M130" s="8">
        <v>69134</v>
      </c>
      <c r="N130" s="9">
        <f t="shared" si="4"/>
        <v>1057594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17591</v>
      </c>
      <c r="C131" s="8">
        <v>8757</v>
      </c>
      <c r="D131" s="8">
        <v>9893</v>
      </c>
      <c r="E131" s="8">
        <v>10886</v>
      </c>
      <c r="F131" s="8">
        <v>12204</v>
      </c>
      <c r="G131" s="8">
        <v>8498</v>
      </c>
      <c r="H131" s="8">
        <v>12533</v>
      </c>
      <c r="I131" s="8">
        <v>10617</v>
      </c>
      <c r="J131" s="242">
        <v>7156</v>
      </c>
      <c r="K131" s="8">
        <v>7582</v>
      </c>
      <c r="L131" s="8">
        <v>4808</v>
      </c>
      <c r="M131" s="8">
        <v>4567</v>
      </c>
      <c r="N131" s="9">
        <f t="shared" si="4"/>
        <v>115092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2058</v>
      </c>
      <c r="C132" s="8">
        <v>1483</v>
      </c>
      <c r="D132" s="8">
        <v>1176</v>
      </c>
      <c r="E132" s="8">
        <v>2048</v>
      </c>
      <c r="F132" s="8">
        <v>1241</v>
      </c>
      <c r="G132" s="8">
        <v>1454</v>
      </c>
      <c r="H132" s="8">
        <v>1436</v>
      </c>
      <c r="I132" s="8">
        <v>1489</v>
      </c>
      <c r="J132" s="242">
        <v>2143</v>
      </c>
      <c r="K132" s="8">
        <v>1299</v>
      </c>
      <c r="L132" s="8">
        <v>1662</v>
      </c>
      <c r="M132" s="8">
        <v>1611</v>
      </c>
      <c r="N132" s="9">
        <f t="shared" si="4"/>
        <v>19100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6215</v>
      </c>
      <c r="C133" s="8">
        <v>24112</v>
      </c>
      <c r="D133" s="8">
        <v>28774</v>
      </c>
      <c r="E133" s="8">
        <v>10473</v>
      </c>
      <c r="F133" s="8">
        <v>16640</v>
      </c>
      <c r="G133" s="8">
        <v>16539</v>
      </c>
      <c r="H133" s="8">
        <v>12138</v>
      </c>
      <c r="I133" s="8">
        <v>24222</v>
      </c>
      <c r="J133" s="242">
        <v>385</v>
      </c>
      <c r="K133" s="8">
        <v>13851</v>
      </c>
      <c r="L133" s="8">
        <v>31448</v>
      </c>
      <c r="M133" s="8">
        <v>31517</v>
      </c>
      <c r="N133" s="9">
        <f t="shared" si="4"/>
        <v>216314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24845</v>
      </c>
      <c r="C134" s="8">
        <v>25764</v>
      </c>
      <c r="D134" s="8">
        <v>32636</v>
      </c>
      <c r="E134" s="8">
        <v>26632</v>
      </c>
      <c r="F134" s="8">
        <v>25797</v>
      </c>
      <c r="G134" s="8">
        <v>15410</v>
      </c>
      <c r="H134" s="8">
        <v>9107</v>
      </c>
      <c r="I134" s="8">
        <v>5275</v>
      </c>
      <c r="J134" s="242">
        <v>15174</v>
      </c>
      <c r="K134" s="8">
        <v>11795</v>
      </c>
      <c r="L134" s="8">
        <v>15464</v>
      </c>
      <c r="M134" s="8">
        <v>14540</v>
      </c>
      <c r="N134" s="9">
        <f t="shared" si="4"/>
        <v>222439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700000</v>
      </c>
      <c r="C135" s="8">
        <v>1913000</v>
      </c>
      <c r="D135" s="8">
        <v>1178000</v>
      </c>
      <c r="E135" s="8">
        <v>651000</v>
      </c>
      <c r="F135" s="8">
        <v>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4442000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61431</v>
      </c>
      <c r="C136" s="8">
        <v>35191</v>
      </c>
      <c r="D136" s="8">
        <v>20598</v>
      </c>
      <c r="E136" s="8">
        <v>35025</v>
      </c>
      <c r="F136" s="8">
        <v>37195</v>
      </c>
      <c r="G136" s="8">
        <v>28021</v>
      </c>
      <c r="H136" s="8">
        <v>18637</v>
      </c>
      <c r="I136" s="8">
        <v>34531</v>
      </c>
      <c r="J136" s="242">
        <v>30004</v>
      </c>
      <c r="K136" s="8">
        <v>26324</v>
      </c>
      <c r="L136" s="8">
        <v>48220</v>
      </c>
      <c r="M136" s="8">
        <v>34700</v>
      </c>
      <c r="N136" s="9">
        <f t="shared" si="4"/>
        <v>409877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27069</v>
      </c>
      <c r="C137" s="8">
        <v>16243</v>
      </c>
      <c r="D137" s="8">
        <v>4501</v>
      </c>
      <c r="E137" s="8">
        <v>797</v>
      </c>
      <c r="F137" s="8">
        <v>332</v>
      </c>
      <c r="G137" s="8">
        <v>152</v>
      </c>
      <c r="H137" s="8">
        <v>1247</v>
      </c>
      <c r="I137" s="8">
        <v>36027</v>
      </c>
      <c r="J137" s="242">
        <v>110243</v>
      </c>
      <c r="K137" s="8">
        <v>98380</v>
      </c>
      <c r="L137" s="8">
        <v>64984</v>
      </c>
      <c r="M137" s="8">
        <v>44499</v>
      </c>
      <c r="N137" s="9">
        <f t="shared" si="4"/>
        <v>404474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5644</v>
      </c>
      <c r="C138" s="8">
        <v>5966</v>
      </c>
      <c r="D138" s="8">
        <v>4326</v>
      </c>
      <c r="E138" s="8">
        <v>3663</v>
      </c>
      <c r="F138" s="8">
        <v>3862</v>
      </c>
      <c r="G138" s="8">
        <v>5547</v>
      </c>
      <c r="H138" s="8">
        <v>4766</v>
      </c>
      <c r="I138" s="8">
        <v>6271</v>
      </c>
      <c r="J138" s="242">
        <v>8164</v>
      </c>
      <c r="K138" s="8">
        <v>7928</v>
      </c>
      <c r="L138" s="8">
        <v>11637</v>
      </c>
      <c r="M138" s="8">
        <v>6383</v>
      </c>
      <c r="N138" s="9">
        <f t="shared" si="4"/>
        <v>74157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10574</v>
      </c>
      <c r="C139" s="8">
        <v>13338</v>
      </c>
      <c r="D139" s="8">
        <v>12393</v>
      </c>
      <c r="E139" s="8">
        <v>21436</v>
      </c>
      <c r="F139" s="8">
        <v>20425</v>
      </c>
      <c r="G139" s="8">
        <v>10688</v>
      </c>
      <c r="H139" s="8">
        <v>11471</v>
      </c>
      <c r="I139" s="8">
        <v>47439</v>
      </c>
      <c r="J139" s="242">
        <v>11273</v>
      </c>
      <c r="K139" s="8">
        <v>16142</v>
      </c>
      <c r="L139" s="8">
        <v>6676</v>
      </c>
      <c r="M139" s="8">
        <v>7950</v>
      </c>
      <c r="N139" s="9">
        <f t="shared" si="4"/>
        <v>189805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1200</v>
      </c>
      <c r="C140" s="8">
        <v>1735</v>
      </c>
      <c r="D140" s="8">
        <v>2716</v>
      </c>
      <c r="E140" s="8">
        <v>3007</v>
      </c>
      <c r="F140" s="8">
        <v>2431</v>
      </c>
      <c r="G140" s="8">
        <v>2761</v>
      </c>
      <c r="H140" s="8">
        <v>2336</v>
      </c>
      <c r="I140" s="8">
        <v>3558</v>
      </c>
      <c r="J140" s="242">
        <v>1412</v>
      </c>
      <c r="K140" s="8">
        <v>1111</v>
      </c>
      <c r="L140" s="8">
        <v>991</v>
      </c>
      <c r="M140" s="8">
        <v>492</v>
      </c>
      <c r="N140" s="9">
        <f t="shared" si="4"/>
        <v>23750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39245</v>
      </c>
      <c r="C141" s="8">
        <v>75010</v>
      </c>
      <c r="D141" s="8">
        <v>61704</v>
      </c>
      <c r="E141" s="8">
        <v>76527</v>
      </c>
      <c r="F141" s="8">
        <v>102607</v>
      </c>
      <c r="G141" s="8">
        <v>38943</v>
      </c>
      <c r="H141" s="8">
        <v>10920</v>
      </c>
      <c r="I141" s="8">
        <v>9528</v>
      </c>
      <c r="J141" s="242">
        <v>19019</v>
      </c>
      <c r="K141" s="8">
        <v>21324</v>
      </c>
      <c r="L141" s="8">
        <v>38592</v>
      </c>
      <c r="M141" s="8">
        <v>42884</v>
      </c>
      <c r="N141" s="9">
        <f t="shared" si="4"/>
        <v>536303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2320</v>
      </c>
      <c r="C142" s="8">
        <v>4706</v>
      </c>
      <c r="D142" s="8">
        <v>5312</v>
      </c>
      <c r="E142" s="8">
        <v>1812</v>
      </c>
      <c r="F142" s="8">
        <v>2475</v>
      </c>
      <c r="G142" s="8">
        <v>2544</v>
      </c>
      <c r="H142" s="8">
        <v>3364</v>
      </c>
      <c r="I142" s="8">
        <v>4510</v>
      </c>
      <c r="J142" s="242">
        <v>2369</v>
      </c>
      <c r="K142" s="8">
        <v>6564</v>
      </c>
      <c r="L142" s="8">
        <v>3220</v>
      </c>
      <c r="M142" s="8">
        <v>2654</v>
      </c>
      <c r="N142" s="9">
        <f t="shared" si="4"/>
        <v>41850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2804</v>
      </c>
      <c r="C143" s="8">
        <v>5294</v>
      </c>
      <c r="D143" s="8">
        <v>3995</v>
      </c>
      <c r="E143" s="8">
        <v>2872</v>
      </c>
      <c r="F143" s="8">
        <v>548</v>
      </c>
      <c r="G143" s="8">
        <v>19</v>
      </c>
      <c r="H143" s="8">
        <v>0</v>
      </c>
      <c r="I143" s="8">
        <v>26</v>
      </c>
      <c r="J143" s="242">
        <v>553</v>
      </c>
      <c r="K143" s="8">
        <v>2232</v>
      </c>
      <c r="L143" s="8">
        <v>510</v>
      </c>
      <c r="M143" s="8">
        <v>1786</v>
      </c>
      <c r="N143" s="9">
        <f t="shared" si="4"/>
        <v>20639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1842678</v>
      </c>
      <c r="C144" s="8">
        <v>1656375</v>
      </c>
      <c r="D144" s="8">
        <v>1732070</v>
      </c>
      <c r="E144" s="8">
        <v>1751527</v>
      </c>
      <c r="F144" s="8">
        <v>1652881</v>
      </c>
      <c r="G144" s="8">
        <v>1749681</v>
      </c>
      <c r="H144" s="8">
        <v>1651320</v>
      </c>
      <c r="I144" s="8">
        <v>2061238</v>
      </c>
      <c r="J144" s="242">
        <v>1791044</v>
      </c>
      <c r="K144" s="8">
        <v>2088188</v>
      </c>
      <c r="L144" s="8">
        <v>1663394</v>
      </c>
      <c r="M144" s="8">
        <v>1519316</v>
      </c>
      <c r="N144" s="9">
        <f t="shared" si="4"/>
        <v>21159712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135689</v>
      </c>
      <c r="C145" s="249">
        <v>149654</v>
      </c>
      <c r="D145" s="249">
        <v>135114</v>
      </c>
      <c r="E145" s="249">
        <v>185237</v>
      </c>
      <c r="F145" s="249">
        <v>170302</v>
      </c>
      <c r="G145" s="249">
        <v>175213</v>
      </c>
      <c r="H145" s="249">
        <v>181121</v>
      </c>
      <c r="I145" s="249">
        <v>196171</v>
      </c>
      <c r="J145" s="250">
        <v>199437</v>
      </c>
      <c r="K145" s="249">
        <v>165083</v>
      </c>
      <c r="L145" s="249">
        <v>108231</v>
      </c>
      <c r="M145" s="249">
        <v>84357</v>
      </c>
      <c r="N145" s="39">
        <f t="shared" si="4"/>
        <v>1885609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85A2F-71B6-4516-965B-EAF4C0154D10}">
  <dimension ref="A1:AK1298"/>
  <sheetViews>
    <sheetView zoomScale="50" zoomScaleNormal="50" workbookViewId="0">
      <selection activeCell="G20" sqref="G20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62" t="s">
        <v>133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65" t="s">
        <v>271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66" t="s">
        <v>162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545512</v>
      </c>
      <c r="C13" s="5">
        <v>425133</v>
      </c>
      <c r="D13" s="5">
        <v>132568</v>
      </c>
      <c r="E13" s="5">
        <v>42142</v>
      </c>
      <c r="F13" s="5">
        <v>89977</v>
      </c>
      <c r="G13" s="5">
        <v>505466</v>
      </c>
      <c r="H13" s="5">
        <v>513942</v>
      </c>
      <c r="I13" s="5">
        <v>160124</v>
      </c>
      <c r="J13" s="258">
        <v>36972</v>
      </c>
      <c r="K13" s="5">
        <v>17495</v>
      </c>
      <c r="L13" s="5">
        <v>18856</v>
      </c>
      <c r="M13" s="5">
        <v>358123</v>
      </c>
      <c r="N13" s="259">
        <f>SUM(B13:M13)</f>
        <v>2846310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17341</v>
      </c>
      <c r="C14" s="5">
        <v>22010</v>
      </c>
      <c r="D14" s="5">
        <v>19072</v>
      </c>
      <c r="E14" s="5">
        <v>42699</v>
      </c>
      <c r="F14" s="5">
        <v>48302</v>
      </c>
      <c r="G14" s="5">
        <v>39109</v>
      </c>
      <c r="H14" s="5">
        <v>29093</v>
      </c>
      <c r="I14" s="5">
        <v>28099</v>
      </c>
      <c r="J14" s="258">
        <v>26581</v>
      </c>
      <c r="K14" s="5">
        <v>17610</v>
      </c>
      <c r="L14" s="5">
        <v>29484</v>
      </c>
      <c r="M14" s="5">
        <v>15508</v>
      </c>
      <c r="N14" s="6">
        <f>SUM(B14:M14)</f>
        <v>334908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0</v>
      </c>
      <c r="C15" s="5">
        <v>0</v>
      </c>
      <c r="D15" s="5">
        <v>260</v>
      </c>
      <c r="E15" s="5">
        <v>2260</v>
      </c>
      <c r="F15" s="5">
        <v>50</v>
      </c>
      <c r="G15" s="5">
        <v>40</v>
      </c>
      <c r="H15" s="5">
        <v>0</v>
      </c>
      <c r="I15" s="5">
        <v>0</v>
      </c>
      <c r="J15" s="258">
        <v>3305</v>
      </c>
      <c r="K15" s="5">
        <v>4235</v>
      </c>
      <c r="L15" s="5">
        <v>1000</v>
      </c>
      <c r="M15" s="5">
        <v>40</v>
      </c>
      <c r="N15" s="6">
        <f t="shared" ref="N15:N46" si="0">SUM(B15:M15)</f>
        <v>11190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190</v>
      </c>
      <c r="C16" s="5">
        <v>50</v>
      </c>
      <c r="D16" s="5">
        <v>45</v>
      </c>
      <c r="E16" s="5">
        <v>80</v>
      </c>
      <c r="F16" s="5">
        <v>37</v>
      </c>
      <c r="G16" s="5">
        <v>92</v>
      </c>
      <c r="H16" s="5">
        <v>369</v>
      </c>
      <c r="I16" s="5">
        <v>102</v>
      </c>
      <c r="J16" s="258">
        <v>152</v>
      </c>
      <c r="K16" s="5">
        <v>50</v>
      </c>
      <c r="L16" s="5">
        <v>161</v>
      </c>
      <c r="M16" s="5">
        <v>290</v>
      </c>
      <c r="N16" s="6">
        <f t="shared" si="0"/>
        <v>1618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1790</v>
      </c>
      <c r="C17" s="5">
        <v>3661</v>
      </c>
      <c r="D17" s="5">
        <v>583</v>
      </c>
      <c r="E17" s="5">
        <v>4415</v>
      </c>
      <c r="F17" s="5">
        <v>6427</v>
      </c>
      <c r="G17" s="5">
        <v>3027</v>
      </c>
      <c r="H17" s="5">
        <v>914</v>
      </c>
      <c r="I17" s="5">
        <v>3843</v>
      </c>
      <c r="J17" s="258">
        <v>4208</v>
      </c>
      <c r="K17" s="5">
        <v>985</v>
      </c>
      <c r="L17" s="5">
        <v>404</v>
      </c>
      <c r="M17" s="5">
        <v>1288</v>
      </c>
      <c r="N17" s="6">
        <f t="shared" si="0"/>
        <v>31545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27569</v>
      </c>
      <c r="C18" s="5">
        <v>21713</v>
      </c>
      <c r="D18" s="5">
        <v>2056</v>
      </c>
      <c r="E18" s="5">
        <v>25912</v>
      </c>
      <c r="F18" s="5">
        <v>27840</v>
      </c>
      <c r="G18" s="5">
        <v>8030</v>
      </c>
      <c r="H18" s="5">
        <v>1532</v>
      </c>
      <c r="I18" s="5">
        <v>6471</v>
      </c>
      <c r="J18" s="258">
        <v>20887</v>
      </c>
      <c r="K18" s="5">
        <v>5006</v>
      </c>
      <c r="L18" s="5">
        <v>70942</v>
      </c>
      <c r="M18" s="5">
        <v>148333</v>
      </c>
      <c r="N18" s="6">
        <f t="shared" si="0"/>
        <v>366291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13686</v>
      </c>
      <c r="C19" s="5">
        <v>3999</v>
      </c>
      <c r="D19" s="5">
        <v>2528</v>
      </c>
      <c r="E19" s="5">
        <v>20363</v>
      </c>
      <c r="F19" s="5">
        <v>23978</v>
      </c>
      <c r="G19" s="5">
        <v>9252</v>
      </c>
      <c r="H19" s="5">
        <v>2031</v>
      </c>
      <c r="I19" s="5">
        <v>1826</v>
      </c>
      <c r="J19" s="258">
        <v>24198</v>
      </c>
      <c r="K19" s="5">
        <v>8000</v>
      </c>
      <c r="L19" s="5">
        <v>14201</v>
      </c>
      <c r="M19" s="5">
        <v>22634</v>
      </c>
      <c r="N19" s="6">
        <f t="shared" si="0"/>
        <v>146696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306</v>
      </c>
      <c r="C20" s="5">
        <v>354</v>
      </c>
      <c r="D20" s="5">
        <v>126</v>
      </c>
      <c r="E20" s="5">
        <v>707</v>
      </c>
      <c r="F20" s="5">
        <v>913</v>
      </c>
      <c r="G20" s="5">
        <v>390</v>
      </c>
      <c r="H20" s="5">
        <v>40</v>
      </c>
      <c r="I20" s="5">
        <v>218</v>
      </c>
      <c r="J20" s="258">
        <v>571</v>
      </c>
      <c r="K20" s="5">
        <v>516</v>
      </c>
      <c r="L20" s="5">
        <v>265</v>
      </c>
      <c r="M20" s="5">
        <v>281</v>
      </c>
      <c r="N20" s="6">
        <f t="shared" si="0"/>
        <v>4687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7250</v>
      </c>
      <c r="C21" s="5">
        <v>5746</v>
      </c>
      <c r="D21" s="5">
        <v>7215</v>
      </c>
      <c r="E21" s="5">
        <v>45350</v>
      </c>
      <c r="F21" s="5">
        <v>66122</v>
      </c>
      <c r="G21" s="5">
        <v>31942</v>
      </c>
      <c r="H21" s="5">
        <v>19604</v>
      </c>
      <c r="I21" s="5">
        <v>10166</v>
      </c>
      <c r="J21" s="258">
        <v>13233</v>
      </c>
      <c r="K21" s="5">
        <v>4271</v>
      </c>
      <c r="L21" s="5">
        <v>4558</v>
      </c>
      <c r="M21" s="5">
        <v>5421</v>
      </c>
      <c r="N21" s="6">
        <f t="shared" si="0"/>
        <v>220878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8461</v>
      </c>
      <c r="C22" s="5">
        <v>9490</v>
      </c>
      <c r="D22" s="5">
        <v>7030</v>
      </c>
      <c r="E22" s="5">
        <v>9389</v>
      </c>
      <c r="F22" s="5">
        <v>11953</v>
      </c>
      <c r="G22" s="5">
        <v>11881</v>
      </c>
      <c r="H22" s="5">
        <v>9282</v>
      </c>
      <c r="I22" s="5">
        <v>6782</v>
      </c>
      <c r="J22" s="258">
        <v>8449</v>
      </c>
      <c r="K22" s="5">
        <v>8806</v>
      </c>
      <c r="L22" s="5">
        <v>10204</v>
      </c>
      <c r="M22" s="5">
        <v>8200</v>
      </c>
      <c r="N22" s="6">
        <f t="shared" si="0"/>
        <v>109927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6435</v>
      </c>
      <c r="C23" s="5">
        <v>11458</v>
      </c>
      <c r="D23" s="5">
        <v>8486</v>
      </c>
      <c r="E23" s="5">
        <v>5245</v>
      </c>
      <c r="F23" s="5">
        <v>5335</v>
      </c>
      <c r="G23" s="5">
        <v>7262</v>
      </c>
      <c r="H23" s="5">
        <v>3810</v>
      </c>
      <c r="I23" s="5">
        <v>3060</v>
      </c>
      <c r="J23" s="258">
        <v>9702</v>
      </c>
      <c r="K23" s="5">
        <v>5006</v>
      </c>
      <c r="L23" s="5">
        <v>1432</v>
      </c>
      <c r="M23" s="5">
        <v>2563</v>
      </c>
      <c r="N23" s="6">
        <f t="shared" si="0"/>
        <v>69794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2413</v>
      </c>
      <c r="C24" s="5">
        <v>2422</v>
      </c>
      <c r="D24" s="5">
        <v>1425</v>
      </c>
      <c r="E24" s="5">
        <v>1567</v>
      </c>
      <c r="F24" s="5">
        <v>1161</v>
      </c>
      <c r="G24" s="5">
        <v>3214</v>
      </c>
      <c r="H24" s="5">
        <v>1764</v>
      </c>
      <c r="I24" s="5">
        <v>2763</v>
      </c>
      <c r="J24" s="258">
        <v>3480</v>
      </c>
      <c r="K24" s="5">
        <v>3115</v>
      </c>
      <c r="L24" s="5">
        <v>2549</v>
      </c>
      <c r="M24" s="5">
        <v>2600</v>
      </c>
      <c r="N24" s="6">
        <f t="shared" si="0"/>
        <v>28473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3105</v>
      </c>
      <c r="C25" s="5">
        <v>5852</v>
      </c>
      <c r="D25" s="5">
        <v>10418</v>
      </c>
      <c r="E25" s="5">
        <v>4693</v>
      </c>
      <c r="F25" s="5">
        <v>6389</v>
      </c>
      <c r="G25" s="5">
        <v>5935</v>
      </c>
      <c r="H25" s="5">
        <v>6516</v>
      </c>
      <c r="I25" s="5">
        <v>4251</v>
      </c>
      <c r="J25" s="258">
        <v>9791</v>
      </c>
      <c r="K25" s="5">
        <v>5231</v>
      </c>
      <c r="L25" s="5">
        <v>3248</v>
      </c>
      <c r="M25" s="5">
        <v>3174</v>
      </c>
      <c r="N25" s="6">
        <f t="shared" si="0"/>
        <v>68603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15653</v>
      </c>
      <c r="C26" s="5">
        <v>24348</v>
      </c>
      <c r="D26" s="5">
        <v>17642</v>
      </c>
      <c r="E26" s="5">
        <v>22570</v>
      </c>
      <c r="F26" s="5">
        <v>35000</v>
      </c>
      <c r="G26" s="5">
        <v>34829</v>
      </c>
      <c r="H26" s="5">
        <v>29199</v>
      </c>
      <c r="I26" s="5">
        <v>21900</v>
      </c>
      <c r="J26" s="258">
        <v>30359</v>
      </c>
      <c r="K26" s="5">
        <v>24511</v>
      </c>
      <c r="L26" s="5">
        <v>27218</v>
      </c>
      <c r="M26" s="5">
        <v>22156</v>
      </c>
      <c r="N26" s="6">
        <f t="shared" si="0"/>
        <v>305385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4681</v>
      </c>
      <c r="C27" s="5">
        <v>5069</v>
      </c>
      <c r="D27" s="5">
        <v>3316</v>
      </c>
      <c r="E27" s="5">
        <v>3148</v>
      </c>
      <c r="F27" s="5">
        <v>2047</v>
      </c>
      <c r="G27" s="5">
        <v>1764</v>
      </c>
      <c r="H27" s="5">
        <v>1133</v>
      </c>
      <c r="I27" s="5">
        <v>1780</v>
      </c>
      <c r="J27" s="258">
        <v>2055</v>
      </c>
      <c r="K27" s="5">
        <v>4699</v>
      </c>
      <c r="L27" s="5">
        <v>5051</v>
      </c>
      <c r="M27" s="5">
        <v>4082</v>
      </c>
      <c r="N27" s="6">
        <f t="shared" si="0"/>
        <v>38825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2524</v>
      </c>
      <c r="C28" s="5">
        <v>1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258">
        <v>0</v>
      </c>
      <c r="K28" s="5">
        <v>0</v>
      </c>
      <c r="L28" s="5">
        <v>675</v>
      </c>
      <c r="M28" s="5">
        <v>0</v>
      </c>
      <c r="N28" s="6">
        <f t="shared" si="0"/>
        <v>3200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4860</v>
      </c>
      <c r="C29" s="5">
        <v>6759</v>
      </c>
      <c r="D29" s="5">
        <v>4576</v>
      </c>
      <c r="E29" s="5">
        <v>6106</v>
      </c>
      <c r="F29" s="5">
        <v>12386</v>
      </c>
      <c r="G29" s="5">
        <v>12488</v>
      </c>
      <c r="H29" s="5">
        <v>5884</v>
      </c>
      <c r="I29" s="5">
        <v>4534</v>
      </c>
      <c r="J29" s="258">
        <v>2968</v>
      </c>
      <c r="K29" s="5">
        <v>6712</v>
      </c>
      <c r="L29" s="5">
        <v>10172</v>
      </c>
      <c r="M29" s="5">
        <v>6054</v>
      </c>
      <c r="N29" s="6">
        <f t="shared" si="0"/>
        <v>83499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2027</v>
      </c>
      <c r="C30" s="5">
        <v>2284</v>
      </c>
      <c r="D30" s="5">
        <v>1362</v>
      </c>
      <c r="E30" s="5">
        <v>1224</v>
      </c>
      <c r="F30" s="5">
        <v>1403</v>
      </c>
      <c r="G30" s="5">
        <v>958</v>
      </c>
      <c r="H30" s="5">
        <v>854</v>
      </c>
      <c r="I30" s="5">
        <v>592</v>
      </c>
      <c r="J30" s="258">
        <v>435</v>
      </c>
      <c r="K30" s="5">
        <v>1434</v>
      </c>
      <c r="L30" s="5">
        <v>2604</v>
      </c>
      <c r="M30" s="5">
        <v>2313</v>
      </c>
      <c r="N30" s="6">
        <f t="shared" si="0"/>
        <v>17490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16562</v>
      </c>
      <c r="C31" s="5">
        <v>2981</v>
      </c>
      <c r="D31" s="5">
        <v>1770</v>
      </c>
      <c r="E31" s="5">
        <v>10431</v>
      </c>
      <c r="F31" s="5">
        <v>1405</v>
      </c>
      <c r="G31" s="5">
        <v>2658</v>
      </c>
      <c r="H31" s="5">
        <v>636</v>
      </c>
      <c r="I31" s="5">
        <v>2671</v>
      </c>
      <c r="J31" s="258">
        <v>473</v>
      </c>
      <c r="K31" s="5">
        <v>2066</v>
      </c>
      <c r="L31" s="5">
        <v>5104</v>
      </c>
      <c r="M31" s="5">
        <v>12401</v>
      </c>
      <c r="N31" s="6">
        <f t="shared" si="0"/>
        <v>59158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907</v>
      </c>
      <c r="C32" s="5">
        <v>1026</v>
      </c>
      <c r="D32" s="5">
        <v>660</v>
      </c>
      <c r="E32" s="5">
        <v>858</v>
      </c>
      <c r="F32" s="5">
        <v>995</v>
      </c>
      <c r="G32" s="5">
        <v>727</v>
      </c>
      <c r="H32" s="5">
        <v>624</v>
      </c>
      <c r="I32" s="5">
        <v>556</v>
      </c>
      <c r="J32" s="258">
        <v>401</v>
      </c>
      <c r="K32" s="5">
        <v>630</v>
      </c>
      <c r="L32" s="5">
        <v>1088</v>
      </c>
      <c r="M32" s="5">
        <v>687</v>
      </c>
      <c r="N32" s="6">
        <f t="shared" si="0"/>
        <v>9159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627</v>
      </c>
      <c r="C33" s="5">
        <v>713</v>
      </c>
      <c r="D33" s="5">
        <v>614</v>
      </c>
      <c r="E33" s="5">
        <v>604</v>
      </c>
      <c r="F33" s="5">
        <v>639</v>
      </c>
      <c r="G33" s="5">
        <v>922</v>
      </c>
      <c r="H33" s="5">
        <v>572</v>
      </c>
      <c r="I33" s="5">
        <v>568</v>
      </c>
      <c r="J33" s="258">
        <v>1361</v>
      </c>
      <c r="K33" s="5">
        <v>1425</v>
      </c>
      <c r="L33" s="5">
        <v>1130</v>
      </c>
      <c r="M33" s="5">
        <v>622</v>
      </c>
      <c r="N33" s="6">
        <f t="shared" si="0"/>
        <v>9797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1989</v>
      </c>
      <c r="C34" s="5">
        <v>113</v>
      </c>
      <c r="D34" s="5">
        <v>543</v>
      </c>
      <c r="E34" s="5">
        <v>56</v>
      </c>
      <c r="F34" s="5">
        <v>65</v>
      </c>
      <c r="G34" s="5">
        <v>12345</v>
      </c>
      <c r="H34" s="5">
        <v>548</v>
      </c>
      <c r="I34" s="5">
        <v>48</v>
      </c>
      <c r="J34" s="258">
        <v>592</v>
      </c>
      <c r="K34" s="5">
        <v>2422</v>
      </c>
      <c r="L34" s="5">
        <v>46</v>
      </c>
      <c r="M34" s="5">
        <v>220</v>
      </c>
      <c r="N34" s="6">
        <f t="shared" si="0"/>
        <v>18987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973</v>
      </c>
      <c r="C35" s="5">
        <v>832</v>
      </c>
      <c r="D35" s="5">
        <v>607</v>
      </c>
      <c r="E35" s="5">
        <v>930</v>
      </c>
      <c r="F35" s="5">
        <v>592</v>
      </c>
      <c r="G35" s="5">
        <v>806</v>
      </c>
      <c r="H35" s="5">
        <v>597</v>
      </c>
      <c r="I35" s="5">
        <v>839</v>
      </c>
      <c r="J35" s="258">
        <v>866</v>
      </c>
      <c r="K35" s="5">
        <v>685</v>
      </c>
      <c r="L35" s="5">
        <v>863</v>
      </c>
      <c r="M35" s="5">
        <v>964</v>
      </c>
      <c r="N35" s="6">
        <f t="shared" si="0"/>
        <v>9554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743</v>
      </c>
      <c r="C37" s="5">
        <v>981</v>
      </c>
      <c r="D37" s="5">
        <v>956</v>
      </c>
      <c r="E37" s="5">
        <v>697</v>
      </c>
      <c r="F37" s="5">
        <v>681</v>
      </c>
      <c r="G37" s="5">
        <v>977</v>
      </c>
      <c r="H37" s="5">
        <v>677</v>
      </c>
      <c r="I37" s="5">
        <v>1110</v>
      </c>
      <c r="J37" s="258">
        <v>1407</v>
      </c>
      <c r="K37" s="5">
        <v>2057</v>
      </c>
      <c r="L37" s="5">
        <v>1300</v>
      </c>
      <c r="M37" s="5">
        <v>906</v>
      </c>
      <c r="N37" s="6">
        <f t="shared" si="0"/>
        <v>12492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1918</v>
      </c>
      <c r="C38" s="5">
        <v>944</v>
      </c>
      <c r="D38" s="5">
        <v>1230</v>
      </c>
      <c r="E38" s="5">
        <v>1561</v>
      </c>
      <c r="F38" s="5">
        <v>720</v>
      </c>
      <c r="G38" s="5">
        <v>650</v>
      </c>
      <c r="H38" s="5">
        <v>1485</v>
      </c>
      <c r="I38" s="5">
        <v>1520</v>
      </c>
      <c r="J38" s="258">
        <v>821</v>
      </c>
      <c r="K38" s="5">
        <v>1517</v>
      </c>
      <c r="L38" s="5">
        <v>2695</v>
      </c>
      <c r="M38" s="5">
        <v>258</v>
      </c>
      <c r="N38" s="6">
        <f t="shared" si="0"/>
        <v>15319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685</v>
      </c>
      <c r="C39" s="5">
        <v>456</v>
      </c>
      <c r="D39" s="5">
        <v>705</v>
      </c>
      <c r="E39" s="5">
        <v>586</v>
      </c>
      <c r="F39" s="5">
        <v>552</v>
      </c>
      <c r="G39" s="5">
        <v>1113</v>
      </c>
      <c r="H39" s="5">
        <v>1002</v>
      </c>
      <c r="I39" s="5">
        <v>564</v>
      </c>
      <c r="J39" s="258">
        <v>797</v>
      </c>
      <c r="K39" s="5">
        <v>979</v>
      </c>
      <c r="L39" s="5">
        <v>922</v>
      </c>
      <c r="M39" s="5">
        <v>455</v>
      </c>
      <c r="N39" s="6">
        <f t="shared" si="0"/>
        <v>8816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1370</v>
      </c>
      <c r="C40" s="5">
        <v>1181</v>
      </c>
      <c r="D40" s="5">
        <v>1081</v>
      </c>
      <c r="E40" s="5">
        <v>1281</v>
      </c>
      <c r="F40" s="5">
        <v>1231</v>
      </c>
      <c r="G40" s="5">
        <v>1831</v>
      </c>
      <c r="H40" s="5">
        <v>1758</v>
      </c>
      <c r="I40" s="5">
        <v>1505</v>
      </c>
      <c r="J40" s="258">
        <v>1271</v>
      </c>
      <c r="K40" s="5">
        <v>1728</v>
      </c>
      <c r="L40" s="5">
        <v>1317</v>
      </c>
      <c r="M40" s="5">
        <v>2198</v>
      </c>
      <c r="N40" s="6">
        <f t="shared" si="0"/>
        <v>17752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1436</v>
      </c>
      <c r="C41" s="5">
        <v>2036</v>
      </c>
      <c r="D41" s="5">
        <v>1903</v>
      </c>
      <c r="E41" s="5">
        <v>2196</v>
      </c>
      <c r="F41" s="5">
        <v>1166</v>
      </c>
      <c r="G41" s="5">
        <v>1412</v>
      </c>
      <c r="H41" s="5">
        <v>949</v>
      </c>
      <c r="I41" s="5">
        <v>898</v>
      </c>
      <c r="J41" s="258">
        <v>1057</v>
      </c>
      <c r="K41" s="5">
        <v>825</v>
      </c>
      <c r="L41" s="5">
        <v>1072</v>
      </c>
      <c r="M41" s="5">
        <v>974</v>
      </c>
      <c r="N41" s="6">
        <f t="shared" si="0"/>
        <v>15924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705</v>
      </c>
      <c r="C42" s="5">
        <v>530</v>
      </c>
      <c r="D42" s="5">
        <v>423</v>
      </c>
      <c r="E42" s="5">
        <v>35</v>
      </c>
      <c r="F42" s="5">
        <v>435</v>
      </c>
      <c r="G42" s="5">
        <v>792</v>
      </c>
      <c r="H42" s="5">
        <v>340</v>
      </c>
      <c r="I42" s="5">
        <v>260</v>
      </c>
      <c r="J42" s="258">
        <v>602</v>
      </c>
      <c r="K42" s="5">
        <v>745</v>
      </c>
      <c r="L42" s="5">
        <v>286</v>
      </c>
      <c r="M42" s="5">
        <v>527</v>
      </c>
      <c r="N42" s="6">
        <f t="shared" si="0"/>
        <v>5680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952</v>
      </c>
      <c r="C43" s="5">
        <v>1867</v>
      </c>
      <c r="D43" s="5">
        <v>1498</v>
      </c>
      <c r="E43" s="5">
        <v>2122</v>
      </c>
      <c r="F43" s="5">
        <v>1628</v>
      </c>
      <c r="G43" s="5">
        <v>1422</v>
      </c>
      <c r="H43" s="5">
        <v>976</v>
      </c>
      <c r="I43" s="5">
        <v>1174</v>
      </c>
      <c r="J43" s="258">
        <v>2875</v>
      </c>
      <c r="K43" s="5">
        <v>2323</v>
      </c>
      <c r="L43" s="5">
        <v>2154</v>
      </c>
      <c r="M43" s="5">
        <v>1683</v>
      </c>
      <c r="N43" s="6">
        <f t="shared" si="0"/>
        <v>20674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5</v>
      </c>
      <c r="C44" s="5">
        <v>0</v>
      </c>
      <c r="D44" s="5">
        <v>0</v>
      </c>
      <c r="E44" s="5">
        <v>400</v>
      </c>
      <c r="F44" s="5">
        <v>0</v>
      </c>
      <c r="G44" s="5">
        <v>0</v>
      </c>
      <c r="H44" s="5">
        <v>320</v>
      </c>
      <c r="I44" s="5">
        <v>123</v>
      </c>
      <c r="J44" s="258">
        <v>0</v>
      </c>
      <c r="K44" s="5">
        <v>0</v>
      </c>
      <c r="L44" s="5">
        <v>0</v>
      </c>
      <c r="M44" s="5">
        <v>0</v>
      </c>
      <c r="N44" s="6">
        <f t="shared" si="0"/>
        <v>848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4506</v>
      </c>
      <c r="C45" s="5">
        <v>20540</v>
      </c>
      <c r="D45" s="5">
        <v>4008</v>
      </c>
      <c r="E45" s="5">
        <v>5181</v>
      </c>
      <c r="F45" s="5">
        <v>5498</v>
      </c>
      <c r="G45" s="5">
        <v>6167</v>
      </c>
      <c r="H45" s="5">
        <v>4523</v>
      </c>
      <c r="I45" s="5">
        <v>5596</v>
      </c>
      <c r="J45" s="258">
        <v>5823</v>
      </c>
      <c r="K45" s="5">
        <v>6477</v>
      </c>
      <c r="L45" s="5">
        <v>6507</v>
      </c>
      <c r="M45" s="5">
        <v>4566</v>
      </c>
      <c r="N45" s="6">
        <f t="shared" si="0"/>
        <v>79392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20309</v>
      </c>
      <c r="C46" s="5">
        <v>26939</v>
      </c>
      <c r="D46" s="5">
        <v>21694</v>
      </c>
      <c r="E46" s="5">
        <v>31122</v>
      </c>
      <c r="F46" s="5">
        <v>18364</v>
      </c>
      <c r="G46" s="5">
        <v>22397</v>
      </c>
      <c r="H46" s="5">
        <v>19839</v>
      </c>
      <c r="I46" s="5">
        <v>19633</v>
      </c>
      <c r="J46" s="38">
        <v>18610</v>
      </c>
      <c r="K46" s="5">
        <v>17564</v>
      </c>
      <c r="L46" s="5">
        <v>24267</v>
      </c>
      <c r="M46" s="5">
        <v>16361</v>
      </c>
      <c r="N46" s="6">
        <f t="shared" si="0"/>
        <v>257099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717490</v>
      </c>
      <c r="C47" s="253">
        <f t="shared" ref="C47:M47" si="1">SUM(C13:C46)</f>
        <v>611488</v>
      </c>
      <c r="D47" s="253">
        <f t="shared" si="1"/>
        <v>256400</v>
      </c>
      <c r="E47" s="253">
        <f t="shared" si="1"/>
        <v>295930</v>
      </c>
      <c r="F47" s="253">
        <f t="shared" si="1"/>
        <v>373291</v>
      </c>
      <c r="G47" s="253">
        <f t="shared" si="1"/>
        <v>729898</v>
      </c>
      <c r="H47" s="253">
        <f t="shared" si="1"/>
        <v>660813</v>
      </c>
      <c r="I47" s="253">
        <f t="shared" si="1"/>
        <v>293576</v>
      </c>
      <c r="J47" s="254">
        <f t="shared" si="1"/>
        <v>234302</v>
      </c>
      <c r="K47" s="253">
        <f t="shared" si="1"/>
        <v>159125</v>
      </c>
      <c r="L47" s="253">
        <f t="shared" si="1"/>
        <v>251775</v>
      </c>
      <c r="M47" s="253">
        <f t="shared" si="1"/>
        <v>645882</v>
      </c>
      <c r="N47" s="255">
        <f>SUM(N13:N46)</f>
        <v>5229970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62" t="s">
        <v>133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63" t="s">
        <v>272</v>
      </c>
      <c r="B57" s="463"/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64" t="s">
        <v>99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47655</v>
      </c>
      <c r="C62" s="8">
        <v>16988</v>
      </c>
      <c r="D62" s="8">
        <v>5770</v>
      </c>
      <c r="E62" s="8">
        <v>193612</v>
      </c>
      <c r="F62" s="8">
        <v>438526</v>
      </c>
      <c r="G62" s="8">
        <v>324591</v>
      </c>
      <c r="H62" s="8">
        <v>204471</v>
      </c>
      <c r="I62" s="8">
        <v>84496</v>
      </c>
      <c r="J62" s="242">
        <v>153957</v>
      </c>
      <c r="K62" s="8">
        <v>532684</v>
      </c>
      <c r="L62" s="8">
        <v>478083</v>
      </c>
      <c r="M62" s="8">
        <v>83640</v>
      </c>
      <c r="N62" s="243">
        <f t="shared" ref="N62:N95" si="2">SUM(B62:M62)</f>
        <v>2564473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31802</v>
      </c>
      <c r="C63" s="8">
        <v>17597</v>
      </c>
      <c r="D63" s="8">
        <v>15880</v>
      </c>
      <c r="E63" s="8">
        <v>21177</v>
      </c>
      <c r="F63" s="8">
        <v>16685</v>
      </c>
      <c r="G63" s="8">
        <v>15505</v>
      </c>
      <c r="H63" s="8">
        <v>20816</v>
      </c>
      <c r="I63" s="8">
        <v>42049</v>
      </c>
      <c r="J63" s="242">
        <v>40595</v>
      </c>
      <c r="K63" s="8">
        <v>34978</v>
      </c>
      <c r="L63" s="8">
        <v>21750</v>
      </c>
      <c r="M63" s="8">
        <v>22467</v>
      </c>
      <c r="N63" s="9">
        <f t="shared" si="2"/>
        <v>301301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90</v>
      </c>
      <c r="C64" s="8">
        <v>820</v>
      </c>
      <c r="D64" s="8">
        <v>2680</v>
      </c>
      <c r="E64" s="8">
        <v>0</v>
      </c>
      <c r="F64" s="8">
        <v>440</v>
      </c>
      <c r="G64" s="8">
        <v>0</v>
      </c>
      <c r="H64" s="8">
        <v>25</v>
      </c>
      <c r="I64" s="8">
        <v>67</v>
      </c>
      <c r="J64" s="242">
        <v>90</v>
      </c>
      <c r="K64" s="8">
        <v>0</v>
      </c>
      <c r="L64" s="8">
        <v>0</v>
      </c>
      <c r="M64" s="8">
        <v>0</v>
      </c>
      <c r="N64" s="9">
        <f t="shared" si="2"/>
        <v>4212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133686</v>
      </c>
      <c r="C65" s="8">
        <v>134024</v>
      </c>
      <c r="D65" s="8">
        <v>134198</v>
      </c>
      <c r="E65" s="8">
        <v>134246</v>
      </c>
      <c r="F65" s="8">
        <v>134312</v>
      </c>
      <c r="G65" s="8">
        <v>133529</v>
      </c>
      <c r="H65" s="8">
        <v>134075</v>
      </c>
      <c r="I65" s="8">
        <v>133807</v>
      </c>
      <c r="J65" s="242">
        <v>133747</v>
      </c>
      <c r="K65" s="8">
        <v>134116</v>
      </c>
      <c r="L65" s="8">
        <v>133664</v>
      </c>
      <c r="M65" s="8">
        <v>134392</v>
      </c>
      <c r="N65" s="9">
        <f t="shared" si="2"/>
        <v>1607796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2375</v>
      </c>
      <c r="C66" s="8">
        <v>145</v>
      </c>
      <c r="D66" s="8">
        <v>597</v>
      </c>
      <c r="E66" s="8">
        <v>1537</v>
      </c>
      <c r="F66" s="8">
        <v>2155</v>
      </c>
      <c r="G66" s="8">
        <v>1143</v>
      </c>
      <c r="H66" s="8">
        <v>4599</v>
      </c>
      <c r="I66" s="8">
        <v>8176</v>
      </c>
      <c r="J66" s="242">
        <v>1711</v>
      </c>
      <c r="K66" s="8">
        <v>1836</v>
      </c>
      <c r="L66" s="8">
        <v>4400</v>
      </c>
      <c r="M66" s="8">
        <v>2632</v>
      </c>
      <c r="N66" s="9">
        <f t="shared" si="2"/>
        <v>31306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8770</v>
      </c>
      <c r="C67" s="8">
        <v>133498</v>
      </c>
      <c r="D67" s="8">
        <v>55644</v>
      </c>
      <c r="E67" s="8">
        <v>15742</v>
      </c>
      <c r="F67" s="8">
        <v>13984</v>
      </c>
      <c r="G67" s="8">
        <v>4000</v>
      </c>
      <c r="H67" s="8">
        <v>26075</v>
      </c>
      <c r="I67" s="8">
        <v>22348</v>
      </c>
      <c r="J67" s="242">
        <v>3093</v>
      </c>
      <c r="K67" s="8">
        <v>3545</v>
      </c>
      <c r="L67" s="8">
        <v>10776</v>
      </c>
      <c r="M67" s="8">
        <v>17592</v>
      </c>
      <c r="N67" s="9">
        <f t="shared" si="2"/>
        <v>315067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34858</v>
      </c>
      <c r="C68" s="8">
        <v>12610</v>
      </c>
      <c r="D68" s="8">
        <v>18513</v>
      </c>
      <c r="E68" s="8">
        <v>6700</v>
      </c>
      <c r="F68" s="8">
        <v>2440</v>
      </c>
      <c r="G68" s="8">
        <v>4594</v>
      </c>
      <c r="H68" s="8">
        <v>19436</v>
      </c>
      <c r="I68" s="8">
        <v>24894</v>
      </c>
      <c r="J68" s="242">
        <v>4091</v>
      </c>
      <c r="K68" s="8">
        <v>1341</v>
      </c>
      <c r="L68" s="8">
        <v>10299</v>
      </c>
      <c r="M68" s="8">
        <v>19649</v>
      </c>
      <c r="N68" s="9">
        <f t="shared" si="2"/>
        <v>159425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280</v>
      </c>
      <c r="C69" s="8">
        <v>681</v>
      </c>
      <c r="D69" s="8">
        <v>266</v>
      </c>
      <c r="E69" s="8">
        <v>395</v>
      </c>
      <c r="F69" s="8">
        <v>111</v>
      </c>
      <c r="G69" s="8">
        <v>180</v>
      </c>
      <c r="H69" s="8">
        <v>212</v>
      </c>
      <c r="I69" s="8">
        <v>844</v>
      </c>
      <c r="J69" s="242">
        <v>188</v>
      </c>
      <c r="K69" s="8">
        <v>95</v>
      </c>
      <c r="L69" s="8">
        <v>123</v>
      </c>
      <c r="M69" s="8">
        <v>246</v>
      </c>
      <c r="N69" s="9">
        <f t="shared" si="2"/>
        <v>3621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82201</v>
      </c>
      <c r="C70" s="8">
        <v>80885</v>
      </c>
      <c r="D70" s="8">
        <v>51377</v>
      </c>
      <c r="E70" s="8">
        <v>25404</v>
      </c>
      <c r="F70" s="8">
        <v>13368</v>
      </c>
      <c r="G70" s="8">
        <v>9883</v>
      </c>
      <c r="H70" s="8">
        <v>9215</v>
      </c>
      <c r="I70" s="8">
        <v>9709</v>
      </c>
      <c r="J70" s="242">
        <v>9717</v>
      </c>
      <c r="K70" s="8">
        <v>9265</v>
      </c>
      <c r="L70" s="8">
        <v>13606</v>
      </c>
      <c r="M70" s="8">
        <v>39264</v>
      </c>
      <c r="N70" s="9">
        <f t="shared" si="2"/>
        <v>353894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3507</v>
      </c>
      <c r="C71" s="8">
        <v>4016</v>
      </c>
      <c r="D71" s="8">
        <v>6627</v>
      </c>
      <c r="E71" s="8">
        <v>8413</v>
      </c>
      <c r="F71" s="8">
        <v>6905</v>
      </c>
      <c r="G71" s="8">
        <v>7541</v>
      </c>
      <c r="H71" s="8">
        <v>6022</v>
      </c>
      <c r="I71" s="8">
        <v>7918</v>
      </c>
      <c r="J71" s="242">
        <v>7672</v>
      </c>
      <c r="K71" s="8">
        <v>9197</v>
      </c>
      <c r="L71" s="8">
        <v>8999</v>
      </c>
      <c r="M71" s="8">
        <v>8838</v>
      </c>
      <c r="N71" s="9">
        <f t="shared" si="2"/>
        <v>85655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6343</v>
      </c>
      <c r="C72" s="8">
        <v>9040</v>
      </c>
      <c r="D72" s="8">
        <v>11955</v>
      </c>
      <c r="E72" s="8">
        <v>6511</v>
      </c>
      <c r="F72" s="8">
        <v>4947</v>
      </c>
      <c r="G72" s="8">
        <v>2605</v>
      </c>
      <c r="H72" s="8">
        <v>3565</v>
      </c>
      <c r="I72" s="8">
        <v>1959</v>
      </c>
      <c r="J72" s="242">
        <v>1861</v>
      </c>
      <c r="K72" s="8">
        <v>7189</v>
      </c>
      <c r="L72" s="8">
        <v>3633</v>
      </c>
      <c r="M72" s="8">
        <v>6623</v>
      </c>
      <c r="N72" s="9">
        <f t="shared" si="2"/>
        <v>66231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1600</v>
      </c>
      <c r="C73" s="8">
        <v>3442</v>
      </c>
      <c r="D73" s="8">
        <v>2159</v>
      </c>
      <c r="E73" s="8">
        <v>2269</v>
      </c>
      <c r="F73" s="8">
        <v>3709</v>
      </c>
      <c r="G73" s="8">
        <v>1658</v>
      </c>
      <c r="H73" s="8">
        <v>1655</v>
      </c>
      <c r="I73" s="8">
        <v>1243</v>
      </c>
      <c r="J73" s="242">
        <v>2641</v>
      </c>
      <c r="K73" s="8">
        <v>3581</v>
      </c>
      <c r="L73" s="8">
        <v>1658</v>
      </c>
      <c r="M73" s="8">
        <v>795</v>
      </c>
      <c r="N73" s="9">
        <f t="shared" si="2"/>
        <v>26410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6490</v>
      </c>
      <c r="C74" s="8">
        <v>6681</v>
      </c>
      <c r="D74" s="8">
        <v>6642</v>
      </c>
      <c r="E74" s="8">
        <v>7310</v>
      </c>
      <c r="F74" s="8">
        <v>5173</v>
      </c>
      <c r="G74" s="8">
        <v>3634</v>
      </c>
      <c r="H74" s="8">
        <v>3675</v>
      </c>
      <c r="I74" s="8">
        <v>4807</v>
      </c>
      <c r="J74" s="242">
        <v>3465</v>
      </c>
      <c r="K74" s="8">
        <v>3643</v>
      </c>
      <c r="L74" s="8">
        <v>3685</v>
      </c>
      <c r="M74" s="8">
        <v>7283</v>
      </c>
      <c r="N74" s="9">
        <f t="shared" si="2"/>
        <v>62488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18988</v>
      </c>
      <c r="C75" s="8">
        <v>23574</v>
      </c>
      <c r="D75" s="8">
        <v>23441</v>
      </c>
      <c r="E75" s="8">
        <v>19157</v>
      </c>
      <c r="F75" s="8">
        <v>15882</v>
      </c>
      <c r="G75" s="8">
        <v>13118</v>
      </c>
      <c r="H75" s="8">
        <v>14471</v>
      </c>
      <c r="I75" s="8">
        <v>18121</v>
      </c>
      <c r="J75" s="242">
        <v>16620</v>
      </c>
      <c r="K75" s="8">
        <v>21546</v>
      </c>
      <c r="L75" s="8">
        <v>18754</v>
      </c>
      <c r="M75" s="8">
        <v>21242</v>
      </c>
      <c r="N75" s="9">
        <f t="shared" si="2"/>
        <v>224914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9295</v>
      </c>
      <c r="C76" s="8">
        <v>11634</v>
      </c>
      <c r="D76" s="8">
        <v>12601</v>
      </c>
      <c r="E76" s="8">
        <v>14324</v>
      </c>
      <c r="F76" s="8">
        <v>12300</v>
      </c>
      <c r="G76" s="8">
        <v>13468</v>
      </c>
      <c r="H76" s="8">
        <v>9971</v>
      </c>
      <c r="I76" s="8">
        <v>8984</v>
      </c>
      <c r="J76" s="242">
        <v>6821</v>
      </c>
      <c r="K76" s="8">
        <v>6673</v>
      </c>
      <c r="L76" s="8">
        <v>6154</v>
      </c>
      <c r="M76" s="8">
        <v>8107</v>
      </c>
      <c r="N76" s="9">
        <f t="shared" si="2"/>
        <v>120332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0</v>
      </c>
      <c r="C77" s="8">
        <v>0</v>
      </c>
      <c r="D77" s="8">
        <v>0</v>
      </c>
      <c r="E77" s="8">
        <v>1177</v>
      </c>
      <c r="F77" s="8">
        <v>4762</v>
      </c>
      <c r="G77" s="8">
        <v>340</v>
      </c>
      <c r="H77" s="8">
        <v>416</v>
      </c>
      <c r="I77" s="8">
        <v>0</v>
      </c>
      <c r="J77" s="242">
        <v>0</v>
      </c>
      <c r="K77" s="8">
        <v>0</v>
      </c>
      <c r="L77" s="8">
        <v>0</v>
      </c>
      <c r="M77" s="8">
        <v>0</v>
      </c>
      <c r="N77" s="9">
        <f t="shared" si="2"/>
        <v>6695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13264</v>
      </c>
      <c r="C78" s="8">
        <v>16599</v>
      </c>
      <c r="D78" s="8">
        <v>18103</v>
      </c>
      <c r="E78" s="8">
        <v>13802</v>
      </c>
      <c r="F78" s="8">
        <v>12349</v>
      </c>
      <c r="G78" s="8">
        <v>11116</v>
      </c>
      <c r="H78" s="8">
        <v>11948</v>
      </c>
      <c r="I78" s="8">
        <v>10476</v>
      </c>
      <c r="J78" s="242">
        <v>9389</v>
      </c>
      <c r="K78" s="8">
        <v>10207</v>
      </c>
      <c r="L78" s="8">
        <v>10987</v>
      </c>
      <c r="M78" s="8">
        <v>14622</v>
      </c>
      <c r="N78" s="9">
        <f t="shared" si="2"/>
        <v>152862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4667</v>
      </c>
      <c r="C79" s="8">
        <v>4778</v>
      </c>
      <c r="D79" s="8">
        <v>6810</v>
      </c>
      <c r="E79" s="8">
        <v>7767</v>
      </c>
      <c r="F79" s="8">
        <v>7939</v>
      </c>
      <c r="G79" s="8">
        <v>7494</v>
      </c>
      <c r="H79" s="8">
        <v>6080</v>
      </c>
      <c r="I79" s="8">
        <v>6618</v>
      </c>
      <c r="J79" s="242">
        <v>4558</v>
      </c>
      <c r="K79" s="8">
        <v>5063</v>
      </c>
      <c r="L79" s="8">
        <v>4696</v>
      </c>
      <c r="M79" s="8">
        <v>5466</v>
      </c>
      <c r="N79" s="9">
        <f t="shared" si="2"/>
        <v>71936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3546</v>
      </c>
      <c r="C80" s="8">
        <v>2583</v>
      </c>
      <c r="D80" s="8">
        <v>2117</v>
      </c>
      <c r="E80" s="8">
        <v>10785</v>
      </c>
      <c r="F80" s="8">
        <v>7271</v>
      </c>
      <c r="G80" s="8">
        <v>1946</v>
      </c>
      <c r="H80" s="8">
        <v>4023</v>
      </c>
      <c r="I80" s="8">
        <v>10425</v>
      </c>
      <c r="J80" s="242">
        <v>3573</v>
      </c>
      <c r="K80" s="8">
        <v>2535</v>
      </c>
      <c r="L80" s="8">
        <v>326</v>
      </c>
      <c r="M80" s="8">
        <v>513</v>
      </c>
      <c r="N80" s="9">
        <f t="shared" si="2"/>
        <v>49643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1170</v>
      </c>
      <c r="C81" s="8">
        <v>1096</v>
      </c>
      <c r="D81" s="8">
        <v>1340</v>
      </c>
      <c r="E81" s="8">
        <v>1234</v>
      </c>
      <c r="F81" s="8">
        <v>1561</v>
      </c>
      <c r="G81" s="8">
        <v>1279</v>
      </c>
      <c r="H81" s="8">
        <v>988</v>
      </c>
      <c r="I81" s="8">
        <v>1193</v>
      </c>
      <c r="J81" s="242">
        <v>683</v>
      </c>
      <c r="K81" s="8">
        <v>589</v>
      </c>
      <c r="L81" s="8">
        <v>823</v>
      </c>
      <c r="M81" s="8">
        <v>647</v>
      </c>
      <c r="N81" s="9">
        <f t="shared" si="2"/>
        <v>12603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917</v>
      </c>
      <c r="C82" s="8">
        <v>943</v>
      </c>
      <c r="D82" s="8">
        <v>577</v>
      </c>
      <c r="E82" s="8">
        <v>619</v>
      </c>
      <c r="F82" s="8">
        <v>787</v>
      </c>
      <c r="G82" s="8">
        <v>453</v>
      </c>
      <c r="H82" s="8">
        <v>641</v>
      </c>
      <c r="I82" s="8">
        <v>455</v>
      </c>
      <c r="J82" s="242">
        <v>875</v>
      </c>
      <c r="K82" s="8">
        <v>872</v>
      </c>
      <c r="L82" s="8">
        <v>516</v>
      </c>
      <c r="M82" s="8">
        <v>473</v>
      </c>
      <c r="N82" s="9">
        <f t="shared" si="2"/>
        <v>8128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10253</v>
      </c>
      <c r="C83" s="8">
        <v>13110</v>
      </c>
      <c r="D83" s="8">
        <v>11849</v>
      </c>
      <c r="E83" s="8">
        <v>10354</v>
      </c>
      <c r="F83" s="8">
        <v>10271</v>
      </c>
      <c r="G83" s="8">
        <v>471</v>
      </c>
      <c r="H83" s="8">
        <v>11602</v>
      </c>
      <c r="I83" s="8">
        <v>12300</v>
      </c>
      <c r="J83" s="242">
        <v>9517</v>
      </c>
      <c r="K83" s="8">
        <v>9879</v>
      </c>
      <c r="L83" s="8">
        <v>10873</v>
      </c>
      <c r="M83" s="8">
        <v>10595</v>
      </c>
      <c r="N83" s="9">
        <f t="shared" si="2"/>
        <v>121074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964</v>
      </c>
      <c r="C84" s="8">
        <v>906</v>
      </c>
      <c r="D84" s="8">
        <v>1418</v>
      </c>
      <c r="E84" s="8">
        <v>1267</v>
      </c>
      <c r="F84" s="8">
        <v>1698</v>
      </c>
      <c r="G84" s="8">
        <v>1343</v>
      </c>
      <c r="H84" s="8">
        <v>1286</v>
      </c>
      <c r="I84" s="8">
        <v>1265</v>
      </c>
      <c r="J84" s="242">
        <v>1192</v>
      </c>
      <c r="K84" s="8">
        <v>1047</v>
      </c>
      <c r="L84" s="8">
        <v>1305</v>
      </c>
      <c r="M84" s="8">
        <v>1525</v>
      </c>
      <c r="N84" s="9">
        <f t="shared" si="2"/>
        <v>15216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0</v>
      </c>
      <c r="C85" s="8">
        <v>40300</v>
      </c>
      <c r="D85" s="8">
        <v>32000</v>
      </c>
      <c r="E85" s="8">
        <v>30700</v>
      </c>
      <c r="F85" s="8">
        <v>18000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121000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1162</v>
      </c>
      <c r="C86" s="8">
        <v>1913</v>
      </c>
      <c r="D86" s="8">
        <v>1136</v>
      </c>
      <c r="E86" s="8">
        <v>1264</v>
      </c>
      <c r="F86" s="8">
        <v>1011</v>
      </c>
      <c r="G86" s="8">
        <v>9590</v>
      </c>
      <c r="H86" s="8">
        <v>848</v>
      </c>
      <c r="I86" s="8">
        <v>401</v>
      </c>
      <c r="J86" s="242">
        <v>1094</v>
      </c>
      <c r="K86" s="8">
        <v>853</v>
      </c>
      <c r="L86" s="8">
        <v>885</v>
      </c>
      <c r="M86" s="8">
        <v>470</v>
      </c>
      <c r="N86" s="9">
        <f t="shared" si="2"/>
        <v>20627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17161</v>
      </c>
      <c r="C87" s="8">
        <v>5684</v>
      </c>
      <c r="D87" s="8">
        <v>2295</v>
      </c>
      <c r="E87" s="8">
        <v>50</v>
      </c>
      <c r="F87" s="8">
        <v>212</v>
      </c>
      <c r="G87" s="8">
        <v>358</v>
      </c>
      <c r="H87" s="8">
        <v>13034</v>
      </c>
      <c r="I87" s="8">
        <v>41200</v>
      </c>
      <c r="J87" s="242">
        <v>54874</v>
      </c>
      <c r="K87" s="8">
        <v>65403</v>
      </c>
      <c r="L87" s="8">
        <v>39444</v>
      </c>
      <c r="M87" s="8">
        <v>38448</v>
      </c>
      <c r="N87" s="9">
        <f t="shared" si="2"/>
        <v>278163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5928</v>
      </c>
      <c r="C88" s="8">
        <v>7195</v>
      </c>
      <c r="D88" s="8">
        <v>6144</v>
      </c>
      <c r="E88" s="8">
        <v>7536</v>
      </c>
      <c r="F88" s="8">
        <v>5833</v>
      </c>
      <c r="G88" s="8">
        <v>7307</v>
      </c>
      <c r="H88" s="8">
        <v>6781</v>
      </c>
      <c r="I88" s="8">
        <v>6212</v>
      </c>
      <c r="J88" s="242">
        <v>6216</v>
      </c>
      <c r="K88" s="8">
        <v>6216</v>
      </c>
      <c r="L88" s="8">
        <v>6649</v>
      </c>
      <c r="M88" s="8">
        <v>5604</v>
      </c>
      <c r="N88" s="9">
        <f t="shared" si="2"/>
        <v>77621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6900</v>
      </c>
      <c r="C89" s="8">
        <v>6246</v>
      </c>
      <c r="D89" s="8">
        <v>6931</v>
      </c>
      <c r="E89" s="8">
        <v>7223</v>
      </c>
      <c r="F89" s="8">
        <v>6484</v>
      </c>
      <c r="G89" s="8">
        <v>6458</v>
      </c>
      <c r="H89" s="8">
        <v>6457</v>
      </c>
      <c r="I89" s="8">
        <v>6287</v>
      </c>
      <c r="J89" s="242">
        <v>7492</v>
      </c>
      <c r="K89" s="8">
        <v>7210</v>
      </c>
      <c r="L89" s="8">
        <v>7314</v>
      </c>
      <c r="M89" s="8">
        <v>7917</v>
      </c>
      <c r="N89" s="9">
        <f t="shared" si="2"/>
        <v>82919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1453</v>
      </c>
      <c r="C90" s="8">
        <v>1017</v>
      </c>
      <c r="D90" s="8">
        <v>1242</v>
      </c>
      <c r="E90" s="8">
        <v>1781</v>
      </c>
      <c r="F90" s="8">
        <v>1769</v>
      </c>
      <c r="G90" s="8">
        <v>1554</v>
      </c>
      <c r="H90" s="8">
        <v>1861</v>
      </c>
      <c r="I90" s="8">
        <v>1326</v>
      </c>
      <c r="J90" s="242">
        <v>543</v>
      </c>
      <c r="K90" s="8">
        <v>759</v>
      </c>
      <c r="L90" s="8">
        <v>1274</v>
      </c>
      <c r="M90" s="8">
        <v>468</v>
      </c>
      <c r="N90" s="9">
        <f t="shared" si="2"/>
        <v>15047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31797</v>
      </c>
      <c r="C91" s="8">
        <v>35157</v>
      </c>
      <c r="D91" s="8">
        <v>46690</v>
      </c>
      <c r="E91" s="8">
        <v>26832</v>
      </c>
      <c r="F91" s="8">
        <v>23520</v>
      </c>
      <c r="G91" s="8">
        <v>14595</v>
      </c>
      <c r="H91" s="8">
        <v>19791</v>
      </c>
      <c r="I91" s="8">
        <v>16190</v>
      </c>
      <c r="J91" s="242">
        <v>14162</v>
      </c>
      <c r="K91" s="8">
        <v>22278</v>
      </c>
      <c r="L91" s="8">
        <v>36965</v>
      </c>
      <c r="M91" s="8">
        <v>35741</v>
      </c>
      <c r="N91" s="9">
        <f t="shared" si="2"/>
        <v>323718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12039</v>
      </c>
      <c r="C92" s="8">
        <v>12375</v>
      </c>
      <c r="D92" s="8">
        <v>12670</v>
      </c>
      <c r="E92" s="8">
        <v>12547</v>
      </c>
      <c r="F92" s="8">
        <v>12928</v>
      </c>
      <c r="G92" s="8">
        <v>12079</v>
      </c>
      <c r="H92" s="8">
        <v>13355</v>
      </c>
      <c r="I92" s="8">
        <v>14806</v>
      </c>
      <c r="J92" s="242">
        <v>14363</v>
      </c>
      <c r="K92" s="8">
        <v>14360</v>
      </c>
      <c r="L92" s="8">
        <v>15056</v>
      </c>
      <c r="M92" s="8">
        <v>14285</v>
      </c>
      <c r="N92" s="9">
        <f t="shared" si="2"/>
        <v>160863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3816</v>
      </c>
      <c r="C93" s="8">
        <v>5027</v>
      </c>
      <c r="D93" s="8">
        <v>3004</v>
      </c>
      <c r="E93" s="8">
        <v>1574</v>
      </c>
      <c r="F93" s="8">
        <v>655</v>
      </c>
      <c r="G93" s="8">
        <v>459</v>
      </c>
      <c r="H93" s="8">
        <v>300</v>
      </c>
      <c r="I93" s="8">
        <v>276</v>
      </c>
      <c r="J93" s="242">
        <v>414</v>
      </c>
      <c r="K93" s="8">
        <v>1238</v>
      </c>
      <c r="L93" s="8">
        <v>2650</v>
      </c>
      <c r="M93" s="8">
        <v>5542</v>
      </c>
      <c r="N93" s="9">
        <f t="shared" si="2"/>
        <v>24955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301502</v>
      </c>
      <c r="C94" s="8">
        <v>256704</v>
      </c>
      <c r="D94" s="8">
        <v>298677</v>
      </c>
      <c r="E94" s="8">
        <v>287000</v>
      </c>
      <c r="F94" s="8">
        <v>292588</v>
      </c>
      <c r="G94" s="8">
        <v>287072</v>
      </c>
      <c r="H94" s="8">
        <v>280000</v>
      </c>
      <c r="I94" s="8">
        <v>271041</v>
      </c>
      <c r="J94" s="242">
        <v>280690</v>
      </c>
      <c r="K94" s="8">
        <v>393212</v>
      </c>
      <c r="L94" s="8">
        <v>277991</v>
      </c>
      <c r="M94" s="8">
        <v>286033</v>
      </c>
      <c r="N94" s="9">
        <f t="shared" si="2"/>
        <v>3512510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585186</v>
      </c>
      <c r="C95" s="8">
        <v>584582</v>
      </c>
      <c r="D95" s="8">
        <v>578370</v>
      </c>
      <c r="E95" s="8">
        <v>587151</v>
      </c>
      <c r="F95" s="8">
        <v>589591</v>
      </c>
      <c r="G95" s="8">
        <v>600819</v>
      </c>
      <c r="H95" s="8">
        <v>563312</v>
      </c>
      <c r="I95" s="8">
        <v>600864</v>
      </c>
      <c r="J95" s="249">
        <v>622240</v>
      </c>
      <c r="K95" s="8">
        <v>491621</v>
      </c>
      <c r="L95" s="8">
        <v>624064</v>
      </c>
      <c r="M95" s="8">
        <v>643771</v>
      </c>
      <c r="N95" s="9">
        <f t="shared" si="2"/>
        <v>7071571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1389665</v>
      </c>
      <c r="C96" s="253">
        <f t="shared" si="3"/>
        <v>1451850</v>
      </c>
      <c r="D96" s="253">
        <f t="shared" si="3"/>
        <v>1379723</v>
      </c>
      <c r="E96" s="253">
        <f t="shared" si="3"/>
        <v>1467460</v>
      </c>
      <c r="F96" s="253">
        <f t="shared" si="3"/>
        <v>1670166</v>
      </c>
      <c r="G96" s="253">
        <f t="shared" si="3"/>
        <v>1500182</v>
      </c>
      <c r="H96" s="253">
        <f t="shared" si="3"/>
        <v>1401006</v>
      </c>
      <c r="I96" s="253">
        <f t="shared" si="3"/>
        <v>1370757</v>
      </c>
      <c r="J96" s="254">
        <f t="shared" si="3"/>
        <v>1418144</v>
      </c>
      <c r="K96" s="253">
        <f t="shared" si="3"/>
        <v>1803031</v>
      </c>
      <c r="L96" s="253">
        <f t="shared" si="3"/>
        <v>1757402</v>
      </c>
      <c r="M96" s="253">
        <f t="shared" si="3"/>
        <v>1444890</v>
      </c>
      <c r="N96" s="255">
        <f>SUM(N62:N95)</f>
        <v>18054276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62" t="s">
        <v>133</v>
      </c>
      <c r="B105" s="462"/>
      <c r="C105" s="462"/>
      <c r="D105" s="462"/>
      <c r="E105" s="462"/>
      <c r="F105" s="462"/>
      <c r="G105" s="462"/>
      <c r="H105" s="462"/>
      <c r="I105" s="462"/>
      <c r="J105" s="462"/>
      <c r="K105" s="462"/>
      <c r="L105" s="462"/>
      <c r="M105" s="462"/>
      <c r="N105" s="462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63" t="s">
        <v>273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64" t="s">
        <v>211</v>
      </c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145489</v>
      </c>
      <c r="C112" s="241">
        <v>44861</v>
      </c>
      <c r="D112" s="241">
        <v>28134</v>
      </c>
      <c r="E112" s="241">
        <v>1054130</v>
      </c>
      <c r="F112" s="241">
        <v>2169959</v>
      </c>
      <c r="G112" s="241">
        <v>1747622</v>
      </c>
      <c r="H112" s="241">
        <v>1159887</v>
      </c>
      <c r="I112" s="241">
        <v>362797</v>
      </c>
      <c r="J112" s="242">
        <v>550703</v>
      </c>
      <c r="K112" s="241">
        <v>1990772</v>
      </c>
      <c r="L112" s="241">
        <v>1594435</v>
      </c>
      <c r="M112" s="241">
        <v>307201</v>
      </c>
      <c r="N112" s="243">
        <f t="shared" ref="N112:N145" si="4">SUM(B112:M112)</f>
        <v>11155990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42577</v>
      </c>
      <c r="C113" s="8">
        <v>29949</v>
      </c>
      <c r="D113" s="8">
        <v>37608</v>
      </c>
      <c r="E113" s="8">
        <v>43706</v>
      </c>
      <c r="F113" s="8">
        <v>32648</v>
      </c>
      <c r="G113" s="8">
        <v>29055</v>
      </c>
      <c r="H113" s="8">
        <v>62877</v>
      </c>
      <c r="I113" s="8">
        <v>80507</v>
      </c>
      <c r="J113" s="242">
        <v>76546</v>
      </c>
      <c r="K113" s="8">
        <v>88930</v>
      </c>
      <c r="L113" s="8">
        <v>44997</v>
      </c>
      <c r="M113" s="8">
        <v>37670</v>
      </c>
      <c r="N113" s="9">
        <f t="shared" si="4"/>
        <v>607070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234</v>
      </c>
      <c r="C114" s="8">
        <v>4118</v>
      </c>
      <c r="D114" s="8">
        <v>6044</v>
      </c>
      <c r="E114" s="8">
        <v>0</v>
      </c>
      <c r="F114" s="8">
        <v>1760</v>
      </c>
      <c r="G114" s="8">
        <v>0</v>
      </c>
      <c r="H114" s="8">
        <v>125</v>
      </c>
      <c r="I114" s="8">
        <v>59</v>
      </c>
      <c r="J114" s="242">
        <v>360</v>
      </c>
      <c r="K114" s="8">
        <v>0</v>
      </c>
      <c r="L114" s="8">
        <v>0</v>
      </c>
      <c r="M114" s="8">
        <v>0</v>
      </c>
      <c r="N114" s="9">
        <f t="shared" si="4"/>
        <v>12700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11262</v>
      </c>
      <c r="C115" s="8">
        <v>11233</v>
      </c>
      <c r="D115" s="8">
        <v>11715</v>
      </c>
      <c r="E115" s="8">
        <v>11915</v>
      </c>
      <c r="F115" s="8">
        <v>11734</v>
      </c>
      <c r="G115" s="8">
        <v>11787</v>
      </c>
      <c r="H115" s="8">
        <v>11784</v>
      </c>
      <c r="I115" s="8">
        <v>11465</v>
      </c>
      <c r="J115" s="242">
        <v>11373</v>
      </c>
      <c r="K115" s="8">
        <v>11305</v>
      </c>
      <c r="L115" s="8">
        <v>11369</v>
      </c>
      <c r="M115" s="8">
        <v>12095</v>
      </c>
      <c r="N115" s="9">
        <f t="shared" si="4"/>
        <v>139037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3631</v>
      </c>
      <c r="C116" s="8">
        <v>246</v>
      </c>
      <c r="D116" s="8">
        <v>935</v>
      </c>
      <c r="E116" s="8">
        <v>3002</v>
      </c>
      <c r="F116" s="8">
        <v>4195</v>
      </c>
      <c r="G116" s="8">
        <v>1667</v>
      </c>
      <c r="H116" s="8">
        <v>8755</v>
      </c>
      <c r="I116" s="8">
        <v>13324</v>
      </c>
      <c r="J116" s="242">
        <v>2699</v>
      </c>
      <c r="K116" s="8">
        <v>3705</v>
      </c>
      <c r="L116" s="8">
        <v>7757</v>
      </c>
      <c r="M116" s="8">
        <v>4180</v>
      </c>
      <c r="N116" s="9">
        <f t="shared" si="4"/>
        <v>54096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6892</v>
      </c>
      <c r="C117" s="8">
        <v>175051</v>
      </c>
      <c r="D117" s="8">
        <v>60382</v>
      </c>
      <c r="E117" s="8">
        <v>17172</v>
      </c>
      <c r="F117" s="8">
        <v>16976</v>
      </c>
      <c r="G117" s="8">
        <v>4311</v>
      </c>
      <c r="H117" s="8">
        <v>17648</v>
      </c>
      <c r="I117" s="8">
        <v>14428</v>
      </c>
      <c r="J117" s="242">
        <v>2885</v>
      </c>
      <c r="K117" s="8">
        <v>13687</v>
      </c>
      <c r="L117" s="8">
        <v>11607</v>
      </c>
      <c r="M117" s="8">
        <v>15010</v>
      </c>
      <c r="N117" s="9">
        <f t="shared" si="4"/>
        <v>356049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5700</v>
      </c>
      <c r="C118" s="8">
        <v>11904</v>
      </c>
      <c r="D118" s="8">
        <v>13732</v>
      </c>
      <c r="E118" s="8">
        <v>7014</v>
      </c>
      <c r="F118" s="8">
        <v>3811</v>
      </c>
      <c r="G118" s="8">
        <v>3918</v>
      </c>
      <c r="H118" s="8">
        <v>13457</v>
      </c>
      <c r="I118" s="8">
        <v>17123</v>
      </c>
      <c r="J118" s="242">
        <v>4262</v>
      </c>
      <c r="K118" s="8">
        <v>1023</v>
      </c>
      <c r="L118" s="8">
        <v>8358</v>
      </c>
      <c r="M118" s="8">
        <v>18345</v>
      </c>
      <c r="N118" s="9">
        <f t="shared" si="4"/>
        <v>108647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272</v>
      </c>
      <c r="C119" s="8">
        <v>621</v>
      </c>
      <c r="D119" s="8">
        <v>358</v>
      </c>
      <c r="E119" s="8">
        <v>377</v>
      </c>
      <c r="F119" s="8">
        <v>206</v>
      </c>
      <c r="G119" s="8">
        <v>218</v>
      </c>
      <c r="H119" s="8">
        <v>162</v>
      </c>
      <c r="I119" s="8">
        <v>797</v>
      </c>
      <c r="J119" s="242">
        <v>275</v>
      </c>
      <c r="K119" s="8">
        <v>148</v>
      </c>
      <c r="L119" s="8">
        <v>157</v>
      </c>
      <c r="M119" s="8">
        <v>364</v>
      </c>
      <c r="N119" s="9">
        <f t="shared" si="4"/>
        <v>3955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75375</v>
      </c>
      <c r="C120" s="8">
        <v>80401</v>
      </c>
      <c r="D120" s="8">
        <v>53797</v>
      </c>
      <c r="E120" s="8">
        <v>30692</v>
      </c>
      <c r="F120" s="8">
        <v>16891</v>
      </c>
      <c r="G120" s="8">
        <v>15157</v>
      </c>
      <c r="H120" s="8">
        <v>13121</v>
      </c>
      <c r="I120" s="8">
        <v>13925</v>
      </c>
      <c r="J120" s="242">
        <v>14223</v>
      </c>
      <c r="K120" s="8">
        <v>11943</v>
      </c>
      <c r="L120" s="8">
        <v>18464</v>
      </c>
      <c r="M120" s="8">
        <v>52471</v>
      </c>
      <c r="N120" s="9">
        <f t="shared" si="4"/>
        <v>396460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26961</v>
      </c>
      <c r="C121" s="8">
        <v>35581</v>
      </c>
      <c r="D121" s="8">
        <v>57711</v>
      </c>
      <c r="E121" s="8">
        <v>59768</v>
      </c>
      <c r="F121" s="8">
        <v>76423</v>
      </c>
      <c r="G121" s="8">
        <v>81450</v>
      </c>
      <c r="H121" s="8">
        <v>56692</v>
      </c>
      <c r="I121" s="8">
        <v>88589</v>
      </c>
      <c r="J121" s="242">
        <v>81165</v>
      </c>
      <c r="K121" s="8">
        <v>100572</v>
      </c>
      <c r="L121" s="8">
        <v>78093</v>
      </c>
      <c r="M121" s="8">
        <v>100581</v>
      </c>
      <c r="N121" s="9">
        <f t="shared" si="4"/>
        <v>843586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60598</v>
      </c>
      <c r="C122" s="8">
        <v>88296</v>
      </c>
      <c r="D122" s="8">
        <v>115159</v>
      </c>
      <c r="E122" s="8">
        <v>64446</v>
      </c>
      <c r="F122" s="8">
        <v>48128</v>
      </c>
      <c r="G122" s="8">
        <v>25618</v>
      </c>
      <c r="H122" s="8">
        <v>28552</v>
      </c>
      <c r="I122" s="8">
        <v>19098</v>
      </c>
      <c r="J122" s="242">
        <v>17939</v>
      </c>
      <c r="K122" s="8">
        <v>71394</v>
      </c>
      <c r="L122" s="8">
        <v>34245</v>
      </c>
      <c r="M122" s="8">
        <v>64088</v>
      </c>
      <c r="N122" s="9">
        <f t="shared" si="4"/>
        <v>637561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65315</v>
      </c>
      <c r="C123" s="8">
        <v>76995</v>
      </c>
      <c r="D123" s="8">
        <v>50875</v>
      </c>
      <c r="E123" s="8">
        <v>57870</v>
      </c>
      <c r="F123" s="8">
        <v>89261</v>
      </c>
      <c r="G123" s="8">
        <v>49669</v>
      </c>
      <c r="H123" s="8">
        <v>41245</v>
      </c>
      <c r="I123" s="8">
        <v>28280</v>
      </c>
      <c r="J123" s="242">
        <v>100600</v>
      </c>
      <c r="K123" s="8">
        <v>115720</v>
      </c>
      <c r="L123" s="8">
        <v>50363</v>
      </c>
      <c r="M123" s="8">
        <v>26140</v>
      </c>
      <c r="N123" s="9">
        <f t="shared" si="4"/>
        <v>752333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58448</v>
      </c>
      <c r="C124" s="8">
        <v>60628</v>
      </c>
      <c r="D124" s="8">
        <v>59734</v>
      </c>
      <c r="E124" s="8">
        <v>63033</v>
      </c>
      <c r="F124" s="8">
        <v>41885</v>
      </c>
      <c r="G124" s="8">
        <v>38764</v>
      </c>
      <c r="H124" s="8">
        <v>27679</v>
      </c>
      <c r="I124" s="8">
        <v>35821</v>
      </c>
      <c r="J124" s="242">
        <v>27588</v>
      </c>
      <c r="K124" s="8">
        <v>29318</v>
      </c>
      <c r="L124" s="8">
        <v>31443</v>
      </c>
      <c r="M124" s="8">
        <v>62792</v>
      </c>
      <c r="N124" s="9">
        <f t="shared" si="4"/>
        <v>537133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194452</v>
      </c>
      <c r="C125" s="8">
        <v>243053</v>
      </c>
      <c r="D125" s="8">
        <v>235347</v>
      </c>
      <c r="E125" s="8">
        <v>188599</v>
      </c>
      <c r="F125" s="8">
        <v>158884</v>
      </c>
      <c r="G125" s="8">
        <v>147460</v>
      </c>
      <c r="H125" s="8">
        <v>165914</v>
      </c>
      <c r="I125" s="8">
        <v>175292</v>
      </c>
      <c r="J125" s="242">
        <v>174511</v>
      </c>
      <c r="K125" s="8">
        <v>229714</v>
      </c>
      <c r="L125" s="8">
        <v>207452</v>
      </c>
      <c r="M125" s="8">
        <v>222616</v>
      </c>
      <c r="N125" s="9">
        <f t="shared" si="4"/>
        <v>2343294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49295</v>
      </c>
      <c r="C126" s="8">
        <v>82139</v>
      </c>
      <c r="D126" s="8">
        <v>80402</v>
      </c>
      <c r="E126" s="8">
        <v>94710</v>
      </c>
      <c r="F126" s="8">
        <v>74626</v>
      </c>
      <c r="G126" s="8">
        <v>83816</v>
      </c>
      <c r="H126" s="8">
        <v>57349</v>
      </c>
      <c r="I126" s="8">
        <v>54449</v>
      </c>
      <c r="J126" s="242">
        <v>34759</v>
      </c>
      <c r="K126" s="8">
        <v>35686</v>
      </c>
      <c r="L126" s="8">
        <v>30082</v>
      </c>
      <c r="M126" s="8">
        <v>47866</v>
      </c>
      <c r="N126" s="9">
        <f t="shared" si="4"/>
        <v>725179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0</v>
      </c>
      <c r="C127" s="8">
        <v>0</v>
      </c>
      <c r="D127" s="8">
        <v>0</v>
      </c>
      <c r="E127" s="8">
        <v>9414</v>
      </c>
      <c r="F127" s="8">
        <v>40522</v>
      </c>
      <c r="G127" s="8">
        <v>2960</v>
      </c>
      <c r="H127" s="8">
        <v>4160</v>
      </c>
      <c r="I127" s="8">
        <v>0</v>
      </c>
      <c r="J127" s="242">
        <v>0</v>
      </c>
      <c r="K127" s="8">
        <v>0</v>
      </c>
      <c r="L127" s="8">
        <v>0</v>
      </c>
      <c r="M127" s="8">
        <v>0</v>
      </c>
      <c r="N127" s="9">
        <f t="shared" si="4"/>
        <v>57056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68295</v>
      </c>
      <c r="C128" s="8">
        <v>107207</v>
      </c>
      <c r="D128" s="8">
        <v>99361</v>
      </c>
      <c r="E128" s="8">
        <v>79357</v>
      </c>
      <c r="F128" s="8">
        <v>85193</v>
      </c>
      <c r="G128" s="8">
        <v>65275</v>
      </c>
      <c r="H128" s="8">
        <v>66743</v>
      </c>
      <c r="I128" s="8">
        <v>57380</v>
      </c>
      <c r="J128" s="242">
        <v>61120</v>
      </c>
      <c r="K128" s="8">
        <v>61802</v>
      </c>
      <c r="L128" s="8">
        <v>67823</v>
      </c>
      <c r="M128" s="8">
        <v>83695</v>
      </c>
      <c r="N128" s="9">
        <f t="shared" si="4"/>
        <v>903251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35085</v>
      </c>
      <c r="C129" s="8">
        <v>37777</v>
      </c>
      <c r="D129" s="8">
        <v>48481</v>
      </c>
      <c r="E129" s="8">
        <v>55228</v>
      </c>
      <c r="F129" s="8">
        <v>50477</v>
      </c>
      <c r="G129" s="8">
        <v>56614</v>
      </c>
      <c r="H129" s="8">
        <v>53427</v>
      </c>
      <c r="I129" s="8">
        <v>43534</v>
      </c>
      <c r="J129" s="242">
        <v>35098</v>
      </c>
      <c r="K129" s="8">
        <v>36126</v>
      </c>
      <c r="L129" s="8">
        <v>31671</v>
      </c>
      <c r="M129" s="8">
        <v>35611</v>
      </c>
      <c r="N129" s="9">
        <f t="shared" si="4"/>
        <v>519129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87832</v>
      </c>
      <c r="C130" s="8">
        <v>67324</v>
      </c>
      <c r="D130" s="8">
        <v>46860</v>
      </c>
      <c r="E130" s="8">
        <v>238623</v>
      </c>
      <c r="F130" s="8">
        <v>235044</v>
      </c>
      <c r="G130" s="8">
        <v>39414</v>
      </c>
      <c r="H130" s="8">
        <v>42155</v>
      </c>
      <c r="I130" s="8">
        <v>173941</v>
      </c>
      <c r="J130" s="242">
        <v>129835</v>
      </c>
      <c r="K130" s="8">
        <v>52960</v>
      </c>
      <c r="L130" s="8">
        <v>6132</v>
      </c>
      <c r="M130" s="8">
        <v>7836</v>
      </c>
      <c r="N130" s="9">
        <f t="shared" si="4"/>
        <v>1127956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11433</v>
      </c>
      <c r="C131" s="8">
        <v>9115</v>
      </c>
      <c r="D131" s="8">
        <v>12650</v>
      </c>
      <c r="E131" s="8">
        <v>13119</v>
      </c>
      <c r="F131" s="8">
        <v>14946</v>
      </c>
      <c r="G131" s="8">
        <v>11258</v>
      </c>
      <c r="H131" s="8">
        <v>10374</v>
      </c>
      <c r="I131" s="8">
        <v>14821</v>
      </c>
      <c r="J131" s="242">
        <v>7442</v>
      </c>
      <c r="K131" s="8">
        <v>5906</v>
      </c>
      <c r="L131" s="8">
        <v>8687</v>
      </c>
      <c r="M131" s="8">
        <v>7718</v>
      </c>
      <c r="N131" s="9">
        <f t="shared" si="4"/>
        <v>127469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1685</v>
      </c>
      <c r="C132" s="8">
        <v>1702</v>
      </c>
      <c r="D132" s="8">
        <v>1102</v>
      </c>
      <c r="E132" s="8">
        <v>1796</v>
      </c>
      <c r="F132" s="8">
        <v>1548</v>
      </c>
      <c r="G132" s="8">
        <v>906</v>
      </c>
      <c r="H132" s="8">
        <v>1098</v>
      </c>
      <c r="I132" s="8">
        <v>916</v>
      </c>
      <c r="J132" s="242">
        <v>1757</v>
      </c>
      <c r="K132" s="8">
        <v>1746</v>
      </c>
      <c r="L132" s="8">
        <v>995</v>
      </c>
      <c r="M132" s="8">
        <v>844</v>
      </c>
      <c r="N132" s="9">
        <f t="shared" si="4"/>
        <v>16095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32491</v>
      </c>
      <c r="C133" s="8">
        <v>42982</v>
      </c>
      <c r="D133" s="8">
        <v>21235</v>
      </c>
      <c r="E133" s="8">
        <v>17162</v>
      </c>
      <c r="F133" s="8">
        <v>17061</v>
      </c>
      <c r="G133" s="8">
        <v>199</v>
      </c>
      <c r="H133" s="8">
        <v>24914</v>
      </c>
      <c r="I133" s="8">
        <v>16840</v>
      </c>
      <c r="J133" s="242">
        <v>2349</v>
      </c>
      <c r="K133" s="8">
        <v>19962</v>
      </c>
      <c r="L133" s="8">
        <v>21340</v>
      </c>
      <c r="M133" s="8">
        <v>17181</v>
      </c>
      <c r="N133" s="9">
        <f t="shared" si="4"/>
        <v>233716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10702</v>
      </c>
      <c r="C134" s="8">
        <v>7398</v>
      </c>
      <c r="D134" s="8">
        <v>17953</v>
      </c>
      <c r="E134" s="8">
        <v>22905</v>
      </c>
      <c r="F134" s="8">
        <v>42773</v>
      </c>
      <c r="G134" s="8">
        <v>16819</v>
      </c>
      <c r="H134" s="8">
        <v>22203</v>
      </c>
      <c r="I134" s="8">
        <v>19456</v>
      </c>
      <c r="J134" s="242">
        <v>17418</v>
      </c>
      <c r="K134" s="8">
        <v>13100</v>
      </c>
      <c r="L134" s="8">
        <v>21756</v>
      </c>
      <c r="M134" s="8">
        <v>20317</v>
      </c>
      <c r="N134" s="9">
        <f t="shared" si="4"/>
        <v>232800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0</v>
      </c>
      <c r="C135" s="8">
        <v>1800000</v>
      </c>
      <c r="D135" s="8">
        <v>1591000</v>
      </c>
      <c r="E135" s="8">
        <v>1075000</v>
      </c>
      <c r="F135" s="8">
        <v>408000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4874000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42274</v>
      </c>
      <c r="C136" s="8">
        <v>52016</v>
      </c>
      <c r="D136" s="8">
        <v>35706</v>
      </c>
      <c r="E136" s="8">
        <v>30167</v>
      </c>
      <c r="F136" s="8">
        <v>32067</v>
      </c>
      <c r="G136" s="8">
        <v>62774</v>
      </c>
      <c r="H136" s="8">
        <v>30488</v>
      </c>
      <c r="I136" s="8">
        <v>11059</v>
      </c>
      <c r="J136" s="242">
        <v>50643</v>
      </c>
      <c r="K136" s="8">
        <v>50114</v>
      </c>
      <c r="L136" s="8">
        <v>36775</v>
      </c>
      <c r="M136" s="8">
        <v>15465</v>
      </c>
      <c r="N136" s="9">
        <f t="shared" si="4"/>
        <v>449548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5713</v>
      </c>
      <c r="C137" s="8">
        <v>5791</v>
      </c>
      <c r="D137" s="8">
        <v>1099</v>
      </c>
      <c r="E137" s="8">
        <v>5</v>
      </c>
      <c r="F137" s="8">
        <v>53</v>
      </c>
      <c r="G137" s="8">
        <v>254</v>
      </c>
      <c r="H137" s="8">
        <v>14552</v>
      </c>
      <c r="I137" s="8">
        <v>66841</v>
      </c>
      <c r="J137" s="242">
        <v>99390</v>
      </c>
      <c r="K137" s="8">
        <v>110667</v>
      </c>
      <c r="L137" s="8">
        <v>67707</v>
      </c>
      <c r="M137" s="8">
        <v>42700</v>
      </c>
      <c r="N137" s="9">
        <f t="shared" si="4"/>
        <v>414772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5501</v>
      </c>
      <c r="C138" s="8">
        <v>7187</v>
      </c>
      <c r="D138" s="8">
        <v>7569</v>
      </c>
      <c r="E138" s="8">
        <v>11227</v>
      </c>
      <c r="F138" s="8">
        <v>10591</v>
      </c>
      <c r="G138" s="8">
        <v>9633</v>
      </c>
      <c r="H138" s="8">
        <v>6059</v>
      </c>
      <c r="I138" s="8">
        <v>6073</v>
      </c>
      <c r="J138" s="242">
        <v>5897</v>
      </c>
      <c r="K138" s="8">
        <v>6611</v>
      </c>
      <c r="L138" s="8">
        <v>7599</v>
      </c>
      <c r="M138" s="8">
        <v>6334</v>
      </c>
      <c r="N138" s="9">
        <f t="shared" si="4"/>
        <v>90281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6548</v>
      </c>
      <c r="C139" s="8">
        <v>8174</v>
      </c>
      <c r="D139" s="8">
        <v>9682</v>
      </c>
      <c r="E139" s="8">
        <v>10164</v>
      </c>
      <c r="F139" s="8">
        <v>7805</v>
      </c>
      <c r="G139" s="8">
        <v>11400</v>
      </c>
      <c r="H139" s="8">
        <v>10691</v>
      </c>
      <c r="I139" s="8">
        <v>14560</v>
      </c>
      <c r="J139" s="242">
        <v>8707</v>
      </c>
      <c r="K139" s="8">
        <v>8635</v>
      </c>
      <c r="L139" s="8">
        <v>9660</v>
      </c>
      <c r="M139" s="8">
        <v>8193</v>
      </c>
      <c r="N139" s="9">
        <f t="shared" si="4"/>
        <v>114219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2286</v>
      </c>
      <c r="C140" s="8">
        <v>1283</v>
      </c>
      <c r="D140" s="8">
        <v>1990</v>
      </c>
      <c r="E140" s="8">
        <v>2061</v>
      </c>
      <c r="F140" s="8">
        <v>1811</v>
      </c>
      <c r="G140" s="8">
        <v>2361</v>
      </c>
      <c r="H140" s="8">
        <v>1545</v>
      </c>
      <c r="I140" s="8">
        <v>1095</v>
      </c>
      <c r="J140" s="242">
        <v>501</v>
      </c>
      <c r="K140" s="8">
        <v>747</v>
      </c>
      <c r="L140" s="8">
        <v>1707</v>
      </c>
      <c r="M140" s="8">
        <v>432</v>
      </c>
      <c r="N140" s="9">
        <f t="shared" si="4"/>
        <v>17819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39819</v>
      </c>
      <c r="C141" s="8">
        <v>50771</v>
      </c>
      <c r="D141" s="8">
        <v>75355</v>
      </c>
      <c r="E141" s="8">
        <v>47023</v>
      </c>
      <c r="F141" s="8">
        <v>44124</v>
      </c>
      <c r="G141" s="8">
        <v>20910</v>
      </c>
      <c r="H141" s="8">
        <v>9010</v>
      </c>
      <c r="I141" s="8">
        <v>21637</v>
      </c>
      <c r="J141" s="242">
        <v>16743</v>
      </c>
      <c r="K141" s="8">
        <v>30572</v>
      </c>
      <c r="L141" s="8">
        <v>44358</v>
      </c>
      <c r="M141" s="8">
        <v>77099</v>
      </c>
      <c r="N141" s="9">
        <f t="shared" si="4"/>
        <v>477421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2357</v>
      </c>
      <c r="C142" s="8">
        <v>4051</v>
      </c>
      <c r="D142" s="8">
        <v>5731</v>
      </c>
      <c r="E142" s="8">
        <v>3631</v>
      </c>
      <c r="F142" s="8">
        <v>5800</v>
      </c>
      <c r="G142" s="8">
        <v>2857</v>
      </c>
      <c r="H142" s="8">
        <v>3823</v>
      </c>
      <c r="I142" s="8">
        <v>4109</v>
      </c>
      <c r="J142" s="242">
        <v>3214</v>
      </c>
      <c r="K142" s="8">
        <v>3558</v>
      </c>
      <c r="L142" s="8">
        <v>4866</v>
      </c>
      <c r="M142" s="8">
        <v>2619</v>
      </c>
      <c r="N142" s="9">
        <f t="shared" si="4"/>
        <v>46616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1846</v>
      </c>
      <c r="C143" s="8">
        <v>3122</v>
      </c>
      <c r="D143" s="8">
        <v>1109</v>
      </c>
      <c r="E143" s="8">
        <v>437</v>
      </c>
      <c r="F143" s="8">
        <v>103</v>
      </c>
      <c r="G143" s="8">
        <v>494</v>
      </c>
      <c r="H143" s="8">
        <v>60</v>
      </c>
      <c r="I143" s="8">
        <v>89</v>
      </c>
      <c r="J143" s="242">
        <v>186</v>
      </c>
      <c r="K143" s="8">
        <v>502</v>
      </c>
      <c r="L143" s="8">
        <v>1538</v>
      </c>
      <c r="M143" s="8">
        <v>5781</v>
      </c>
      <c r="N143" s="9">
        <f t="shared" si="4"/>
        <v>15267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1689888</v>
      </c>
      <c r="C144" s="8">
        <v>1363153</v>
      </c>
      <c r="D144" s="8">
        <v>1436282</v>
      </c>
      <c r="E144" s="8">
        <v>1435893</v>
      </c>
      <c r="F144" s="8">
        <v>1508833</v>
      </c>
      <c r="G144" s="8">
        <v>1368313</v>
      </c>
      <c r="H144" s="8">
        <v>1590945</v>
      </c>
      <c r="I144" s="8">
        <v>1580253</v>
      </c>
      <c r="J144" s="242">
        <v>1504583</v>
      </c>
      <c r="K144" s="8">
        <v>1555969</v>
      </c>
      <c r="L144" s="8">
        <v>1524535</v>
      </c>
      <c r="M144" s="8">
        <v>1672624</v>
      </c>
      <c r="N144" s="9">
        <f t="shared" si="4"/>
        <v>18231271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92281</v>
      </c>
      <c r="C145" s="249">
        <v>92076</v>
      </c>
      <c r="D145" s="249">
        <v>100492</v>
      </c>
      <c r="E145" s="249">
        <v>99883</v>
      </c>
      <c r="F145" s="249">
        <v>100212</v>
      </c>
      <c r="G145" s="249">
        <v>121850</v>
      </c>
      <c r="H145" s="249">
        <v>112702</v>
      </c>
      <c r="I145" s="249">
        <v>131999</v>
      </c>
      <c r="J145" s="250">
        <v>136417</v>
      </c>
      <c r="K145" s="249">
        <v>132903</v>
      </c>
      <c r="L145" s="249">
        <v>101148</v>
      </c>
      <c r="M145" s="249">
        <v>93233</v>
      </c>
      <c r="N145" s="39">
        <f t="shared" si="4"/>
        <v>1315196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</vt:i4>
      </vt:variant>
    </vt:vector>
  </HeadingPairs>
  <TitlesOfParts>
    <vt:vector size="28" baseType="lpstr">
      <vt:lpstr>Consolidado Nacional 2000</vt:lpstr>
      <vt:lpstr>Consolidado Nacional 2001</vt:lpstr>
      <vt:lpstr>Consolidado Nacional 2002</vt:lpstr>
      <vt:lpstr>Consolidado Nacional 2003</vt:lpstr>
      <vt:lpstr>Consolidado Nacional 2004</vt:lpstr>
      <vt:lpstr>Consolidado Nacional 2005</vt:lpstr>
      <vt:lpstr>Consolidado Nacional 2006</vt:lpstr>
      <vt:lpstr>Consolidado Nacional 2007</vt:lpstr>
      <vt:lpstr>Consolidado Nacional 2008</vt:lpstr>
      <vt:lpstr>Consolidado Nacional 2009</vt:lpstr>
      <vt:lpstr>Cosolidado Nacional 2010</vt:lpstr>
      <vt:lpstr>Consolidado Nacional 2011</vt:lpstr>
      <vt:lpstr>Consolidado Nacional 2012</vt:lpstr>
      <vt:lpstr>Consolidado Nacional 2013</vt:lpstr>
      <vt:lpstr>Consolidado Nacional 2014</vt:lpstr>
      <vt:lpstr>Consolidado Nacional 2015</vt:lpstr>
      <vt:lpstr>Consolidado Nacional 2016</vt:lpstr>
      <vt:lpstr>Consolidado Nacional 2017</vt:lpstr>
      <vt:lpstr>Consolidado Nacional 2018</vt:lpstr>
      <vt:lpstr>Consolidado Nacional 2019</vt:lpstr>
      <vt:lpstr>Consolidado Nac. MILLAR 2020</vt:lpstr>
      <vt:lpstr>Consolidado Nacional 2021</vt:lpstr>
      <vt:lpstr>Cosolidado Nacional 2022</vt:lpstr>
      <vt:lpstr>'Consolidado Nacional 2015'!Área_de_impresión</vt:lpstr>
      <vt:lpstr>'Consolidado Nacional 2016'!Área_de_impresión</vt:lpstr>
      <vt:lpstr>'Consolidado Nacional 2017'!Área_de_impresión</vt:lpstr>
      <vt:lpstr>'Consolidado Nacional 2018'!Área_de_impresión</vt:lpstr>
      <vt:lpstr>'Consolidado Nacional 2019'!Área_de_impresión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Geronimo</dc:creator>
  <cp:lastModifiedBy>Adelle Borbon</cp:lastModifiedBy>
  <cp:lastPrinted>2021-03-16T14:35:37Z</cp:lastPrinted>
  <dcterms:created xsi:type="dcterms:W3CDTF">2018-03-08T15:39:57Z</dcterms:created>
  <dcterms:modified xsi:type="dcterms:W3CDTF">2023-07-27T18:07:01Z</dcterms:modified>
</cp:coreProperties>
</file>