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604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'Hoja1'!$A$1:$L$67</definedName>
    <definedName name="_xlnm.Print_Titles" localSheetId="0">'Hoja1'!$1:$19</definedName>
  </definedNames>
  <calcPr fullCalcOnLoad="1"/>
</workbook>
</file>

<file path=xl/sharedStrings.xml><?xml version="1.0" encoding="utf-8"?>
<sst xmlns="http://schemas.openxmlformats.org/spreadsheetml/2006/main" count="147" uniqueCount="90">
  <si>
    <t xml:space="preserve">  Costo</t>
  </si>
  <si>
    <t xml:space="preserve"> Mes</t>
  </si>
  <si>
    <t>Departamento de Economía Agropecuaria y Estadísticas</t>
  </si>
  <si>
    <t>Viceministerio de Planificación Sectorial Agropecuaria</t>
  </si>
  <si>
    <t>de</t>
  </si>
  <si>
    <t>Aplicación</t>
  </si>
  <si>
    <t xml:space="preserve">Numero </t>
  </si>
  <si>
    <t xml:space="preserve">de </t>
  </si>
  <si>
    <t>veces</t>
  </si>
  <si>
    <t xml:space="preserve">Cantidad </t>
  </si>
  <si>
    <t>por</t>
  </si>
  <si>
    <t>vez</t>
  </si>
  <si>
    <t xml:space="preserve">Precio </t>
  </si>
  <si>
    <t>unidad</t>
  </si>
  <si>
    <t>Unidad</t>
  </si>
  <si>
    <t>Detalle</t>
  </si>
  <si>
    <t>1.1 Corte</t>
  </si>
  <si>
    <t>1.3 Rastra</t>
  </si>
  <si>
    <t>1. Preparación del Terreno</t>
  </si>
  <si>
    <t>1.2 Cruce</t>
  </si>
  <si>
    <t>1.4 Construcción de Surcos</t>
  </si>
  <si>
    <t>I. SERVICIOS AGRICOLAS</t>
  </si>
  <si>
    <t xml:space="preserve">  Componente del costo</t>
  </si>
  <si>
    <t>Tractor</t>
  </si>
  <si>
    <t>INDHRI</t>
  </si>
  <si>
    <t>Manual</t>
  </si>
  <si>
    <t>Camioneta</t>
  </si>
  <si>
    <t>Tarea</t>
  </si>
  <si>
    <t>Varios</t>
  </si>
  <si>
    <t>Quintal</t>
  </si>
  <si>
    <t>1,2</t>
  </si>
  <si>
    <t>-</t>
  </si>
  <si>
    <t>Litro</t>
  </si>
  <si>
    <t>Kilo</t>
  </si>
  <si>
    <t>2. Herbicidas</t>
  </si>
  <si>
    <t>4. Fertilizantes Nitrogenado</t>
  </si>
  <si>
    <t>7. Fungicidas</t>
  </si>
  <si>
    <t xml:space="preserve"> II.INSUMOS</t>
  </si>
  <si>
    <t>Bomba Mochila</t>
  </si>
  <si>
    <t>Ajuste</t>
  </si>
  <si>
    <t>H-D</t>
  </si>
  <si>
    <t xml:space="preserve"> III. MANO DE OBRE</t>
  </si>
  <si>
    <t xml:space="preserve"> Imprevisto (5%)</t>
  </si>
  <si>
    <t xml:space="preserve"> SUB-TOTAL</t>
  </si>
  <si>
    <t xml:space="preserve"> COSTO TOTAL</t>
  </si>
  <si>
    <t>2. Transporte de Insumos</t>
  </si>
  <si>
    <t>3. Acarreo de lnsumos</t>
  </si>
  <si>
    <t>6. Insecticidas</t>
  </si>
  <si>
    <t>9. Adherentes</t>
  </si>
  <si>
    <t>1…3</t>
  </si>
  <si>
    <t>1.5 Construción de Canales</t>
  </si>
  <si>
    <t>4. Pago Impuesto Agua de Riego</t>
  </si>
  <si>
    <t>1. Semillas</t>
  </si>
  <si>
    <t xml:space="preserve">3. Fertilizantes Completo </t>
  </si>
  <si>
    <t>5. Fertilizantes Foliar</t>
  </si>
  <si>
    <t>8. Nematicidas</t>
  </si>
  <si>
    <t>1. Siembra</t>
  </si>
  <si>
    <t>2. Aplicación Herbicidas</t>
  </si>
  <si>
    <t>3. Aplicación Fertilizantes Completo</t>
  </si>
  <si>
    <t>4. Aplicación Fertilizantes Nitrogenado</t>
  </si>
  <si>
    <t>6. Aplicación Pesticidas (Insecticidas y Adherentes.)</t>
  </si>
  <si>
    <t>5. Aplicación Fertilizantes Foliar</t>
  </si>
  <si>
    <t>7. Aplicación Fungicidas</t>
  </si>
  <si>
    <t>8. Aplicación Nematicidas</t>
  </si>
  <si>
    <t>9. Desyerbos y Aporques</t>
  </si>
  <si>
    <t xml:space="preserve">10. Irrigación </t>
  </si>
  <si>
    <t>11. Aranque, Recogida, Envase y Acarreo</t>
  </si>
  <si>
    <t>2,3</t>
  </si>
  <si>
    <t>1,2,3</t>
  </si>
  <si>
    <t>Semillas</t>
  </si>
  <si>
    <t>Libra</t>
  </si>
  <si>
    <t xml:space="preserve"> Cargos Financieros (8%)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</si>
  <si>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Los datos recibidos son adaptados al  formato de presentación de los Costos de Producción que elabora el Departamento de Economia Agropecuaria y Estadisticas.</t>
    </r>
  </si>
  <si>
    <t xml:space="preserve">  (RD$) </t>
  </si>
  <si>
    <t xml:space="preserve">Coeficiente </t>
  </si>
  <si>
    <t>Técnico por</t>
  </si>
  <si>
    <t>Actividad</t>
  </si>
  <si>
    <t xml:space="preserve">Participación </t>
  </si>
  <si>
    <t xml:space="preserve">% por 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</si>
  <si>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Ministerio de Agricultura, Regional Norcentral, 2021.</t>
    </r>
  </si>
  <si>
    <t>Costos variables de producción de Zanahoria, 2021 (RD$/tarea)</t>
  </si>
  <si>
    <t>RENDIMIENTO:</t>
  </si>
  <si>
    <t xml:space="preserve">     URPE,  Zona Norcentral</t>
  </si>
  <si>
    <t xml:space="preserve"> qq/ tareas</t>
  </si>
  <si>
    <t>CICLO….                                 .…..….................................   4 meses</t>
  </si>
  <si>
    <t>FECHA  :</t>
  </si>
  <si>
    <t>2021</t>
  </si>
  <si>
    <t>ÉPOCA DE SIEMBRA.            ..........................................    todo el año</t>
  </si>
  <si>
    <r>
      <t xml:space="preserve"> RUBRO…..                             ...…..……............................   </t>
    </r>
    <r>
      <rPr>
        <b/>
        <sz val="10"/>
        <rFont val="Calibri"/>
        <family val="2"/>
      </rPr>
      <t xml:space="preserve"> Zanahoria</t>
    </r>
  </si>
  <si>
    <t>VARIEDAD…...                       ….....…..…..........................           -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</si>
</sst>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00"/>
    <numFmt numFmtId="197" formatCode="0.0000"/>
    <numFmt numFmtId="198" formatCode="#,##0.0000000000_);\(#,##0.0000000000\)"/>
    <numFmt numFmtId="199" formatCode="_-* #,##0.00_-;\-* #,##0.00_-;_-* &quot;-&quot;??_-;_-@_-"/>
    <numFmt numFmtId="200" formatCode="#,##0.00_ ;\-#,##0.00\ "/>
    <numFmt numFmtId="201" formatCode="0.0000000"/>
    <numFmt numFmtId="202" formatCode="0.000000"/>
    <numFmt numFmtId="203" formatCode="0.00000"/>
    <numFmt numFmtId="204" formatCode="0.0"/>
    <numFmt numFmtId="205" formatCode="#,##0.00\ _€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,##0.000000000000_);\(#,##0.000000000000\)"/>
    <numFmt numFmtId="211" formatCode="#,##0.00000000000_);\(#,##0.00000000000\)"/>
    <numFmt numFmtId="212" formatCode="#,##0.000000000_);\(#,##0.000000000\)"/>
    <numFmt numFmtId="213" formatCode="#,##0.00000000_);\(#,##0.00000000\)"/>
    <numFmt numFmtId="214" formatCode="#,##0.0000000_);\(#,##0.0000000\)"/>
    <numFmt numFmtId="215" formatCode="#,##0.000000_);\(#,##0.000000\)"/>
    <numFmt numFmtId="216" formatCode="#,##0.00000_);\(#,##0.00000\)"/>
    <numFmt numFmtId="217" formatCode="#,##0.000_);\(#,##0.000\)"/>
    <numFmt numFmtId="218" formatCode="0.000000000000%"/>
    <numFmt numFmtId="219" formatCode="#,##0.0"/>
    <numFmt numFmtId="220" formatCode="0.000_)"/>
    <numFmt numFmtId="221" formatCode="#,##0.0_);\(#,##0.0\)"/>
    <numFmt numFmtId="222" formatCode="[$-1C0A]dddd\,\ d\ &quot;de&quot;\ mmmm\ &quot;de&quot;\ yyyy"/>
    <numFmt numFmtId="223" formatCode="[$-1C0A]h:mm:ss\ AM/PM"/>
    <numFmt numFmtId="224" formatCode="0.0%"/>
    <numFmt numFmtId="225" formatCode="&quot;$&quot;#,##0.00"/>
  </numFmts>
  <fonts count="66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6"/>
      <color indexed="10"/>
      <name val="Arial Narrow"/>
      <family val="2"/>
    </font>
    <font>
      <b/>
      <sz val="12"/>
      <name val="Calibri"/>
      <family val="2"/>
    </font>
    <font>
      <sz val="9.5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6"/>
      <color rgb="FFFF0000"/>
      <name val="Arial Narrow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4" fillId="0" borderId="0" xfId="46" applyNumberFormat="1" applyAlignment="1" applyProtection="1">
      <alignment/>
      <protection/>
    </xf>
    <xf numFmtId="171" fontId="1" fillId="33" borderId="0" xfId="49" applyFont="1" applyFill="1" applyAlignment="1">
      <alignment/>
    </xf>
    <xf numFmtId="0" fontId="57" fillId="33" borderId="0" xfId="0" applyFont="1" applyFill="1" applyAlignment="1">
      <alignment/>
    </xf>
    <xf numFmtId="0" fontId="28" fillId="33" borderId="0" xfId="0" applyFont="1" applyFill="1" applyAlignment="1" applyProtection="1">
      <alignment horizontal="left"/>
      <protection/>
    </xf>
    <xf numFmtId="0" fontId="28" fillId="33" borderId="0" xfId="0" applyFont="1" applyFill="1" applyAlignment="1">
      <alignment/>
    </xf>
    <xf numFmtId="188" fontId="28" fillId="33" borderId="0" xfId="0" applyNumberFormat="1" applyFont="1" applyFill="1" applyAlignment="1" applyProtection="1">
      <alignment horizontal="left"/>
      <protection/>
    </xf>
    <xf numFmtId="39" fontId="58" fillId="33" borderId="0" xfId="0" applyNumberFormat="1" applyFont="1" applyFill="1" applyAlignment="1" applyProtection="1">
      <alignment horizontal="center"/>
      <protection/>
    </xf>
    <xf numFmtId="0" fontId="59" fillId="34" borderId="1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34" borderId="10" xfId="0" applyFont="1" applyFill="1" applyBorder="1" applyAlignment="1" applyProtection="1">
      <alignment horizontal="left"/>
      <protection/>
    </xf>
    <xf numFmtId="0" fontId="59" fillId="34" borderId="11" xfId="0" applyFont="1" applyFill="1" applyBorder="1" applyAlignment="1" applyProtection="1">
      <alignment horizontal="fill"/>
      <protection/>
    </xf>
    <xf numFmtId="0" fontId="59" fillId="34" borderId="12" xfId="0" applyFont="1" applyFill="1" applyBorder="1" applyAlignment="1" applyProtection="1">
      <alignment horizontal="fill"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>
      <alignment/>
    </xf>
    <xf numFmtId="0" fontId="28" fillId="33" borderId="13" xfId="0" applyFont="1" applyFill="1" applyBorder="1" applyAlignment="1">
      <alignment horizontal="center"/>
    </xf>
    <xf numFmtId="190" fontId="28" fillId="33" borderId="13" xfId="0" applyNumberFormat="1" applyFont="1" applyFill="1" applyBorder="1" applyAlignment="1" applyProtection="1">
      <alignment/>
      <protection/>
    </xf>
    <xf numFmtId="39" fontId="28" fillId="33" borderId="13" xfId="0" applyNumberFormat="1" applyFont="1" applyFill="1" applyBorder="1" applyAlignment="1" applyProtection="1">
      <alignment/>
      <protection/>
    </xf>
    <xf numFmtId="0" fontId="28" fillId="33" borderId="10" xfId="0" applyFont="1" applyFill="1" applyBorder="1" applyAlignment="1" applyProtection="1">
      <alignment horizontal="left"/>
      <protection/>
    </xf>
    <xf numFmtId="0" fontId="28" fillId="33" borderId="13" xfId="0" applyFont="1" applyFill="1" applyBorder="1" applyAlignment="1" applyProtection="1">
      <alignment horizontal="center"/>
      <protection/>
    </xf>
    <xf numFmtId="171" fontId="28" fillId="33" borderId="13" xfId="49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39" fontId="28" fillId="33" borderId="14" xfId="0" applyNumberFormat="1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 horizontal="center"/>
      <protection/>
    </xf>
    <xf numFmtId="39" fontId="28" fillId="33" borderId="0" xfId="0" applyNumberFormat="1" applyFont="1" applyFill="1" applyBorder="1" applyAlignment="1" applyProtection="1">
      <alignment/>
      <protection/>
    </xf>
    <xf numFmtId="0" fontId="28" fillId="33" borderId="0" xfId="0" applyFont="1" applyFill="1" applyAlignment="1" applyProtection="1">
      <alignment horizontal="center"/>
      <protection/>
    </xf>
    <xf numFmtId="188" fontId="28" fillId="33" borderId="0" xfId="0" applyNumberFormat="1" applyFont="1" applyFill="1" applyAlignment="1" applyProtection="1">
      <alignment horizontal="center"/>
      <protection/>
    </xf>
    <xf numFmtId="171" fontId="28" fillId="33" borderId="0" xfId="49" applyFont="1" applyFill="1" applyAlignment="1" applyProtection="1">
      <alignment/>
      <protection/>
    </xf>
    <xf numFmtId="0" fontId="59" fillId="34" borderId="13" xfId="0" applyFont="1" applyFill="1" applyBorder="1" applyAlignment="1" applyProtection="1">
      <alignment horizontal="center"/>
      <protection/>
    </xf>
    <xf numFmtId="0" fontId="59" fillId="34" borderId="14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>
      <alignment horizontal="center"/>
    </xf>
    <xf numFmtId="190" fontId="9" fillId="33" borderId="13" xfId="0" applyNumberFormat="1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"/>
      <protection/>
    </xf>
    <xf numFmtId="39" fontId="9" fillId="33" borderId="13" xfId="0" applyNumberFormat="1" applyFont="1" applyFill="1" applyBorder="1" applyAlignment="1" applyProtection="1">
      <alignment/>
      <protection/>
    </xf>
    <xf numFmtId="171" fontId="9" fillId="33" borderId="13" xfId="49" applyFont="1" applyFill="1" applyBorder="1" applyAlignment="1" applyProtection="1">
      <alignment/>
      <protection/>
    </xf>
    <xf numFmtId="9" fontId="9" fillId="33" borderId="15" xfId="58" applyFont="1" applyFill="1" applyBorder="1" applyAlignment="1">
      <alignment horizontal="center"/>
    </xf>
    <xf numFmtId="0" fontId="3" fillId="0" borderId="0" xfId="0" applyFont="1" applyAlignment="1">
      <alignment/>
    </xf>
    <xf numFmtId="187" fontId="9" fillId="33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189" fontId="9" fillId="33" borderId="13" xfId="0" applyNumberFormat="1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>
      <alignment horizontal="center"/>
    </xf>
    <xf numFmtId="190" fontId="28" fillId="33" borderId="0" xfId="0" applyNumberFormat="1" applyFont="1" applyFill="1" applyBorder="1" applyAlignment="1" applyProtection="1">
      <alignment/>
      <protection/>
    </xf>
    <xf numFmtId="171" fontId="28" fillId="33" borderId="0" xfId="49" applyFont="1" applyFill="1" applyBorder="1" applyAlignment="1" applyProtection="1">
      <alignment/>
      <protection/>
    </xf>
    <xf numFmtId="9" fontId="28" fillId="33" borderId="0" xfId="58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188" fontId="28" fillId="34" borderId="0" xfId="0" applyNumberFormat="1" applyFont="1" applyFill="1" applyAlignment="1" applyProtection="1">
      <alignment horizontal="left"/>
      <protection/>
    </xf>
    <xf numFmtId="0" fontId="28" fillId="34" borderId="0" xfId="0" applyFont="1" applyFill="1" applyAlignment="1">
      <alignment/>
    </xf>
    <xf numFmtId="188" fontId="28" fillId="34" borderId="0" xfId="0" applyNumberFormat="1" applyFont="1" applyFill="1" applyAlignment="1" applyProtection="1">
      <alignment/>
      <protection/>
    </xf>
    <xf numFmtId="171" fontId="28" fillId="34" borderId="0" xfId="0" applyNumberFormat="1" applyFont="1" applyFill="1" applyAlignment="1">
      <alignment/>
    </xf>
    <xf numFmtId="0" fontId="28" fillId="34" borderId="0" xfId="0" applyFont="1" applyFill="1" applyAlignment="1" applyProtection="1">
      <alignment horizontal="left"/>
      <protection/>
    </xf>
    <xf numFmtId="0" fontId="36" fillId="33" borderId="0" xfId="0" applyFont="1" applyFill="1" applyAlignment="1">
      <alignment vertical="center"/>
    </xf>
    <xf numFmtId="0" fontId="28" fillId="33" borderId="13" xfId="0" applyFont="1" applyFill="1" applyBorder="1" applyAlignment="1" applyProtection="1">
      <alignment horizontal="center"/>
      <protection locked="0"/>
    </xf>
    <xf numFmtId="187" fontId="28" fillId="33" borderId="13" xfId="0" applyNumberFormat="1" applyFont="1" applyFill="1" applyBorder="1" applyAlignment="1" applyProtection="1">
      <alignment horizontal="center"/>
      <protection/>
    </xf>
    <xf numFmtId="197" fontId="28" fillId="33" borderId="13" xfId="0" applyNumberFormat="1" applyFont="1" applyFill="1" applyBorder="1" applyAlignment="1" applyProtection="1">
      <alignment horizontal="center"/>
      <protection/>
    </xf>
    <xf numFmtId="37" fontId="28" fillId="33" borderId="13" xfId="0" applyNumberFormat="1" applyFont="1" applyFill="1" applyBorder="1" applyAlignment="1" applyProtection="1">
      <alignment horizontal="center"/>
      <protection/>
    </xf>
    <xf numFmtId="39" fontId="28" fillId="33" borderId="13" xfId="0" applyNumberFormat="1" applyFont="1" applyFill="1" applyBorder="1" applyAlignment="1" applyProtection="1">
      <alignment horizontal="center"/>
      <protection/>
    </xf>
    <xf numFmtId="3" fontId="28" fillId="33" borderId="13" xfId="0" applyNumberFormat="1" applyFont="1" applyFill="1" applyBorder="1" applyAlignment="1">
      <alignment horizontal="center"/>
    </xf>
    <xf numFmtId="4" fontId="28" fillId="33" borderId="13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9" fillId="33" borderId="14" xfId="0" applyFont="1" applyFill="1" applyBorder="1" applyAlignment="1">
      <alignment horizontal="center"/>
    </xf>
    <xf numFmtId="190" fontId="9" fillId="33" borderId="14" xfId="0" applyNumberFormat="1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center"/>
      <protection/>
    </xf>
    <xf numFmtId="39" fontId="9" fillId="33" borderId="14" xfId="0" applyNumberFormat="1" applyFont="1" applyFill="1" applyBorder="1" applyAlignment="1" applyProtection="1">
      <alignment/>
      <protection/>
    </xf>
    <xf numFmtId="39" fontId="9" fillId="33" borderId="14" xfId="0" applyNumberFormat="1" applyFont="1" applyFill="1" applyBorder="1" applyAlignment="1" applyProtection="1">
      <alignment horizontal="center"/>
      <protection/>
    </xf>
    <xf numFmtId="171" fontId="9" fillId="33" borderId="14" xfId="49" applyFont="1" applyFill="1" applyBorder="1" applyAlignment="1" applyProtection="1">
      <alignment/>
      <protection/>
    </xf>
    <xf numFmtId="0" fontId="59" fillId="35" borderId="11" xfId="0" applyFont="1" applyFill="1" applyBorder="1" applyAlignment="1">
      <alignment/>
    </xf>
    <xf numFmtId="0" fontId="59" fillId="35" borderId="12" xfId="0" applyFont="1" applyFill="1" applyBorder="1" applyAlignment="1">
      <alignment/>
    </xf>
    <xf numFmtId="0" fontId="59" fillId="35" borderId="16" xfId="0" applyFont="1" applyFill="1" applyBorder="1" applyAlignment="1">
      <alignment/>
    </xf>
    <xf numFmtId="0" fontId="59" fillId="35" borderId="17" xfId="0" applyFont="1" applyFill="1" applyBorder="1" applyAlignment="1">
      <alignment/>
    </xf>
    <xf numFmtId="0" fontId="59" fillId="35" borderId="14" xfId="0" applyFont="1" applyFill="1" applyBorder="1" applyAlignment="1">
      <alignment/>
    </xf>
    <xf numFmtId="199" fontId="59" fillId="35" borderId="12" xfId="0" applyNumberFormat="1" applyFont="1" applyFill="1" applyBorder="1" applyAlignment="1">
      <alignment/>
    </xf>
    <xf numFmtId="199" fontId="64" fillId="35" borderId="18" xfId="53" applyFont="1" applyFill="1" applyBorder="1" applyAlignment="1">
      <alignment/>
    </xf>
    <xf numFmtId="199" fontId="64" fillId="35" borderId="19" xfId="53" applyFont="1" applyFill="1" applyBorder="1" applyAlignment="1">
      <alignment/>
    </xf>
    <xf numFmtId="9" fontId="64" fillId="35" borderId="20" xfId="58" applyFont="1" applyFill="1" applyBorder="1" applyAlignment="1">
      <alignment horizontal="center"/>
    </xf>
    <xf numFmtId="0" fontId="28" fillId="33" borderId="0" xfId="0" applyFont="1" applyFill="1" applyBorder="1" applyAlignment="1" applyProtection="1">
      <alignment horizontal="center"/>
      <protection/>
    </xf>
    <xf numFmtId="224" fontId="9" fillId="33" borderId="21" xfId="58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36" fillId="33" borderId="0" xfId="0" applyFont="1" applyFill="1" applyAlignment="1">
      <alignment horizontal="center" vertical="center"/>
    </xf>
    <xf numFmtId="0" fontId="59" fillId="34" borderId="13" xfId="0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/>
    </xf>
    <xf numFmtId="0" fontId="59" fillId="34" borderId="16" xfId="0" applyFont="1" applyFill="1" applyBorder="1" applyAlignment="1">
      <alignment horizontal="center"/>
    </xf>
    <xf numFmtId="0" fontId="28" fillId="33" borderId="12" xfId="0" applyFont="1" applyFill="1" applyBorder="1" applyAlignment="1">
      <alignment/>
    </xf>
    <xf numFmtId="0" fontId="28" fillId="33" borderId="12" xfId="0" applyFont="1" applyFill="1" applyBorder="1" applyAlignment="1" applyProtection="1">
      <alignment horizontal="fill"/>
      <protection/>
    </xf>
    <xf numFmtId="0" fontId="2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/>
    </xf>
    <xf numFmtId="2" fontId="9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0" fontId="28" fillId="33" borderId="0" xfId="0" applyFont="1" applyFill="1" applyBorder="1" applyAlignment="1" applyProtection="1">
      <alignment/>
      <protection/>
    </xf>
    <xf numFmtId="0" fontId="36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/>
    </xf>
    <xf numFmtId="0" fontId="9" fillId="34" borderId="22" xfId="0" applyFont="1" applyFill="1" applyBorder="1" applyAlignment="1" applyProtection="1">
      <alignment horizontal="center"/>
      <protection/>
    </xf>
    <xf numFmtId="0" fontId="9" fillId="34" borderId="23" xfId="0" applyFont="1" applyFill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/>
      <protection/>
    </xf>
    <xf numFmtId="0" fontId="28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39" fillId="33" borderId="0" xfId="0" applyFont="1" applyFill="1" applyBorder="1" applyAlignment="1" applyProtection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Hoja7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152400</xdr:rowOff>
    </xdr:from>
    <xdr:to>
      <xdr:col>6</xdr:col>
      <xdr:colOff>438150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52400"/>
          <a:ext cx="1619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48">
      <selection activeCell="N65" sqref="N65"/>
    </sheetView>
  </sheetViews>
  <sheetFormatPr defaultColWidth="11.00390625" defaultRowHeight="12.75"/>
  <cols>
    <col min="1" max="1" width="15.28125" style="1" customWidth="1"/>
    <col min="2" max="2" width="10.7109375" style="1" customWidth="1"/>
    <col min="3" max="3" width="17.28125" style="1" customWidth="1"/>
    <col min="4" max="4" width="10.00390625" style="1" customWidth="1"/>
    <col min="5" max="5" width="13.7109375" style="1" customWidth="1"/>
    <col min="6" max="6" width="10.421875" style="1" customWidth="1"/>
    <col min="7" max="7" width="10.7109375" style="1" customWidth="1"/>
    <col min="8" max="8" width="10.00390625" style="1" customWidth="1"/>
    <col min="9" max="9" width="10.57421875" style="1" customWidth="1"/>
    <col min="10" max="10" width="14.57421875" style="1" customWidth="1"/>
    <col min="11" max="11" width="12.00390625" style="1" customWidth="1"/>
    <col min="12" max="12" width="12.57421875" style="1" customWidth="1"/>
    <col min="13" max="13" width="15.28125" style="1" bestFit="1" customWidth="1"/>
    <col min="14" max="14" width="19.57421875" style="1" customWidth="1"/>
    <col min="15" max="16384" width="11.00390625" style="1" customWidth="1"/>
  </cols>
  <sheetData>
    <row r="1" spans="1:15" ht="15.75">
      <c r="A1" s="7"/>
      <c r="B1" s="8"/>
      <c r="C1" s="4"/>
      <c r="D1" s="4"/>
      <c r="E1" s="4"/>
      <c r="F1" s="4"/>
      <c r="G1" s="4"/>
      <c r="H1" s="7"/>
      <c r="I1" s="9"/>
      <c r="J1" s="4"/>
      <c r="K1" s="4"/>
      <c r="L1" s="10"/>
      <c r="M1" s="4"/>
      <c r="N1" s="4"/>
      <c r="O1" s="4"/>
    </row>
    <row r="2" spans="1:15" ht="12.75">
      <c r="A2" s="16"/>
      <c r="B2" s="16"/>
      <c r="C2" s="17"/>
      <c r="D2" s="17"/>
      <c r="E2" s="17"/>
      <c r="F2" s="17"/>
      <c r="G2" s="17"/>
      <c r="H2" s="16"/>
      <c r="I2" s="17"/>
      <c r="J2" s="17"/>
      <c r="K2" s="17"/>
      <c r="L2" s="17"/>
      <c r="M2" s="4"/>
      <c r="N2" s="4"/>
      <c r="O2" s="4"/>
    </row>
    <row r="3" spans="1:15" ht="12.75">
      <c r="A3" s="16"/>
      <c r="B3" s="16"/>
      <c r="C3" s="17"/>
      <c r="D3" s="17"/>
      <c r="E3" s="17"/>
      <c r="F3" s="17"/>
      <c r="G3" s="17"/>
      <c r="H3" s="16"/>
      <c r="I3" s="16"/>
      <c r="J3" s="17"/>
      <c r="K3" s="17"/>
      <c r="L3" s="16"/>
      <c r="M3" s="4"/>
      <c r="N3" s="4"/>
      <c r="O3" s="4"/>
    </row>
    <row r="4" spans="1:15" ht="12.75">
      <c r="A4" s="17"/>
      <c r="B4" s="17"/>
      <c r="C4" s="17"/>
      <c r="D4" s="38"/>
      <c r="E4" s="38"/>
      <c r="F4" s="38"/>
      <c r="G4" s="17"/>
      <c r="H4" s="17"/>
      <c r="I4" s="17"/>
      <c r="J4" s="17"/>
      <c r="K4" s="17"/>
      <c r="L4" s="17"/>
      <c r="M4" s="4"/>
      <c r="N4" s="4"/>
      <c r="O4" s="4"/>
    </row>
    <row r="5" spans="1:15" ht="15.75">
      <c r="A5" s="111" t="s">
        <v>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68"/>
      <c r="N5" s="68"/>
      <c r="O5" s="68"/>
    </row>
    <row r="6" spans="1:15" ht="15.75">
      <c r="A6" s="111" t="s">
        <v>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68"/>
      <c r="N6" s="68"/>
      <c r="O6" s="68"/>
    </row>
    <row r="7" spans="1:15" ht="12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68"/>
      <c r="N7" s="68"/>
      <c r="O7" s="68"/>
    </row>
    <row r="8" spans="1:15" ht="15.75">
      <c r="A8" s="112" t="s">
        <v>80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68"/>
      <c r="N8" s="68"/>
      <c r="O8" s="68"/>
    </row>
    <row r="9" spans="1:15" ht="6.75" customHeight="1">
      <c r="A9" s="18"/>
      <c r="B9" s="19"/>
      <c r="C9" s="39"/>
      <c r="D9" s="40"/>
      <c r="E9" s="40"/>
      <c r="F9" s="40"/>
      <c r="G9" s="17"/>
      <c r="H9" s="16"/>
      <c r="I9" s="17"/>
      <c r="J9" s="17"/>
      <c r="K9" s="17"/>
      <c r="L9" s="16"/>
      <c r="M9" s="58"/>
      <c r="N9" s="4"/>
      <c r="O9" s="4"/>
    </row>
    <row r="10" spans="1:15" ht="3" customHeight="1">
      <c r="A10" s="63"/>
      <c r="B10" s="64"/>
      <c r="C10" s="65"/>
      <c r="D10" s="64"/>
      <c r="E10" s="64"/>
      <c r="F10" s="64"/>
      <c r="G10" s="66"/>
      <c r="H10" s="67"/>
      <c r="I10" s="64"/>
      <c r="J10" s="64"/>
      <c r="K10" s="64"/>
      <c r="L10" s="67"/>
      <c r="M10" s="58"/>
      <c r="N10" s="4"/>
      <c r="O10" s="4"/>
    </row>
    <row r="11" spans="1:15" ht="14.25" customHeight="1">
      <c r="A11" s="116"/>
      <c r="B11" s="116"/>
      <c r="C11" s="17"/>
      <c r="D11" s="117" t="s">
        <v>81</v>
      </c>
      <c r="E11" s="117"/>
      <c r="F11" s="101"/>
      <c r="G11" s="102"/>
      <c r="H11" s="101" t="s">
        <v>88</v>
      </c>
      <c r="I11" s="102"/>
      <c r="J11" s="102"/>
      <c r="K11" s="103"/>
      <c r="L11" s="4"/>
      <c r="M11" s="58"/>
      <c r="N11" s="4"/>
      <c r="O11" s="4"/>
    </row>
    <row r="12" spans="1:15" ht="14.25" customHeight="1">
      <c r="A12" s="116" t="s">
        <v>82</v>
      </c>
      <c r="B12" s="116"/>
      <c r="C12" s="17"/>
      <c r="D12" s="104">
        <v>70</v>
      </c>
      <c r="E12" s="105" t="s">
        <v>83</v>
      </c>
      <c r="F12" s="101"/>
      <c r="G12" s="102"/>
      <c r="H12" s="101" t="s">
        <v>89</v>
      </c>
      <c r="I12" s="102"/>
      <c r="J12" s="102"/>
      <c r="K12" s="106"/>
      <c r="L12" s="4"/>
      <c r="M12" s="58"/>
      <c r="N12" s="4"/>
      <c r="O12" s="4"/>
    </row>
    <row r="13" spans="1:15" ht="14.25" customHeight="1">
      <c r="A13" s="102"/>
      <c r="B13" s="102"/>
      <c r="C13" s="102"/>
      <c r="D13" s="102"/>
      <c r="E13" s="17"/>
      <c r="F13" s="101"/>
      <c r="G13" s="107"/>
      <c r="H13" s="101" t="s">
        <v>84</v>
      </c>
      <c r="I13" s="107"/>
      <c r="J13" s="107"/>
      <c r="K13" s="108"/>
      <c r="L13" s="4"/>
      <c r="M13" s="58"/>
      <c r="N13" s="4"/>
      <c r="O13" s="4"/>
    </row>
    <row r="14" spans="1:15" ht="14.25" customHeight="1">
      <c r="A14" s="102"/>
      <c r="B14" s="107"/>
      <c r="C14" s="107" t="s">
        <v>85</v>
      </c>
      <c r="D14" s="107" t="s">
        <v>86</v>
      </c>
      <c r="E14" s="109"/>
      <c r="F14" s="101"/>
      <c r="G14" s="105"/>
      <c r="H14" s="101" t="s">
        <v>87</v>
      </c>
      <c r="I14" s="105"/>
      <c r="J14" s="107"/>
      <c r="K14" s="108"/>
      <c r="L14" s="4"/>
      <c r="M14" s="58"/>
      <c r="N14" s="4"/>
      <c r="O14" s="4"/>
    </row>
    <row r="15" spans="1:15" ht="9" customHeight="1" thickBot="1">
      <c r="A15" s="99"/>
      <c r="B15" s="99"/>
      <c r="C15" s="99"/>
      <c r="D15" s="99"/>
      <c r="E15" s="99"/>
      <c r="F15" s="99"/>
      <c r="G15" s="100"/>
      <c r="H15" s="100"/>
      <c r="I15" s="100"/>
      <c r="J15" s="100"/>
      <c r="K15" s="99"/>
      <c r="L15" s="99"/>
      <c r="M15" s="58"/>
      <c r="N15" s="4"/>
      <c r="O15" s="4"/>
    </row>
    <row r="16" spans="1:15" ht="10.5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5"/>
      <c r="M16" s="15"/>
      <c r="N16" s="4"/>
      <c r="O16" s="4"/>
    </row>
    <row r="17" spans="1:15" ht="12.75" customHeight="1">
      <c r="A17" s="20"/>
      <c r="B17" s="21"/>
      <c r="C17" s="21"/>
      <c r="D17" s="41" t="s">
        <v>1</v>
      </c>
      <c r="E17" s="41"/>
      <c r="F17" s="41"/>
      <c r="G17" s="96" t="s">
        <v>12</v>
      </c>
      <c r="H17" s="96" t="s">
        <v>9</v>
      </c>
      <c r="I17" s="41" t="s">
        <v>6</v>
      </c>
      <c r="J17" s="41" t="s">
        <v>0</v>
      </c>
      <c r="K17" s="96" t="s">
        <v>74</v>
      </c>
      <c r="L17" s="96" t="s">
        <v>77</v>
      </c>
      <c r="M17" s="15"/>
      <c r="N17" s="4"/>
      <c r="O17" s="4"/>
    </row>
    <row r="18" spans="1:15" ht="12.75" customHeight="1">
      <c r="A18" s="22" t="s">
        <v>22</v>
      </c>
      <c r="B18" s="21"/>
      <c r="C18" s="21"/>
      <c r="D18" s="41" t="s">
        <v>4</v>
      </c>
      <c r="E18" s="41" t="s">
        <v>15</v>
      </c>
      <c r="F18" s="41" t="s">
        <v>14</v>
      </c>
      <c r="G18" s="41" t="s">
        <v>10</v>
      </c>
      <c r="H18" s="41" t="s">
        <v>10</v>
      </c>
      <c r="I18" s="41" t="s">
        <v>7</v>
      </c>
      <c r="J18" s="41" t="s">
        <v>73</v>
      </c>
      <c r="K18" s="96" t="s">
        <v>75</v>
      </c>
      <c r="L18" s="96" t="s">
        <v>78</v>
      </c>
      <c r="M18" s="15"/>
      <c r="N18" s="4"/>
      <c r="O18" s="4"/>
    </row>
    <row r="19" spans="1:15" ht="14.25" customHeight="1" thickBot="1">
      <c r="A19" s="23"/>
      <c r="B19" s="24"/>
      <c r="C19" s="24"/>
      <c r="D19" s="42" t="s">
        <v>5</v>
      </c>
      <c r="E19" s="42"/>
      <c r="F19" s="42"/>
      <c r="G19" s="42" t="s">
        <v>13</v>
      </c>
      <c r="H19" s="42" t="s">
        <v>11</v>
      </c>
      <c r="I19" s="42" t="s">
        <v>8</v>
      </c>
      <c r="J19" s="42"/>
      <c r="K19" s="98" t="s">
        <v>76</v>
      </c>
      <c r="L19" s="97" t="s">
        <v>76</v>
      </c>
      <c r="M19" s="15"/>
      <c r="N19" s="4"/>
      <c r="O19" s="4"/>
    </row>
    <row r="20" spans="1:15" s="51" customFormat="1" ht="16.5" customHeight="1">
      <c r="A20" s="25" t="s">
        <v>18</v>
      </c>
      <c r="B20" s="33"/>
      <c r="C20" s="33"/>
      <c r="D20" s="27"/>
      <c r="E20" s="43"/>
      <c r="F20" s="43"/>
      <c r="G20" s="44"/>
      <c r="H20" s="43"/>
      <c r="I20" s="46"/>
      <c r="J20" s="46"/>
      <c r="K20" s="52"/>
      <c r="L20" s="48"/>
      <c r="M20" s="59"/>
      <c r="N20" s="60"/>
      <c r="O20" s="60"/>
    </row>
    <row r="21" spans="1:15" s="51" customFormat="1" ht="16.5" customHeight="1">
      <c r="A21" s="30" t="s">
        <v>16</v>
      </c>
      <c r="B21" s="33"/>
      <c r="C21" s="50"/>
      <c r="D21" s="69">
        <v>1</v>
      </c>
      <c r="E21" s="69" t="s">
        <v>23</v>
      </c>
      <c r="F21" s="69" t="s">
        <v>27</v>
      </c>
      <c r="G21" s="70">
        <v>400</v>
      </c>
      <c r="H21" s="71">
        <v>1</v>
      </c>
      <c r="I21" s="72">
        <v>1</v>
      </c>
      <c r="J21" s="73">
        <v>400</v>
      </c>
      <c r="K21" s="73">
        <f>H21/$D$12</f>
        <v>0.014285714285714285</v>
      </c>
      <c r="L21" s="48">
        <f>J21/$J$56</f>
        <v>0.017651245802864708</v>
      </c>
      <c r="M21" s="61"/>
      <c r="N21" s="60"/>
      <c r="O21" s="60"/>
    </row>
    <row r="22" spans="1:15" s="5" customFormat="1" ht="16.5" customHeight="1">
      <c r="A22" s="30" t="s">
        <v>19</v>
      </c>
      <c r="B22" s="26"/>
      <c r="C22" s="26"/>
      <c r="D22" s="69">
        <v>1</v>
      </c>
      <c r="E22" s="69" t="s">
        <v>23</v>
      </c>
      <c r="F22" s="69" t="s">
        <v>27</v>
      </c>
      <c r="G22" s="70">
        <v>400</v>
      </c>
      <c r="H22" s="71">
        <v>1</v>
      </c>
      <c r="I22" s="72">
        <v>1</v>
      </c>
      <c r="J22" s="73">
        <v>400</v>
      </c>
      <c r="K22" s="73">
        <f aca="true" t="shared" si="0" ref="K22:K27">H22/$D$12</f>
        <v>0.014285714285714285</v>
      </c>
      <c r="L22" s="48">
        <f>J22/$J$56</f>
        <v>0.017651245802864708</v>
      </c>
      <c r="M22" s="15"/>
      <c r="N22" s="4"/>
      <c r="O22" s="4"/>
    </row>
    <row r="23" spans="1:15" s="5" customFormat="1" ht="16.5" customHeight="1">
      <c r="A23" s="30" t="s">
        <v>17</v>
      </c>
      <c r="B23" s="26"/>
      <c r="C23" s="26"/>
      <c r="D23" s="69">
        <v>1</v>
      </c>
      <c r="E23" s="69" t="s">
        <v>23</v>
      </c>
      <c r="F23" s="69" t="s">
        <v>27</v>
      </c>
      <c r="G23" s="70">
        <v>400</v>
      </c>
      <c r="H23" s="71">
        <v>1</v>
      </c>
      <c r="I23" s="72">
        <v>1</v>
      </c>
      <c r="J23" s="73">
        <v>400</v>
      </c>
      <c r="K23" s="73">
        <f t="shared" si="0"/>
        <v>0.014285714285714285</v>
      </c>
      <c r="L23" s="48">
        <f>J23/$J$56</f>
        <v>0.017651245802864708</v>
      </c>
      <c r="M23" s="15"/>
      <c r="N23" s="4"/>
      <c r="O23" s="4"/>
    </row>
    <row r="24" spans="1:15" s="5" customFormat="1" ht="16.5" customHeight="1">
      <c r="A24" s="30" t="s">
        <v>20</v>
      </c>
      <c r="B24" s="26"/>
      <c r="C24" s="26"/>
      <c r="D24" s="69">
        <v>1</v>
      </c>
      <c r="E24" s="69" t="s">
        <v>23</v>
      </c>
      <c r="F24" s="69" t="s">
        <v>27</v>
      </c>
      <c r="G24" s="70">
        <v>150</v>
      </c>
      <c r="H24" s="71">
        <v>1</v>
      </c>
      <c r="I24" s="72">
        <v>1</v>
      </c>
      <c r="J24" s="73">
        <v>150</v>
      </c>
      <c r="K24" s="73">
        <f t="shared" si="0"/>
        <v>0.014285714285714285</v>
      </c>
      <c r="L24" s="48">
        <f>J24/$J$56</f>
        <v>0.006619217176074266</v>
      </c>
      <c r="M24" s="15"/>
      <c r="N24" s="4"/>
      <c r="O24" s="4"/>
    </row>
    <row r="25" spans="1:15" s="5" customFormat="1" ht="16.5" customHeight="1">
      <c r="A25" s="30" t="s">
        <v>50</v>
      </c>
      <c r="B25" s="26"/>
      <c r="C25" s="26"/>
      <c r="D25" s="69">
        <v>1</v>
      </c>
      <c r="E25" s="69" t="s">
        <v>23</v>
      </c>
      <c r="F25" s="69" t="s">
        <v>27</v>
      </c>
      <c r="G25" s="70">
        <v>400</v>
      </c>
      <c r="H25" s="71">
        <v>1</v>
      </c>
      <c r="I25" s="72">
        <v>1</v>
      </c>
      <c r="J25" s="73">
        <v>400</v>
      </c>
      <c r="K25" s="73">
        <f t="shared" si="0"/>
        <v>0.014285714285714285</v>
      </c>
      <c r="L25" s="48">
        <f>J25/$J$56</f>
        <v>0.017651245802864708</v>
      </c>
      <c r="M25" s="15"/>
      <c r="N25" s="4"/>
      <c r="O25" s="4"/>
    </row>
    <row r="26" spans="1:15" s="5" customFormat="1" ht="16.5" customHeight="1">
      <c r="A26" s="30" t="s">
        <v>45</v>
      </c>
      <c r="B26" s="26"/>
      <c r="C26" s="33"/>
      <c r="D26" s="69">
        <v>1</v>
      </c>
      <c r="E26" s="69" t="s">
        <v>26</v>
      </c>
      <c r="F26" s="69" t="s">
        <v>28</v>
      </c>
      <c r="G26" s="70">
        <v>240</v>
      </c>
      <c r="H26" s="71">
        <v>1</v>
      </c>
      <c r="I26" s="72">
        <v>1</v>
      </c>
      <c r="J26" s="73">
        <v>240</v>
      </c>
      <c r="K26" s="73">
        <f t="shared" si="0"/>
        <v>0.014285714285714285</v>
      </c>
      <c r="L26" s="48">
        <f>J26/$J$56</f>
        <v>0.010590747481718826</v>
      </c>
      <c r="M26" s="15"/>
      <c r="N26" s="4"/>
      <c r="O26" s="4"/>
    </row>
    <row r="27" spans="1:15" s="5" customFormat="1" ht="16.5" customHeight="1">
      <c r="A27" s="30" t="s">
        <v>46</v>
      </c>
      <c r="B27" s="26"/>
      <c r="C27" s="33"/>
      <c r="D27" s="69">
        <v>1</v>
      </c>
      <c r="E27" s="69" t="s">
        <v>39</v>
      </c>
      <c r="F27" s="69" t="s">
        <v>28</v>
      </c>
      <c r="G27" s="70">
        <v>175</v>
      </c>
      <c r="H27" s="71">
        <v>1</v>
      </c>
      <c r="I27" s="72">
        <v>1</v>
      </c>
      <c r="J27" s="73">
        <v>175</v>
      </c>
      <c r="K27" s="73">
        <f t="shared" si="0"/>
        <v>0.014285714285714285</v>
      </c>
      <c r="L27" s="48">
        <f>J27/$J$56</f>
        <v>0.00772242003875331</v>
      </c>
      <c r="M27" s="15"/>
      <c r="N27" s="4"/>
      <c r="O27" s="4"/>
    </row>
    <row r="28" spans="1:15" ht="16.5" customHeight="1">
      <c r="A28" s="30" t="s">
        <v>51</v>
      </c>
      <c r="B28" s="26"/>
      <c r="C28" s="33"/>
      <c r="D28" s="69">
        <v>1</v>
      </c>
      <c r="E28" s="69" t="s">
        <v>24</v>
      </c>
      <c r="F28" s="69" t="s">
        <v>27</v>
      </c>
      <c r="G28" s="70">
        <v>170</v>
      </c>
      <c r="H28" s="71">
        <v>0.3333</v>
      </c>
      <c r="I28" s="72">
        <v>1</v>
      </c>
      <c r="J28" s="73">
        <v>56</v>
      </c>
      <c r="K28" s="73">
        <f>H28/$D$12</f>
        <v>0.004761428571428571</v>
      </c>
      <c r="L28" s="48">
        <f>J28/$J$56</f>
        <v>0.002471174412401059</v>
      </c>
      <c r="M28" s="4"/>
      <c r="N28" s="4"/>
      <c r="O28" s="4"/>
    </row>
    <row r="29" spans="1:15" ht="16.5" customHeight="1">
      <c r="A29" s="30"/>
      <c r="B29" s="26"/>
      <c r="C29" s="33"/>
      <c r="D29" s="27"/>
      <c r="E29" s="27"/>
      <c r="F29" s="27"/>
      <c r="G29" s="28"/>
      <c r="H29" s="31"/>
      <c r="I29" s="29"/>
      <c r="J29" s="29"/>
      <c r="K29" s="32"/>
      <c r="L29" s="48"/>
      <c r="M29" s="4"/>
      <c r="N29" s="4"/>
      <c r="O29" s="4"/>
    </row>
    <row r="30" spans="1:15" ht="16.5" customHeight="1" thickBot="1">
      <c r="A30" s="76" t="s">
        <v>21</v>
      </c>
      <c r="B30" s="34"/>
      <c r="C30" s="34"/>
      <c r="D30" s="77"/>
      <c r="E30" s="77"/>
      <c r="F30" s="77"/>
      <c r="G30" s="78"/>
      <c r="H30" s="79"/>
      <c r="I30" s="80"/>
      <c r="J30" s="81">
        <f>SUM(J21:J28)</f>
        <v>2221</v>
      </c>
      <c r="K30" s="82"/>
      <c r="L30" s="93">
        <f>J30/$J$56</f>
        <v>0.09800854232040629</v>
      </c>
      <c r="M30" s="4"/>
      <c r="N30" s="4"/>
      <c r="O30" s="4"/>
    </row>
    <row r="31" spans="1:15" ht="16.5" customHeight="1">
      <c r="A31" s="30" t="s">
        <v>52</v>
      </c>
      <c r="B31" s="26"/>
      <c r="C31" s="33"/>
      <c r="D31" s="27">
        <v>1</v>
      </c>
      <c r="E31" s="27" t="s">
        <v>69</v>
      </c>
      <c r="F31" s="27" t="s">
        <v>70</v>
      </c>
      <c r="G31" s="75">
        <v>8960</v>
      </c>
      <c r="H31" s="71">
        <v>0.4</v>
      </c>
      <c r="I31" s="72">
        <v>1</v>
      </c>
      <c r="J31" s="73">
        <v>8960</v>
      </c>
      <c r="K31" s="73">
        <f>H31/$D$12</f>
        <v>0.005714285714285714</v>
      </c>
      <c r="L31" s="48">
        <f>J31/$J$56</f>
        <v>0.39538790598416945</v>
      </c>
      <c r="M31" s="4"/>
      <c r="N31" s="4"/>
      <c r="O31" s="4"/>
    </row>
    <row r="32" spans="1:15" ht="16.5" customHeight="1">
      <c r="A32" s="30" t="s">
        <v>34</v>
      </c>
      <c r="B32" s="26"/>
      <c r="C32" s="33"/>
      <c r="D32" s="27" t="s">
        <v>30</v>
      </c>
      <c r="E32" s="27" t="s">
        <v>31</v>
      </c>
      <c r="F32" s="27" t="s">
        <v>32</v>
      </c>
      <c r="G32" s="75">
        <v>2154</v>
      </c>
      <c r="H32" s="71">
        <v>0.3</v>
      </c>
      <c r="I32" s="72">
        <v>1</v>
      </c>
      <c r="J32" s="73">
        <v>646</v>
      </c>
      <c r="K32" s="73">
        <f aca="true" t="shared" si="1" ref="K32:K39">H32/$D$12</f>
        <v>0.004285714285714286</v>
      </c>
      <c r="L32" s="48">
        <f>J32/$J$56</f>
        <v>0.028506761971626503</v>
      </c>
      <c r="M32" s="4"/>
      <c r="N32" s="4"/>
      <c r="O32" s="4"/>
    </row>
    <row r="33" spans="1:15" ht="16.5" customHeight="1">
      <c r="A33" s="30" t="s">
        <v>53</v>
      </c>
      <c r="B33" s="53"/>
      <c r="C33" s="33"/>
      <c r="D33" s="27" t="s">
        <v>30</v>
      </c>
      <c r="E33" s="27" t="s">
        <v>31</v>
      </c>
      <c r="F33" s="27" t="s">
        <v>29</v>
      </c>
      <c r="G33" s="75">
        <v>2383</v>
      </c>
      <c r="H33" s="71">
        <v>1</v>
      </c>
      <c r="I33" s="72">
        <v>1</v>
      </c>
      <c r="J33" s="73">
        <v>2383</v>
      </c>
      <c r="K33" s="73">
        <f t="shared" si="1"/>
        <v>0.014285714285714285</v>
      </c>
      <c r="L33" s="48">
        <f>J33/$J$56</f>
        <v>0.1051572968705665</v>
      </c>
      <c r="M33" s="4"/>
      <c r="N33" s="4"/>
      <c r="O33" s="4"/>
    </row>
    <row r="34" spans="1:15" ht="16.5" customHeight="1">
      <c r="A34" s="30" t="s">
        <v>35</v>
      </c>
      <c r="B34" s="26"/>
      <c r="C34" s="33"/>
      <c r="D34" s="27" t="s">
        <v>67</v>
      </c>
      <c r="E34" s="27" t="s">
        <v>31</v>
      </c>
      <c r="F34" s="27" t="s">
        <v>29</v>
      </c>
      <c r="G34" s="75">
        <v>2415</v>
      </c>
      <c r="H34" s="71">
        <v>0.45</v>
      </c>
      <c r="I34" s="72">
        <v>1</v>
      </c>
      <c r="J34" s="73">
        <v>1086</v>
      </c>
      <c r="K34" s="73">
        <f t="shared" si="1"/>
        <v>0.0064285714285714285</v>
      </c>
      <c r="L34" s="48">
        <f>J34/$J$56</f>
        <v>0.04792313235477768</v>
      </c>
      <c r="M34" s="4"/>
      <c r="N34" s="4"/>
      <c r="O34" s="4"/>
    </row>
    <row r="35" spans="1:15" ht="16.5" customHeight="1">
      <c r="A35" s="30" t="s">
        <v>54</v>
      </c>
      <c r="B35" s="26"/>
      <c r="C35" s="26"/>
      <c r="D35" s="74" t="s">
        <v>68</v>
      </c>
      <c r="E35" s="27" t="s">
        <v>31</v>
      </c>
      <c r="F35" s="27" t="s">
        <v>32</v>
      </c>
      <c r="G35" s="75">
        <v>688</v>
      </c>
      <c r="H35" s="71">
        <v>0.3</v>
      </c>
      <c r="I35" s="72">
        <v>1</v>
      </c>
      <c r="J35" s="73">
        <v>206</v>
      </c>
      <c r="K35" s="73">
        <f t="shared" si="1"/>
        <v>0.004285714285714286</v>
      </c>
      <c r="L35" s="48">
        <f>J35/$J$56</f>
        <v>0.009090391588475326</v>
      </c>
      <c r="M35" s="4"/>
      <c r="N35" s="4"/>
      <c r="O35" s="4"/>
    </row>
    <row r="36" spans="1:15" s="6" customFormat="1" ht="16.5" customHeight="1">
      <c r="A36" s="30" t="s">
        <v>47</v>
      </c>
      <c r="B36" s="26"/>
      <c r="C36" s="26"/>
      <c r="D36" s="74" t="s">
        <v>68</v>
      </c>
      <c r="E36" s="27" t="s">
        <v>31</v>
      </c>
      <c r="F36" s="27" t="s">
        <v>32</v>
      </c>
      <c r="G36" s="75">
        <v>1116</v>
      </c>
      <c r="H36" s="71">
        <v>1</v>
      </c>
      <c r="I36" s="72">
        <v>1</v>
      </c>
      <c r="J36" s="73">
        <v>1116</v>
      </c>
      <c r="K36" s="73">
        <f t="shared" si="1"/>
        <v>0.014285714285714285</v>
      </c>
      <c r="L36" s="48">
        <f>J36/$J$56</f>
        <v>0.049246975789992535</v>
      </c>
      <c r="M36" s="15"/>
      <c r="N36" s="4"/>
      <c r="O36" s="15"/>
    </row>
    <row r="37" spans="1:15" ht="16.5" customHeight="1">
      <c r="A37" s="30" t="s">
        <v>36</v>
      </c>
      <c r="B37" s="26"/>
      <c r="C37" s="26"/>
      <c r="D37" s="74" t="s">
        <v>68</v>
      </c>
      <c r="E37" s="27" t="s">
        <v>31</v>
      </c>
      <c r="F37" s="27" t="s">
        <v>33</v>
      </c>
      <c r="G37" s="75">
        <v>726</v>
      </c>
      <c r="H37" s="71">
        <v>0.4</v>
      </c>
      <c r="I37" s="72">
        <v>1</v>
      </c>
      <c r="J37" s="73">
        <v>290</v>
      </c>
      <c r="K37" s="73">
        <f t="shared" si="1"/>
        <v>0.005714285714285714</v>
      </c>
      <c r="L37" s="48">
        <f>J37/$J$56</f>
        <v>0.012797153207076913</v>
      </c>
      <c r="M37" s="15"/>
      <c r="N37" s="15"/>
      <c r="O37" s="4"/>
    </row>
    <row r="38" spans="1:15" ht="16.5" customHeight="1">
      <c r="A38" s="30" t="s">
        <v>55</v>
      </c>
      <c r="B38" s="26"/>
      <c r="C38" s="26"/>
      <c r="D38" s="74" t="s">
        <v>68</v>
      </c>
      <c r="E38" s="27" t="s">
        <v>31</v>
      </c>
      <c r="F38" s="27" t="s">
        <v>70</v>
      </c>
      <c r="G38" s="75">
        <v>131</v>
      </c>
      <c r="H38" s="71">
        <v>4</v>
      </c>
      <c r="I38" s="72">
        <v>1</v>
      </c>
      <c r="J38" s="73">
        <v>526</v>
      </c>
      <c r="K38" s="73">
        <f t="shared" si="1"/>
        <v>0.05714285714285714</v>
      </c>
      <c r="L38" s="48">
        <f>J38/$J$56</f>
        <v>0.023211388230767092</v>
      </c>
      <c r="M38" s="15"/>
      <c r="N38" s="15"/>
      <c r="O38" s="4"/>
    </row>
    <row r="39" spans="1:15" ht="16.5" customHeight="1">
      <c r="A39" s="30" t="s">
        <v>48</v>
      </c>
      <c r="B39" s="26"/>
      <c r="C39" s="26"/>
      <c r="D39" s="74" t="s">
        <v>68</v>
      </c>
      <c r="E39" s="27" t="s">
        <v>31</v>
      </c>
      <c r="F39" s="27" t="s">
        <v>32</v>
      </c>
      <c r="G39" s="75">
        <v>765</v>
      </c>
      <c r="H39" s="71">
        <v>0.6</v>
      </c>
      <c r="I39" s="72">
        <v>1</v>
      </c>
      <c r="J39" s="73">
        <v>459.8</v>
      </c>
      <c r="K39" s="73">
        <f t="shared" si="1"/>
        <v>0.008571428571428572</v>
      </c>
      <c r="L39" s="48">
        <f>J39/$J$56</f>
        <v>0.020290107050392983</v>
      </c>
      <c r="M39" s="15"/>
      <c r="N39" s="15"/>
      <c r="O39" s="4"/>
    </row>
    <row r="40" spans="1:14" s="4" customFormat="1" ht="16.5" customHeight="1">
      <c r="A40" s="30"/>
      <c r="B40" s="26"/>
      <c r="C40" s="26"/>
      <c r="D40" s="27"/>
      <c r="E40" s="27"/>
      <c r="F40" s="27"/>
      <c r="G40" s="28"/>
      <c r="H40" s="27"/>
      <c r="I40" s="29"/>
      <c r="J40" s="29"/>
      <c r="K40" s="32"/>
      <c r="L40" s="48"/>
      <c r="M40" s="62"/>
      <c r="N40" s="15"/>
    </row>
    <row r="41" spans="1:14" s="4" customFormat="1" ht="16.5" customHeight="1" thickBot="1">
      <c r="A41" s="76" t="s">
        <v>37</v>
      </c>
      <c r="B41" s="34"/>
      <c r="C41" s="34"/>
      <c r="D41" s="77"/>
      <c r="E41" s="77"/>
      <c r="F41" s="77"/>
      <c r="G41" s="78"/>
      <c r="H41" s="77"/>
      <c r="I41" s="80"/>
      <c r="J41" s="80">
        <f>SUM(J31:J39)</f>
        <v>15672.8</v>
      </c>
      <c r="K41" s="82"/>
      <c r="L41" s="93">
        <f>J41/$J$56</f>
        <v>0.691611113047845</v>
      </c>
      <c r="M41" s="62"/>
      <c r="N41" s="15"/>
    </row>
    <row r="42" spans="1:15" s="49" customFormat="1" ht="16.5" customHeight="1">
      <c r="A42" s="30" t="s">
        <v>56</v>
      </c>
      <c r="B42" s="26"/>
      <c r="C42" s="26"/>
      <c r="D42" s="27">
        <v>1</v>
      </c>
      <c r="E42" s="27" t="s">
        <v>25</v>
      </c>
      <c r="F42" s="27" t="s">
        <v>40</v>
      </c>
      <c r="G42" s="73">
        <v>575</v>
      </c>
      <c r="H42" s="71">
        <v>0.125</v>
      </c>
      <c r="I42" s="72">
        <v>1</v>
      </c>
      <c r="J42" s="73">
        <v>168.75</v>
      </c>
      <c r="K42" s="73">
        <f aca="true" t="shared" si="2" ref="K42:K52">H42/$D$12</f>
        <v>0.0017857142857142857</v>
      </c>
      <c r="L42" s="48">
        <f>J42/$J$56</f>
        <v>0.0074466193230835484</v>
      </c>
      <c r="M42" s="61"/>
      <c r="N42" s="61"/>
      <c r="O42" s="60"/>
    </row>
    <row r="43" spans="1:15" ht="16.5" customHeight="1">
      <c r="A43" s="30" t="s">
        <v>57</v>
      </c>
      <c r="B43" s="26"/>
      <c r="C43" s="33"/>
      <c r="D43" s="27" t="s">
        <v>30</v>
      </c>
      <c r="E43" s="27" t="s">
        <v>38</v>
      </c>
      <c r="F43" s="27" t="s">
        <v>40</v>
      </c>
      <c r="G43" s="70">
        <v>650</v>
      </c>
      <c r="H43" s="71">
        <v>0.1667</v>
      </c>
      <c r="I43" s="72">
        <v>2</v>
      </c>
      <c r="J43" s="73">
        <v>216.71</v>
      </c>
      <c r="K43" s="73">
        <f t="shared" si="2"/>
        <v>0.0023814285714285712</v>
      </c>
      <c r="L43" s="48">
        <f>J43/$J$56</f>
        <v>0.009563003694847028</v>
      </c>
      <c r="M43" s="4"/>
      <c r="N43" s="4"/>
      <c r="O43" s="4"/>
    </row>
    <row r="44" spans="1:15" ht="16.5" customHeight="1">
      <c r="A44" s="30" t="s">
        <v>58</v>
      </c>
      <c r="B44" s="26"/>
      <c r="C44" s="33"/>
      <c r="D44" s="27" t="s">
        <v>30</v>
      </c>
      <c r="E44" s="27" t="s">
        <v>25</v>
      </c>
      <c r="F44" s="27" t="s">
        <v>40</v>
      </c>
      <c r="G44" s="70">
        <v>575</v>
      </c>
      <c r="H44" s="71">
        <v>0.125</v>
      </c>
      <c r="I44" s="72">
        <v>2</v>
      </c>
      <c r="J44" s="73">
        <v>143.75</v>
      </c>
      <c r="K44" s="73">
        <f t="shared" si="2"/>
        <v>0.0017857142857142857</v>
      </c>
      <c r="L44" s="48">
        <f>J44/$J$56</f>
        <v>0.006343416460404505</v>
      </c>
      <c r="M44" s="4"/>
      <c r="N44" s="4"/>
      <c r="O44" s="4"/>
    </row>
    <row r="45" spans="1:15" ht="16.5" customHeight="1">
      <c r="A45" s="30" t="s">
        <v>59</v>
      </c>
      <c r="B45" s="26"/>
      <c r="C45" s="33"/>
      <c r="D45" s="27" t="s">
        <v>67</v>
      </c>
      <c r="E45" s="27" t="s">
        <v>25</v>
      </c>
      <c r="F45" s="27" t="s">
        <v>40</v>
      </c>
      <c r="G45" s="70">
        <v>575</v>
      </c>
      <c r="H45" s="71">
        <v>0.125</v>
      </c>
      <c r="I45" s="72">
        <v>2</v>
      </c>
      <c r="J45" s="73">
        <v>143.75</v>
      </c>
      <c r="K45" s="73">
        <f t="shared" si="2"/>
        <v>0.0017857142857142857</v>
      </c>
      <c r="L45" s="48">
        <f>J45/$J$56</f>
        <v>0.006343416460404505</v>
      </c>
      <c r="M45" s="4"/>
      <c r="N45" s="4"/>
      <c r="O45" s="4"/>
    </row>
    <row r="46" spans="1:15" ht="16.5" customHeight="1">
      <c r="A46" s="30" t="s">
        <v>61</v>
      </c>
      <c r="B46" s="26"/>
      <c r="C46" s="33"/>
      <c r="D46" s="27" t="s">
        <v>68</v>
      </c>
      <c r="E46" s="27" t="s">
        <v>38</v>
      </c>
      <c r="F46" s="27" t="s">
        <v>40</v>
      </c>
      <c r="G46" s="70">
        <v>650</v>
      </c>
      <c r="H46" s="71">
        <v>0.1667</v>
      </c>
      <c r="I46" s="72">
        <v>5</v>
      </c>
      <c r="J46" s="73">
        <v>479.26</v>
      </c>
      <c r="K46" s="73">
        <f t="shared" si="2"/>
        <v>0.0023814285714285712</v>
      </c>
      <c r="L46" s="48">
        <f>J46/$J$56</f>
        <v>0.02114884015870235</v>
      </c>
      <c r="M46" s="4"/>
      <c r="N46" s="4"/>
      <c r="O46" s="4"/>
    </row>
    <row r="47" spans="1:15" ht="16.5" customHeight="1">
      <c r="A47" s="30" t="s">
        <v>60</v>
      </c>
      <c r="B47" s="26"/>
      <c r="C47" s="33"/>
      <c r="D47" s="27" t="s">
        <v>68</v>
      </c>
      <c r="E47" s="27" t="s">
        <v>38</v>
      </c>
      <c r="F47" s="27" t="s">
        <v>40</v>
      </c>
      <c r="G47" s="70">
        <v>650</v>
      </c>
      <c r="H47" s="71">
        <v>0.1667</v>
      </c>
      <c r="I47" s="72">
        <v>5</v>
      </c>
      <c r="J47" s="73">
        <v>541.78</v>
      </c>
      <c r="K47" s="73">
        <f t="shared" si="2"/>
        <v>0.0023814285714285712</v>
      </c>
      <c r="L47" s="48">
        <f>J47/$J$56</f>
        <v>0.023907729877690104</v>
      </c>
      <c r="M47" s="4"/>
      <c r="N47" s="62"/>
      <c r="O47" s="4"/>
    </row>
    <row r="48" spans="1:15" s="3" customFormat="1" ht="16.5" customHeight="1">
      <c r="A48" s="30" t="s">
        <v>62</v>
      </c>
      <c r="B48" s="26"/>
      <c r="C48" s="26"/>
      <c r="D48" s="27" t="s">
        <v>68</v>
      </c>
      <c r="E48" s="27" t="s">
        <v>38</v>
      </c>
      <c r="F48" s="27" t="s">
        <v>40</v>
      </c>
      <c r="G48" s="70">
        <v>650</v>
      </c>
      <c r="H48" s="71">
        <v>0.1667</v>
      </c>
      <c r="I48" s="72">
        <v>4</v>
      </c>
      <c r="J48" s="73">
        <v>433.42</v>
      </c>
      <c r="K48" s="73">
        <f t="shared" si="2"/>
        <v>0.0023814285714285712</v>
      </c>
      <c r="L48" s="48">
        <f>J48/$J$56</f>
        <v>0.019126007389694055</v>
      </c>
      <c r="M48" s="11"/>
      <c r="N48" s="61"/>
      <c r="O48" s="11"/>
    </row>
    <row r="49" spans="1:15" s="49" customFormat="1" ht="16.5" customHeight="1">
      <c r="A49" s="30" t="s">
        <v>63</v>
      </c>
      <c r="B49" s="33"/>
      <c r="C49" s="33"/>
      <c r="D49" s="27" t="s">
        <v>68</v>
      </c>
      <c r="E49" s="27" t="s">
        <v>38</v>
      </c>
      <c r="F49" s="27" t="s">
        <v>40</v>
      </c>
      <c r="G49" s="70">
        <v>650</v>
      </c>
      <c r="H49" s="71">
        <v>0.1667</v>
      </c>
      <c r="I49" s="72">
        <v>3</v>
      </c>
      <c r="J49" s="73">
        <v>325.07</v>
      </c>
      <c r="K49" s="73">
        <f t="shared" si="2"/>
        <v>0.0023814285714285712</v>
      </c>
      <c r="L49" s="48">
        <f>J49/$J$56</f>
        <v>0.014344726182843076</v>
      </c>
      <c r="M49" s="60"/>
      <c r="N49" s="61"/>
      <c r="O49" s="60"/>
    </row>
    <row r="50" spans="1:15" s="49" customFormat="1" ht="16.5" customHeight="1">
      <c r="A50" s="30" t="s">
        <v>64</v>
      </c>
      <c r="B50" s="33"/>
      <c r="C50" s="33"/>
      <c r="D50" s="27" t="s">
        <v>30</v>
      </c>
      <c r="E50" s="27" t="s">
        <v>25</v>
      </c>
      <c r="F50" s="27" t="s">
        <v>40</v>
      </c>
      <c r="G50" s="70">
        <v>650</v>
      </c>
      <c r="H50" s="71">
        <v>0.5</v>
      </c>
      <c r="I50" s="72">
        <v>3</v>
      </c>
      <c r="J50" s="73">
        <v>975</v>
      </c>
      <c r="K50" s="73">
        <f t="shared" si="2"/>
        <v>0.007142857142857143</v>
      </c>
      <c r="L50" s="48">
        <f>J50/$J$56</f>
        <v>0.04302491164448272</v>
      </c>
      <c r="M50" s="60"/>
      <c r="N50" s="61"/>
      <c r="O50" s="60"/>
    </row>
    <row r="51" spans="1:15" s="49" customFormat="1" ht="16.5" customHeight="1">
      <c r="A51" s="30" t="s">
        <v>65</v>
      </c>
      <c r="B51" s="33"/>
      <c r="C51" s="33"/>
      <c r="D51" s="27" t="s">
        <v>49</v>
      </c>
      <c r="E51" s="27" t="s">
        <v>25</v>
      </c>
      <c r="F51" s="27" t="s">
        <v>40</v>
      </c>
      <c r="G51" s="75">
        <v>575</v>
      </c>
      <c r="H51" s="71">
        <v>0.1</v>
      </c>
      <c r="I51" s="72">
        <v>12</v>
      </c>
      <c r="J51" s="73">
        <v>690</v>
      </c>
      <c r="K51" s="73">
        <f t="shared" si="2"/>
        <v>0.0014285714285714286</v>
      </c>
      <c r="L51" s="48">
        <f>J51/$J$56</f>
        <v>0.03044839900994162</v>
      </c>
      <c r="M51" s="60"/>
      <c r="N51" s="61"/>
      <c r="O51" s="60"/>
    </row>
    <row r="52" spans="1:15" s="49" customFormat="1" ht="16.5" customHeight="1">
      <c r="A52" s="30" t="s">
        <v>66</v>
      </c>
      <c r="B52" s="33"/>
      <c r="C52" s="33"/>
      <c r="D52" s="27">
        <v>4</v>
      </c>
      <c r="E52" s="27" t="s">
        <v>25</v>
      </c>
      <c r="F52" s="27" t="s">
        <v>27</v>
      </c>
      <c r="G52" s="75">
        <v>650</v>
      </c>
      <c r="H52" s="71">
        <v>1</v>
      </c>
      <c r="I52" s="72">
        <v>1</v>
      </c>
      <c r="J52" s="73">
        <v>650</v>
      </c>
      <c r="K52" s="73">
        <f t="shared" si="2"/>
        <v>0.014285714285714285</v>
      </c>
      <c r="L52" s="48">
        <f>J52/$J$56</f>
        <v>0.02868327442965515</v>
      </c>
      <c r="M52" s="60"/>
      <c r="N52" s="61"/>
      <c r="O52" s="60"/>
    </row>
    <row r="53" spans="1:15" s="49" customFormat="1" ht="16.5" customHeight="1">
      <c r="A53" s="30"/>
      <c r="B53" s="33"/>
      <c r="C53" s="33"/>
      <c r="D53" s="43"/>
      <c r="E53" s="43"/>
      <c r="F53" s="43"/>
      <c r="G53" s="44"/>
      <c r="H53" s="45"/>
      <c r="I53" s="46"/>
      <c r="J53" s="46"/>
      <c r="K53" s="47"/>
      <c r="L53" s="48"/>
      <c r="M53" s="60"/>
      <c r="N53" s="61"/>
      <c r="O53" s="60"/>
    </row>
    <row r="54" spans="1:15" s="49" customFormat="1" ht="16.5" customHeight="1" thickBot="1">
      <c r="A54" s="76" t="s">
        <v>41</v>
      </c>
      <c r="B54" s="34"/>
      <c r="C54" s="34"/>
      <c r="D54" s="77"/>
      <c r="E54" s="77"/>
      <c r="F54" s="77"/>
      <c r="G54" s="78"/>
      <c r="H54" s="79"/>
      <c r="I54" s="80"/>
      <c r="J54" s="80">
        <f>SUM(J42:J52)</f>
        <v>4767.49</v>
      </c>
      <c r="K54" s="82"/>
      <c r="L54" s="93">
        <f>J54/$J$56</f>
        <v>0.21038034463174865</v>
      </c>
      <c r="M54" s="60"/>
      <c r="N54" s="61"/>
      <c r="O54" s="60"/>
    </row>
    <row r="55" spans="1:15" s="49" customFormat="1" ht="16.5" customHeight="1">
      <c r="A55" s="25"/>
      <c r="B55" s="33"/>
      <c r="C55" s="33"/>
      <c r="D55" s="43"/>
      <c r="E55" s="43"/>
      <c r="F55" s="43"/>
      <c r="G55" s="44"/>
      <c r="H55" s="45"/>
      <c r="I55" s="46"/>
      <c r="J55" s="46"/>
      <c r="K55" s="47"/>
      <c r="L55" s="48"/>
      <c r="M55" s="60"/>
      <c r="N55" s="61"/>
      <c r="O55" s="60"/>
    </row>
    <row r="56" spans="1:15" s="49" customFormat="1" ht="16.5" customHeight="1">
      <c r="A56" s="25" t="s">
        <v>43</v>
      </c>
      <c r="B56" s="33"/>
      <c r="C56" s="33"/>
      <c r="D56" s="43"/>
      <c r="E56" s="43"/>
      <c r="F56" s="43"/>
      <c r="G56" s="44"/>
      <c r="H56" s="45"/>
      <c r="I56" s="46"/>
      <c r="J56" s="46">
        <f>J30+J41+J54</f>
        <v>22661.29</v>
      </c>
      <c r="K56" s="47"/>
      <c r="L56" s="48"/>
      <c r="M56" s="60"/>
      <c r="N56" s="61"/>
      <c r="O56" s="60"/>
    </row>
    <row r="57" spans="1:15" s="49" customFormat="1" ht="16.5" customHeight="1" thickBot="1">
      <c r="A57" s="30" t="s">
        <v>42</v>
      </c>
      <c r="B57" s="33"/>
      <c r="C57" s="33"/>
      <c r="D57" s="43"/>
      <c r="E57" s="43"/>
      <c r="F57" s="43"/>
      <c r="G57" s="44"/>
      <c r="H57" s="45"/>
      <c r="I57" s="46"/>
      <c r="J57" s="35">
        <f>J56*0.05</f>
        <v>1133.0645000000002</v>
      </c>
      <c r="K57" s="47"/>
      <c r="L57" s="48"/>
      <c r="M57" s="60"/>
      <c r="N57" s="61"/>
      <c r="O57" s="60"/>
    </row>
    <row r="58" spans="1:15" s="49" customFormat="1" ht="16.5" customHeight="1">
      <c r="A58" s="25" t="s">
        <v>43</v>
      </c>
      <c r="B58" s="33"/>
      <c r="C58" s="33"/>
      <c r="D58" s="43"/>
      <c r="E58" s="43"/>
      <c r="F58" s="43"/>
      <c r="G58" s="44"/>
      <c r="H58" s="45"/>
      <c r="I58" s="46"/>
      <c r="J58" s="46">
        <f>J56+J57</f>
        <v>23794.3545</v>
      </c>
      <c r="K58" s="47"/>
      <c r="L58" s="48"/>
      <c r="M58" s="60"/>
      <c r="N58" s="61"/>
      <c r="O58" s="60"/>
    </row>
    <row r="59" spans="1:15" s="49" customFormat="1" ht="16.5" customHeight="1">
      <c r="A59" s="30" t="s">
        <v>71</v>
      </c>
      <c r="B59" s="33"/>
      <c r="C59" s="33"/>
      <c r="D59" s="43"/>
      <c r="E59" s="43"/>
      <c r="F59" s="43"/>
      <c r="G59" s="44"/>
      <c r="H59" s="45"/>
      <c r="I59" s="46"/>
      <c r="J59" s="29">
        <f>(J56*(8/12)*0.04)</f>
        <v>604.3010666666667</v>
      </c>
      <c r="K59" s="47"/>
      <c r="L59" s="48"/>
      <c r="M59" s="60"/>
      <c r="N59" s="61"/>
      <c r="O59" s="60"/>
    </row>
    <row r="60" spans="1:15" ht="16.5" customHeight="1" thickBot="1">
      <c r="A60" s="83" t="s">
        <v>44</v>
      </c>
      <c r="B60" s="84"/>
      <c r="C60" s="85"/>
      <c r="D60" s="84"/>
      <c r="E60" s="86"/>
      <c r="F60" s="86"/>
      <c r="G60" s="87"/>
      <c r="H60" s="88"/>
      <c r="I60" s="89"/>
      <c r="J60" s="89">
        <f>J58+J59</f>
        <v>24398.655566666668</v>
      </c>
      <c r="K60" s="90"/>
      <c r="L60" s="91">
        <f>L54+L41+L30</f>
        <v>0.9999999999999998</v>
      </c>
      <c r="M60" s="4"/>
      <c r="N60" s="4"/>
      <c r="O60" s="4"/>
    </row>
    <row r="61" spans="1:15" ht="6.75" customHeight="1">
      <c r="A61" s="53"/>
      <c r="B61" s="26"/>
      <c r="C61" s="33"/>
      <c r="D61" s="54"/>
      <c r="E61" s="54"/>
      <c r="F61" s="54"/>
      <c r="G61" s="55"/>
      <c r="H61" s="36"/>
      <c r="I61" s="37"/>
      <c r="J61" s="37"/>
      <c r="K61" s="56"/>
      <c r="L61" s="57"/>
      <c r="M61" s="4"/>
      <c r="N61" s="15"/>
      <c r="O61" s="4"/>
    </row>
    <row r="62" spans="1:15" ht="14.25" customHeight="1">
      <c r="A62" s="120" t="s">
        <v>79</v>
      </c>
      <c r="B62" s="121"/>
      <c r="C62" s="121"/>
      <c r="D62" s="121"/>
      <c r="E62" s="121"/>
      <c r="F62" s="121"/>
      <c r="G62" s="55"/>
      <c r="H62" s="92"/>
      <c r="I62" s="37"/>
      <c r="J62" s="37"/>
      <c r="K62" s="56"/>
      <c r="L62" s="57"/>
      <c r="M62" s="4"/>
      <c r="N62" s="15"/>
      <c r="O62" s="4"/>
    </row>
    <row r="63" spans="1:15" ht="14.25" customHeight="1">
      <c r="A63" s="94" t="s">
        <v>72</v>
      </c>
      <c r="B63" s="94"/>
      <c r="C63" s="94"/>
      <c r="D63" s="94"/>
      <c r="E63" s="94"/>
      <c r="F63" s="94"/>
      <c r="G63" s="94"/>
      <c r="H63" s="94"/>
      <c r="I63" s="94"/>
      <c r="J63" s="37"/>
      <c r="K63" s="56"/>
      <c r="L63" s="57"/>
      <c r="M63" s="4"/>
      <c r="N63" s="15"/>
      <c r="O63" s="4"/>
    </row>
    <row r="64" spans="1:15" ht="14.25" customHeight="1">
      <c r="A64" s="94"/>
      <c r="B64" s="94"/>
      <c r="C64" s="94"/>
      <c r="D64" s="94"/>
      <c r="E64" s="94"/>
      <c r="F64" s="94"/>
      <c r="G64" s="94"/>
      <c r="H64" s="94"/>
      <c r="I64" s="94"/>
      <c r="J64" s="37"/>
      <c r="K64" s="56"/>
      <c r="L64" s="57"/>
      <c r="M64" s="4"/>
      <c r="N64" s="15"/>
      <c r="O64" s="4"/>
    </row>
    <row r="65" spans="1:15" ht="14.25" customHeight="1">
      <c r="A65" s="94"/>
      <c r="B65" s="94"/>
      <c r="C65" s="94"/>
      <c r="D65" s="94"/>
      <c r="E65" s="94"/>
      <c r="F65" s="94"/>
      <c r="G65" s="94"/>
      <c r="H65" s="94"/>
      <c r="I65" s="94"/>
      <c r="J65" s="37"/>
      <c r="K65" s="56"/>
      <c r="L65" s="57"/>
      <c r="M65" s="4"/>
      <c r="N65" s="15"/>
      <c r="O65" s="4"/>
    </row>
    <row r="66" spans="1:15" s="2" customFormat="1" ht="13.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9"/>
      <c r="N66" s="9"/>
      <c r="O66" s="9"/>
    </row>
    <row r="67" spans="1:15" s="2" customFormat="1" ht="15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22">
        <v>14</v>
      </c>
      <c r="M67" s="9"/>
      <c r="N67" s="9"/>
      <c r="O67" s="9"/>
    </row>
    <row r="68" spans="1:12" s="2" customFormat="1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2.75">
      <c r="A69" s="4"/>
      <c r="B69" s="4"/>
      <c r="C69" s="4"/>
      <c r="D69" s="14"/>
      <c r="E69" s="14"/>
      <c r="F69" s="14"/>
      <c r="G69" s="4"/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</sheetData>
  <sheetProtection/>
  <mergeCells count="10">
    <mergeCell ref="A85:L85"/>
    <mergeCell ref="A66:L66"/>
    <mergeCell ref="A62:F62"/>
    <mergeCell ref="A6:L6"/>
    <mergeCell ref="A5:L5"/>
    <mergeCell ref="A8:L8"/>
    <mergeCell ref="A16:L16"/>
    <mergeCell ref="A11:B11"/>
    <mergeCell ref="D11:E11"/>
    <mergeCell ref="A12:B12"/>
  </mergeCells>
  <printOptions/>
  <pageMargins left="0.7874015748031497" right="0.2755905511811024" top="0.6692913385826772" bottom="1.4960629921259843" header="0" footer="1.1023622047244095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37" activeCellId="1" sqref="A1 C3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1:I30"/>
  <sheetViews>
    <sheetView zoomScalePageLayoutView="0" workbookViewId="0" topLeftCell="A1">
      <selection activeCell="C37" activeCellId="1" sqref="A1 C37"/>
    </sheetView>
  </sheetViews>
  <sheetFormatPr defaultColWidth="11.421875" defaultRowHeight="12.75"/>
  <sheetData>
    <row r="11" ht="12.75">
      <c r="F11" s="12">
        <v>4000</v>
      </c>
    </row>
    <row r="12" ht="12.75">
      <c r="F12" s="12">
        <v>6000</v>
      </c>
    </row>
    <row r="13" ht="12.75">
      <c r="F13" s="12">
        <v>2500</v>
      </c>
    </row>
    <row r="14" ht="12.75">
      <c r="F14" s="12">
        <v>800</v>
      </c>
    </row>
    <row r="15" ht="12.75">
      <c r="F15" s="12">
        <v>5000</v>
      </c>
    </row>
    <row r="16" spans="6:9" ht="12.75">
      <c r="F16" s="12">
        <v>1000</v>
      </c>
      <c r="I16" s="12"/>
    </row>
    <row r="17" ht="12.75">
      <c r="F17" s="12">
        <v>1900</v>
      </c>
    </row>
    <row r="18" ht="12.75">
      <c r="F18" s="12">
        <v>13000</v>
      </c>
    </row>
    <row r="19" spans="6:9" ht="12.75">
      <c r="F19" s="12">
        <v>500</v>
      </c>
      <c r="I19" s="12"/>
    </row>
    <row r="20" spans="6:9" ht="12.75">
      <c r="F20" s="12">
        <v>1000</v>
      </c>
      <c r="I20" s="12"/>
    </row>
    <row r="21" ht="12.75">
      <c r="F21" s="12">
        <f>SUM(F11:F20)</f>
        <v>35700</v>
      </c>
    </row>
    <row r="24" ht="12.75">
      <c r="F24" s="12">
        <f>+F21-37000</f>
        <v>-1300</v>
      </c>
    </row>
    <row r="26" ht="12.75">
      <c r="I26" s="13"/>
    </row>
    <row r="30" ht="12.75">
      <c r="H30">
        <f>15000/45.97</f>
        <v>326.2997607135088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Yahaira Pozo</cp:lastModifiedBy>
  <cp:lastPrinted>2023-02-01T14:14:49Z</cp:lastPrinted>
  <dcterms:created xsi:type="dcterms:W3CDTF">1999-01-20T19:29:31Z</dcterms:created>
  <dcterms:modified xsi:type="dcterms:W3CDTF">2023-02-01T14:14:58Z</dcterms:modified>
  <cp:category/>
  <cp:version/>
  <cp:contentType/>
  <cp:contentStatus/>
</cp:coreProperties>
</file>