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604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'Hoja1'!$A$1:$L$75</definedName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<sst xmlns="http://schemas.openxmlformats.org/spreadsheetml/2006/main" count="158" uniqueCount="97">
  <si>
    <t xml:space="preserve">  Costo</t>
  </si>
  <si>
    <t xml:space="preserve"> Mes</t>
  </si>
  <si>
    <t>Departamento de Economía Agropecuaria y Estadísticas</t>
  </si>
  <si>
    <t>Viceministerio de Planificación Sectorial Agropecuaria</t>
  </si>
  <si>
    <t>de</t>
  </si>
  <si>
    <t>Aplicación</t>
  </si>
  <si>
    <t xml:space="preserve">Numero </t>
  </si>
  <si>
    <t xml:space="preserve">de </t>
  </si>
  <si>
    <t>veces</t>
  </si>
  <si>
    <t xml:space="preserve">Cantidad </t>
  </si>
  <si>
    <t>por</t>
  </si>
  <si>
    <t>vez</t>
  </si>
  <si>
    <t xml:space="preserve">Precio </t>
  </si>
  <si>
    <t>unidad</t>
  </si>
  <si>
    <t>Unidad</t>
  </si>
  <si>
    <t>Detalle</t>
  </si>
  <si>
    <t>1.1 Corte</t>
  </si>
  <si>
    <t>1.3 Rastra</t>
  </si>
  <si>
    <t>4. Acarreo de Insumos</t>
  </si>
  <si>
    <t>5. Pago Impuesto Agua de Riego</t>
  </si>
  <si>
    <t>1. Preparación del Terreno</t>
  </si>
  <si>
    <t>1.2 Cruce</t>
  </si>
  <si>
    <t>1.4 Construcción de Surcos</t>
  </si>
  <si>
    <t>1.5 Construción o Limpieza de Canalas</t>
  </si>
  <si>
    <t>2. Transporte de Bulbillos</t>
  </si>
  <si>
    <t>3. Transportes de lnsumos</t>
  </si>
  <si>
    <t>I. SERVICIOS AGRICOLAS</t>
  </si>
  <si>
    <t xml:space="preserve">  Componente del costo</t>
  </si>
  <si>
    <t>Tractor</t>
  </si>
  <si>
    <t>INDHRI</t>
  </si>
  <si>
    <t>Manual</t>
  </si>
  <si>
    <t>Camioneta</t>
  </si>
  <si>
    <t>Tarea</t>
  </si>
  <si>
    <t>Varios</t>
  </si>
  <si>
    <t>Quintal</t>
  </si>
  <si>
    <t>1,2</t>
  </si>
  <si>
    <t>-</t>
  </si>
  <si>
    <t>Litro</t>
  </si>
  <si>
    <t>Kilo</t>
  </si>
  <si>
    <t>2. Herbicidas</t>
  </si>
  <si>
    <t xml:space="preserve"> II.INSUMOS</t>
  </si>
  <si>
    <t>2,3</t>
  </si>
  <si>
    <t>Bomba Mochila</t>
  </si>
  <si>
    <t>H-D</t>
  </si>
  <si>
    <t xml:space="preserve"> III. MANO DE OBRE</t>
  </si>
  <si>
    <t xml:space="preserve"> Imprevisto (5%)</t>
  </si>
  <si>
    <t xml:space="preserve"> SUB-TOTAL</t>
  </si>
  <si>
    <t xml:space="preserve"> COSTO TOTAL</t>
  </si>
  <si>
    <t>1. Semillas</t>
  </si>
  <si>
    <t>3. Herbicidas</t>
  </si>
  <si>
    <t>4. Fertilizantes Completo</t>
  </si>
  <si>
    <t>5. Fertilizantes Nitrogenado</t>
  </si>
  <si>
    <t>6. Fertilizantes Foliar</t>
  </si>
  <si>
    <t>7. Insecticidas</t>
  </si>
  <si>
    <t>8. Insecticidas</t>
  </si>
  <si>
    <t>11. Adherentes</t>
  </si>
  <si>
    <t>10. Fungicidas</t>
  </si>
  <si>
    <t>9. Fungicidas</t>
  </si>
  <si>
    <t>1. Preparación del Semillero</t>
  </si>
  <si>
    <t>2. Cuidado del Semillero</t>
  </si>
  <si>
    <t>3. Transplante</t>
  </si>
  <si>
    <t>4. Aplicación Herbicidas</t>
  </si>
  <si>
    <t>5. Aplicación Fertilizantes Completo</t>
  </si>
  <si>
    <t>6. Aplicación Fertilizantes Nitrogenado</t>
  </si>
  <si>
    <t>7. Aplicación Fertilizantes Foliar</t>
  </si>
  <si>
    <t>8. Aplicación Pesticidas (Insect., Fung., Adh.)</t>
  </si>
  <si>
    <t>9. Desyerbos y Aporques</t>
  </si>
  <si>
    <t>11. Recogida</t>
  </si>
  <si>
    <t>12. Secado, Cortado y Envasado</t>
  </si>
  <si>
    <t>10. Irrigaciones</t>
  </si>
  <si>
    <t>3,4</t>
  </si>
  <si>
    <t>1...4</t>
  </si>
  <si>
    <t>1…4</t>
  </si>
  <si>
    <t>Semillas</t>
  </si>
  <si>
    <t>Libra</t>
  </si>
  <si>
    <t>1,3</t>
  </si>
  <si>
    <t>1,2,3</t>
  </si>
  <si>
    <t xml:space="preserve"> Cargos Financieros (8%)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</si>
  <si>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</si>
  <si>
    <t xml:space="preserve">  (RD$) </t>
  </si>
  <si>
    <t xml:space="preserve">Coeficiente </t>
  </si>
  <si>
    <t>Técnico por</t>
  </si>
  <si>
    <t>Actividad</t>
  </si>
  <si>
    <t xml:space="preserve">Participación </t>
  </si>
  <si>
    <t xml:space="preserve">% por </t>
  </si>
  <si>
    <t>(2), ( 1)</t>
  </si>
  <si>
    <t>RENDIMIENTO:</t>
  </si>
  <si>
    <t xml:space="preserve">     URPE,  Zona Norcentral</t>
  </si>
  <si>
    <t xml:space="preserve"> qq/ tareas</t>
  </si>
  <si>
    <t>FECHA  :</t>
  </si>
  <si>
    <t>2021</t>
  </si>
  <si>
    <r>
      <t xml:space="preserve"> RUBRO…..                             ...…..……............................   </t>
    </r>
    <r>
      <rPr>
        <b/>
        <sz val="10"/>
        <rFont val="Calibri"/>
        <family val="2"/>
      </rPr>
      <t xml:space="preserve"> Cebolla</t>
    </r>
  </si>
  <si>
    <t>VARIEDAD…...                       ….....…..…..........................    Sivan</t>
  </si>
  <si>
    <t>CICLO….                                 .…..….................................   5 meses</t>
  </si>
  <si>
    <t>ÉPOCA DE SIEMBRA.            ..........................................    noviembre - diciembre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</si>
  <si>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Regional Norcentral, 2021.</t>
    </r>
  </si>
  <si>
    <t>Costos variables de producción de Cebolla, 2021 (RD$/tarea)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</si>
</sst>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00"/>
    <numFmt numFmtId="197" formatCode="0.0000"/>
    <numFmt numFmtId="198" formatCode="#,##0.0000000000_);\(#,##0.0000000000\)"/>
    <numFmt numFmtId="199" formatCode="_-* #,##0.00_-;\-* #,##0.00_-;_-* &quot;-&quot;??_-;_-@_-"/>
    <numFmt numFmtId="200" formatCode="#,##0.00_ ;\-#,##0.00\ "/>
    <numFmt numFmtId="201" formatCode="0.0000000"/>
    <numFmt numFmtId="202" formatCode="0.000000"/>
    <numFmt numFmtId="203" formatCode="0.00000"/>
    <numFmt numFmtId="204" formatCode="0.0"/>
    <numFmt numFmtId="205" formatCode="#,##0.00\ _€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000000000_);\(#,##0.000000000000\)"/>
    <numFmt numFmtId="211" formatCode="#,##0.00000000000_);\(#,##0.00000000000\)"/>
    <numFmt numFmtId="212" formatCode="#,##0.000000000_);\(#,##0.000000000\)"/>
    <numFmt numFmtId="213" formatCode="#,##0.00000000_);\(#,##0.00000000\)"/>
    <numFmt numFmtId="214" formatCode="#,##0.0000000_);\(#,##0.0000000\)"/>
    <numFmt numFmtId="215" formatCode="#,##0.000000_);\(#,##0.000000\)"/>
    <numFmt numFmtId="216" formatCode="#,##0.00000_);\(#,##0.00000\)"/>
    <numFmt numFmtId="217" formatCode="#,##0.000_);\(#,##0.000\)"/>
    <numFmt numFmtId="218" formatCode="0.000000000000%"/>
    <numFmt numFmtId="219" formatCode="#,##0.0"/>
    <numFmt numFmtId="220" formatCode="0.000_)"/>
    <numFmt numFmtId="221" formatCode="#,##0.0_);\(#,##0.0\)"/>
    <numFmt numFmtId="222" formatCode="[$-1C0A]dddd\,\ d\ &quot;de&quot;\ mmmm\ &quot;de&quot;\ yyyy"/>
    <numFmt numFmtId="223" formatCode="[$-1C0A]h:mm:ss\ AM/PM"/>
    <numFmt numFmtId="224" formatCode="0.0%"/>
    <numFmt numFmtId="225" formatCode="&quot;$&quot;#,##0.00"/>
  </numFmts>
  <fonts count="6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6"/>
      <color indexed="10"/>
      <name val="Arial Narrow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6"/>
      <color rgb="FFFF0000"/>
      <name val="Arial Narrow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6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4" fillId="0" borderId="0" xfId="46" applyNumberFormat="1" applyAlignment="1" applyProtection="1">
      <alignment/>
      <protection/>
    </xf>
    <xf numFmtId="43" fontId="1" fillId="33" borderId="0" xfId="49" applyFont="1" applyFill="1" applyAlignment="1">
      <alignment/>
    </xf>
    <xf numFmtId="0" fontId="56" fillId="33" borderId="0" xfId="0" applyFont="1" applyFill="1" applyAlignment="1">
      <alignment/>
    </xf>
    <xf numFmtId="0" fontId="28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>
      <alignment/>
    </xf>
    <xf numFmtId="188" fontId="28" fillId="33" borderId="0" xfId="0" applyNumberFormat="1" applyFont="1" applyFill="1" applyAlignment="1" applyProtection="1">
      <alignment horizontal="left"/>
      <protection/>
    </xf>
    <xf numFmtId="39" fontId="57" fillId="33" borderId="0" xfId="0" applyNumberFormat="1" applyFont="1" applyFill="1" applyAlignment="1" applyProtection="1">
      <alignment horizontal="center"/>
      <protection/>
    </xf>
    <xf numFmtId="0" fontId="58" fillId="34" borderId="0" xfId="0" applyFont="1" applyFill="1" applyBorder="1" applyAlignment="1">
      <alignment/>
    </xf>
    <xf numFmtId="0" fontId="58" fillId="34" borderId="10" xfId="0" applyFont="1" applyFill="1" applyBorder="1" applyAlignment="1" applyProtection="1">
      <alignment horizontal="left"/>
      <protection/>
    </xf>
    <xf numFmtId="0" fontId="58" fillId="34" borderId="11" xfId="0" applyFont="1" applyFill="1" applyBorder="1" applyAlignment="1" applyProtection="1">
      <alignment horizontal="fill"/>
      <protection/>
    </xf>
    <xf numFmtId="0" fontId="58" fillId="34" borderId="12" xfId="0" applyFont="1" applyFill="1" applyBorder="1" applyAlignment="1" applyProtection="1">
      <alignment horizontal="fill"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190" fontId="28" fillId="33" borderId="13" xfId="0" applyNumberFormat="1" applyFont="1" applyFill="1" applyBorder="1" applyAlignment="1" applyProtection="1">
      <alignment/>
      <protection/>
    </xf>
    <xf numFmtId="39" fontId="28" fillId="33" borderId="13" xfId="0" applyNumberFormat="1" applyFont="1" applyFill="1" applyBorder="1" applyAlignment="1" applyProtection="1">
      <alignment/>
      <protection/>
    </xf>
    <xf numFmtId="0" fontId="28" fillId="33" borderId="10" xfId="0" applyFont="1" applyFill="1" applyBorder="1" applyAlignment="1" applyProtection="1">
      <alignment horizontal="left"/>
      <protection/>
    </xf>
    <xf numFmtId="0" fontId="28" fillId="33" borderId="13" xfId="0" applyFont="1" applyFill="1" applyBorder="1" applyAlignment="1" applyProtection="1">
      <alignment horizontal="center"/>
      <protection/>
    </xf>
    <xf numFmtId="43" fontId="28" fillId="33" borderId="13" xfId="49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9" fontId="28" fillId="33" borderId="14" xfId="0" applyNumberFormat="1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center"/>
      <protection/>
    </xf>
    <xf numFmtId="39" fontId="28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28" fillId="33" borderId="0" xfId="0" applyFont="1" applyFill="1" applyAlignment="1" applyProtection="1">
      <alignment horizontal="center"/>
      <protection/>
    </xf>
    <xf numFmtId="188" fontId="28" fillId="33" borderId="0" xfId="0" applyNumberFormat="1" applyFont="1" applyFill="1" applyAlignment="1" applyProtection="1">
      <alignment horizontal="center"/>
      <protection/>
    </xf>
    <xf numFmtId="43" fontId="28" fillId="33" borderId="0" xfId="49" applyFont="1" applyFill="1" applyAlignment="1" applyProtection="1">
      <alignment/>
      <protection/>
    </xf>
    <xf numFmtId="0" fontId="58" fillId="34" borderId="15" xfId="0" applyFont="1" applyFill="1" applyBorder="1" applyAlignment="1">
      <alignment horizontal="center"/>
    </xf>
    <xf numFmtId="0" fontId="58" fillId="34" borderId="15" xfId="0" applyFont="1" applyFill="1" applyBorder="1" applyAlignment="1" applyProtection="1">
      <alignment horizontal="center"/>
      <protection/>
    </xf>
    <xf numFmtId="0" fontId="58" fillId="34" borderId="13" xfId="0" applyFont="1" applyFill="1" applyBorder="1" applyAlignment="1" applyProtection="1">
      <alignment horizontal="center"/>
      <protection/>
    </xf>
    <xf numFmtId="0" fontId="58" fillId="34" borderId="14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>
      <alignment horizontal="center"/>
    </xf>
    <xf numFmtId="190" fontId="9" fillId="33" borderId="13" xfId="0" applyNumberFormat="1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39" fontId="9" fillId="33" borderId="13" xfId="0" applyNumberFormat="1" applyFont="1" applyFill="1" applyBorder="1" applyAlignment="1" applyProtection="1">
      <alignment/>
      <protection/>
    </xf>
    <xf numFmtId="43" fontId="9" fillId="33" borderId="13" xfId="49" applyFont="1" applyFill="1" applyBorder="1" applyAlignment="1" applyProtection="1">
      <alignment/>
      <protection/>
    </xf>
    <xf numFmtId="9" fontId="9" fillId="33" borderId="16" xfId="58" applyFont="1" applyFill="1" applyBorder="1" applyAlignment="1">
      <alignment horizontal="center"/>
    </xf>
    <xf numFmtId="0" fontId="3" fillId="0" borderId="0" xfId="0" applyFont="1" applyAlignment="1">
      <alignment/>
    </xf>
    <xf numFmtId="187" fontId="9" fillId="33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89" fontId="9" fillId="33" borderId="13" xfId="0" applyNumberFormat="1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>
      <alignment horizontal="center"/>
    </xf>
    <xf numFmtId="190" fontId="28" fillId="33" borderId="0" xfId="0" applyNumberFormat="1" applyFont="1" applyFill="1" applyBorder="1" applyAlignment="1" applyProtection="1">
      <alignment/>
      <protection/>
    </xf>
    <xf numFmtId="43" fontId="28" fillId="33" borderId="0" xfId="49" applyFont="1" applyFill="1" applyBorder="1" applyAlignment="1" applyProtection="1">
      <alignment/>
      <protection/>
    </xf>
    <xf numFmtId="9" fontId="28" fillId="33" borderId="0" xfId="58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5" fillId="33" borderId="0" xfId="0" applyFont="1" applyFill="1" applyAlignment="1">
      <alignment/>
    </xf>
    <xf numFmtId="188" fontId="28" fillId="34" borderId="0" xfId="0" applyNumberFormat="1" applyFont="1" applyFill="1" applyAlignment="1" applyProtection="1">
      <alignment horizontal="left"/>
      <protection/>
    </xf>
    <xf numFmtId="0" fontId="28" fillId="34" borderId="0" xfId="0" applyFont="1" applyFill="1" applyAlignment="1">
      <alignment/>
    </xf>
    <xf numFmtId="188" fontId="28" fillId="34" borderId="0" xfId="0" applyNumberFormat="1" applyFont="1" applyFill="1" applyAlignment="1" applyProtection="1">
      <alignment/>
      <protection/>
    </xf>
    <xf numFmtId="43" fontId="28" fillId="34" borderId="0" xfId="0" applyNumberFormat="1" applyFont="1" applyFill="1" applyAlignment="1">
      <alignment/>
    </xf>
    <xf numFmtId="0" fontId="28" fillId="34" borderId="0" xfId="0" applyFont="1" applyFill="1" applyAlignment="1" applyProtection="1">
      <alignment horizontal="left"/>
      <protection/>
    </xf>
    <xf numFmtId="0" fontId="35" fillId="33" borderId="0" xfId="0" applyFont="1" applyFill="1" applyAlignment="1">
      <alignment vertical="center"/>
    </xf>
    <xf numFmtId="0" fontId="7" fillId="33" borderId="0" xfId="0" applyFont="1" applyFill="1" applyAlignment="1">
      <alignment horizontal="left"/>
    </xf>
    <xf numFmtId="0" fontId="28" fillId="33" borderId="13" xfId="0" applyFont="1" applyFill="1" applyBorder="1" applyAlignment="1" applyProtection="1">
      <alignment horizontal="center"/>
      <protection locked="0"/>
    </xf>
    <xf numFmtId="187" fontId="28" fillId="33" borderId="13" xfId="0" applyNumberFormat="1" applyFont="1" applyFill="1" applyBorder="1" applyAlignment="1" applyProtection="1">
      <alignment horizontal="center"/>
      <protection/>
    </xf>
    <xf numFmtId="197" fontId="28" fillId="33" borderId="13" xfId="0" applyNumberFormat="1" applyFont="1" applyFill="1" applyBorder="1" applyAlignment="1" applyProtection="1">
      <alignment horizontal="center"/>
      <protection/>
    </xf>
    <xf numFmtId="37" fontId="28" fillId="33" borderId="13" xfId="0" applyNumberFormat="1" applyFont="1" applyFill="1" applyBorder="1" applyAlignment="1" applyProtection="1">
      <alignment horizontal="center"/>
      <protection/>
    </xf>
    <xf numFmtId="39" fontId="28" fillId="33" borderId="13" xfId="0" applyNumberFormat="1" applyFont="1" applyFill="1" applyBorder="1" applyAlignment="1" applyProtection="1">
      <alignment horizontal="center"/>
      <protection/>
    </xf>
    <xf numFmtId="16" fontId="28" fillId="33" borderId="13" xfId="0" applyNumberFormat="1" applyFont="1" applyFill="1" applyBorder="1" applyAlignment="1">
      <alignment horizontal="center"/>
    </xf>
    <xf numFmtId="3" fontId="28" fillId="33" borderId="13" xfId="0" applyNumberFormat="1" applyFont="1" applyFill="1" applyBorder="1" applyAlignment="1">
      <alignment horizontal="center"/>
    </xf>
    <xf numFmtId="4" fontId="28" fillId="33" borderId="13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9" fillId="33" borderId="14" xfId="0" applyFont="1" applyFill="1" applyBorder="1" applyAlignment="1">
      <alignment horizontal="center"/>
    </xf>
    <xf numFmtId="190" fontId="9" fillId="33" borderId="14" xfId="0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center"/>
      <protection/>
    </xf>
    <xf numFmtId="39" fontId="9" fillId="33" borderId="14" xfId="0" applyNumberFormat="1" applyFont="1" applyFill="1" applyBorder="1" applyAlignment="1" applyProtection="1">
      <alignment/>
      <protection/>
    </xf>
    <xf numFmtId="39" fontId="9" fillId="33" borderId="14" xfId="0" applyNumberFormat="1" applyFont="1" applyFill="1" applyBorder="1" applyAlignment="1" applyProtection="1">
      <alignment horizontal="center"/>
      <protection/>
    </xf>
    <xf numFmtId="43" fontId="9" fillId="33" borderId="14" xfId="49" applyFont="1" applyFill="1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58" fillId="35" borderId="11" xfId="0" applyFont="1" applyFill="1" applyBorder="1" applyAlignment="1">
      <alignment/>
    </xf>
    <xf numFmtId="0" fontId="58" fillId="35" borderId="12" xfId="0" applyFont="1" applyFill="1" applyBorder="1" applyAlignment="1">
      <alignment/>
    </xf>
    <xf numFmtId="0" fontId="58" fillId="35" borderId="17" xfId="0" applyFont="1" applyFill="1" applyBorder="1" applyAlignment="1">
      <alignment/>
    </xf>
    <xf numFmtId="0" fontId="58" fillId="35" borderId="18" xfId="0" applyFont="1" applyFill="1" applyBorder="1" applyAlignment="1">
      <alignment/>
    </xf>
    <xf numFmtId="0" fontId="58" fillId="35" borderId="14" xfId="0" applyFont="1" applyFill="1" applyBorder="1" applyAlignment="1">
      <alignment/>
    </xf>
    <xf numFmtId="199" fontId="58" fillId="35" borderId="12" xfId="0" applyNumberFormat="1" applyFont="1" applyFill="1" applyBorder="1" applyAlignment="1">
      <alignment/>
    </xf>
    <xf numFmtId="199" fontId="64" fillId="35" borderId="19" xfId="53" applyFont="1" applyFill="1" applyBorder="1" applyAlignment="1">
      <alignment/>
    </xf>
    <xf numFmtId="199" fontId="64" fillId="35" borderId="20" xfId="53" applyFont="1" applyFill="1" applyBorder="1" applyAlignment="1">
      <alignment/>
    </xf>
    <xf numFmtId="44" fontId="28" fillId="33" borderId="13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28" fillId="33" borderId="0" xfId="0" applyFont="1" applyFill="1" applyBorder="1" applyAlignment="1" applyProtection="1">
      <alignment horizontal="center"/>
      <protection/>
    </xf>
    <xf numFmtId="224" fontId="9" fillId="33" borderId="21" xfId="58" applyNumberFormat="1" applyFont="1" applyFill="1" applyBorder="1" applyAlignment="1">
      <alignment horizontal="center"/>
    </xf>
    <xf numFmtId="0" fontId="35" fillId="33" borderId="0" xfId="0" applyFont="1" applyFill="1" applyAlignment="1">
      <alignment horizontal="center" vertical="center"/>
    </xf>
    <xf numFmtId="0" fontId="58" fillId="34" borderId="22" xfId="0" applyFont="1" applyFill="1" applyBorder="1" applyAlignment="1" applyProtection="1">
      <alignment horizontal="center"/>
      <protection/>
    </xf>
    <xf numFmtId="0" fontId="58" fillId="34" borderId="23" xfId="0" applyFont="1" applyFill="1" applyBorder="1" applyAlignment="1" applyProtection="1">
      <alignment horizontal="center"/>
      <protection/>
    </xf>
    <xf numFmtId="0" fontId="58" fillId="34" borderId="18" xfId="0" applyFont="1" applyFill="1" applyBorder="1" applyAlignment="1" applyProtection="1">
      <alignment horizontal="center"/>
      <protection/>
    </xf>
    <xf numFmtId="0" fontId="58" fillId="34" borderId="24" xfId="0" applyFont="1" applyFill="1" applyBorder="1" applyAlignment="1">
      <alignment/>
    </xf>
    <xf numFmtId="0" fontId="58" fillId="34" borderId="25" xfId="0" applyFont="1" applyFill="1" applyBorder="1" applyAlignment="1">
      <alignment/>
    </xf>
    <xf numFmtId="0" fontId="58" fillId="34" borderId="26" xfId="0" applyFont="1" applyFill="1" applyBorder="1" applyAlignment="1" applyProtection="1">
      <alignment horizontal="center"/>
      <protection/>
    </xf>
    <xf numFmtId="0" fontId="58" fillId="34" borderId="16" xfId="0" applyFont="1" applyFill="1" applyBorder="1" applyAlignment="1" applyProtection="1">
      <alignment horizontal="center"/>
      <protection/>
    </xf>
    <xf numFmtId="0" fontId="58" fillId="34" borderId="21" xfId="0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28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5" fillId="33" borderId="0" xfId="0" applyFont="1" applyFill="1" applyAlignment="1">
      <alignment/>
    </xf>
    <xf numFmtId="2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28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right"/>
      <protection/>
    </xf>
    <xf numFmtId="0" fontId="35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9" fillId="34" borderId="27" xfId="0" applyFont="1" applyFill="1" applyBorder="1" applyAlignment="1" applyProtection="1">
      <alignment horizontal="center"/>
      <protection/>
    </xf>
    <xf numFmtId="0" fontId="9" fillId="34" borderId="28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9" fontId="64" fillId="35" borderId="30" xfId="58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Hoja7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161925</xdr:rowOff>
    </xdr:from>
    <xdr:to>
      <xdr:col>6</xdr:col>
      <xdr:colOff>590550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1925"/>
          <a:ext cx="1619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50">
      <selection activeCell="N11" sqref="N11"/>
    </sheetView>
  </sheetViews>
  <sheetFormatPr defaultColWidth="11.00390625" defaultRowHeight="12.75"/>
  <cols>
    <col min="1" max="1" width="15.28125" style="1" customWidth="1"/>
    <col min="2" max="2" width="10.7109375" style="1" customWidth="1"/>
    <col min="3" max="3" width="9.8515625" style="1" customWidth="1"/>
    <col min="4" max="4" width="10.00390625" style="1" customWidth="1"/>
    <col min="5" max="5" width="13.7109375" style="1" customWidth="1"/>
    <col min="6" max="6" width="10.421875" style="1" customWidth="1"/>
    <col min="7" max="7" width="10.7109375" style="1" customWidth="1"/>
    <col min="8" max="8" width="10.00390625" style="1" customWidth="1"/>
    <col min="9" max="9" width="6.00390625" style="1" customWidth="1"/>
    <col min="10" max="10" width="13.8515625" style="1" customWidth="1"/>
    <col min="11" max="11" width="12.00390625" style="1" customWidth="1"/>
    <col min="12" max="12" width="19.57421875" style="1" customWidth="1"/>
    <col min="13" max="13" width="15.28125" style="1" bestFit="1" customWidth="1"/>
    <col min="14" max="14" width="19.57421875" style="1" customWidth="1"/>
    <col min="15" max="16384" width="11.00390625" style="1" customWidth="1"/>
  </cols>
  <sheetData>
    <row r="1" spans="1:15" ht="15.75">
      <c r="A1" s="7"/>
      <c r="B1" s="8"/>
      <c r="C1" s="4"/>
      <c r="D1" s="4"/>
      <c r="E1" s="4"/>
      <c r="F1" s="4"/>
      <c r="G1" s="4"/>
      <c r="H1" s="7"/>
      <c r="I1" s="9"/>
      <c r="J1" s="4"/>
      <c r="K1" s="4"/>
      <c r="L1" s="10"/>
      <c r="M1" s="4"/>
      <c r="N1" s="4"/>
      <c r="O1" s="4"/>
    </row>
    <row r="2" spans="1:15" ht="12.75">
      <c r="A2" s="16"/>
      <c r="B2" s="16"/>
      <c r="C2" s="17"/>
      <c r="D2" s="17"/>
      <c r="E2" s="17"/>
      <c r="F2" s="17"/>
      <c r="G2" s="17"/>
      <c r="H2" s="16"/>
      <c r="I2" s="17"/>
      <c r="J2" s="17"/>
      <c r="K2" s="17"/>
      <c r="L2" s="17"/>
      <c r="M2" s="4"/>
      <c r="N2" s="4"/>
      <c r="O2" s="4"/>
    </row>
    <row r="3" spans="1:15" ht="12.75">
      <c r="A3" s="16"/>
      <c r="B3" s="16"/>
      <c r="C3" s="17"/>
      <c r="D3" s="17"/>
      <c r="E3" s="17"/>
      <c r="F3" s="17"/>
      <c r="G3" s="17"/>
      <c r="H3" s="16"/>
      <c r="I3" s="16"/>
      <c r="J3" s="17"/>
      <c r="K3" s="17"/>
      <c r="L3" s="16"/>
      <c r="M3" s="4"/>
      <c r="N3" s="4"/>
      <c r="O3" s="4"/>
    </row>
    <row r="4" spans="1:15" ht="12.75">
      <c r="A4" s="17"/>
      <c r="B4" s="17"/>
      <c r="C4" s="17"/>
      <c r="D4" s="38"/>
      <c r="E4" s="38"/>
      <c r="F4" s="38"/>
      <c r="G4" s="17"/>
      <c r="H4" s="17"/>
      <c r="I4" s="17"/>
      <c r="J4" s="17"/>
      <c r="K4" s="17"/>
      <c r="L4" s="17"/>
      <c r="M4" s="4"/>
      <c r="N4" s="4"/>
      <c r="O4" s="4"/>
    </row>
    <row r="5" spans="1:15" ht="15.75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71"/>
      <c r="N5" s="71"/>
      <c r="O5" s="71"/>
    </row>
    <row r="6" spans="1:15" ht="15.75">
      <c r="A6" s="125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71"/>
      <c r="N6" s="71"/>
      <c r="O6" s="71"/>
    </row>
    <row r="7" spans="1:15" ht="12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71"/>
      <c r="N7" s="71"/>
      <c r="O7" s="71"/>
    </row>
    <row r="8" spans="1:15" ht="13.5" customHeight="1">
      <c r="A8" s="126" t="s">
        <v>96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71"/>
      <c r="N8" s="71"/>
      <c r="O8" s="71"/>
    </row>
    <row r="9" spans="1:15" ht="6.75" customHeight="1">
      <c r="A9" s="18"/>
      <c r="B9" s="19"/>
      <c r="C9" s="39"/>
      <c r="D9" s="40"/>
      <c r="E9" s="40"/>
      <c r="F9" s="40"/>
      <c r="G9" s="17"/>
      <c r="H9" s="16"/>
      <c r="I9" s="17"/>
      <c r="J9" s="17"/>
      <c r="K9" s="17"/>
      <c r="L9" s="16"/>
      <c r="M9" s="60"/>
      <c r="N9" s="4"/>
      <c r="O9" s="4"/>
    </row>
    <row r="10" spans="1:15" ht="3" customHeight="1">
      <c r="A10" s="66"/>
      <c r="B10" s="67"/>
      <c r="C10" s="68"/>
      <c r="D10" s="67"/>
      <c r="E10" s="67"/>
      <c r="F10" s="67"/>
      <c r="G10" s="69"/>
      <c r="H10" s="70"/>
      <c r="I10" s="67"/>
      <c r="J10" s="67"/>
      <c r="K10" s="67"/>
      <c r="L10" s="70"/>
      <c r="M10" s="60"/>
      <c r="N10" s="4"/>
      <c r="O10" s="4"/>
    </row>
    <row r="11" spans="1:15" ht="12.75" customHeight="1">
      <c r="A11" s="131"/>
      <c r="B11" s="131"/>
      <c r="C11" s="17"/>
      <c r="D11" s="127" t="s">
        <v>86</v>
      </c>
      <c r="E11" s="127"/>
      <c r="F11" s="112"/>
      <c r="G11" s="113"/>
      <c r="H11" s="112" t="s">
        <v>91</v>
      </c>
      <c r="I11" s="113"/>
      <c r="J11" s="113"/>
      <c r="K11" s="114"/>
      <c r="L11" s="4"/>
      <c r="M11" s="60"/>
      <c r="N11" s="4"/>
      <c r="O11" s="4"/>
    </row>
    <row r="12" spans="1:15" ht="14.25" customHeight="1">
      <c r="A12" s="131" t="s">
        <v>87</v>
      </c>
      <c r="B12" s="131"/>
      <c r="C12" s="17"/>
      <c r="D12" s="115">
        <v>30</v>
      </c>
      <c r="E12" s="116" t="s">
        <v>88</v>
      </c>
      <c r="F12" s="112"/>
      <c r="G12" s="113"/>
      <c r="H12" s="112" t="s">
        <v>92</v>
      </c>
      <c r="I12" s="113"/>
      <c r="J12" s="113"/>
      <c r="K12" s="117"/>
      <c r="L12" s="4"/>
      <c r="M12" s="60"/>
      <c r="N12" s="4"/>
      <c r="O12" s="4"/>
    </row>
    <row r="13" spans="1:15" ht="12" customHeight="1">
      <c r="A13" s="113"/>
      <c r="B13" s="113"/>
      <c r="C13" s="113"/>
      <c r="D13" s="113"/>
      <c r="E13" s="17"/>
      <c r="F13" s="112"/>
      <c r="G13" s="118"/>
      <c r="H13" s="112" t="s">
        <v>93</v>
      </c>
      <c r="I13" s="118"/>
      <c r="J13" s="118"/>
      <c r="K13" s="119"/>
      <c r="L13" s="4"/>
      <c r="M13" s="60"/>
      <c r="N13" s="4"/>
      <c r="O13" s="4"/>
    </row>
    <row r="14" spans="1:15" ht="14.25" customHeight="1">
      <c r="A14" s="113"/>
      <c r="B14" s="118"/>
      <c r="C14" s="118" t="s">
        <v>89</v>
      </c>
      <c r="D14" s="118" t="s">
        <v>90</v>
      </c>
      <c r="E14" s="120"/>
      <c r="F14" s="112"/>
      <c r="G14" s="116"/>
      <c r="H14" s="112" t="s">
        <v>94</v>
      </c>
      <c r="I14" s="116"/>
      <c r="J14" s="118"/>
      <c r="K14" s="119"/>
      <c r="L14" s="4"/>
      <c r="M14" s="60"/>
      <c r="N14" s="4"/>
      <c r="O14" s="4"/>
    </row>
    <row r="15" spans="1:15" ht="6" customHeight="1" thickBo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65"/>
      <c r="N15" s="4"/>
      <c r="O15" s="4"/>
    </row>
    <row r="16" spans="1:15" ht="9" customHeight="1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  <c r="N16" s="4"/>
      <c r="O16" s="4"/>
    </row>
    <row r="17" spans="1:15" ht="12.75" customHeight="1">
      <c r="A17" s="106"/>
      <c r="B17" s="107"/>
      <c r="C17" s="107"/>
      <c r="D17" s="42" t="s">
        <v>1</v>
      </c>
      <c r="E17" s="42"/>
      <c r="F17" s="42"/>
      <c r="G17" s="41" t="s">
        <v>12</v>
      </c>
      <c r="H17" s="41" t="s">
        <v>9</v>
      </c>
      <c r="I17" s="42" t="s">
        <v>6</v>
      </c>
      <c r="J17" s="103" t="s">
        <v>0</v>
      </c>
      <c r="K17" s="42" t="s">
        <v>80</v>
      </c>
      <c r="L17" s="108" t="s">
        <v>83</v>
      </c>
      <c r="M17" s="15"/>
      <c r="N17" s="4"/>
      <c r="O17" s="4"/>
    </row>
    <row r="18" spans="1:15" ht="12.75" customHeight="1">
      <c r="A18" s="21" t="s">
        <v>27</v>
      </c>
      <c r="B18" s="20"/>
      <c r="C18" s="20"/>
      <c r="D18" s="43" t="s">
        <v>4</v>
      </c>
      <c r="E18" s="43" t="s">
        <v>15</v>
      </c>
      <c r="F18" s="43" t="s">
        <v>14</v>
      </c>
      <c r="G18" s="43" t="s">
        <v>10</v>
      </c>
      <c r="H18" s="43" t="s">
        <v>10</v>
      </c>
      <c r="I18" s="43" t="s">
        <v>7</v>
      </c>
      <c r="J18" s="104" t="s">
        <v>79</v>
      </c>
      <c r="K18" s="43" t="s">
        <v>81</v>
      </c>
      <c r="L18" s="109" t="s">
        <v>84</v>
      </c>
      <c r="M18" s="15"/>
      <c r="N18" s="4"/>
      <c r="O18" s="4"/>
    </row>
    <row r="19" spans="1:15" ht="14.25" customHeight="1" thickBot="1">
      <c r="A19" s="22"/>
      <c r="B19" s="23"/>
      <c r="C19" s="23"/>
      <c r="D19" s="44" t="s">
        <v>5</v>
      </c>
      <c r="E19" s="44"/>
      <c r="F19" s="44"/>
      <c r="G19" s="44" t="s">
        <v>13</v>
      </c>
      <c r="H19" s="44" t="s">
        <v>11</v>
      </c>
      <c r="I19" s="44" t="s">
        <v>8</v>
      </c>
      <c r="J19" s="105"/>
      <c r="K19" s="44" t="s">
        <v>82</v>
      </c>
      <c r="L19" s="110" t="s">
        <v>82</v>
      </c>
      <c r="M19" s="15"/>
      <c r="N19" s="4"/>
      <c r="O19" s="4"/>
    </row>
    <row r="20" spans="1:15" s="53" customFormat="1" ht="16.5" customHeight="1">
      <c r="A20" s="24" t="s">
        <v>20</v>
      </c>
      <c r="B20" s="32"/>
      <c r="C20" s="32"/>
      <c r="D20" s="26"/>
      <c r="E20" s="45"/>
      <c r="F20" s="45"/>
      <c r="G20" s="46"/>
      <c r="H20" s="45"/>
      <c r="I20" s="48"/>
      <c r="J20" s="48"/>
      <c r="K20" s="54"/>
      <c r="L20" s="50"/>
      <c r="M20" s="61"/>
      <c r="N20" s="62"/>
      <c r="O20" s="62"/>
    </row>
    <row r="21" spans="1:15" s="53" customFormat="1" ht="16.5" customHeight="1">
      <c r="A21" s="29" t="s">
        <v>16</v>
      </c>
      <c r="B21" s="32"/>
      <c r="C21" s="52"/>
      <c r="D21" s="73">
        <v>1</v>
      </c>
      <c r="E21" s="73" t="s">
        <v>28</v>
      </c>
      <c r="F21" s="73" t="s">
        <v>32</v>
      </c>
      <c r="G21" s="74">
        <v>400</v>
      </c>
      <c r="H21" s="75">
        <v>1</v>
      </c>
      <c r="I21" s="76">
        <v>1</v>
      </c>
      <c r="J21" s="77">
        <v>400</v>
      </c>
      <c r="K21" s="77">
        <f>H21/$D$12</f>
        <v>0.03333333333333333</v>
      </c>
      <c r="L21" s="50">
        <f aca="true" t="shared" si="0" ref="L21:L29">J21/$J$58</f>
        <v>0.017873891651149894</v>
      </c>
      <c r="M21" s="63"/>
      <c r="N21" s="62"/>
      <c r="O21" s="62"/>
    </row>
    <row r="22" spans="1:15" s="5" customFormat="1" ht="16.5" customHeight="1">
      <c r="A22" s="29" t="s">
        <v>21</v>
      </c>
      <c r="B22" s="25"/>
      <c r="C22" s="25"/>
      <c r="D22" s="73">
        <v>1</v>
      </c>
      <c r="E22" s="73" t="s">
        <v>28</v>
      </c>
      <c r="F22" s="73" t="s">
        <v>32</v>
      </c>
      <c r="G22" s="74">
        <v>400</v>
      </c>
      <c r="H22" s="75">
        <v>1</v>
      </c>
      <c r="I22" s="76">
        <v>1</v>
      </c>
      <c r="J22" s="77">
        <v>400</v>
      </c>
      <c r="K22" s="77">
        <f aca="true" t="shared" si="1" ref="K22:K29">H22/$D$12</f>
        <v>0.03333333333333333</v>
      </c>
      <c r="L22" s="50">
        <f t="shared" si="0"/>
        <v>0.017873891651149894</v>
      </c>
      <c r="M22" s="15"/>
      <c r="N22" s="4"/>
      <c r="O22" s="4"/>
    </row>
    <row r="23" spans="1:15" s="5" customFormat="1" ht="16.5" customHeight="1">
      <c r="A23" s="29" t="s">
        <v>17</v>
      </c>
      <c r="B23" s="25"/>
      <c r="C23" s="25"/>
      <c r="D23" s="73">
        <v>1</v>
      </c>
      <c r="E23" s="73" t="s">
        <v>28</v>
      </c>
      <c r="F23" s="73" t="s">
        <v>32</v>
      </c>
      <c r="G23" s="74">
        <v>400</v>
      </c>
      <c r="H23" s="75">
        <v>1</v>
      </c>
      <c r="I23" s="76">
        <v>1</v>
      </c>
      <c r="J23" s="77">
        <v>400</v>
      </c>
      <c r="K23" s="77">
        <f t="shared" si="1"/>
        <v>0.03333333333333333</v>
      </c>
      <c r="L23" s="50">
        <f t="shared" si="0"/>
        <v>0.017873891651149894</v>
      </c>
      <c r="M23" s="15"/>
      <c r="N23" s="4"/>
      <c r="O23" s="4"/>
    </row>
    <row r="24" spans="1:15" s="5" customFormat="1" ht="16.5" customHeight="1">
      <c r="A24" s="29" t="s">
        <v>22</v>
      </c>
      <c r="B24" s="25"/>
      <c r="C24" s="25"/>
      <c r="D24" s="73">
        <v>1</v>
      </c>
      <c r="E24" s="73" t="s">
        <v>28</v>
      </c>
      <c r="F24" s="73" t="s">
        <v>32</v>
      </c>
      <c r="G24" s="74">
        <v>150</v>
      </c>
      <c r="H24" s="75">
        <v>1</v>
      </c>
      <c r="I24" s="76">
        <v>1</v>
      </c>
      <c r="J24" s="77">
        <v>150</v>
      </c>
      <c r="K24" s="77">
        <f t="shared" si="1"/>
        <v>0.03333333333333333</v>
      </c>
      <c r="L24" s="50">
        <f t="shared" si="0"/>
        <v>0.00670270936918121</v>
      </c>
      <c r="M24" s="15"/>
      <c r="N24" s="4"/>
      <c r="O24" s="4"/>
    </row>
    <row r="25" spans="1:15" s="5" customFormat="1" ht="16.5" customHeight="1">
      <c r="A25" s="29" t="s">
        <v>23</v>
      </c>
      <c r="B25" s="25"/>
      <c r="C25" s="25"/>
      <c r="D25" s="73">
        <v>1</v>
      </c>
      <c r="E25" s="73" t="s">
        <v>28</v>
      </c>
      <c r="F25" s="73" t="s">
        <v>32</v>
      </c>
      <c r="G25" s="74">
        <v>400</v>
      </c>
      <c r="H25" s="75">
        <v>1</v>
      </c>
      <c r="I25" s="76">
        <v>1</v>
      </c>
      <c r="J25" s="77">
        <v>400</v>
      </c>
      <c r="K25" s="77">
        <f t="shared" si="1"/>
        <v>0.03333333333333333</v>
      </c>
      <c r="L25" s="50">
        <f t="shared" si="0"/>
        <v>0.017873891651149894</v>
      </c>
      <c r="M25" s="15"/>
      <c r="N25" s="4"/>
      <c r="O25" s="4"/>
    </row>
    <row r="26" spans="1:15" s="5" customFormat="1" ht="16.5" customHeight="1">
      <c r="A26" s="29" t="s">
        <v>24</v>
      </c>
      <c r="B26" s="25"/>
      <c r="C26" s="32"/>
      <c r="D26" s="73">
        <v>1</v>
      </c>
      <c r="E26" s="73" t="s">
        <v>31</v>
      </c>
      <c r="F26" s="73" t="s">
        <v>34</v>
      </c>
      <c r="G26" s="74">
        <v>240</v>
      </c>
      <c r="H26" s="75">
        <v>3</v>
      </c>
      <c r="I26" s="76">
        <v>1</v>
      </c>
      <c r="J26" s="77">
        <v>240</v>
      </c>
      <c r="K26" s="77">
        <f t="shared" si="1"/>
        <v>0.1</v>
      </c>
      <c r="L26" s="50">
        <f t="shared" si="0"/>
        <v>0.010724334990689935</v>
      </c>
      <c r="M26" s="15"/>
      <c r="N26" s="4"/>
      <c r="O26" s="4"/>
    </row>
    <row r="27" spans="1:15" s="5" customFormat="1" ht="16.5" customHeight="1">
      <c r="A27" s="29" t="s">
        <v>25</v>
      </c>
      <c r="B27" s="25"/>
      <c r="C27" s="32"/>
      <c r="D27" s="73">
        <v>1</v>
      </c>
      <c r="E27" s="73" t="s">
        <v>31</v>
      </c>
      <c r="F27" s="73" t="s">
        <v>33</v>
      </c>
      <c r="G27" s="74">
        <v>240</v>
      </c>
      <c r="H27" s="75">
        <v>1</v>
      </c>
      <c r="I27" s="76">
        <v>1</v>
      </c>
      <c r="J27" s="77">
        <v>240</v>
      </c>
      <c r="K27" s="77">
        <f t="shared" si="1"/>
        <v>0.03333333333333333</v>
      </c>
      <c r="L27" s="50">
        <f t="shared" si="0"/>
        <v>0.010724334990689935</v>
      </c>
      <c r="M27" s="15"/>
      <c r="N27" s="4"/>
      <c r="O27" s="4"/>
    </row>
    <row r="28" spans="1:15" ht="16.5" customHeight="1">
      <c r="A28" s="29" t="s">
        <v>18</v>
      </c>
      <c r="B28" s="25"/>
      <c r="C28" s="32"/>
      <c r="D28" s="73">
        <v>1</v>
      </c>
      <c r="E28" s="73" t="s">
        <v>30</v>
      </c>
      <c r="F28" s="73" t="s">
        <v>33</v>
      </c>
      <c r="G28" s="74">
        <v>115</v>
      </c>
      <c r="H28" s="75">
        <v>1</v>
      </c>
      <c r="I28" s="76">
        <v>1</v>
      </c>
      <c r="J28" s="77">
        <v>115</v>
      </c>
      <c r="K28" s="77">
        <f t="shared" si="1"/>
        <v>0.03333333333333333</v>
      </c>
      <c r="L28" s="50">
        <f t="shared" si="0"/>
        <v>0.005138743849705594</v>
      </c>
      <c r="M28" s="4"/>
      <c r="N28" s="4"/>
      <c r="O28" s="4"/>
    </row>
    <row r="29" spans="1:15" ht="16.5" customHeight="1">
      <c r="A29" s="29" t="s">
        <v>19</v>
      </c>
      <c r="B29" s="25"/>
      <c r="C29" s="32"/>
      <c r="D29" s="73">
        <v>1</v>
      </c>
      <c r="E29" s="73" t="s">
        <v>29</v>
      </c>
      <c r="F29" s="73" t="s">
        <v>32</v>
      </c>
      <c r="G29" s="74">
        <v>170</v>
      </c>
      <c r="H29" s="75">
        <v>0.5</v>
      </c>
      <c r="I29" s="76">
        <v>1</v>
      </c>
      <c r="J29" s="77">
        <v>70</v>
      </c>
      <c r="K29" s="77">
        <f t="shared" si="1"/>
        <v>0.016666666666666666</v>
      </c>
      <c r="L29" s="50">
        <f t="shared" si="0"/>
        <v>0.003127931038951231</v>
      </c>
      <c r="M29" s="4"/>
      <c r="N29" s="4"/>
      <c r="O29" s="4"/>
    </row>
    <row r="30" spans="1:15" ht="16.5" customHeight="1">
      <c r="A30" s="29"/>
      <c r="B30" s="25"/>
      <c r="C30" s="32"/>
      <c r="D30" s="26"/>
      <c r="E30" s="26"/>
      <c r="F30" s="26"/>
      <c r="G30" s="27"/>
      <c r="H30" s="30"/>
      <c r="I30" s="28"/>
      <c r="J30" s="28"/>
      <c r="K30" s="31"/>
      <c r="L30" s="50"/>
      <c r="M30" s="4"/>
      <c r="N30" s="4"/>
      <c r="O30" s="4"/>
    </row>
    <row r="31" spans="1:15" ht="16.5" customHeight="1" thickBot="1">
      <c r="A31" s="81" t="s">
        <v>26</v>
      </c>
      <c r="B31" s="33"/>
      <c r="C31" s="33"/>
      <c r="D31" s="82"/>
      <c r="E31" s="82"/>
      <c r="F31" s="82"/>
      <c r="G31" s="83"/>
      <c r="H31" s="84"/>
      <c r="I31" s="85"/>
      <c r="J31" s="86">
        <f>SUM(J21:J29)</f>
        <v>2415</v>
      </c>
      <c r="K31" s="87"/>
      <c r="L31" s="101">
        <f aca="true" t="shared" si="2" ref="L31:L42">J31/$J$58</f>
        <v>0.10791362084381748</v>
      </c>
      <c r="M31" s="4"/>
      <c r="N31" s="4"/>
      <c r="O31" s="4"/>
    </row>
    <row r="32" spans="1:15" ht="16.5" customHeight="1">
      <c r="A32" s="29" t="s">
        <v>48</v>
      </c>
      <c r="B32" s="25"/>
      <c r="C32" s="32"/>
      <c r="D32" s="26">
        <v>1</v>
      </c>
      <c r="E32" s="26" t="s">
        <v>73</v>
      </c>
      <c r="F32" s="26" t="s">
        <v>74</v>
      </c>
      <c r="G32" s="80">
        <v>6025</v>
      </c>
      <c r="H32" s="75">
        <v>1</v>
      </c>
      <c r="I32" s="76">
        <v>1</v>
      </c>
      <c r="J32" s="77">
        <v>6025</v>
      </c>
      <c r="K32" s="77">
        <f aca="true" t="shared" si="3" ref="K32:K42">H32/$D$12</f>
        <v>0.03333333333333333</v>
      </c>
      <c r="L32" s="50">
        <f t="shared" si="2"/>
        <v>0.26922549299544524</v>
      </c>
      <c r="M32" s="4"/>
      <c r="N32" s="4"/>
      <c r="O32" s="4"/>
    </row>
    <row r="33" spans="1:15" ht="16.5" customHeight="1">
      <c r="A33" s="29" t="s">
        <v>39</v>
      </c>
      <c r="B33" s="25"/>
      <c r="C33" s="32"/>
      <c r="D33" s="26">
        <v>1</v>
      </c>
      <c r="E33" s="26" t="s">
        <v>36</v>
      </c>
      <c r="F33" s="26" t="s">
        <v>37</v>
      </c>
      <c r="G33" s="80">
        <v>2674</v>
      </c>
      <c r="H33" s="75">
        <v>0.45</v>
      </c>
      <c r="I33" s="76">
        <v>1</v>
      </c>
      <c r="J33" s="77">
        <v>1203</v>
      </c>
      <c r="K33" s="77">
        <f t="shared" si="3"/>
        <v>0.015000000000000001</v>
      </c>
      <c r="L33" s="50">
        <f t="shared" si="2"/>
        <v>0.053755729140833305</v>
      </c>
      <c r="M33" s="4"/>
      <c r="N33" s="4"/>
      <c r="O33" s="4"/>
    </row>
    <row r="34" spans="1:15" ht="16.5" customHeight="1">
      <c r="A34" s="29" t="s">
        <v>49</v>
      </c>
      <c r="B34" s="55"/>
      <c r="C34" s="32"/>
      <c r="D34" s="26">
        <v>3</v>
      </c>
      <c r="E34" s="26" t="s">
        <v>36</v>
      </c>
      <c r="F34" s="26" t="s">
        <v>37</v>
      </c>
      <c r="G34" s="80">
        <v>2154</v>
      </c>
      <c r="H34" s="75">
        <v>0.1</v>
      </c>
      <c r="I34" s="76">
        <v>1</v>
      </c>
      <c r="J34" s="77">
        <v>215</v>
      </c>
      <c r="K34" s="77">
        <f t="shared" si="3"/>
        <v>0.0033333333333333335</v>
      </c>
      <c r="L34" s="50">
        <f t="shared" si="2"/>
        <v>0.009607216762493067</v>
      </c>
      <c r="M34" s="4"/>
      <c r="N34" s="4"/>
      <c r="O34" s="4"/>
    </row>
    <row r="35" spans="1:15" ht="16.5" customHeight="1">
      <c r="A35" s="29" t="s">
        <v>50</v>
      </c>
      <c r="B35" s="25"/>
      <c r="C35" s="32"/>
      <c r="D35" s="26" t="s">
        <v>35</v>
      </c>
      <c r="E35" s="26" t="s">
        <v>36</v>
      </c>
      <c r="F35" s="26" t="s">
        <v>34</v>
      </c>
      <c r="G35" s="80">
        <v>2383</v>
      </c>
      <c r="H35" s="75">
        <v>0.8</v>
      </c>
      <c r="I35" s="76">
        <v>1</v>
      </c>
      <c r="J35" s="77">
        <v>1907</v>
      </c>
      <c r="K35" s="77">
        <f t="shared" si="3"/>
        <v>0.02666666666666667</v>
      </c>
      <c r="L35" s="50">
        <f t="shared" si="2"/>
        <v>0.08521377844685711</v>
      </c>
      <c r="M35" s="4"/>
      <c r="N35" s="4"/>
      <c r="O35" s="4"/>
    </row>
    <row r="36" spans="1:15" ht="16.5" customHeight="1">
      <c r="A36" s="29" t="s">
        <v>51</v>
      </c>
      <c r="B36" s="25"/>
      <c r="C36" s="25"/>
      <c r="D36" s="79" t="s">
        <v>41</v>
      </c>
      <c r="E36" s="26" t="s">
        <v>36</v>
      </c>
      <c r="F36" s="26" t="s">
        <v>34</v>
      </c>
      <c r="G36" s="80">
        <v>2415</v>
      </c>
      <c r="H36" s="75">
        <v>0.3</v>
      </c>
      <c r="I36" s="76">
        <v>1</v>
      </c>
      <c r="J36" s="77">
        <v>725</v>
      </c>
      <c r="K36" s="77">
        <f t="shared" si="3"/>
        <v>0.01</v>
      </c>
      <c r="L36" s="50">
        <f t="shared" si="2"/>
        <v>0.03239642861770918</v>
      </c>
      <c r="M36" s="4"/>
      <c r="N36" s="4"/>
      <c r="O36" s="4"/>
    </row>
    <row r="37" spans="1:15" s="6" customFormat="1" ht="16.5" customHeight="1">
      <c r="A37" s="29" t="s">
        <v>52</v>
      </c>
      <c r="B37" s="25"/>
      <c r="C37" s="25"/>
      <c r="D37" s="78" t="s">
        <v>70</v>
      </c>
      <c r="E37" s="26" t="s">
        <v>36</v>
      </c>
      <c r="F37" s="26" t="s">
        <v>74</v>
      </c>
      <c r="G37" s="80">
        <v>100</v>
      </c>
      <c r="H37" s="75">
        <v>1.2</v>
      </c>
      <c r="I37" s="76">
        <v>1</v>
      </c>
      <c r="J37" s="77">
        <v>120</v>
      </c>
      <c r="K37" s="77">
        <f t="shared" si="3"/>
        <v>0.04</v>
      </c>
      <c r="L37" s="50">
        <f t="shared" si="2"/>
        <v>0.0053621674953449674</v>
      </c>
      <c r="M37" s="15"/>
      <c r="N37" s="4"/>
      <c r="O37" s="15"/>
    </row>
    <row r="38" spans="1:15" ht="16.5" customHeight="1">
      <c r="A38" s="29" t="s">
        <v>53</v>
      </c>
      <c r="B38" s="25"/>
      <c r="C38" s="25"/>
      <c r="D38" s="26" t="s">
        <v>71</v>
      </c>
      <c r="E38" s="26" t="s">
        <v>36</v>
      </c>
      <c r="F38" s="26" t="s">
        <v>37</v>
      </c>
      <c r="G38" s="80">
        <v>804</v>
      </c>
      <c r="H38" s="75">
        <v>0.2</v>
      </c>
      <c r="I38" s="76">
        <v>1</v>
      </c>
      <c r="J38" s="77">
        <v>160</v>
      </c>
      <c r="K38" s="77">
        <f t="shared" si="3"/>
        <v>0.006666666666666667</v>
      </c>
      <c r="L38" s="50">
        <f t="shared" si="2"/>
        <v>0.007149556660459957</v>
      </c>
      <c r="M38" s="15"/>
      <c r="N38" s="15"/>
      <c r="O38" s="4"/>
    </row>
    <row r="39" spans="1:15" ht="16.5" customHeight="1">
      <c r="A39" s="29" t="s">
        <v>54</v>
      </c>
      <c r="B39" s="25"/>
      <c r="C39" s="25"/>
      <c r="D39" s="26" t="s">
        <v>71</v>
      </c>
      <c r="E39" s="26" t="s">
        <v>36</v>
      </c>
      <c r="F39" s="26" t="s">
        <v>37</v>
      </c>
      <c r="G39" s="80">
        <v>1683</v>
      </c>
      <c r="H39" s="75">
        <v>0.2</v>
      </c>
      <c r="I39" s="76">
        <v>1</v>
      </c>
      <c r="J39" s="77">
        <v>336</v>
      </c>
      <c r="K39" s="77">
        <f t="shared" si="3"/>
        <v>0.006666666666666667</v>
      </c>
      <c r="L39" s="50">
        <f t="shared" si="2"/>
        <v>0.01501406898696591</v>
      </c>
      <c r="M39" s="15"/>
      <c r="N39" s="15"/>
      <c r="O39" s="4"/>
    </row>
    <row r="40" spans="1:15" ht="16.5" customHeight="1">
      <c r="A40" s="29" t="s">
        <v>57</v>
      </c>
      <c r="B40" s="25"/>
      <c r="C40" s="25"/>
      <c r="D40" s="26" t="s">
        <v>72</v>
      </c>
      <c r="E40" s="26" t="s">
        <v>36</v>
      </c>
      <c r="F40" s="26" t="s">
        <v>38</v>
      </c>
      <c r="G40" s="80">
        <v>2200</v>
      </c>
      <c r="H40" s="75">
        <v>0.5</v>
      </c>
      <c r="I40" s="76">
        <v>1</v>
      </c>
      <c r="J40" s="77">
        <v>1100</v>
      </c>
      <c r="K40" s="77">
        <f t="shared" si="3"/>
        <v>0.016666666666666666</v>
      </c>
      <c r="L40" s="50">
        <f t="shared" si="2"/>
        <v>0.0491532020406622</v>
      </c>
      <c r="M40" s="15"/>
      <c r="N40" s="15"/>
      <c r="O40" s="4"/>
    </row>
    <row r="41" spans="1:15" ht="16.5" customHeight="1">
      <c r="A41" s="29" t="s">
        <v>56</v>
      </c>
      <c r="B41" s="25"/>
      <c r="C41" s="25"/>
      <c r="D41" s="26" t="s">
        <v>72</v>
      </c>
      <c r="E41" s="26" t="s">
        <v>36</v>
      </c>
      <c r="F41" s="26" t="s">
        <v>38</v>
      </c>
      <c r="G41" s="80">
        <v>585</v>
      </c>
      <c r="H41" s="75">
        <v>0.4</v>
      </c>
      <c r="I41" s="76">
        <v>1</v>
      </c>
      <c r="J41" s="77">
        <v>234</v>
      </c>
      <c r="K41" s="77">
        <f t="shared" si="3"/>
        <v>0.013333333333333334</v>
      </c>
      <c r="L41" s="50">
        <f t="shared" si="2"/>
        <v>0.010456226615922687</v>
      </c>
      <c r="M41" s="15"/>
      <c r="N41" s="15"/>
      <c r="O41" s="4"/>
    </row>
    <row r="42" spans="1:15" ht="16.5" customHeight="1">
      <c r="A42" s="29" t="s">
        <v>55</v>
      </c>
      <c r="B42" s="25"/>
      <c r="C42" s="25"/>
      <c r="D42" s="26" t="s">
        <v>72</v>
      </c>
      <c r="E42" s="26" t="s">
        <v>36</v>
      </c>
      <c r="F42" s="26" t="s">
        <v>37</v>
      </c>
      <c r="G42" s="80">
        <v>765</v>
      </c>
      <c r="H42" s="75">
        <v>0.1</v>
      </c>
      <c r="I42" s="76">
        <v>1</v>
      </c>
      <c r="J42" s="77">
        <v>76</v>
      </c>
      <c r="K42" s="77">
        <f t="shared" si="3"/>
        <v>0.0033333333333333335</v>
      </c>
      <c r="L42" s="50">
        <f t="shared" si="2"/>
        <v>0.0033960394137184796</v>
      </c>
      <c r="M42" s="15"/>
      <c r="N42" s="15"/>
      <c r="O42" s="4"/>
    </row>
    <row r="43" spans="1:14" s="4" customFormat="1" ht="16.5" customHeight="1">
      <c r="A43" s="29"/>
      <c r="B43" s="25"/>
      <c r="C43" s="25"/>
      <c r="D43" s="26"/>
      <c r="E43" s="26"/>
      <c r="F43" s="26"/>
      <c r="G43" s="27"/>
      <c r="H43" s="26"/>
      <c r="I43" s="28"/>
      <c r="J43" s="28"/>
      <c r="K43" s="31"/>
      <c r="L43" s="50"/>
      <c r="M43" s="64"/>
      <c r="N43" s="15"/>
    </row>
    <row r="44" spans="1:14" s="4" customFormat="1" ht="16.5" customHeight="1" thickBot="1">
      <c r="A44" s="81" t="s">
        <v>40</v>
      </c>
      <c r="B44" s="33"/>
      <c r="C44" s="33"/>
      <c r="D44" s="82"/>
      <c r="E44" s="82"/>
      <c r="F44" s="82"/>
      <c r="G44" s="83"/>
      <c r="H44" s="82"/>
      <c r="I44" s="85"/>
      <c r="J44" s="85">
        <f>SUM(J32:J42)</f>
        <v>12101</v>
      </c>
      <c r="K44" s="87"/>
      <c r="L44" s="101">
        <f aca="true" t="shared" si="4" ref="L44:L57">J44/$J$58</f>
        <v>0.5407299071764121</v>
      </c>
      <c r="M44" s="64"/>
      <c r="N44" s="15"/>
    </row>
    <row r="45" spans="1:15" s="51" customFormat="1" ht="16.5" customHeight="1">
      <c r="A45" s="29" t="s">
        <v>58</v>
      </c>
      <c r="B45" s="25"/>
      <c r="C45" s="25"/>
      <c r="D45" s="26">
        <v>2</v>
      </c>
      <c r="E45" s="26" t="s">
        <v>30</v>
      </c>
      <c r="F45" s="26" t="s">
        <v>32</v>
      </c>
      <c r="G45" s="77">
        <v>1755</v>
      </c>
      <c r="H45" s="75">
        <v>0.5582</v>
      </c>
      <c r="I45" s="76">
        <v>1</v>
      </c>
      <c r="J45" s="77">
        <v>979.64</v>
      </c>
      <c r="K45" s="77">
        <f aca="true" t="shared" si="5" ref="K45:K56">H45/$D$12</f>
        <v>0.018606666666666667</v>
      </c>
      <c r="L45" s="50">
        <f t="shared" si="4"/>
        <v>0.043774948042831205</v>
      </c>
      <c r="M45" s="63"/>
      <c r="N45" s="63"/>
      <c r="O45" s="62"/>
    </row>
    <row r="46" spans="1:15" s="51" customFormat="1" ht="16.5" customHeight="1">
      <c r="A46" s="29" t="s">
        <v>59</v>
      </c>
      <c r="B46" s="25"/>
      <c r="C46" s="88"/>
      <c r="D46" s="97" t="s">
        <v>85</v>
      </c>
      <c r="E46" s="26" t="s">
        <v>30</v>
      </c>
      <c r="F46" s="26" t="s">
        <v>32</v>
      </c>
      <c r="G46" s="77">
        <v>1755</v>
      </c>
      <c r="H46" s="75">
        <v>0.5582</v>
      </c>
      <c r="I46" s="76">
        <v>1</v>
      </c>
      <c r="J46" s="77">
        <v>979.64</v>
      </c>
      <c r="K46" s="77">
        <f t="shared" si="5"/>
        <v>0.018606666666666667</v>
      </c>
      <c r="L46" s="50">
        <f t="shared" si="4"/>
        <v>0.043774948042831205</v>
      </c>
      <c r="M46" s="63"/>
      <c r="N46" s="63"/>
      <c r="O46" s="62"/>
    </row>
    <row r="47" spans="1:15" ht="16.5" customHeight="1">
      <c r="A47" s="29" t="s">
        <v>60</v>
      </c>
      <c r="B47" s="25"/>
      <c r="C47" s="32"/>
      <c r="D47" s="26">
        <v>1</v>
      </c>
      <c r="E47" s="26" t="s">
        <v>30</v>
      </c>
      <c r="F47" s="26" t="s">
        <v>43</v>
      </c>
      <c r="G47" s="74">
        <v>575</v>
      </c>
      <c r="H47" s="75">
        <v>1</v>
      </c>
      <c r="I47" s="76">
        <v>1</v>
      </c>
      <c r="J47" s="77">
        <v>575</v>
      </c>
      <c r="K47" s="77">
        <f t="shared" si="5"/>
        <v>0.03333333333333333</v>
      </c>
      <c r="L47" s="50">
        <f t="shared" si="4"/>
        <v>0.02569371924852797</v>
      </c>
      <c r="M47" s="4"/>
      <c r="N47" s="4"/>
      <c r="O47" s="4"/>
    </row>
    <row r="48" spans="1:15" ht="16.5" customHeight="1">
      <c r="A48" s="29" t="s">
        <v>61</v>
      </c>
      <c r="B48" s="25"/>
      <c r="C48" s="32"/>
      <c r="D48" s="26" t="s">
        <v>75</v>
      </c>
      <c r="E48" s="26" t="s">
        <v>42</v>
      </c>
      <c r="F48" s="26" t="s">
        <v>43</v>
      </c>
      <c r="G48" s="74">
        <v>650</v>
      </c>
      <c r="H48" s="75">
        <v>0.1667</v>
      </c>
      <c r="I48" s="76">
        <v>2</v>
      </c>
      <c r="J48" s="77">
        <v>216.71</v>
      </c>
      <c r="K48" s="77">
        <f t="shared" si="5"/>
        <v>0.005556666666666666</v>
      </c>
      <c r="L48" s="50">
        <f t="shared" si="4"/>
        <v>0.009683627649301734</v>
      </c>
      <c r="M48" s="4"/>
      <c r="N48" s="4"/>
      <c r="O48" s="4"/>
    </row>
    <row r="49" spans="1:15" ht="16.5" customHeight="1">
      <c r="A49" s="29" t="s">
        <v>62</v>
      </c>
      <c r="B49" s="25"/>
      <c r="C49" s="32"/>
      <c r="D49" s="26" t="s">
        <v>35</v>
      </c>
      <c r="E49" s="26" t="s">
        <v>30</v>
      </c>
      <c r="F49" s="26" t="s">
        <v>43</v>
      </c>
      <c r="G49" s="74">
        <v>575</v>
      </c>
      <c r="H49" s="75">
        <v>0.125</v>
      </c>
      <c r="I49" s="76">
        <v>3</v>
      </c>
      <c r="J49" s="77">
        <v>215.63</v>
      </c>
      <c r="K49" s="77">
        <f t="shared" si="5"/>
        <v>0.004166666666666667</v>
      </c>
      <c r="L49" s="50">
        <f t="shared" si="4"/>
        <v>0.009635368141843629</v>
      </c>
      <c r="M49" s="4"/>
      <c r="N49" s="4"/>
      <c r="O49" s="4"/>
    </row>
    <row r="50" spans="1:15" ht="16.5" customHeight="1">
      <c r="A50" s="29" t="s">
        <v>63</v>
      </c>
      <c r="B50" s="25"/>
      <c r="C50" s="32"/>
      <c r="D50" s="26" t="s">
        <v>41</v>
      </c>
      <c r="E50" s="26" t="s">
        <v>30</v>
      </c>
      <c r="F50" s="26" t="s">
        <v>43</v>
      </c>
      <c r="G50" s="74">
        <v>575</v>
      </c>
      <c r="H50" s="75">
        <v>0.125</v>
      </c>
      <c r="I50" s="76">
        <v>3</v>
      </c>
      <c r="J50" s="77">
        <v>215.63</v>
      </c>
      <c r="K50" s="77">
        <f t="shared" si="5"/>
        <v>0.004166666666666667</v>
      </c>
      <c r="L50" s="50">
        <f t="shared" si="4"/>
        <v>0.009635368141843629</v>
      </c>
      <c r="M50" s="4"/>
      <c r="N50" s="4"/>
      <c r="O50" s="4"/>
    </row>
    <row r="51" spans="1:15" ht="16.5" customHeight="1">
      <c r="A51" s="29" t="s">
        <v>64</v>
      </c>
      <c r="B51" s="25"/>
      <c r="C51" s="32"/>
      <c r="D51" s="26" t="s">
        <v>70</v>
      </c>
      <c r="E51" s="26" t="s">
        <v>42</v>
      </c>
      <c r="F51" s="26" t="s">
        <v>43</v>
      </c>
      <c r="G51" s="74">
        <v>575</v>
      </c>
      <c r="H51" s="75">
        <v>0.125</v>
      </c>
      <c r="I51" s="76">
        <v>3</v>
      </c>
      <c r="J51" s="77">
        <v>215.63</v>
      </c>
      <c r="K51" s="77">
        <f t="shared" si="5"/>
        <v>0.004166666666666667</v>
      </c>
      <c r="L51" s="50">
        <f t="shared" si="4"/>
        <v>0.009635368141843629</v>
      </c>
      <c r="M51" s="4"/>
      <c r="N51" s="64"/>
      <c r="O51" s="4"/>
    </row>
    <row r="52" spans="1:15" ht="16.5" customHeight="1">
      <c r="A52" s="29" t="s">
        <v>65</v>
      </c>
      <c r="B52" s="25"/>
      <c r="C52" s="25"/>
      <c r="D52" s="26" t="s">
        <v>72</v>
      </c>
      <c r="E52" s="26" t="s">
        <v>42</v>
      </c>
      <c r="F52" s="26" t="s">
        <v>43</v>
      </c>
      <c r="G52" s="74">
        <v>650</v>
      </c>
      <c r="H52" s="75">
        <v>0.1667</v>
      </c>
      <c r="I52" s="76">
        <v>6</v>
      </c>
      <c r="J52" s="77">
        <v>650.13</v>
      </c>
      <c r="K52" s="77">
        <f t="shared" si="5"/>
        <v>0.005556666666666666</v>
      </c>
      <c r="L52" s="50">
        <f t="shared" si="4"/>
        <v>0.0290508829479052</v>
      </c>
      <c r="M52" s="4"/>
      <c r="N52" s="15"/>
      <c r="O52" s="4"/>
    </row>
    <row r="53" spans="1:15" s="3" customFormat="1" ht="16.5" customHeight="1">
      <c r="A53" s="29" t="s">
        <v>66</v>
      </c>
      <c r="B53" s="25"/>
      <c r="C53" s="25"/>
      <c r="D53" s="26" t="s">
        <v>76</v>
      </c>
      <c r="E53" s="26" t="s">
        <v>30</v>
      </c>
      <c r="F53" s="26" t="s">
        <v>43</v>
      </c>
      <c r="G53" s="74">
        <v>650</v>
      </c>
      <c r="H53" s="75">
        <v>0.5</v>
      </c>
      <c r="I53" s="76">
        <v>4</v>
      </c>
      <c r="J53" s="77">
        <v>1300</v>
      </c>
      <c r="K53" s="77">
        <f t="shared" si="5"/>
        <v>0.016666666666666666</v>
      </c>
      <c r="L53" s="50">
        <f t="shared" si="4"/>
        <v>0.05809014786623715</v>
      </c>
      <c r="M53" s="11"/>
      <c r="N53" s="63"/>
      <c r="O53" s="11"/>
    </row>
    <row r="54" spans="1:15" s="51" customFormat="1" ht="16.5" customHeight="1">
      <c r="A54" s="29" t="s">
        <v>69</v>
      </c>
      <c r="B54" s="32"/>
      <c r="C54" s="32"/>
      <c r="D54" s="26" t="s">
        <v>72</v>
      </c>
      <c r="E54" s="26" t="s">
        <v>30</v>
      </c>
      <c r="F54" s="26" t="s">
        <v>43</v>
      </c>
      <c r="G54" s="80">
        <v>575</v>
      </c>
      <c r="H54" s="75">
        <v>0.1</v>
      </c>
      <c r="I54" s="76">
        <v>12</v>
      </c>
      <c r="J54" s="77">
        <v>690</v>
      </c>
      <c r="K54" s="77">
        <f t="shared" si="5"/>
        <v>0.0033333333333333335</v>
      </c>
      <c r="L54" s="50">
        <f t="shared" si="4"/>
        <v>0.030832463098233565</v>
      </c>
      <c r="M54" s="62"/>
      <c r="N54" s="63"/>
      <c r="O54" s="62"/>
    </row>
    <row r="55" spans="1:15" s="51" customFormat="1" ht="16.5" customHeight="1">
      <c r="A55" s="29" t="s">
        <v>67</v>
      </c>
      <c r="B55" s="32"/>
      <c r="C55" s="32"/>
      <c r="D55" s="26">
        <v>4</v>
      </c>
      <c r="E55" s="26" t="s">
        <v>30</v>
      </c>
      <c r="F55" s="26" t="s">
        <v>32</v>
      </c>
      <c r="G55" s="80">
        <v>650</v>
      </c>
      <c r="H55" s="75">
        <v>1</v>
      </c>
      <c r="I55" s="76">
        <v>1</v>
      </c>
      <c r="J55" s="77">
        <v>625</v>
      </c>
      <c r="K55" s="77">
        <f t="shared" si="5"/>
        <v>0.03333333333333333</v>
      </c>
      <c r="L55" s="50">
        <f t="shared" si="4"/>
        <v>0.02792795570492171</v>
      </c>
      <c r="M55" s="62"/>
      <c r="N55" s="63"/>
      <c r="O55" s="62"/>
    </row>
    <row r="56" spans="1:15" s="51" customFormat="1" ht="16.5" customHeight="1">
      <c r="A56" s="29" t="s">
        <v>68</v>
      </c>
      <c r="B56" s="32"/>
      <c r="C56" s="32"/>
      <c r="D56" s="26">
        <v>5</v>
      </c>
      <c r="E56" s="26" t="s">
        <v>30</v>
      </c>
      <c r="F56" s="26" t="s">
        <v>34</v>
      </c>
      <c r="G56" s="80">
        <v>40</v>
      </c>
      <c r="H56" s="75">
        <v>30</v>
      </c>
      <c r="I56" s="76">
        <v>1</v>
      </c>
      <c r="J56" s="77">
        <v>1200</v>
      </c>
      <c r="K56" s="77">
        <f t="shared" si="5"/>
        <v>1</v>
      </c>
      <c r="L56" s="50">
        <f t="shared" si="4"/>
        <v>0.05362167495344968</v>
      </c>
      <c r="M56" s="62"/>
      <c r="N56" s="63"/>
      <c r="O56" s="62"/>
    </row>
    <row r="57" spans="1:15" s="51" customFormat="1" ht="16.5" customHeight="1" thickBot="1">
      <c r="A57" s="81" t="s">
        <v>44</v>
      </c>
      <c r="B57" s="33"/>
      <c r="C57" s="33"/>
      <c r="D57" s="82"/>
      <c r="E57" s="82"/>
      <c r="F57" s="82"/>
      <c r="G57" s="83"/>
      <c r="H57" s="84"/>
      <c r="I57" s="85"/>
      <c r="J57" s="85">
        <f>SUM(J45:J56)</f>
        <v>7863.01</v>
      </c>
      <c r="K57" s="87"/>
      <c r="L57" s="101">
        <f t="shared" si="4"/>
        <v>0.3513564719797703</v>
      </c>
      <c r="M57" s="62"/>
      <c r="N57" s="63"/>
      <c r="O57" s="62"/>
    </row>
    <row r="58" spans="1:15" s="51" customFormat="1" ht="16.5" customHeight="1">
      <c r="A58" s="24" t="s">
        <v>46</v>
      </c>
      <c r="B58" s="32"/>
      <c r="C58" s="32"/>
      <c r="D58" s="45"/>
      <c r="E58" s="45"/>
      <c r="F58" s="45"/>
      <c r="G58" s="46"/>
      <c r="H58" s="47"/>
      <c r="I58" s="48"/>
      <c r="J58" s="48">
        <f>J31+J44+J57</f>
        <v>22379.010000000002</v>
      </c>
      <c r="K58" s="49"/>
      <c r="L58" s="50"/>
      <c r="M58" s="62"/>
      <c r="N58" s="63"/>
      <c r="O58" s="62"/>
    </row>
    <row r="59" spans="1:15" s="51" customFormat="1" ht="16.5" customHeight="1" thickBot="1">
      <c r="A59" s="29" t="s">
        <v>45</v>
      </c>
      <c r="B59" s="32"/>
      <c r="C59" s="32"/>
      <c r="D59" s="45"/>
      <c r="E59" s="45"/>
      <c r="F59" s="45"/>
      <c r="G59" s="46"/>
      <c r="H59" s="47"/>
      <c r="I59" s="48"/>
      <c r="J59" s="34">
        <f>J58*0.05</f>
        <v>1118.9505000000001</v>
      </c>
      <c r="K59" s="49"/>
      <c r="L59" s="50"/>
      <c r="M59" s="62"/>
      <c r="N59" s="63"/>
      <c r="O59" s="62"/>
    </row>
    <row r="60" spans="1:15" s="51" customFormat="1" ht="16.5" customHeight="1">
      <c r="A60" s="24" t="s">
        <v>46</v>
      </c>
      <c r="B60" s="32"/>
      <c r="C60" s="32"/>
      <c r="D60" s="45"/>
      <c r="E60" s="45"/>
      <c r="F60" s="45"/>
      <c r="G60" s="46"/>
      <c r="H60" s="47"/>
      <c r="I60" s="48"/>
      <c r="J60" s="48">
        <f>J58+J59</f>
        <v>23497.9605</v>
      </c>
      <c r="K60" s="49"/>
      <c r="L60" s="50"/>
      <c r="M60" s="62"/>
      <c r="N60" s="63"/>
      <c r="O60" s="62"/>
    </row>
    <row r="61" spans="1:15" s="51" customFormat="1" ht="16.5" customHeight="1">
      <c r="A61" s="29" t="s">
        <v>77</v>
      </c>
      <c r="B61" s="32"/>
      <c r="C61" s="32"/>
      <c r="D61" s="45"/>
      <c r="E61" s="45"/>
      <c r="F61" s="45"/>
      <c r="G61" s="46"/>
      <c r="H61" s="47"/>
      <c r="I61" s="48"/>
      <c r="J61" s="28">
        <f>J58*(8/12)*0.05</f>
        <v>745.9670000000001</v>
      </c>
      <c r="K61" s="49"/>
      <c r="L61" s="50"/>
      <c r="M61" s="62"/>
      <c r="N61" s="63"/>
      <c r="O61" s="62"/>
    </row>
    <row r="62" spans="1:15" ht="16.5" customHeight="1" thickBot="1">
      <c r="A62" s="89" t="s">
        <v>47</v>
      </c>
      <c r="B62" s="90"/>
      <c r="C62" s="91"/>
      <c r="D62" s="90"/>
      <c r="E62" s="92"/>
      <c r="F62" s="92"/>
      <c r="G62" s="93"/>
      <c r="H62" s="94"/>
      <c r="I62" s="95"/>
      <c r="J62" s="95">
        <f>J60+J61</f>
        <v>24243.9275</v>
      </c>
      <c r="K62" s="96"/>
      <c r="L62" s="135">
        <f>L57+L44+L31</f>
        <v>0.9999999999999999</v>
      </c>
      <c r="M62" s="4"/>
      <c r="N62" s="4"/>
      <c r="O62" s="4"/>
    </row>
    <row r="63" spans="1:15" ht="16.5" customHeight="1">
      <c r="A63" s="55"/>
      <c r="B63" s="25"/>
      <c r="C63" s="32"/>
      <c r="D63" s="56"/>
      <c r="E63" s="56"/>
      <c r="F63" s="56"/>
      <c r="G63" s="57"/>
      <c r="H63" s="35"/>
      <c r="I63" s="36"/>
      <c r="J63" s="36"/>
      <c r="K63" s="58"/>
      <c r="L63" s="59"/>
      <c r="M63" s="4"/>
      <c r="N63" s="15"/>
      <c r="O63" s="4"/>
    </row>
    <row r="64" spans="1:15" ht="16.5" customHeight="1">
      <c r="A64" s="129" t="s">
        <v>95</v>
      </c>
      <c r="B64" s="130"/>
      <c r="C64" s="130"/>
      <c r="D64" s="130"/>
      <c r="E64" s="130"/>
      <c r="F64" s="130"/>
      <c r="G64" s="57"/>
      <c r="H64" s="100"/>
      <c r="I64" s="36"/>
      <c r="J64" s="36"/>
      <c r="K64" s="58"/>
      <c r="L64" s="59"/>
      <c r="M64" s="4"/>
      <c r="N64" s="15"/>
      <c r="O64" s="4"/>
    </row>
    <row r="65" spans="1:15" ht="16.5" customHeight="1">
      <c r="A65" s="111" t="s">
        <v>78</v>
      </c>
      <c r="B65" s="111"/>
      <c r="C65" s="111"/>
      <c r="D65" s="111"/>
      <c r="E65" s="111"/>
      <c r="F65" s="111"/>
      <c r="G65" s="111"/>
      <c r="H65" s="111"/>
      <c r="I65" s="111"/>
      <c r="J65" s="36"/>
      <c r="K65" s="58"/>
      <c r="L65" s="59"/>
      <c r="M65" s="4"/>
      <c r="N65" s="15"/>
      <c r="O65" s="4"/>
    </row>
    <row r="66" spans="1:15" s="2" customFormat="1" ht="15" customHeight="1">
      <c r="A66" s="127"/>
      <c r="B66" s="127"/>
      <c r="C66" s="99"/>
      <c r="D66" s="98"/>
      <c r="E66" s="98"/>
      <c r="F66" s="98"/>
      <c r="G66" s="98"/>
      <c r="H66" s="98"/>
      <c r="I66" s="98"/>
      <c r="J66" s="98"/>
      <c r="K66" s="98"/>
      <c r="L66" s="98"/>
      <c r="M66" s="9"/>
      <c r="N66" s="9"/>
      <c r="O66" s="9"/>
    </row>
    <row r="67" spans="1:15" s="2" customFormat="1" ht="15" customHeight="1">
      <c r="A67" s="122"/>
      <c r="B67" s="122"/>
      <c r="C67" s="99"/>
      <c r="D67" s="98"/>
      <c r="E67" s="98"/>
      <c r="F67" s="98"/>
      <c r="G67" s="98"/>
      <c r="H67" s="98"/>
      <c r="I67" s="98"/>
      <c r="J67" s="98"/>
      <c r="K67" s="98"/>
      <c r="L67" s="98"/>
      <c r="M67" s="9"/>
      <c r="N67" s="9"/>
      <c r="O67" s="9"/>
    </row>
    <row r="68" spans="1:15" s="2" customFormat="1" ht="15" customHeight="1">
      <c r="A68" s="122"/>
      <c r="B68" s="122"/>
      <c r="C68" s="99"/>
      <c r="D68" s="98"/>
      <c r="E68" s="98"/>
      <c r="F68" s="98"/>
      <c r="G68" s="98"/>
      <c r="H68" s="98"/>
      <c r="I68" s="98"/>
      <c r="J68" s="98"/>
      <c r="K68" s="98"/>
      <c r="L68" s="98"/>
      <c r="M68" s="9"/>
      <c r="N68" s="9"/>
      <c r="O68" s="9"/>
    </row>
    <row r="69" spans="1:15" s="2" customFormat="1" ht="13.5">
      <c r="A69" s="37"/>
      <c r="B69" s="37"/>
      <c r="C69" s="37"/>
      <c r="D69" s="37"/>
      <c r="E69" s="72"/>
      <c r="F69" s="72"/>
      <c r="G69" s="37"/>
      <c r="H69" s="37"/>
      <c r="I69" s="37"/>
      <c r="J69" s="37"/>
      <c r="K69" s="37"/>
      <c r="L69" s="37"/>
      <c r="M69" s="9"/>
      <c r="N69" s="9"/>
      <c r="O69" s="9"/>
    </row>
    <row r="70" spans="1:15" s="2" customFormat="1" ht="15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4"/>
      <c r="M70" s="9"/>
      <c r="N70" s="9"/>
      <c r="O70" s="9"/>
    </row>
    <row r="71" spans="1:12" s="2" customFormat="1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2.75">
      <c r="A72" s="4"/>
      <c r="B72" s="4"/>
      <c r="C72" s="4"/>
      <c r="D72" s="14"/>
      <c r="E72" s="14"/>
      <c r="F72" s="1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v>12</v>
      </c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A6:L6"/>
    <mergeCell ref="A5:L5"/>
    <mergeCell ref="A8:L8"/>
    <mergeCell ref="A66:B66"/>
    <mergeCell ref="A88:L88"/>
    <mergeCell ref="A64:F64"/>
    <mergeCell ref="A11:B11"/>
    <mergeCell ref="D11:E11"/>
    <mergeCell ref="A12:B12"/>
  </mergeCells>
  <printOptions/>
  <pageMargins left="0.7874015748031497" right="0.2755905511811024" top="0.6692913385826772" bottom="0.7086614173228347" header="0" footer="1.102362204724409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7" activeCellId="1" sqref="A1 C3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1:I30"/>
  <sheetViews>
    <sheetView zoomScalePageLayoutView="0" workbookViewId="0" topLeftCell="A1">
      <selection activeCell="C37" activeCellId="1" sqref="A1 C37"/>
    </sheetView>
  </sheetViews>
  <sheetFormatPr defaultColWidth="11.421875" defaultRowHeight="12.75"/>
  <sheetData>
    <row r="11" ht="12.75">
      <c r="F11" s="12">
        <v>4000</v>
      </c>
    </row>
    <row r="12" ht="12.75">
      <c r="F12" s="12">
        <v>6000</v>
      </c>
    </row>
    <row r="13" ht="12.75">
      <c r="F13" s="12">
        <v>2500</v>
      </c>
    </row>
    <row r="14" ht="12.75">
      <c r="F14" s="12">
        <v>800</v>
      </c>
    </row>
    <row r="15" ht="12.75">
      <c r="F15" s="12">
        <v>5000</v>
      </c>
    </row>
    <row r="16" spans="6:9" ht="12.75">
      <c r="F16" s="12">
        <v>1000</v>
      </c>
      <c r="I16" s="12"/>
    </row>
    <row r="17" ht="12.75">
      <c r="F17" s="12">
        <v>1900</v>
      </c>
    </row>
    <row r="18" ht="12.75">
      <c r="F18" s="12">
        <v>13000</v>
      </c>
    </row>
    <row r="19" spans="6:9" ht="12.75">
      <c r="F19" s="12">
        <v>500</v>
      </c>
      <c r="I19" s="12"/>
    </row>
    <row r="20" spans="6:9" ht="12.75">
      <c r="F20" s="12">
        <v>1000</v>
      </c>
      <c r="I20" s="12"/>
    </row>
    <row r="21" ht="12.75">
      <c r="F21" s="12">
        <f>SUM(F11:F20)</f>
        <v>35700</v>
      </c>
    </row>
    <row r="24" ht="12.75">
      <c r="F24" s="12">
        <f>+F21-37000</f>
        <v>-1300</v>
      </c>
    </row>
    <row r="26" ht="12.75">
      <c r="I26" s="13"/>
    </row>
    <row r="30" ht="12.75">
      <c r="H30">
        <f>15000/45.97</f>
        <v>326.2997607135088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Adelle Borbon</cp:lastModifiedBy>
  <cp:lastPrinted>2023-03-14T18:32:00Z</cp:lastPrinted>
  <dcterms:created xsi:type="dcterms:W3CDTF">1999-01-20T19:29:31Z</dcterms:created>
  <dcterms:modified xsi:type="dcterms:W3CDTF">2023-03-14T18:32:08Z</dcterms:modified>
  <cp:category/>
  <cp:version/>
  <cp:contentType/>
  <cp:contentStatus/>
</cp:coreProperties>
</file>