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osto de Aguacate en llano" sheetId="1" r:id="rId1"/>
  </sheets>
  <definedNames>
    <definedName name="_xlnm.Print_Area" localSheetId="0">'Costo de Aguacate en llano'!$A$1:$K$84</definedName>
  </definedNames>
  <calcPr fullCalcOnLoad="1"/>
</workbook>
</file>

<file path=xl/sharedStrings.xml><?xml version="1.0" encoding="utf-8"?>
<sst xmlns="http://schemas.openxmlformats.org/spreadsheetml/2006/main" count="76" uniqueCount="58">
  <si>
    <t>Componente del costo</t>
  </si>
  <si>
    <t>Unidad</t>
  </si>
  <si>
    <t>Prec unit.</t>
  </si>
  <si>
    <t>5 al 8</t>
  </si>
  <si>
    <t>Tarea</t>
  </si>
  <si>
    <t>Sub - Total</t>
  </si>
  <si>
    <t>Imprevistos 5%</t>
  </si>
  <si>
    <t>Gastos Administrativos 5%</t>
  </si>
  <si>
    <t>Costo total</t>
  </si>
  <si>
    <t>2. Compra de Insumos</t>
  </si>
  <si>
    <t>2-3 Compra Fertilizante complet,</t>
  </si>
  <si>
    <t>2,4 Compra de pesticidas</t>
  </si>
  <si>
    <t>Libras</t>
  </si>
  <si>
    <t>3-1 Mercado y alianeación</t>
  </si>
  <si>
    <t>tarea</t>
  </si>
  <si>
    <t>3-2-Construcc. De hoyo</t>
  </si>
  <si>
    <t>3-3 Aplicación abono org.</t>
  </si>
  <si>
    <t>3,4 Siembra</t>
  </si>
  <si>
    <t>3,7 "Aplicación Abono organico</t>
  </si>
  <si>
    <t>3,8 Siembra y acarreo</t>
  </si>
  <si>
    <t xml:space="preserve">3-9 Transporte </t>
  </si>
  <si>
    <t>0,075</t>
  </si>
  <si>
    <t>3-10 Desyerbos</t>
  </si>
  <si>
    <t>3-11 Deschuponado y poda</t>
  </si>
  <si>
    <t>3-12 Aplic. Fert. Completo</t>
  </si>
  <si>
    <t>3,13 Aplic.pesticida y Foliar</t>
  </si>
  <si>
    <t>3,15 Recolección y Empaque</t>
  </si>
  <si>
    <t>2-2 Compra Superfosfato</t>
  </si>
  <si>
    <t>litro</t>
  </si>
  <si>
    <t>3,Mano de Obra</t>
  </si>
  <si>
    <t>2-1 adq. de plantas</t>
  </si>
  <si>
    <t>2-5 Herbicidas Glifosato</t>
  </si>
  <si>
    <t>Abono orgánico</t>
  </si>
  <si>
    <t>Qq</t>
  </si>
  <si>
    <t>3-5Trasporte de Fertilizantes</t>
  </si>
  <si>
    <t>3,14 Aplicación herbicida</t>
  </si>
  <si>
    <t>Tanque</t>
  </si>
  <si>
    <t>Dia H</t>
  </si>
  <si>
    <t>3,6 Transporte de Plantas</t>
  </si>
  <si>
    <t xml:space="preserve">tarea </t>
  </si>
  <si>
    <t>Total general</t>
  </si>
  <si>
    <t>1.Servicios Agricolas</t>
  </si>
  <si>
    <t>1.1 Preparación de tierra</t>
  </si>
  <si>
    <t>1.2 Corte</t>
  </si>
  <si>
    <t>1.3 Cruce</t>
  </si>
  <si>
    <t>1.4 Rastra</t>
  </si>
  <si>
    <t>1.5 Drenaje</t>
  </si>
  <si>
    <t>Sub-total</t>
  </si>
  <si>
    <t>Cantidad</t>
  </si>
  <si>
    <t>Participición</t>
  </si>
  <si>
    <t>Costo Total</t>
  </si>
  <si>
    <t>(%)  por</t>
  </si>
  <si>
    <t>Actividad</t>
  </si>
  <si>
    <t>Departamento de Economía Agropecuaria y Estadísticas</t>
  </si>
  <si>
    <t>Viceministerio de Planificación Sectorial Agropecuaria</t>
  </si>
  <si>
    <t>Costo variables de producción de Aguacate, 2021 (RD$/tarea)</t>
  </si>
  <si>
    <r>
      <rPr>
        <b/>
        <sz val="11"/>
        <rFont val="Calibri"/>
        <family val="2"/>
      </rPr>
      <t xml:space="preserve">Fuente: </t>
    </r>
    <r>
      <rPr>
        <sz val="11"/>
        <rFont val="Calibri"/>
        <family val="2"/>
      </rPr>
      <t>Ministerio de Agricultura,  Departamento de Desarrollo Frutícola (DEFRUT), 2021.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</si>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</sst>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_(* #,##0.0_);_(* \(#,##0.0\);_(* &quot;-&quot;??_);_(@_)"/>
    <numFmt numFmtId="187" formatCode="_-* #,##0.000_-;\-* #,##0.000_-;_-* &quot;-&quot;??_-;_-@_-"/>
    <numFmt numFmtId="188" formatCode="_-* #,##0.0000_-;\-* #,##0.0000_-;_-* &quot;-&quot;??_-;_-@_-"/>
    <numFmt numFmtId="189" formatCode="_(* #,##0.000_);_(* \(#,##0.000\);_(* &quot;-&quot;??_);_(@_)"/>
    <numFmt numFmtId="190" formatCode="_-* #,##0.00000_-;\-* #,##0.00000_-;_-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00000_-;\-* #,##0.000000_-;_-* &quot;-&quot;??_-;_-@_-"/>
    <numFmt numFmtId="196" formatCode="_-* #,##0.0_-;\-* #,##0.0_-;_-* &quot;-&quot;??_-;_-@_-"/>
    <numFmt numFmtId="197" formatCode="_-* #,##0_-;\-* #,##0_-;_-* &quot;-&quot;??_-;_-@_-"/>
    <numFmt numFmtId="198" formatCode="0.0"/>
  </numFmts>
  <fonts count="62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5" fillId="34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7" fillId="33" borderId="0" xfId="0" applyFont="1" applyFill="1" applyAlignment="1">
      <alignment horizontal="center" wrapText="1"/>
    </xf>
    <xf numFmtId="0" fontId="27" fillId="33" borderId="0" xfId="0" applyFont="1" applyFill="1" applyAlignment="1">
      <alignment wrapText="1"/>
    </xf>
    <xf numFmtId="0" fontId="0" fillId="33" borderId="12" xfId="0" applyFill="1" applyBorder="1" applyAlignment="1">
      <alignment/>
    </xf>
    <xf numFmtId="0" fontId="56" fillId="34" borderId="1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7" fillId="34" borderId="13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left"/>
    </xf>
    <xf numFmtId="0" fontId="57" fillId="34" borderId="15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7" fillId="33" borderId="17" xfId="0" applyFont="1" applyFill="1" applyBorder="1" applyAlignment="1">
      <alignment horizontal="left"/>
    </xf>
    <xf numFmtId="0" fontId="57" fillId="33" borderId="18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31" fillId="33" borderId="17" xfId="0" applyFont="1" applyFill="1" applyBorder="1" applyAlignment="1">
      <alignment/>
    </xf>
    <xf numFmtId="2" fontId="32" fillId="33" borderId="18" xfId="0" applyNumberFormat="1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4" fontId="32" fillId="33" borderId="10" xfId="0" applyNumberFormat="1" applyFont="1" applyFill="1" applyBorder="1" applyAlignment="1">
      <alignment horizontal="center"/>
    </xf>
    <xf numFmtId="179" fontId="32" fillId="33" borderId="10" xfId="0" applyNumberFormat="1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4" fontId="32" fillId="33" borderId="18" xfId="0" applyNumberFormat="1" applyFont="1" applyFill="1" applyBorder="1" applyAlignment="1">
      <alignment horizontal="center"/>
    </xf>
    <xf numFmtId="9" fontId="59" fillId="33" borderId="11" xfId="57" applyFont="1" applyFill="1" applyBorder="1" applyAlignment="1">
      <alignment horizontal="center"/>
    </xf>
    <xf numFmtId="2" fontId="31" fillId="33" borderId="18" xfId="0" applyNumberFormat="1" applyFont="1" applyFill="1" applyBorder="1" applyAlignment="1">
      <alignment horizontal="center"/>
    </xf>
    <xf numFmtId="4" fontId="31" fillId="33" borderId="18" xfId="0" applyNumberFormat="1" applyFont="1" applyFill="1" applyBorder="1" applyAlignment="1">
      <alignment horizontal="center"/>
    </xf>
    <xf numFmtId="179" fontId="31" fillId="33" borderId="10" xfId="0" applyNumberFormat="1" applyFont="1" applyFill="1" applyBorder="1" applyAlignment="1">
      <alignment horizontal="center"/>
    </xf>
    <xf numFmtId="4" fontId="31" fillId="33" borderId="10" xfId="0" applyNumberFormat="1" applyFont="1" applyFill="1" applyBorder="1" applyAlignment="1">
      <alignment horizontal="center"/>
    </xf>
    <xf numFmtId="179" fontId="31" fillId="33" borderId="18" xfId="0" applyNumberFormat="1" applyFont="1" applyFill="1" applyBorder="1" applyAlignment="1">
      <alignment horizontal="center"/>
    </xf>
    <xf numFmtId="179" fontId="32" fillId="33" borderId="18" xfId="0" applyNumberFormat="1" applyFont="1" applyFill="1" applyBorder="1" applyAlignment="1">
      <alignment horizontal="center"/>
    </xf>
    <xf numFmtId="179" fontId="60" fillId="35" borderId="19" xfId="51" applyFont="1" applyFill="1" applyBorder="1" applyAlignment="1">
      <alignment horizontal="center"/>
    </xf>
    <xf numFmtId="179" fontId="60" fillId="35" borderId="20" xfId="51" applyFont="1" applyFill="1" applyBorder="1" applyAlignment="1">
      <alignment horizontal="center"/>
    </xf>
    <xf numFmtId="9" fontId="60" fillId="35" borderId="21" xfId="57" applyFont="1" applyFill="1" applyBorder="1" applyAlignment="1">
      <alignment horizontal="center"/>
    </xf>
    <xf numFmtId="0" fontId="60" fillId="33" borderId="0" xfId="55" applyFont="1" applyFill="1" applyBorder="1" applyAlignment="1">
      <alignment horizontal="left"/>
      <protection/>
    </xf>
    <xf numFmtId="179" fontId="60" fillId="33" borderId="0" xfId="51" applyFont="1" applyFill="1" applyBorder="1" applyAlignment="1">
      <alignment horizontal="center"/>
    </xf>
    <xf numFmtId="179" fontId="60" fillId="33" borderId="0" xfId="51" applyFont="1" applyFill="1" applyBorder="1" applyAlignment="1">
      <alignment/>
    </xf>
    <xf numFmtId="0" fontId="32" fillId="33" borderId="0" xfId="0" applyFont="1" applyFill="1" applyAlignment="1">
      <alignment/>
    </xf>
    <xf numFmtId="0" fontId="60" fillId="35" borderId="22" xfId="0" applyFont="1" applyFill="1" applyBorder="1" applyAlignment="1">
      <alignment/>
    </xf>
    <xf numFmtId="0" fontId="61" fillId="35" borderId="23" xfId="0" applyFont="1" applyFill="1" applyBorder="1" applyAlignment="1">
      <alignment/>
    </xf>
    <xf numFmtId="0" fontId="61" fillId="35" borderId="24" xfId="0" applyFont="1" applyFill="1" applyBorder="1" applyAlignment="1">
      <alignment/>
    </xf>
    <xf numFmtId="179" fontId="60" fillId="35" borderId="25" xfId="0" applyNumberFormat="1" applyFont="1" applyFill="1" applyBorder="1" applyAlignment="1">
      <alignment horizontal="right"/>
    </xf>
    <xf numFmtId="179" fontId="60" fillId="35" borderId="24" xfId="0" applyNumberFormat="1" applyFont="1" applyFill="1" applyBorder="1" applyAlignment="1">
      <alignment horizontal="right"/>
    </xf>
    <xf numFmtId="179" fontId="60" fillId="35" borderId="26" xfId="0" applyNumberFormat="1" applyFont="1" applyFill="1" applyBorder="1" applyAlignment="1">
      <alignment horizontal="right"/>
    </xf>
    <xf numFmtId="0" fontId="61" fillId="35" borderId="27" xfId="0" applyFont="1" applyFill="1" applyBorder="1" applyAlignment="1">
      <alignment/>
    </xf>
    <xf numFmtId="0" fontId="61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/>
    </xf>
    <xf numFmtId="0" fontId="61" fillId="35" borderId="13" xfId="0" applyFont="1" applyFill="1" applyBorder="1" applyAlignment="1">
      <alignment/>
    </xf>
    <xf numFmtId="179" fontId="61" fillId="35" borderId="10" xfId="0" applyNumberFormat="1" applyFont="1" applyFill="1" applyBorder="1" applyAlignment="1">
      <alignment horizontal="right"/>
    </xf>
    <xf numFmtId="179" fontId="61" fillId="35" borderId="13" xfId="0" applyNumberFormat="1" applyFont="1" applyFill="1" applyBorder="1" applyAlignment="1">
      <alignment horizontal="right"/>
    </xf>
    <xf numFmtId="9" fontId="61" fillId="35" borderId="28" xfId="57" applyFont="1" applyFill="1" applyBorder="1" applyAlignment="1">
      <alignment horizontal="center"/>
    </xf>
    <xf numFmtId="0" fontId="61" fillId="35" borderId="29" xfId="0" applyFont="1" applyFill="1" applyBorder="1" applyAlignment="1">
      <alignment/>
    </xf>
    <xf numFmtId="0" fontId="61" fillId="35" borderId="30" xfId="0" applyFont="1" applyFill="1" applyBorder="1" applyAlignment="1">
      <alignment horizontal="center"/>
    </xf>
    <xf numFmtId="0" fontId="61" fillId="35" borderId="30" xfId="0" applyFont="1" applyFill="1" applyBorder="1" applyAlignment="1">
      <alignment/>
    </xf>
    <xf numFmtId="0" fontId="61" fillId="35" borderId="31" xfId="0" applyFont="1" applyFill="1" applyBorder="1" applyAlignment="1">
      <alignment/>
    </xf>
    <xf numFmtId="2" fontId="61" fillId="35" borderId="32" xfId="0" applyNumberFormat="1" applyFont="1" applyFill="1" applyBorder="1" applyAlignment="1">
      <alignment horizontal="right"/>
    </xf>
    <xf numFmtId="2" fontId="61" fillId="35" borderId="31" xfId="0" applyNumberFormat="1" applyFont="1" applyFill="1" applyBorder="1" applyAlignment="1">
      <alignment horizontal="right"/>
    </xf>
    <xf numFmtId="9" fontId="61" fillId="35" borderId="33" xfId="57" applyFont="1" applyFill="1" applyBorder="1" applyAlignment="1">
      <alignment horizontal="center"/>
    </xf>
    <xf numFmtId="0" fontId="60" fillId="35" borderId="14" xfId="0" applyFont="1" applyFill="1" applyBorder="1" applyAlignment="1">
      <alignment/>
    </xf>
    <xf numFmtId="0" fontId="61" fillId="35" borderId="12" xfId="0" applyFont="1" applyFill="1" applyBorder="1" applyAlignment="1">
      <alignment/>
    </xf>
    <xf numFmtId="0" fontId="61" fillId="35" borderId="34" xfId="0" applyFont="1" applyFill="1" applyBorder="1" applyAlignment="1">
      <alignment/>
    </xf>
    <xf numFmtId="179" fontId="60" fillId="35" borderId="15" xfId="0" applyNumberFormat="1" applyFont="1" applyFill="1" applyBorder="1" applyAlignment="1">
      <alignment/>
    </xf>
    <xf numFmtId="179" fontId="60" fillId="35" borderId="34" xfId="0" applyNumberFormat="1" applyFont="1" applyFill="1" applyBorder="1" applyAlignment="1">
      <alignment/>
    </xf>
    <xf numFmtId="179" fontId="60" fillId="35" borderId="35" xfId="0" applyNumberFormat="1" applyFont="1" applyFill="1" applyBorder="1" applyAlignment="1">
      <alignment/>
    </xf>
    <xf numFmtId="0" fontId="60" fillId="35" borderId="36" xfId="55" applyFont="1" applyFill="1" applyBorder="1" applyAlignment="1">
      <alignment horizontal="left"/>
      <protection/>
    </xf>
    <xf numFmtId="0" fontId="60" fillId="35" borderId="37" xfId="55" applyFont="1" applyFill="1" applyBorder="1" applyAlignment="1">
      <alignment horizontal="left"/>
      <protection/>
    </xf>
    <xf numFmtId="0" fontId="60" fillId="35" borderId="20" xfId="55" applyFont="1" applyFill="1" applyBorder="1" applyAlignment="1">
      <alignment horizontal="left"/>
      <protection/>
    </xf>
    <xf numFmtId="0" fontId="30" fillId="0" borderId="0" xfId="0" applyFont="1" applyBorder="1" applyAlignment="1">
      <alignment horizontal="center"/>
    </xf>
    <xf numFmtId="0" fontId="30" fillId="33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38100</xdr:rowOff>
    </xdr:from>
    <xdr:to>
      <xdr:col>5</xdr:col>
      <xdr:colOff>752475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95" zoomScaleNormal="95" zoomScalePageLayoutView="0" workbookViewId="0" topLeftCell="A36">
      <selection activeCell="L43" sqref="L43"/>
    </sheetView>
  </sheetViews>
  <sheetFormatPr defaultColWidth="11.421875" defaultRowHeight="12.75"/>
  <cols>
    <col min="1" max="1" width="35.57421875" style="0" customWidth="1"/>
    <col min="2" max="2" width="10.140625" style="0" customWidth="1"/>
    <col min="3" max="3" width="10.28125" style="0" customWidth="1"/>
    <col min="4" max="4" width="10.8515625" style="0" customWidth="1"/>
    <col min="5" max="5" width="13.8515625" style="0" customWidth="1"/>
    <col min="6" max="6" width="12.7109375" style="0" customWidth="1"/>
    <col min="7" max="7" width="13.00390625" style="0" customWidth="1"/>
    <col min="8" max="8" width="13.57421875" style="0" customWidth="1"/>
    <col min="9" max="9" width="15.421875" style="0" customWidth="1"/>
    <col min="10" max="10" width="14.8515625" style="2" customWidth="1"/>
    <col min="11" max="11" width="12.00390625" style="2" customWidth="1"/>
    <col min="12" max="21" width="11.421875" style="2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1" ht="15.7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21" s="3" customFormat="1" ht="15.75">
      <c r="A5" s="85" t="s">
        <v>53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4"/>
      <c r="N7" s="4"/>
      <c r="O7" s="4"/>
      <c r="P7" s="4"/>
      <c r="Q7" s="4"/>
      <c r="R7" s="4"/>
      <c r="S7" s="4"/>
      <c r="T7" s="4"/>
      <c r="U7" s="4"/>
    </row>
    <row r="8" spans="1:9" ht="6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>
      <c r="A9" s="84" t="s">
        <v>55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" customHeight="1">
      <c r="A11" s="14"/>
      <c r="B11" s="5"/>
      <c r="C11" s="5"/>
      <c r="D11" s="5"/>
      <c r="E11" s="5"/>
      <c r="F11" s="5"/>
      <c r="G11" s="5"/>
      <c r="H11" s="5"/>
      <c r="I11" s="5"/>
      <c r="J11" s="14"/>
      <c r="K11" s="6" t="s">
        <v>49</v>
      </c>
    </row>
    <row r="12" spans="1:11" ht="15.75">
      <c r="A12" s="16" t="s">
        <v>0</v>
      </c>
      <c r="B12" s="17" t="s">
        <v>48</v>
      </c>
      <c r="C12" s="17" t="s">
        <v>1</v>
      </c>
      <c r="D12" s="17" t="s">
        <v>2</v>
      </c>
      <c r="E12" s="17">
        <v>1</v>
      </c>
      <c r="F12" s="17">
        <v>2</v>
      </c>
      <c r="G12" s="17">
        <v>3</v>
      </c>
      <c r="H12" s="17">
        <v>4</v>
      </c>
      <c r="I12" s="17" t="s">
        <v>3</v>
      </c>
      <c r="J12" s="18" t="s">
        <v>50</v>
      </c>
      <c r="K12" s="19" t="s">
        <v>51</v>
      </c>
    </row>
    <row r="13" spans="1:11" ht="16.5" thickBot="1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23" t="s">
        <v>52</v>
      </c>
    </row>
    <row r="14" spans="1:11" ht="15.75">
      <c r="A14" s="27"/>
      <c r="B14" s="28"/>
      <c r="C14" s="28"/>
      <c r="D14" s="29"/>
      <c r="E14" s="29"/>
      <c r="F14" s="29"/>
      <c r="G14" s="29"/>
      <c r="H14" s="29"/>
      <c r="I14" s="29"/>
      <c r="J14" s="30"/>
      <c r="K14" s="31"/>
    </row>
    <row r="15" spans="1:11" ht="21.75" customHeight="1">
      <c r="A15" s="32" t="s">
        <v>41</v>
      </c>
      <c r="B15" s="33"/>
      <c r="C15" s="34"/>
      <c r="D15" s="35"/>
      <c r="E15" s="36"/>
      <c r="F15" s="36"/>
      <c r="G15" s="36"/>
      <c r="H15" s="36"/>
      <c r="I15" s="36"/>
      <c r="J15" s="37"/>
      <c r="K15" s="38"/>
    </row>
    <row r="16" spans="1:11" ht="21.75" customHeight="1">
      <c r="A16" s="39" t="s">
        <v>42</v>
      </c>
      <c r="B16" s="33"/>
      <c r="C16" s="33"/>
      <c r="D16" s="33"/>
      <c r="E16" s="40"/>
      <c r="F16" s="40"/>
      <c r="G16" s="36"/>
      <c r="H16" s="36"/>
      <c r="I16" s="36"/>
      <c r="J16" s="35">
        <f>E16+F16+G16+H16+I16</f>
        <v>0</v>
      </c>
      <c r="K16" s="41">
        <f>J16/$J$52</f>
        <v>0</v>
      </c>
    </row>
    <row r="17" spans="1:11" ht="21.75" customHeight="1">
      <c r="A17" s="39" t="s">
        <v>43</v>
      </c>
      <c r="B17" s="33">
        <v>1</v>
      </c>
      <c r="C17" s="33" t="s">
        <v>39</v>
      </c>
      <c r="D17" s="33">
        <v>300</v>
      </c>
      <c r="E17" s="40">
        <f>B17*D17</f>
        <v>300</v>
      </c>
      <c r="F17" s="36">
        <v>0</v>
      </c>
      <c r="G17" s="36">
        <v>0</v>
      </c>
      <c r="H17" s="36">
        <v>0</v>
      </c>
      <c r="I17" s="36">
        <v>0</v>
      </c>
      <c r="J17" s="35">
        <f>E17+F17+G17+H17+I17</f>
        <v>300</v>
      </c>
      <c r="K17" s="41">
        <f>J17/$J$52</f>
        <v>0.016239882553169376</v>
      </c>
    </row>
    <row r="18" spans="1:11" ht="21.75" customHeight="1">
      <c r="A18" s="39" t="s">
        <v>44</v>
      </c>
      <c r="B18" s="33">
        <v>1</v>
      </c>
      <c r="C18" s="33" t="s">
        <v>39</v>
      </c>
      <c r="D18" s="33">
        <v>250</v>
      </c>
      <c r="E18" s="40">
        <f>B18*D18</f>
        <v>250</v>
      </c>
      <c r="F18" s="36">
        <v>0</v>
      </c>
      <c r="G18" s="36">
        <v>0</v>
      </c>
      <c r="H18" s="36">
        <v>0</v>
      </c>
      <c r="I18" s="36">
        <v>0</v>
      </c>
      <c r="J18" s="35">
        <f>E18+F18+G18+H18+I18</f>
        <v>250</v>
      </c>
      <c r="K18" s="41">
        <f>J18/$J$52</f>
        <v>0.013533235460974478</v>
      </c>
    </row>
    <row r="19" spans="1:11" ht="21.75" customHeight="1">
      <c r="A19" s="39" t="s">
        <v>45</v>
      </c>
      <c r="B19" s="33">
        <v>1</v>
      </c>
      <c r="C19" s="33" t="s">
        <v>39</v>
      </c>
      <c r="D19" s="33">
        <v>250</v>
      </c>
      <c r="E19" s="40">
        <f>B19*D19</f>
        <v>250</v>
      </c>
      <c r="F19" s="36">
        <v>0</v>
      </c>
      <c r="G19" s="36">
        <v>0</v>
      </c>
      <c r="H19" s="36">
        <v>0</v>
      </c>
      <c r="I19" s="36">
        <v>0</v>
      </c>
      <c r="J19" s="35">
        <f aca="true" t="shared" si="0" ref="J19:J47">E19+F19+G19+H19+I19</f>
        <v>250</v>
      </c>
      <c r="K19" s="41">
        <f>J19/$J$52</f>
        <v>0.013533235460974478</v>
      </c>
    </row>
    <row r="20" spans="1:11" ht="21.75" customHeight="1">
      <c r="A20" s="39" t="s">
        <v>46</v>
      </c>
      <c r="B20" s="33">
        <v>1</v>
      </c>
      <c r="C20" s="33" t="s">
        <v>39</v>
      </c>
      <c r="D20" s="33">
        <v>200</v>
      </c>
      <c r="E20" s="40">
        <f>B20*D20</f>
        <v>200</v>
      </c>
      <c r="F20" s="40">
        <v>100</v>
      </c>
      <c r="G20" s="36">
        <v>100</v>
      </c>
      <c r="H20" s="36">
        <v>100</v>
      </c>
      <c r="I20" s="36">
        <v>400</v>
      </c>
      <c r="J20" s="35">
        <f t="shared" si="0"/>
        <v>900</v>
      </c>
      <c r="K20" s="41">
        <f>J20/$J$52</f>
        <v>0.04871964765950813</v>
      </c>
    </row>
    <row r="21" spans="1:11" ht="21.75" customHeight="1">
      <c r="A21" s="32" t="s">
        <v>47</v>
      </c>
      <c r="B21" s="42"/>
      <c r="C21" s="42"/>
      <c r="D21" s="42"/>
      <c r="E21" s="43">
        <f>SUM(E16:E20)</f>
        <v>1000</v>
      </c>
      <c r="F21" s="43">
        <f>SUM(F16:F20)</f>
        <v>100</v>
      </c>
      <c r="G21" s="44">
        <f>SUM(G16:G20)</f>
        <v>100</v>
      </c>
      <c r="H21" s="44">
        <f>SUM(H16:H20)</f>
        <v>100</v>
      </c>
      <c r="I21" s="44">
        <f>SUM(I16:I20)</f>
        <v>400</v>
      </c>
      <c r="J21" s="45">
        <f>E21+F21+G21+H21+I21</f>
        <v>1700</v>
      </c>
      <c r="K21" s="41"/>
    </row>
    <row r="22" spans="1:11" ht="21.75" customHeight="1">
      <c r="A22" s="32"/>
      <c r="B22" s="42"/>
      <c r="C22" s="42"/>
      <c r="D22" s="42"/>
      <c r="E22" s="43"/>
      <c r="F22" s="46"/>
      <c r="G22" s="44"/>
      <c r="H22" s="44"/>
      <c r="I22" s="44"/>
      <c r="J22" s="35"/>
      <c r="K22" s="41"/>
    </row>
    <row r="23" spans="1:11" ht="21.75" customHeight="1">
      <c r="A23" s="32" t="s">
        <v>9</v>
      </c>
      <c r="B23" s="42"/>
      <c r="C23" s="42"/>
      <c r="D23" s="42"/>
      <c r="E23" s="43"/>
      <c r="F23" s="43"/>
      <c r="G23" s="44"/>
      <c r="H23" s="44"/>
      <c r="I23" s="44"/>
      <c r="J23" s="35"/>
      <c r="K23" s="41"/>
    </row>
    <row r="24" spans="1:11" ht="21.75" customHeight="1">
      <c r="A24" s="39" t="s">
        <v>30</v>
      </c>
      <c r="B24" s="33">
        <v>15</v>
      </c>
      <c r="C24" s="34" t="s">
        <v>14</v>
      </c>
      <c r="D24" s="35">
        <v>40</v>
      </c>
      <c r="E24" s="40">
        <v>600</v>
      </c>
      <c r="F24" s="36">
        <v>0</v>
      </c>
      <c r="G24" s="36">
        <v>0</v>
      </c>
      <c r="H24" s="36">
        <v>0</v>
      </c>
      <c r="I24" s="36">
        <v>0</v>
      </c>
      <c r="J24" s="35">
        <f t="shared" si="0"/>
        <v>600</v>
      </c>
      <c r="K24" s="41">
        <f aca="true" t="shared" si="1" ref="K24:K29">J24/$J$52</f>
        <v>0.03247976510633875</v>
      </c>
    </row>
    <row r="25" spans="1:11" ht="21.75" customHeight="1">
      <c r="A25" s="39" t="s">
        <v>27</v>
      </c>
      <c r="B25" s="33">
        <v>3.25</v>
      </c>
      <c r="C25" s="33" t="s">
        <v>12</v>
      </c>
      <c r="D25" s="33">
        <v>20.36</v>
      </c>
      <c r="E25" s="40">
        <v>66.17</v>
      </c>
      <c r="F25" s="36">
        <v>0</v>
      </c>
      <c r="G25" s="36">
        <v>0</v>
      </c>
      <c r="H25" s="36">
        <v>0</v>
      </c>
      <c r="I25" s="36">
        <v>0</v>
      </c>
      <c r="J25" s="35">
        <f t="shared" si="0"/>
        <v>66.17</v>
      </c>
      <c r="K25" s="41">
        <f t="shared" si="1"/>
        <v>0.0035819767618107254</v>
      </c>
    </row>
    <row r="26" spans="1:11" ht="21.75" customHeight="1">
      <c r="A26" s="39" t="s">
        <v>10</v>
      </c>
      <c r="B26" s="33">
        <v>19.5</v>
      </c>
      <c r="C26" s="33" t="s">
        <v>12</v>
      </c>
      <c r="D26" s="33">
        <v>18.33</v>
      </c>
      <c r="E26" s="40">
        <v>357.43499999999995</v>
      </c>
      <c r="F26" s="40">
        <v>714.8699999999999</v>
      </c>
      <c r="G26" s="36">
        <v>1072.3049999999998</v>
      </c>
      <c r="H26" s="36">
        <v>1072.3049999999998</v>
      </c>
      <c r="I26" s="36">
        <v>1072.3049999999998</v>
      </c>
      <c r="J26" s="35">
        <f t="shared" si="0"/>
        <v>4289.219999999999</v>
      </c>
      <c r="K26" s="41">
        <f t="shared" si="1"/>
        <v>0.23218809681568378</v>
      </c>
    </row>
    <row r="27" spans="1:11" ht="21.75" customHeight="1">
      <c r="A27" s="39" t="s">
        <v>11</v>
      </c>
      <c r="B27" s="36">
        <v>0</v>
      </c>
      <c r="C27" s="33" t="s">
        <v>12</v>
      </c>
      <c r="D27" s="36">
        <v>0</v>
      </c>
      <c r="E27" s="40">
        <v>474</v>
      </c>
      <c r="F27" s="40">
        <v>648.41</v>
      </c>
      <c r="G27" s="36">
        <v>818.93</v>
      </c>
      <c r="H27" s="36">
        <v>1061.3</v>
      </c>
      <c r="I27" s="36">
        <v>1292.18</v>
      </c>
      <c r="J27" s="35">
        <f t="shared" si="0"/>
        <v>4294.82</v>
      </c>
      <c r="K27" s="41">
        <f t="shared" si="1"/>
        <v>0.23249124129000964</v>
      </c>
    </row>
    <row r="28" spans="1:11" ht="21.75" customHeight="1">
      <c r="A28" s="39" t="s">
        <v>31</v>
      </c>
      <c r="B28" s="33">
        <v>0.17</v>
      </c>
      <c r="C28" s="34" t="s">
        <v>28</v>
      </c>
      <c r="D28" s="35">
        <v>225</v>
      </c>
      <c r="E28" s="40">
        <v>38.25</v>
      </c>
      <c r="F28" s="40">
        <v>61.67</v>
      </c>
      <c r="G28" s="36">
        <v>61.67</v>
      </c>
      <c r="H28" s="36">
        <v>61.67</v>
      </c>
      <c r="I28" s="36">
        <v>61.67</v>
      </c>
      <c r="J28" s="35">
        <f t="shared" si="0"/>
        <v>284.93</v>
      </c>
      <c r="K28" s="41">
        <f t="shared" si="1"/>
        <v>0.015424099119581834</v>
      </c>
    </row>
    <row r="29" spans="1:11" ht="21.75" customHeight="1">
      <c r="A29" s="39" t="s">
        <v>32</v>
      </c>
      <c r="B29" s="33">
        <v>0.5</v>
      </c>
      <c r="C29" s="33" t="s">
        <v>33</v>
      </c>
      <c r="D29" s="33">
        <v>500</v>
      </c>
      <c r="E29" s="40">
        <v>250</v>
      </c>
      <c r="F29" s="36">
        <v>0</v>
      </c>
      <c r="G29" s="36">
        <v>0</v>
      </c>
      <c r="H29" s="36">
        <v>0</v>
      </c>
      <c r="I29" s="36">
        <v>0</v>
      </c>
      <c r="J29" s="35">
        <f t="shared" si="0"/>
        <v>250</v>
      </c>
      <c r="K29" s="41">
        <f t="shared" si="1"/>
        <v>0.013533235460974478</v>
      </c>
    </row>
    <row r="30" spans="1:21" s="1" customFormat="1" ht="21.75" customHeight="1">
      <c r="A30" s="32" t="s">
        <v>5</v>
      </c>
      <c r="B30" s="42"/>
      <c r="C30" s="42"/>
      <c r="D30" s="42"/>
      <c r="E30" s="43">
        <f>SUM(E24:E29)</f>
        <v>1785.855</v>
      </c>
      <c r="F30" s="43">
        <f>SUM(F24:F29)</f>
        <v>1424.9499999999998</v>
      </c>
      <c r="G30" s="44">
        <f>SUM(G24:G29)</f>
        <v>1952.9049999999997</v>
      </c>
      <c r="H30" s="44">
        <f>SUM(H24:H29)</f>
        <v>2195.2749999999996</v>
      </c>
      <c r="I30" s="44">
        <f>SUM(I24:I29)</f>
        <v>2426.1549999999997</v>
      </c>
      <c r="J30" s="45">
        <f>E30+F30+G30+H30+I30</f>
        <v>9785.14</v>
      </c>
      <c r="K30" s="41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11" ht="21.75" customHeight="1">
      <c r="A31" s="39"/>
      <c r="B31" s="33"/>
      <c r="C31" s="33"/>
      <c r="D31" s="33"/>
      <c r="E31" s="40"/>
      <c r="F31" s="40"/>
      <c r="G31" s="36"/>
      <c r="H31" s="36"/>
      <c r="I31" s="36"/>
      <c r="J31" s="35"/>
      <c r="K31" s="41"/>
    </row>
    <row r="32" spans="1:11" ht="21.75" customHeight="1">
      <c r="A32" s="32" t="s">
        <v>29</v>
      </c>
      <c r="B32" s="33"/>
      <c r="C32" s="42"/>
      <c r="D32" s="33"/>
      <c r="E32" s="40"/>
      <c r="F32" s="40"/>
      <c r="G32" s="36"/>
      <c r="H32" s="36"/>
      <c r="I32" s="36"/>
      <c r="J32" s="35"/>
      <c r="K32" s="41"/>
    </row>
    <row r="33" spans="1:11" ht="21.75" customHeight="1">
      <c r="A33" s="39" t="s">
        <v>13</v>
      </c>
      <c r="B33" s="33">
        <v>1</v>
      </c>
      <c r="C33" s="33" t="s">
        <v>14</v>
      </c>
      <c r="D33" s="33">
        <v>20</v>
      </c>
      <c r="E33" s="40">
        <v>20</v>
      </c>
      <c r="F33" s="36">
        <v>0</v>
      </c>
      <c r="G33" s="36">
        <v>0</v>
      </c>
      <c r="H33" s="47">
        <v>0</v>
      </c>
      <c r="I33" s="36">
        <v>0</v>
      </c>
      <c r="J33" s="35">
        <f t="shared" si="0"/>
        <v>20</v>
      </c>
      <c r="K33" s="41">
        <f aca="true" t="shared" si="2" ref="K33:K47">J33/$J$52</f>
        <v>0.0010826588368779582</v>
      </c>
    </row>
    <row r="34" spans="1:11" ht="21.75" customHeight="1">
      <c r="A34" s="39" t="s">
        <v>15</v>
      </c>
      <c r="B34" s="33">
        <v>13</v>
      </c>
      <c r="C34" s="33" t="s">
        <v>1</v>
      </c>
      <c r="D34" s="33">
        <v>3</v>
      </c>
      <c r="E34" s="40">
        <v>39</v>
      </c>
      <c r="F34" s="36">
        <v>0</v>
      </c>
      <c r="G34" s="36">
        <v>0</v>
      </c>
      <c r="H34" s="47">
        <v>0</v>
      </c>
      <c r="I34" s="36">
        <v>0</v>
      </c>
      <c r="J34" s="35">
        <f t="shared" si="0"/>
        <v>39</v>
      </c>
      <c r="K34" s="41">
        <f t="shared" si="2"/>
        <v>0.0021111847319120187</v>
      </c>
    </row>
    <row r="35" spans="1:11" ht="21.75" customHeight="1">
      <c r="A35" s="39" t="s">
        <v>16</v>
      </c>
      <c r="B35" s="33">
        <v>1</v>
      </c>
      <c r="C35" s="33" t="s">
        <v>4</v>
      </c>
      <c r="D35" s="33">
        <v>200</v>
      </c>
      <c r="E35" s="40">
        <v>100</v>
      </c>
      <c r="F35" s="36">
        <v>0</v>
      </c>
      <c r="G35" s="36">
        <v>0</v>
      </c>
      <c r="H35" s="47">
        <v>0</v>
      </c>
      <c r="I35" s="36">
        <v>0</v>
      </c>
      <c r="J35" s="35">
        <f t="shared" si="0"/>
        <v>100</v>
      </c>
      <c r="K35" s="41">
        <f t="shared" si="2"/>
        <v>0.0054132941843897915</v>
      </c>
    </row>
    <row r="36" spans="1:11" ht="21.75" customHeight="1">
      <c r="A36" s="39" t="s">
        <v>17</v>
      </c>
      <c r="B36" s="33">
        <v>13</v>
      </c>
      <c r="C36" s="33" t="s">
        <v>4</v>
      </c>
      <c r="D36" s="33">
        <v>2</v>
      </c>
      <c r="E36" s="40">
        <v>26</v>
      </c>
      <c r="F36" s="36">
        <v>0</v>
      </c>
      <c r="G36" s="36">
        <v>0</v>
      </c>
      <c r="H36" s="47">
        <v>0</v>
      </c>
      <c r="I36" s="36">
        <v>0</v>
      </c>
      <c r="J36" s="35">
        <f t="shared" si="0"/>
        <v>26</v>
      </c>
      <c r="K36" s="41">
        <f t="shared" si="2"/>
        <v>0.0014074564879413458</v>
      </c>
    </row>
    <row r="37" spans="1:11" ht="21.75" customHeight="1">
      <c r="A37" s="39" t="s">
        <v>34</v>
      </c>
      <c r="B37" s="33">
        <v>0.75</v>
      </c>
      <c r="C37" s="34" t="s">
        <v>33</v>
      </c>
      <c r="D37" s="35">
        <v>75</v>
      </c>
      <c r="E37" s="40">
        <v>56.25</v>
      </c>
      <c r="F37" s="40">
        <v>56.25</v>
      </c>
      <c r="G37" s="40">
        <v>75</v>
      </c>
      <c r="H37" s="40">
        <v>80</v>
      </c>
      <c r="I37" s="40">
        <v>80</v>
      </c>
      <c r="J37" s="35">
        <f t="shared" si="0"/>
        <v>347.5</v>
      </c>
      <c r="K37" s="41">
        <f t="shared" si="2"/>
        <v>0.018811197290754526</v>
      </c>
    </row>
    <row r="38" spans="1:11" ht="21.75" customHeight="1">
      <c r="A38" s="39" t="s">
        <v>38</v>
      </c>
      <c r="B38" s="33">
        <v>15</v>
      </c>
      <c r="C38" s="33" t="s">
        <v>33</v>
      </c>
      <c r="D38" s="33">
        <v>2</v>
      </c>
      <c r="E38" s="40">
        <v>30</v>
      </c>
      <c r="F38" s="36">
        <v>0</v>
      </c>
      <c r="G38" s="36">
        <v>0</v>
      </c>
      <c r="H38" s="36">
        <v>0</v>
      </c>
      <c r="I38" s="36">
        <v>0</v>
      </c>
      <c r="J38" s="35">
        <f t="shared" si="0"/>
        <v>30</v>
      </c>
      <c r="K38" s="41">
        <f t="shared" si="2"/>
        <v>0.0016239882553169376</v>
      </c>
    </row>
    <row r="39" spans="1:11" ht="21.75" customHeight="1">
      <c r="A39" s="39" t="s">
        <v>18</v>
      </c>
      <c r="B39" s="33">
        <v>0.4</v>
      </c>
      <c r="C39" s="34" t="s">
        <v>33</v>
      </c>
      <c r="D39" s="35">
        <v>15</v>
      </c>
      <c r="E39" s="40">
        <v>6</v>
      </c>
      <c r="F39" s="36">
        <v>0</v>
      </c>
      <c r="G39" s="36">
        <v>0</v>
      </c>
      <c r="H39" s="36">
        <v>0</v>
      </c>
      <c r="I39" s="36">
        <v>0</v>
      </c>
      <c r="J39" s="35">
        <f t="shared" si="0"/>
        <v>6</v>
      </c>
      <c r="K39" s="41">
        <f t="shared" si="2"/>
        <v>0.0003247976510633875</v>
      </c>
    </row>
    <row r="40" spans="1:11" ht="21.75" customHeight="1">
      <c r="A40" s="39" t="s">
        <v>19</v>
      </c>
      <c r="B40" s="33">
        <v>1</v>
      </c>
      <c r="C40" s="33" t="s">
        <v>33</v>
      </c>
      <c r="D40" s="33">
        <v>50</v>
      </c>
      <c r="E40" s="40">
        <v>50</v>
      </c>
      <c r="F40" s="36">
        <v>0</v>
      </c>
      <c r="G40" s="36">
        <v>0</v>
      </c>
      <c r="H40" s="36">
        <v>0</v>
      </c>
      <c r="I40" s="36">
        <v>0</v>
      </c>
      <c r="J40" s="35">
        <f t="shared" si="0"/>
        <v>50</v>
      </c>
      <c r="K40" s="41">
        <f t="shared" si="2"/>
        <v>0.0027066470921948958</v>
      </c>
    </row>
    <row r="41" spans="1:11" ht="21.75" customHeight="1">
      <c r="A41" s="39" t="s">
        <v>20</v>
      </c>
      <c r="B41" s="33" t="s">
        <v>21</v>
      </c>
      <c r="C41" s="33" t="s">
        <v>33</v>
      </c>
      <c r="D41" s="33">
        <v>20</v>
      </c>
      <c r="E41" s="40">
        <v>1.5</v>
      </c>
      <c r="F41" s="40">
        <v>3</v>
      </c>
      <c r="G41" s="36">
        <v>5</v>
      </c>
      <c r="H41" s="36">
        <v>11.2</v>
      </c>
      <c r="I41" s="36">
        <v>11.2</v>
      </c>
      <c r="J41" s="35">
        <f t="shared" si="0"/>
        <v>31.9</v>
      </c>
      <c r="K41" s="41">
        <f t="shared" si="2"/>
        <v>0.0017268408448203433</v>
      </c>
    </row>
    <row r="42" spans="1:11" ht="21.75" customHeight="1">
      <c r="A42" s="39" t="s">
        <v>22</v>
      </c>
      <c r="B42" s="33">
        <v>2</v>
      </c>
      <c r="C42" s="33" t="s">
        <v>37</v>
      </c>
      <c r="D42" s="33">
        <v>150</v>
      </c>
      <c r="E42" s="40">
        <v>300</v>
      </c>
      <c r="F42" s="40">
        <v>150</v>
      </c>
      <c r="G42" s="36">
        <v>150</v>
      </c>
      <c r="H42" s="36">
        <v>150</v>
      </c>
      <c r="I42" s="36">
        <v>1150</v>
      </c>
      <c r="J42" s="35">
        <f t="shared" si="0"/>
        <v>1900</v>
      </c>
      <c r="K42" s="41">
        <f t="shared" si="2"/>
        <v>0.10285258950340603</v>
      </c>
    </row>
    <row r="43" spans="1:11" ht="21.75" customHeight="1">
      <c r="A43" s="39" t="s">
        <v>23</v>
      </c>
      <c r="B43" s="33">
        <v>1</v>
      </c>
      <c r="C43" s="33" t="s">
        <v>37</v>
      </c>
      <c r="D43" s="33">
        <v>25</v>
      </c>
      <c r="E43" s="40">
        <v>50</v>
      </c>
      <c r="F43" s="40">
        <v>50</v>
      </c>
      <c r="G43" s="36">
        <v>100</v>
      </c>
      <c r="H43" s="47">
        <v>100</v>
      </c>
      <c r="I43" s="36">
        <v>100</v>
      </c>
      <c r="J43" s="35">
        <f t="shared" si="0"/>
        <v>400</v>
      </c>
      <c r="K43" s="41">
        <f t="shared" si="2"/>
        <v>0.021653176737559166</v>
      </c>
    </row>
    <row r="44" spans="1:11" ht="21.75" customHeight="1">
      <c r="A44" s="39" t="s">
        <v>24</v>
      </c>
      <c r="B44" s="33">
        <v>0.015</v>
      </c>
      <c r="C44" s="33" t="s">
        <v>37</v>
      </c>
      <c r="D44" s="33">
        <v>100</v>
      </c>
      <c r="E44" s="40">
        <v>7.5</v>
      </c>
      <c r="F44" s="40">
        <v>15</v>
      </c>
      <c r="G44" s="36">
        <v>25</v>
      </c>
      <c r="H44" s="36">
        <v>35</v>
      </c>
      <c r="I44" s="36">
        <v>35</v>
      </c>
      <c r="J44" s="35">
        <f t="shared" si="0"/>
        <v>117.5</v>
      </c>
      <c r="K44" s="41">
        <f t="shared" si="2"/>
        <v>0.006360620666658005</v>
      </c>
    </row>
    <row r="45" spans="1:11" ht="21.75" customHeight="1">
      <c r="A45" s="39" t="s">
        <v>25</v>
      </c>
      <c r="B45" s="33">
        <v>0.65</v>
      </c>
      <c r="C45" s="33" t="s">
        <v>37</v>
      </c>
      <c r="D45" s="33">
        <v>300</v>
      </c>
      <c r="E45" s="40">
        <v>195</v>
      </c>
      <c r="F45" s="40">
        <v>260</v>
      </c>
      <c r="G45" s="36">
        <v>390</v>
      </c>
      <c r="H45" s="36">
        <v>520</v>
      </c>
      <c r="I45" s="36">
        <v>650</v>
      </c>
      <c r="J45" s="35">
        <f t="shared" si="0"/>
        <v>2015</v>
      </c>
      <c r="K45" s="41">
        <f t="shared" si="2"/>
        <v>0.1090778778154543</v>
      </c>
    </row>
    <row r="46" spans="1:11" ht="21.75" customHeight="1">
      <c r="A46" s="39" t="s">
        <v>35</v>
      </c>
      <c r="B46" s="33">
        <v>1</v>
      </c>
      <c r="C46" s="33" t="s">
        <v>36</v>
      </c>
      <c r="D46" s="33">
        <v>300</v>
      </c>
      <c r="E46" s="40">
        <v>300</v>
      </c>
      <c r="F46" s="40">
        <v>520</v>
      </c>
      <c r="G46" s="36">
        <v>390</v>
      </c>
      <c r="H46" s="36">
        <v>260</v>
      </c>
      <c r="I46" s="36">
        <v>130</v>
      </c>
      <c r="J46" s="35">
        <f t="shared" si="0"/>
        <v>1600</v>
      </c>
      <c r="K46" s="41">
        <f t="shared" si="2"/>
        <v>0.08661270695023666</v>
      </c>
    </row>
    <row r="47" spans="1:11" ht="21.75" customHeight="1" thickBot="1">
      <c r="A47" s="39" t="s">
        <v>26</v>
      </c>
      <c r="B47" s="33">
        <v>1</v>
      </c>
      <c r="C47" s="34" t="s">
        <v>36</v>
      </c>
      <c r="D47" s="35">
        <v>30</v>
      </c>
      <c r="E47" s="36">
        <v>0</v>
      </c>
      <c r="F47" s="36">
        <v>0</v>
      </c>
      <c r="G47" s="36">
        <v>30</v>
      </c>
      <c r="H47" s="36">
        <v>100</v>
      </c>
      <c r="I47" s="36">
        <v>175</v>
      </c>
      <c r="J47" s="35">
        <f t="shared" si="0"/>
        <v>305</v>
      </c>
      <c r="K47" s="41">
        <f t="shared" si="2"/>
        <v>0.016510547262388865</v>
      </c>
    </row>
    <row r="48" spans="1:11" ht="21.75" customHeight="1" thickBot="1">
      <c r="A48" s="81" t="s">
        <v>5</v>
      </c>
      <c r="B48" s="82"/>
      <c r="C48" s="82"/>
      <c r="D48" s="83"/>
      <c r="E48" s="48">
        <f aca="true" t="shared" si="3" ref="E48:J48">SUM(E33:E47)</f>
        <v>1181.25</v>
      </c>
      <c r="F48" s="49">
        <f t="shared" si="3"/>
        <v>1054.25</v>
      </c>
      <c r="G48" s="49">
        <f t="shared" si="3"/>
        <v>1165</v>
      </c>
      <c r="H48" s="49">
        <f t="shared" si="3"/>
        <v>1256.2</v>
      </c>
      <c r="I48" s="49">
        <f t="shared" si="3"/>
        <v>2331.2</v>
      </c>
      <c r="J48" s="49">
        <f t="shared" si="3"/>
        <v>6987.9</v>
      </c>
      <c r="K48" s="50">
        <f>SUM(K16:K47)</f>
        <v>1</v>
      </c>
    </row>
    <row r="49" spans="1:11" s="2" customFormat="1" ht="21.75" customHeight="1">
      <c r="A49" s="51"/>
      <c r="B49" s="51"/>
      <c r="C49" s="51"/>
      <c r="D49" s="51"/>
      <c r="E49" s="52"/>
      <c r="F49" s="52"/>
      <c r="G49" s="52"/>
      <c r="H49" s="52"/>
      <c r="I49" s="52"/>
      <c r="J49" s="52"/>
      <c r="K49" s="53"/>
    </row>
    <row r="50" spans="1:11" s="2" customFormat="1" ht="21.75" customHeight="1">
      <c r="A50" s="51"/>
      <c r="B50" s="51"/>
      <c r="C50" s="51"/>
      <c r="D50" s="51"/>
      <c r="E50" s="52"/>
      <c r="F50" s="52"/>
      <c r="G50" s="52"/>
      <c r="H50" s="52"/>
      <c r="I50" s="52"/>
      <c r="J50" s="52"/>
      <c r="K50" s="53"/>
    </row>
    <row r="51" spans="1:11" ht="21.75" customHeight="1" thickBo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21.75" customHeight="1">
      <c r="A52" s="55" t="s">
        <v>40</v>
      </c>
      <c r="B52" s="56"/>
      <c r="C52" s="56"/>
      <c r="D52" s="57"/>
      <c r="E52" s="58">
        <f aca="true" t="shared" si="4" ref="E52:J52">SUM(E48+E30+E21)</f>
        <v>3967.105</v>
      </c>
      <c r="F52" s="59">
        <f t="shared" si="4"/>
        <v>2579.2</v>
      </c>
      <c r="G52" s="59">
        <f t="shared" si="4"/>
        <v>3217.9049999999997</v>
      </c>
      <c r="H52" s="59">
        <f t="shared" si="4"/>
        <v>3551.4749999999995</v>
      </c>
      <c r="I52" s="59">
        <f t="shared" si="4"/>
        <v>5157.355</v>
      </c>
      <c r="J52" s="58">
        <f t="shared" si="4"/>
        <v>18473.04</v>
      </c>
      <c r="K52" s="60"/>
    </row>
    <row r="53" spans="1:11" ht="21.75" customHeight="1">
      <c r="A53" s="61" t="s">
        <v>6</v>
      </c>
      <c r="B53" s="62"/>
      <c r="C53" s="63"/>
      <c r="D53" s="64"/>
      <c r="E53" s="65">
        <f aca="true" t="shared" si="5" ref="E53:J53">0.05*E52</f>
        <v>198.35525</v>
      </c>
      <c r="F53" s="66">
        <f t="shared" si="5"/>
        <v>128.96</v>
      </c>
      <c r="G53" s="66">
        <f t="shared" si="5"/>
        <v>160.89525</v>
      </c>
      <c r="H53" s="66">
        <f t="shared" si="5"/>
        <v>177.57375</v>
      </c>
      <c r="I53" s="66">
        <f t="shared" si="5"/>
        <v>257.86775</v>
      </c>
      <c r="J53" s="65">
        <f t="shared" si="5"/>
        <v>923.652</v>
      </c>
      <c r="K53" s="67"/>
    </row>
    <row r="54" spans="1:11" ht="21.75" customHeight="1">
      <c r="A54" s="68" t="s">
        <v>7</v>
      </c>
      <c r="B54" s="69"/>
      <c r="C54" s="70"/>
      <c r="D54" s="71"/>
      <c r="E54" s="72">
        <f aca="true" t="shared" si="6" ref="E54:J54">0.05*E52</f>
        <v>198.35525</v>
      </c>
      <c r="F54" s="73">
        <f t="shared" si="6"/>
        <v>128.96</v>
      </c>
      <c r="G54" s="73">
        <f t="shared" si="6"/>
        <v>160.89525</v>
      </c>
      <c r="H54" s="73">
        <f t="shared" si="6"/>
        <v>177.57375</v>
      </c>
      <c r="I54" s="73">
        <f t="shared" si="6"/>
        <v>257.86775</v>
      </c>
      <c r="J54" s="72">
        <f t="shared" si="6"/>
        <v>923.652</v>
      </c>
      <c r="K54" s="74"/>
    </row>
    <row r="55" spans="1:11" ht="21.75" customHeight="1" thickBot="1">
      <c r="A55" s="75" t="s">
        <v>8</v>
      </c>
      <c r="B55" s="76"/>
      <c r="C55" s="76"/>
      <c r="D55" s="77"/>
      <c r="E55" s="78">
        <f aca="true" t="shared" si="7" ref="E55:J55">SUM(E52:E54)</f>
        <v>4363.8155</v>
      </c>
      <c r="F55" s="79">
        <f t="shared" si="7"/>
        <v>2837.12</v>
      </c>
      <c r="G55" s="79">
        <f t="shared" si="7"/>
        <v>3539.6955</v>
      </c>
      <c r="H55" s="79">
        <f t="shared" si="7"/>
        <v>3906.6224999999995</v>
      </c>
      <c r="I55" s="79">
        <f t="shared" si="7"/>
        <v>5673.0905</v>
      </c>
      <c r="J55" s="78">
        <f t="shared" si="7"/>
        <v>20320.344000000005</v>
      </c>
      <c r="K55" s="80"/>
    </row>
    <row r="56" spans="1:11" ht="5.25" customHeight="1">
      <c r="A56" s="10"/>
      <c r="B56" s="11"/>
      <c r="C56" s="11"/>
      <c r="D56" s="12"/>
      <c r="E56" s="12"/>
      <c r="F56" s="9"/>
      <c r="G56" s="9"/>
      <c r="H56" s="9"/>
      <c r="I56" s="9"/>
      <c r="J56" s="9"/>
      <c r="K56" s="9"/>
    </row>
    <row r="57" spans="1:9" ht="15">
      <c r="A57" s="24" t="s">
        <v>56</v>
      </c>
      <c r="B57" s="25"/>
      <c r="C57" s="25"/>
      <c r="D57" s="15"/>
      <c r="E57" s="15"/>
      <c r="F57" s="26"/>
      <c r="G57" s="26"/>
      <c r="H57" s="26"/>
      <c r="I57" s="26"/>
    </row>
    <row r="58" spans="1:9" ht="15">
      <c r="A58" s="24" t="s">
        <v>57</v>
      </c>
      <c r="B58" s="15"/>
      <c r="C58" s="15"/>
      <c r="D58" s="15"/>
      <c r="E58" s="15"/>
      <c r="F58" s="26"/>
      <c r="G58" s="26"/>
      <c r="H58" s="26"/>
      <c r="I58" s="26"/>
    </row>
    <row r="59" spans="1:9" ht="14.2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>
        <v>20</v>
      </c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</sheetData>
  <sheetProtection/>
  <mergeCells count="4">
    <mergeCell ref="A48:D48"/>
    <mergeCell ref="A9:K9"/>
    <mergeCell ref="A5:K5"/>
    <mergeCell ref="A4:K4"/>
  </mergeCells>
  <printOptions/>
  <pageMargins left="0.7" right="0.7" top="0.75" bottom="0.75" header="0.3" footer="0.3"/>
  <pageSetup horizontalDpi="600" verticalDpi="600" orientation="portrait" paperSize="9" scale="5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Estado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DEFRUT</dc:creator>
  <cp:keywords/>
  <dc:description/>
  <cp:lastModifiedBy>Yahaira Pozo</cp:lastModifiedBy>
  <cp:lastPrinted>2023-02-01T16:03:23Z</cp:lastPrinted>
  <dcterms:created xsi:type="dcterms:W3CDTF">2007-01-16T13:44:38Z</dcterms:created>
  <dcterms:modified xsi:type="dcterms:W3CDTF">2023-02-01T16:03:29Z</dcterms:modified>
  <cp:category/>
  <cp:version/>
  <cp:contentType/>
  <cp:contentStatus/>
</cp:coreProperties>
</file>