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borbon\Desktop\TRABAJOS DE LA OFICINA\Costos de Producción\Costos de producción 2021. Para publicacion (preliminar)\Costo Final para impresión\"/>
    </mc:Choice>
  </mc:AlternateContent>
  <xr:revisionPtr revIDLastSave="0" documentId="13_ncr:1_{453F4BC9-1962-41BE-832E-33DA6876AD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mon persa " sheetId="1" r:id="rId1"/>
    <sheet name="planta sana" sheetId="2" state="hidden" r:id="rId2"/>
  </sheets>
  <definedNames>
    <definedName name="_xlnm.Print_Area" localSheetId="0">'limon persa '!$A$1:$M$78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E15" i="1"/>
  <c r="L15" i="1" s="1"/>
  <c r="E39" i="1"/>
  <c r="E38" i="1"/>
  <c r="E37" i="1"/>
  <c r="E36" i="1"/>
  <c r="E35" i="1"/>
  <c r="E34" i="1"/>
  <c r="E33" i="1"/>
  <c r="E31" i="1"/>
  <c r="E32" i="1"/>
  <c r="E30" i="1"/>
  <c r="L30" i="1" s="1"/>
  <c r="E26" i="1"/>
  <c r="E25" i="1"/>
  <c r="E23" i="1"/>
  <c r="E22" i="1"/>
  <c r="E17" i="1"/>
  <c r="E16" i="1"/>
  <c r="K40" i="1"/>
  <c r="L18" i="1"/>
  <c r="E27" i="1" l="1"/>
  <c r="L31" i="1"/>
  <c r="L32" i="1"/>
  <c r="L33" i="1"/>
  <c r="L34" i="1"/>
  <c r="L35" i="1"/>
  <c r="L36" i="1"/>
  <c r="L37" i="1"/>
  <c r="L38" i="1"/>
  <c r="L39" i="1"/>
  <c r="L23" i="1"/>
  <c r="L24" i="1"/>
  <c r="L25" i="1"/>
  <c r="L26" i="1"/>
  <c r="L16" i="1"/>
  <c r="L17" i="1"/>
  <c r="L19" i="1" l="1"/>
  <c r="L40" i="1"/>
  <c r="E40" i="1"/>
  <c r="L22" i="1"/>
  <c r="L27" i="1" s="1"/>
  <c r="E19" i="1"/>
  <c r="E18" i="2"/>
  <c r="K35" i="2"/>
  <c r="J35" i="2"/>
  <c r="I35" i="2"/>
  <c r="H35" i="2"/>
  <c r="G35" i="2"/>
  <c r="F35" i="2"/>
  <c r="E34" i="2"/>
  <c r="E33" i="2"/>
  <c r="E32" i="2"/>
  <c r="E31" i="2"/>
  <c r="E30" i="2"/>
  <c r="E29" i="2"/>
  <c r="E28" i="2"/>
  <c r="E27" i="2"/>
  <c r="E26" i="2"/>
  <c r="E25" i="2"/>
  <c r="K23" i="2"/>
  <c r="K37" i="2" s="1"/>
  <c r="J23" i="2"/>
  <c r="I23" i="2"/>
  <c r="I37" i="2" s="1"/>
  <c r="H23" i="2"/>
  <c r="G23" i="2"/>
  <c r="G37" i="2" s="1"/>
  <c r="F23" i="2"/>
  <c r="E22" i="2"/>
  <c r="E21" i="2"/>
  <c r="E20" i="2"/>
  <c r="E19" i="2"/>
  <c r="E14" i="2"/>
  <c r="E13" i="2"/>
  <c r="E12" i="2"/>
  <c r="L44" i="1" l="1"/>
  <c r="L46" i="1"/>
  <c r="L45" i="1"/>
  <c r="M35" i="1"/>
  <c r="E44" i="1"/>
  <c r="E45" i="1" s="1"/>
  <c r="E16" i="2"/>
  <c r="E35" i="2"/>
  <c r="F37" i="2"/>
  <c r="F38" i="2" s="1"/>
  <c r="H37" i="2"/>
  <c r="H39" i="2" s="1"/>
  <c r="J37" i="2"/>
  <c r="E23" i="2"/>
  <c r="E37" i="2"/>
  <c r="F39" i="2"/>
  <c r="J39" i="2"/>
  <c r="J38" i="2"/>
  <c r="G38" i="2"/>
  <c r="G39" i="2"/>
  <c r="I38" i="2"/>
  <c r="I39" i="2"/>
  <c r="K38" i="2"/>
  <c r="K39" i="2"/>
  <c r="G40" i="1"/>
  <c r="H40" i="1"/>
  <c r="I40" i="1"/>
  <c r="J40" i="1"/>
  <c r="F40" i="1"/>
  <c r="G27" i="1"/>
  <c r="H27" i="1"/>
  <c r="I27" i="1"/>
  <c r="J27" i="1"/>
  <c r="K27" i="1"/>
  <c r="K44" i="1" s="1"/>
  <c r="F27" i="1"/>
  <c r="L47" i="1" l="1"/>
  <c r="J44" i="1"/>
  <c r="J45" i="1" s="1"/>
  <c r="F44" i="1"/>
  <c r="F45" i="1" s="1"/>
  <c r="G44" i="1"/>
  <c r="G45" i="1" s="1"/>
  <c r="I44" i="1"/>
  <c r="I46" i="1" s="1"/>
  <c r="H44" i="1"/>
  <c r="H45" i="1" s="1"/>
  <c r="K46" i="1"/>
  <c r="F40" i="2"/>
  <c r="H38" i="2"/>
  <c r="H40" i="2" s="1"/>
  <c r="K40" i="2"/>
  <c r="G40" i="2"/>
  <c r="I40" i="2"/>
  <c r="J40" i="2"/>
  <c r="E38" i="2"/>
  <c r="E39" i="2"/>
  <c r="M39" i="1" l="1"/>
  <c r="M33" i="1"/>
  <c r="M37" i="1"/>
  <c r="M25" i="1"/>
  <c r="M36" i="1"/>
  <c r="M38" i="1"/>
  <c r="M34" i="1"/>
  <c r="M30" i="1"/>
  <c r="M26" i="1"/>
  <c r="M24" i="1"/>
  <c r="M31" i="1"/>
  <c r="M23" i="1"/>
  <c r="M22" i="1"/>
  <c r="M32" i="1"/>
  <c r="M18" i="1"/>
  <c r="M16" i="1"/>
  <c r="M17" i="1"/>
  <c r="M15" i="1"/>
  <c r="G46" i="1"/>
  <c r="G47" i="1" s="1"/>
  <c r="H46" i="1"/>
  <c r="H47" i="1" s="1"/>
  <c r="J46" i="1"/>
  <c r="J47" i="1" s="1"/>
  <c r="K45" i="1"/>
  <c r="K47" i="1" s="1"/>
  <c r="F46" i="1"/>
  <c r="F47" i="1" s="1"/>
  <c r="I45" i="1"/>
  <c r="I47" i="1" s="1"/>
  <c r="E40" i="2"/>
  <c r="E46" i="1" l="1"/>
  <c r="E47" i="1" s="1"/>
</calcChain>
</file>

<file path=xl/sharedStrings.xml><?xml version="1.0" encoding="utf-8"?>
<sst xmlns="http://schemas.openxmlformats.org/spreadsheetml/2006/main" count="119" uniqueCount="56">
  <si>
    <t>DEPARTAMENTO DE DESARROLLO FRUTICULA</t>
  </si>
  <si>
    <t xml:space="preserve">Componente </t>
  </si>
  <si>
    <t>Cantidad</t>
  </si>
  <si>
    <t>Costos RD$/Año</t>
  </si>
  <si>
    <t>del costo</t>
  </si>
  <si>
    <t>Unidad</t>
  </si>
  <si>
    <t xml:space="preserve">Precio </t>
  </si>
  <si>
    <t>1. Preparación de tierra</t>
  </si>
  <si>
    <t xml:space="preserve">1.1 Corte </t>
  </si>
  <si>
    <t>Tarea</t>
  </si>
  <si>
    <t>1.2 Cruce</t>
  </si>
  <si>
    <t>1.3 Rastra</t>
  </si>
  <si>
    <t>1.4 Drenaje</t>
  </si>
  <si>
    <t>Subtotal RD$</t>
  </si>
  <si>
    <t>2. Insumos</t>
  </si>
  <si>
    <t>2.1 Adquisición de plantas</t>
  </si>
  <si>
    <t>Planta</t>
  </si>
  <si>
    <t>2.2 Super fosfato triple</t>
  </si>
  <si>
    <t>Libra</t>
  </si>
  <si>
    <t>2.3 Fertilizante completo</t>
  </si>
  <si>
    <t>Quintal</t>
  </si>
  <si>
    <t xml:space="preserve">2.4 Fertilizante foliar </t>
  </si>
  <si>
    <t>2.5 Pesticidas</t>
  </si>
  <si>
    <t>Litros</t>
  </si>
  <si>
    <t>3. Mano de obra</t>
  </si>
  <si>
    <t>3.1 Marcado y alineación</t>
  </si>
  <si>
    <t>3.2 Contrucción de hoyo</t>
  </si>
  <si>
    <t>3.3 Transporte de plantas</t>
  </si>
  <si>
    <t>D/H</t>
  </si>
  <si>
    <t>3.5 Transporte de fertilizante</t>
  </si>
  <si>
    <t>3.6 Desyerbos</t>
  </si>
  <si>
    <t>3.7 Aplic. Fertilizantes</t>
  </si>
  <si>
    <t>3.8 Deschuponado y Poda</t>
  </si>
  <si>
    <t>dia/h</t>
  </si>
  <si>
    <t>3.9 Aplic pest, fung y foliar</t>
  </si>
  <si>
    <t>Millar</t>
  </si>
  <si>
    <t>Subtota General RD$</t>
  </si>
  <si>
    <t>Imprevistos 5%</t>
  </si>
  <si>
    <t>Gastos Administrativos 5%</t>
  </si>
  <si>
    <t xml:space="preserve">Costo total </t>
  </si>
  <si>
    <t>3.10 Cosecha</t>
  </si>
  <si>
    <t xml:space="preserve">3.4 Siembra </t>
  </si>
  <si>
    <t>Subtotal General RD$</t>
  </si>
  <si>
    <t xml:space="preserve"> Presupuesto de Producción del Cultivo de Limón Persa de Plantas Sanas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</si>
  <si>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Departamento Desarrollo Fruticola (DEFRUT)</t>
    </r>
  </si>
  <si>
    <r>
      <rPr>
        <b/>
        <sz val="8"/>
        <rFont val="Arial"/>
        <family val="2"/>
      </rPr>
      <t>Elaborado:</t>
    </r>
    <r>
      <rPr>
        <sz val="8"/>
        <rFont val="Arial"/>
        <family val="2"/>
      </rPr>
      <t xml:space="preserve"> Ministerio de Agricultura , Departamento de Economía Agropecuaria y Estadisticas.</t>
    </r>
  </si>
  <si>
    <t>Participición</t>
  </si>
  <si>
    <t>Costo Total</t>
  </si>
  <si>
    <t>(%)  por</t>
  </si>
  <si>
    <t>Actividad</t>
  </si>
  <si>
    <t>Departamento de Economía Agropecuaria y Estadísticas</t>
  </si>
  <si>
    <t>Viceministerio de Planificación Sectorial Agropecuaria</t>
  </si>
  <si>
    <r>
      <rPr>
        <b/>
        <sz val="9"/>
        <rFont val="Calibri"/>
        <family val="2"/>
      </rPr>
      <t>Nota:</t>
    </r>
    <r>
      <rPr>
        <sz val="9"/>
        <rFont val="Calibri"/>
        <family val="2"/>
      </rPr>
      <t xml:space="preserve"> Los datos recibidos son adaptados al  formato de presentación de los Costos de Producción que elabora el Departamento de Economia Agropecuaria y Estadisticas.</t>
    </r>
  </si>
  <si>
    <t>Componente del costo</t>
  </si>
  <si>
    <t>Costos variables de producción de Limón Persa, 2021 (RD$/tarea)</t>
  </si>
  <si>
    <r>
      <rPr>
        <b/>
        <sz val="9"/>
        <rFont val="Calibri"/>
        <family val="2"/>
      </rPr>
      <t xml:space="preserve">Fuente: </t>
    </r>
    <r>
      <rPr>
        <sz val="9"/>
        <rFont val="Calibri"/>
        <family val="2"/>
      </rPr>
      <t>Ministerio de Agricultura,  Departamento de Desarrollo Frutícola (DEFRUT),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</si>
</sst>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* #,##0.0_);_(* \(#,##0.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8" fillId="2" borderId="0" xfId="0" applyFont="1" applyFill="1"/>
    <xf numFmtId="0" fontId="9" fillId="2" borderId="0" xfId="2" applyFont="1" applyFill="1" applyBorder="1" applyAlignment="1">
      <alignment horizontal="center"/>
    </xf>
    <xf numFmtId="0" fontId="9" fillId="2" borderId="0" xfId="2" applyFont="1" applyFill="1" applyBorder="1"/>
    <xf numFmtId="0" fontId="4" fillId="2" borderId="0" xfId="0" applyFont="1" applyFill="1" applyBorder="1"/>
    <xf numFmtId="164" fontId="6" fillId="2" borderId="2" xfId="3" applyFont="1" applyFill="1" applyBorder="1"/>
    <xf numFmtId="164" fontId="6" fillId="2" borderId="1" xfId="3" applyFont="1" applyFill="1" applyBorder="1"/>
    <xf numFmtId="164" fontId="9" fillId="2" borderId="5" xfId="3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164" fontId="9" fillId="2" borderId="0" xfId="3" applyFont="1" applyFill="1" applyBorder="1"/>
    <xf numFmtId="0" fontId="6" fillId="2" borderId="4" xfId="2" applyFont="1" applyFill="1" applyBorder="1"/>
    <xf numFmtId="0" fontId="9" fillId="2" borderId="5" xfId="2" applyFont="1" applyFill="1" applyBorder="1" applyAlignment="1">
      <alignment horizontal="center"/>
    </xf>
    <xf numFmtId="164" fontId="6" fillId="2" borderId="5" xfId="3" applyFont="1" applyFill="1" applyBorder="1"/>
    <xf numFmtId="0" fontId="9" fillId="2" borderId="7" xfId="2" applyFont="1" applyFill="1" applyBorder="1"/>
    <xf numFmtId="164" fontId="4" fillId="2" borderId="0" xfId="1" applyFont="1" applyFill="1" applyBorder="1"/>
    <xf numFmtId="164" fontId="4" fillId="2" borderId="8" xfId="1" applyFont="1" applyFill="1" applyBorder="1"/>
    <xf numFmtId="4" fontId="9" fillId="2" borderId="0" xfId="3" applyNumberFormat="1" applyFont="1" applyFill="1" applyBorder="1"/>
    <xf numFmtId="0" fontId="4" fillId="2" borderId="8" xfId="0" applyFont="1" applyFill="1" applyBorder="1"/>
    <xf numFmtId="0" fontId="9" fillId="2" borderId="7" xfId="2" applyFont="1" applyFill="1" applyBorder="1" applyAlignment="1">
      <alignment horizontal="left"/>
    </xf>
    <xf numFmtId="164" fontId="6" fillId="2" borderId="5" xfId="2" applyNumberFormat="1" applyFont="1" applyFill="1" applyBorder="1"/>
    <xf numFmtId="164" fontId="10" fillId="4" borderId="4" xfId="2" applyNumberFormat="1" applyFont="1" applyFill="1" applyBorder="1"/>
    <xf numFmtId="164" fontId="10" fillId="4" borderId="5" xfId="2" applyNumberFormat="1" applyFont="1" applyFill="1" applyBorder="1"/>
    <xf numFmtId="164" fontId="10" fillId="4" borderId="6" xfId="2" applyNumberFormat="1" applyFont="1" applyFill="1" applyBorder="1"/>
    <xf numFmtId="164" fontId="11" fillId="4" borderId="7" xfId="3" applyFont="1" applyFill="1" applyBorder="1"/>
    <xf numFmtId="164" fontId="11" fillId="4" borderId="0" xfId="3" applyFont="1" applyFill="1" applyBorder="1"/>
    <xf numFmtId="164" fontId="11" fillId="4" borderId="8" xfId="3" applyFont="1" applyFill="1" applyBorder="1"/>
    <xf numFmtId="164" fontId="10" fillId="4" borderId="9" xfId="2" applyNumberFormat="1" applyFont="1" applyFill="1" applyBorder="1"/>
    <xf numFmtId="164" fontId="10" fillId="4" borderId="10" xfId="2" applyNumberFormat="1" applyFont="1" applyFill="1" applyBorder="1"/>
    <xf numFmtId="164" fontId="10" fillId="4" borderId="11" xfId="2" applyNumberFormat="1" applyFont="1" applyFill="1" applyBorder="1"/>
    <xf numFmtId="17" fontId="4" fillId="2" borderId="0" xfId="0" applyNumberFormat="1" applyFont="1" applyFill="1"/>
    <xf numFmtId="0" fontId="4" fillId="2" borderId="0" xfId="0" applyFont="1" applyFill="1"/>
    <xf numFmtId="0" fontId="0" fillId="2" borderId="0" xfId="0" applyFill="1"/>
    <xf numFmtId="0" fontId="10" fillId="3" borderId="12" xfId="2" applyFont="1" applyFill="1" applyBorder="1" applyAlignment="1">
      <alignment horizontal="center"/>
    </xf>
    <xf numFmtId="0" fontId="10" fillId="3" borderId="4" xfId="2" applyFont="1" applyFill="1" applyBorder="1" applyAlignment="1">
      <alignment horizontal="center"/>
    </xf>
    <xf numFmtId="0" fontId="10" fillId="3" borderId="12" xfId="2" applyFont="1" applyFill="1" applyBorder="1"/>
    <xf numFmtId="0" fontId="10" fillId="3" borderId="8" xfId="2" applyFont="1" applyFill="1" applyBorder="1" applyAlignment="1">
      <alignment horizontal="center"/>
    </xf>
    <xf numFmtId="0" fontId="9" fillId="2" borderId="5" xfId="2" applyFont="1" applyFill="1" applyBorder="1"/>
    <xf numFmtId="0" fontId="9" fillId="2" borderId="9" xfId="2" applyFont="1" applyFill="1" applyBorder="1"/>
    <xf numFmtId="0" fontId="9" fillId="2" borderId="10" xfId="2" applyFont="1" applyFill="1" applyBorder="1" applyAlignment="1">
      <alignment horizontal="center"/>
    </xf>
    <xf numFmtId="164" fontId="9" fillId="2" borderId="10" xfId="3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164" fontId="10" fillId="2" borderId="0" xfId="2" applyNumberFormat="1" applyFont="1" applyFill="1" applyBorder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 wrapText="1"/>
    </xf>
    <xf numFmtId="0" fontId="13" fillId="2" borderId="0" xfId="0" applyFont="1" applyFill="1" applyAlignment="1">
      <alignment wrapText="1"/>
    </xf>
    <xf numFmtId="0" fontId="1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7" fillId="2" borderId="0" xfId="2" applyFont="1" applyFill="1" applyBorder="1" applyAlignment="1">
      <alignment horizontal="center"/>
    </xf>
    <xf numFmtId="17" fontId="7" fillId="2" borderId="0" xfId="2" applyNumberFormat="1" applyFont="1" applyFill="1" applyBorder="1" applyAlignment="1">
      <alignment horizontal="center"/>
    </xf>
    <xf numFmtId="164" fontId="6" fillId="2" borderId="9" xfId="3" applyFont="1" applyFill="1" applyBorder="1"/>
    <xf numFmtId="164" fontId="6" fillId="2" borderId="10" xfId="3" applyFont="1" applyFill="1" applyBorder="1"/>
    <xf numFmtId="164" fontId="6" fillId="2" borderId="11" xfId="3" applyFont="1" applyFill="1" applyBorder="1"/>
    <xf numFmtId="164" fontId="6" fillId="2" borderId="0" xfId="3" applyFont="1" applyFill="1" applyBorder="1"/>
    <xf numFmtId="164" fontId="4" fillId="2" borderId="10" xfId="1" applyFont="1" applyFill="1" applyBorder="1"/>
    <xf numFmtId="164" fontId="4" fillId="2" borderId="11" xfId="1" applyFont="1" applyFill="1" applyBorder="1"/>
    <xf numFmtId="164" fontId="6" fillId="2" borderId="2" xfId="1" applyFont="1" applyFill="1" applyBorder="1"/>
    <xf numFmtId="164" fontId="6" fillId="2" borderId="3" xfId="1" applyFont="1" applyFill="1" applyBorder="1"/>
    <xf numFmtId="164" fontId="9" fillId="2" borderId="2" xfId="3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10" fillId="3" borderId="7" xfId="2" applyFont="1" applyFill="1" applyBorder="1" applyAlignment="1">
      <alignment horizontal="center"/>
    </xf>
    <xf numFmtId="0" fontId="10" fillId="3" borderId="13" xfId="2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6" fillId="2" borderId="7" xfId="0" applyFont="1" applyFill="1" applyBorder="1"/>
    <xf numFmtId="0" fontId="6" fillId="2" borderId="17" xfId="0" applyFont="1" applyFill="1" applyBorder="1"/>
    <xf numFmtId="2" fontId="9" fillId="2" borderId="17" xfId="0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4" fontId="9" fillId="2" borderId="15" xfId="0" applyNumberFormat="1" applyFont="1" applyFill="1" applyBorder="1" applyAlignment="1">
      <alignment horizontal="center"/>
    </xf>
    <xf numFmtId="164" fontId="9" fillId="2" borderId="15" xfId="0" applyNumberFormat="1" applyFont="1" applyFill="1" applyBorder="1" applyAlignment="1">
      <alignment horizontal="center"/>
    </xf>
    <xf numFmtId="0" fontId="9" fillId="2" borderId="7" xfId="0" applyFont="1" applyFill="1" applyBorder="1"/>
    <xf numFmtId="4" fontId="9" fillId="2" borderId="17" xfId="0" applyNumberFormat="1" applyFont="1" applyFill="1" applyBorder="1" applyAlignment="1">
      <alignment horizontal="center"/>
    </xf>
    <xf numFmtId="9" fontId="9" fillId="2" borderId="15" xfId="4" applyFont="1" applyFill="1" applyBorder="1" applyAlignment="1">
      <alignment horizontal="center"/>
    </xf>
    <xf numFmtId="2" fontId="6" fillId="2" borderId="17" xfId="0" applyNumberFormat="1" applyFont="1" applyFill="1" applyBorder="1" applyAlignment="1">
      <alignment horizontal="center"/>
    </xf>
    <xf numFmtId="4" fontId="6" fillId="2" borderId="17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164" fontId="6" fillId="2" borderId="17" xfId="0" applyNumberFormat="1" applyFont="1" applyFill="1" applyBorder="1" applyAlignment="1">
      <alignment horizontal="center"/>
    </xf>
    <xf numFmtId="164" fontId="10" fillId="4" borderId="21" xfId="3" applyFont="1" applyFill="1" applyBorder="1" applyAlignment="1">
      <alignment horizontal="center"/>
    </xf>
    <xf numFmtId="164" fontId="10" fillId="4" borderId="20" xfId="3" applyFont="1" applyFill="1" applyBorder="1" applyAlignment="1">
      <alignment horizontal="center"/>
    </xf>
    <xf numFmtId="164" fontId="10" fillId="4" borderId="22" xfId="0" applyNumberFormat="1" applyFont="1" applyFill="1" applyBorder="1" applyAlignment="1">
      <alignment horizontal="center"/>
    </xf>
    <xf numFmtId="164" fontId="11" fillId="4" borderId="16" xfId="0" applyNumberFormat="1" applyFont="1" applyFill="1" applyBorder="1" applyAlignment="1">
      <alignment horizontal="center"/>
    </xf>
    <xf numFmtId="164" fontId="10" fillId="4" borderId="23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" fontId="6" fillId="2" borderId="15" xfId="0" applyNumberFormat="1" applyFont="1" applyFill="1" applyBorder="1" applyAlignment="1">
      <alignment horizontal="center"/>
    </xf>
    <xf numFmtId="0" fontId="15" fillId="0" borderId="0" xfId="0" applyFont="1"/>
    <xf numFmtId="4" fontId="9" fillId="2" borderId="17" xfId="0" applyNumberFormat="1" applyFont="1" applyFill="1" applyBorder="1"/>
    <xf numFmtId="0" fontId="15" fillId="2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10" xfId="0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9" fontId="9" fillId="2" borderId="18" xfId="4" applyFont="1" applyFill="1" applyBorder="1" applyAlignment="1">
      <alignment horizontal="center"/>
    </xf>
    <xf numFmtId="164" fontId="10" fillId="4" borderId="24" xfId="3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164" fontId="10" fillId="4" borderId="25" xfId="0" applyNumberFormat="1" applyFont="1" applyFill="1" applyBorder="1" applyAlignment="1">
      <alignment horizontal="center"/>
    </xf>
    <xf numFmtId="164" fontId="11" fillId="4" borderId="15" xfId="0" applyNumberFormat="1" applyFont="1" applyFill="1" applyBorder="1" applyAlignment="1">
      <alignment horizontal="center"/>
    </xf>
    <xf numFmtId="164" fontId="10" fillId="4" borderId="14" xfId="0" applyNumberFormat="1" applyFont="1" applyFill="1" applyBorder="1" applyAlignment="1">
      <alignment horizontal="center"/>
    </xf>
    <xf numFmtId="9" fontId="11" fillId="4" borderId="16" xfId="4" applyFont="1" applyFill="1" applyBorder="1" applyAlignment="1">
      <alignment horizontal="center"/>
    </xf>
    <xf numFmtId="0" fontId="18" fillId="2" borderId="0" xfId="0" applyFont="1" applyFill="1"/>
    <xf numFmtId="9" fontId="0" fillId="2" borderId="0" xfId="0" applyNumberFormat="1" applyFill="1"/>
    <xf numFmtId="0" fontId="10" fillId="3" borderId="16" xfId="0" applyFont="1" applyFill="1" applyBorder="1" applyAlignment="1">
      <alignment horizontal="center"/>
    </xf>
    <xf numFmtId="165" fontId="10" fillId="3" borderId="22" xfId="1" applyNumberFormat="1" applyFont="1" applyFill="1" applyBorder="1" applyAlignment="1">
      <alignment horizontal="center"/>
    </xf>
    <xf numFmtId="165" fontId="10" fillId="3" borderId="25" xfId="1" applyNumberFormat="1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164" fontId="10" fillId="3" borderId="25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18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11" fillId="4" borderId="7" xfId="0" applyFont="1" applyFill="1" applyBorder="1" applyAlignment="1">
      <alignment horizontal="left"/>
    </xf>
    <xf numFmtId="0" fontId="11" fillId="4" borderId="0" xfId="0" applyFont="1" applyFill="1" applyAlignment="1">
      <alignment horizontal="left"/>
    </xf>
    <xf numFmtId="0" fontId="11" fillId="4" borderId="16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/>
    </xf>
    <xf numFmtId="0" fontId="11" fillId="4" borderId="10" xfId="0" applyFont="1" applyFill="1" applyBorder="1" applyAlignment="1">
      <alignment horizontal="left"/>
    </xf>
    <xf numFmtId="0" fontId="11" fillId="4" borderId="23" xfId="0" applyFont="1" applyFill="1" applyBorder="1" applyAlignment="1">
      <alignment horizontal="left"/>
    </xf>
    <xf numFmtId="0" fontId="10" fillId="4" borderId="1" xfId="2" applyFont="1" applyFill="1" applyBorder="1" applyAlignment="1">
      <alignment horizontal="left"/>
    </xf>
    <xf numFmtId="0" fontId="10" fillId="4" borderId="2" xfId="2" applyFont="1" applyFill="1" applyBorder="1" applyAlignment="1">
      <alignment horizontal="left"/>
    </xf>
    <xf numFmtId="0" fontId="10" fillId="4" borderId="20" xfId="2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4" borderId="22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1" fillId="4" borderId="7" xfId="2" applyFont="1" applyFill="1" applyBorder="1" applyAlignment="1">
      <alignment horizontal="left"/>
    </xf>
    <xf numFmtId="0" fontId="11" fillId="4" borderId="0" xfId="2" applyFont="1" applyFill="1" applyBorder="1" applyAlignment="1">
      <alignment horizontal="left"/>
    </xf>
    <xf numFmtId="0" fontId="10" fillId="4" borderId="9" xfId="2" applyFont="1" applyFill="1" applyBorder="1" applyAlignment="1">
      <alignment horizontal="left"/>
    </xf>
    <xf numFmtId="0" fontId="10" fillId="4" borderId="10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left"/>
    </xf>
    <xf numFmtId="0" fontId="6" fillId="2" borderId="2" xfId="2" applyFont="1" applyFill="1" applyBorder="1" applyAlignment="1">
      <alignment horizontal="left"/>
    </xf>
    <xf numFmtId="0" fontId="6" fillId="2" borderId="9" xfId="2" applyFont="1" applyFill="1" applyBorder="1" applyAlignment="1">
      <alignment horizontal="left"/>
    </xf>
    <xf numFmtId="0" fontId="6" fillId="2" borderId="10" xfId="2" applyFont="1" applyFill="1" applyBorder="1" applyAlignment="1">
      <alignment horizontal="left"/>
    </xf>
    <xf numFmtId="164" fontId="9" fillId="2" borderId="0" xfId="3" applyFont="1" applyFill="1" applyBorder="1" applyAlignment="1">
      <alignment horizontal="center"/>
    </xf>
    <xf numFmtId="0" fontId="10" fillId="4" borderId="4" xfId="2" applyFont="1" applyFill="1" applyBorder="1" applyAlignment="1">
      <alignment horizontal="left"/>
    </xf>
    <xf numFmtId="0" fontId="10" fillId="4" borderId="5" xfId="2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5" fillId="2" borderId="0" xfId="2" applyFont="1" applyFill="1" applyBorder="1" applyAlignment="1">
      <alignment horizontal="center"/>
    </xf>
    <xf numFmtId="17" fontId="7" fillId="2" borderId="0" xfId="2" applyNumberFormat="1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10" fillId="3" borderId="5" xfId="2" applyFont="1" applyFill="1" applyBorder="1" applyAlignment="1">
      <alignment horizontal="center" wrapText="1"/>
    </xf>
    <xf numFmtId="0" fontId="10" fillId="3" borderId="0" xfId="2" applyFont="1" applyFill="1" applyBorder="1" applyAlignment="1">
      <alignment horizontal="center" wrapText="1"/>
    </xf>
    <xf numFmtId="0" fontId="10" fillId="3" borderId="2" xfId="2" applyFont="1" applyFill="1" applyBorder="1" applyAlignment="1">
      <alignment horizontal="center"/>
    </xf>
    <xf numFmtId="0" fontId="10" fillId="3" borderId="3" xfId="2" applyFont="1" applyFill="1" applyBorder="1" applyAlignment="1">
      <alignment horizontal="center"/>
    </xf>
  </cellXfs>
  <cellStyles count="5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546935</xdr:colOff>
      <xdr:row>0</xdr:row>
      <xdr:rowOff>76201</xdr:rowOff>
    </xdr:from>
    <xdr:to>
      <xdr:col>7</xdr:col>
      <xdr:colOff>621631</xdr:colOff>
      <xdr:row>2</xdr:row>
      <xdr:rowOff>185014</xdr:rowOff>
    </xdr:to>
    <xdr:pic>
      <xdr:nvPicPr>
        <xdr:cNvPr id="2" name="Imagen 1" descr="Membrete-01">
          <a:extLst>
            <a:ext uri="{FF2B5EF4-FFF2-40B4-BE49-F238E27FC236}">
              <a16:creationId xmlns:a16="http://schemas.microsoft.com/office/drawing/2014/main" id="{15D8C74D-B524-4294-BCCC-3D50F8107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08" t="31856" r="33992" b="7095"/>
        <a:stretch>
          <a:fillRect/>
        </a:stretch>
      </xdr:blipFill>
      <xdr:spPr bwMode="auto">
        <a:xfrm>
          <a:off x="5389646" y="76201"/>
          <a:ext cx="1608723" cy="489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133350</xdr:rowOff>
    </xdr:from>
    <xdr:to>
      <xdr:col>6</xdr:col>
      <xdr:colOff>381000</xdr:colOff>
      <xdr:row>4</xdr:row>
      <xdr:rowOff>47625</xdr:rowOff>
    </xdr:to>
    <xdr:pic>
      <xdr:nvPicPr>
        <xdr:cNvPr id="2" name="Imagen 2" descr="Membrete-01">
          <a:extLst>
            <a:ext uri="{FF2B5EF4-FFF2-40B4-BE49-F238E27FC236}">
              <a16:creationId xmlns:a16="http://schemas.microsoft.com/office/drawing/2014/main" id="{176DC199-028C-4F5F-A248-140D50C0A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08" t="31856" r="33992" b="7095"/>
        <a:stretch>
          <a:fillRect/>
        </a:stretch>
      </xdr:blipFill>
      <xdr:spPr bwMode="auto">
        <a:xfrm>
          <a:off x="3905250" y="133350"/>
          <a:ext cx="1209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8"/>
  <sheetViews>
    <sheetView tabSelected="1" view="pageBreakPreview" topLeftCell="A30" zoomScale="90" zoomScaleNormal="95" zoomScaleSheetLayoutView="90" workbookViewId="0">
      <selection activeCell="E40" sqref="E40"/>
    </sheetView>
  </sheetViews>
  <sheetFormatPr baseColWidth="10" defaultRowHeight="15" x14ac:dyDescent="0.25"/>
  <cols>
    <col min="1" max="1" width="24.7109375" customWidth="1"/>
    <col min="2" max="2" width="7.85546875" style="97" customWidth="1"/>
    <col min="3" max="3" width="9.140625" style="97" customWidth="1"/>
    <col min="4" max="4" width="9.28515625" style="97" customWidth="1"/>
    <col min="5" max="6" width="10.7109375" style="97" customWidth="1"/>
    <col min="7" max="7" width="12.28515625" style="97" customWidth="1"/>
    <col min="8" max="8" width="11.140625" style="97" customWidth="1"/>
    <col min="9" max="9" width="11.5703125" style="97" customWidth="1"/>
    <col min="10" max="10" width="10.85546875" style="97" customWidth="1"/>
    <col min="11" max="11" width="10.28515625" style="97" customWidth="1"/>
    <col min="12" max="12" width="11.85546875" customWidth="1"/>
    <col min="13" max="13" width="8.85546875" customWidth="1"/>
  </cols>
  <sheetData>
    <row r="1" spans="1:16" x14ac:dyDescent="0.25">
      <c r="A1" s="32"/>
      <c r="B1" s="96"/>
      <c r="C1" s="96"/>
      <c r="D1" s="96"/>
      <c r="E1" s="96"/>
      <c r="F1" s="96"/>
      <c r="G1" s="96"/>
      <c r="H1" s="96"/>
      <c r="I1" s="96"/>
      <c r="J1" s="96"/>
      <c r="K1" s="96"/>
      <c r="L1" s="32"/>
      <c r="M1" s="32"/>
      <c r="N1" s="32"/>
      <c r="O1" s="32"/>
      <c r="P1" s="32"/>
    </row>
    <row r="2" spans="1:16" x14ac:dyDescent="0.25">
      <c r="A2" s="32"/>
      <c r="B2" s="96"/>
      <c r="C2" s="96"/>
      <c r="D2" s="96"/>
      <c r="E2" s="96"/>
      <c r="F2" s="96"/>
      <c r="G2" s="96"/>
      <c r="H2" s="96"/>
      <c r="I2" s="96"/>
      <c r="J2" s="96"/>
      <c r="K2" s="96"/>
      <c r="L2" s="32"/>
      <c r="M2" s="32"/>
      <c r="N2" s="32"/>
      <c r="O2" s="32"/>
      <c r="P2" s="32"/>
    </row>
    <row r="3" spans="1:16" x14ac:dyDescent="0.25">
      <c r="A3" s="32"/>
      <c r="B3" s="96"/>
      <c r="C3" s="96"/>
      <c r="D3" s="96"/>
      <c r="E3" s="96"/>
      <c r="F3" s="96"/>
      <c r="G3" s="96"/>
      <c r="H3" s="96"/>
      <c r="I3" s="96"/>
      <c r="J3" s="96"/>
      <c r="K3" s="96"/>
      <c r="L3" s="32"/>
      <c r="M3" s="32"/>
      <c r="N3" s="32"/>
      <c r="O3" s="32"/>
      <c r="P3" s="32"/>
    </row>
    <row r="4" spans="1:16" ht="15.75" x14ac:dyDescent="0.25">
      <c r="A4" s="127" t="s">
        <v>51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32"/>
      <c r="O4" s="32"/>
      <c r="P4" s="32"/>
    </row>
    <row r="5" spans="1:16" ht="15.75" x14ac:dyDescent="0.25">
      <c r="A5" s="127" t="s">
        <v>50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32"/>
      <c r="O5" s="32"/>
      <c r="P5" s="32"/>
    </row>
    <row r="6" spans="1:16" ht="8.25" customHeight="1" x14ac:dyDescent="0.25">
      <c r="A6" s="32"/>
      <c r="B6" s="96"/>
      <c r="C6" s="96"/>
      <c r="D6" s="96"/>
      <c r="E6" s="96"/>
      <c r="F6" s="96"/>
      <c r="G6" s="96"/>
      <c r="H6" s="96"/>
      <c r="I6" s="96"/>
      <c r="J6" s="96"/>
      <c r="K6" s="96"/>
      <c r="L6" s="32"/>
      <c r="M6" s="32"/>
      <c r="N6" s="32"/>
      <c r="O6" s="32"/>
      <c r="P6" s="32"/>
    </row>
    <row r="7" spans="1:16" ht="2.25" customHeight="1" x14ac:dyDescent="0.25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2"/>
      <c r="M7" s="102"/>
      <c r="N7" s="32"/>
      <c r="O7" s="32"/>
      <c r="P7" s="32"/>
    </row>
    <row r="8" spans="1:16" ht="9" customHeight="1" x14ac:dyDescent="0.3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32"/>
      <c r="M8" s="32"/>
      <c r="N8" s="32"/>
      <c r="O8" s="32"/>
      <c r="P8" s="32"/>
    </row>
    <row r="9" spans="1:16" x14ac:dyDescent="0.25">
      <c r="A9" s="141" t="s">
        <v>54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32"/>
      <c r="O9" s="32"/>
      <c r="P9" s="32"/>
    </row>
    <row r="10" spans="1:16" ht="9.75" customHeight="1" thickBot="1" x14ac:dyDescent="0.3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105"/>
      <c r="M10" s="105"/>
      <c r="N10" s="32"/>
      <c r="O10" s="32"/>
      <c r="P10" s="32"/>
    </row>
    <row r="11" spans="1:16" x14ac:dyDescent="0.25">
      <c r="A11" s="120"/>
      <c r="B11" s="121"/>
      <c r="C11" s="121"/>
      <c r="D11" s="121"/>
      <c r="E11" s="121"/>
      <c r="F11" s="122"/>
      <c r="G11" s="123"/>
      <c r="H11" s="122"/>
      <c r="I11" s="122"/>
      <c r="J11" s="123"/>
      <c r="K11" s="122"/>
      <c r="L11" s="119"/>
      <c r="M11" s="68" t="s">
        <v>46</v>
      </c>
      <c r="N11" s="32"/>
      <c r="O11" s="32"/>
      <c r="P11" s="32"/>
    </row>
    <row r="12" spans="1:16" x14ac:dyDescent="0.25">
      <c r="A12" s="119" t="s">
        <v>53</v>
      </c>
      <c r="B12" s="66" t="s">
        <v>2</v>
      </c>
      <c r="C12" s="66" t="s">
        <v>5</v>
      </c>
      <c r="D12" s="66" t="s">
        <v>6</v>
      </c>
      <c r="E12" s="66">
        <v>1</v>
      </c>
      <c r="F12" s="66">
        <v>2</v>
      </c>
      <c r="G12" s="66">
        <v>3</v>
      </c>
      <c r="H12" s="66">
        <v>4</v>
      </c>
      <c r="I12" s="66">
        <v>5</v>
      </c>
      <c r="J12" s="66">
        <v>6</v>
      </c>
      <c r="K12" s="66">
        <v>7</v>
      </c>
      <c r="L12" s="69" t="s">
        <v>47</v>
      </c>
      <c r="M12" s="68" t="s">
        <v>48</v>
      </c>
      <c r="N12" s="32"/>
      <c r="O12" s="32"/>
      <c r="P12" s="32"/>
    </row>
    <row r="13" spans="1:16" ht="15.75" thickBot="1" x14ac:dyDescent="0.3">
      <c r="A13" s="67"/>
      <c r="B13" s="65"/>
      <c r="C13" s="65"/>
      <c r="D13" s="109"/>
      <c r="E13" s="65"/>
      <c r="F13" s="65"/>
      <c r="G13" s="65"/>
      <c r="H13" s="109"/>
      <c r="I13" s="65"/>
      <c r="J13" s="65"/>
      <c r="K13" s="65"/>
      <c r="L13" s="70"/>
      <c r="M13" s="71" t="s">
        <v>49</v>
      </c>
      <c r="N13" s="32"/>
      <c r="O13" s="32"/>
      <c r="P13" s="32"/>
    </row>
    <row r="14" spans="1:16" x14ac:dyDescent="0.25">
      <c r="A14" s="72" t="s">
        <v>7</v>
      </c>
      <c r="B14" s="74"/>
      <c r="C14" s="75"/>
      <c r="D14" s="76"/>
      <c r="E14" s="77"/>
      <c r="F14" s="77"/>
      <c r="G14" s="77"/>
      <c r="H14" s="77"/>
      <c r="I14" s="77"/>
      <c r="J14" s="112"/>
      <c r="K14" s="110"/>
      <c r="L14" s="73"/>
      <c r="M14" s="106"/>
      <c r="N14" s="32"/>
      <c r="O14" s="32"/>
      <c r="P14" s="32"/>
    </row>
    <row r="15" spans="1:16" x14ac:dyDescent="0.25">
      <c r="A15" s="78" t="s">
        <v>8</v>
      </c>
      <c r="B15" s="74">
        <v>1</v>
      </c>
      <c r="C15" s="74" t="s">
        <v>9</v>
      </c>
      <c r="D15" s="74">
        <v>400</v>
      </c>
      <c r="E15" s="79">
        <f>+B15*D15</f>
        <v>400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9">
        <f>E15+F15+G15+H15+I15+J15+K15</f>
        <v>400</v>
      </c>
      <c r="M15" s="107">
        <f>L15/$L$44</f>
        <v>3.9913489746130687E-3</v>
      </c>
      <c r="N15" s="32"/>
      <c r="O15" s="32"/>
      <c r="P15" s="32"/>
    </row>
    <row r="16" spans="1:16" x14ac:dyDescent="0.25">
      <c r="A16" s="78" t="s">
        <v>10</v>
      </c>
      <c r="B16" s="74">
        <v>1</v>
      </c>
      <c r="C16" s="74" t="s">
        <v>9</v>
      </c>
      <c r="D16" s="74">
        <v>350</v>
      </c>
      <c r="E16" s="79">
        <f>+B16*D16</f>
        <v>350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9">
        <f t="shared" ref="L16:L39" si="0">E16+F16+G16+H16+I16+J16+K16</f>
        <v>350</v>
      </c>
      <c r="M16" s="107">
        <f t="shared" ref="M16:M17" si="1">L16/$L$44</f>
        <v>3.4924303527864354E-3</v>
      </c>
      <c r="N16" s="32"/>
      <c r="O16" s="32"/>
      <c r="P16" s="32"/>
    </row>
    <row r="17" spans="1:16" x14ac:dyDescent="0.25">
      <c r="A17" s="78" t="s">
        <v>11</v>
      </c>
      <c r="B17" s="74">
        <v>1</v>
      </c>
      <c r="C17" s="74" t="s">
        <v>9</v>
      </c>
      <c r="D17" s="74">
        <v>300</v>
      </c>
      <c r="E17" s="79">
        <f>+B17*D17</f>
        <v>300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9">
        <f t="shared" si="0"/>
        <v>300</v>
      </c>
      <c r="M17" s="107">
        <f t="shared" si="1"/>
        <v>2.9935117309598017E-3</v>
      </c>
      <c r="N17" s="32"/>
      <c r="O17" s="32"/>
      <c r="P17" s="32"/>
    </row>
    <row r="18" spans="1:16" x14ac:dyDescent="0.25">
      <c r="A18" s="78" t="s">
        <v>12</v>
      </c>
      <c r="B18" s="74">
        <v>1</v>
      </c>
      <c r="C18" s="74" t="s">
        <v>9</v>
      </c>
      <c r="D18" s="74">
        <v>200</v>
      </c>
      <c r="E18" s="79">
        <v>200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9">
        <f t="shared" si="0"/>
        <v>200</v>
      </c>
      <c r="M18" s="107">
        <f>L18/$L$44</f>
        <v>1.9956744873065343E-3</v>
      </c>
      <c r="N18" s="32"/>
      <c r="O18" s="32"/>
      <c r="P18" s="32"/>
    </row>
    <row r="19" spans="1:16" x14ac:dyDescent="0.25">
      <c r="A19" s="72" t="s">
        <v>13</v>
      </c>
      <c r="B19" s="81"/>
      <c r="C19" s="81"/>
      <c r="D19" s="81"/>
      <c r="E19" s="82">
        <f>SUM(E15:E18)</f>
        <v>1250</v>
      </c>
      <c r="F19" s="82"/>
      <c r="G19" s="83"/>
      <c r="H19" s="77"/>
      <c r="I19" s="83"/>
      <c r="J19" s="80"/>
      <c r="K19" s="110"/>
      <c r="L19" s="82">
        <f>SUM(L15:L18)</f>
        <v>1250</v>
      </c>
      <c r="M19" s="107"/>
      <c r="N19" s="32"/>
      <c r="O19" s="32"/>
      <c r="P19" s="32"/>
    </row>
    <row r="20" spans="1:16" ht="8.25" customHeight="1" x14ac:dyDescent="0.25">
      <c r="A20" s="72"/>
      <c r="B20" s="81"/>
      <c r="C20" s="81"/>
      <c r="D20" s="81"/>
      <c r="E20" s="82"/>
      <c r="F20" s="84"/>
      <c r="G20" s="83"/>
      <c r="H20" s="83"/>
      <c r="I20" s="83"/>
      <c r="J20" s="80"/>
      <c r="K20" s="110"/>
      <c r="L20" s="100"/>
      <c r="M20" s="107"/>
      <c r="N20" s="32"/>
      <c r="O20" s="32"/>
      <c r="P20" s="32"/>
    </row>
    <row r="21" spans="1:16" x14ac:dyDescent="0.25">
      <c r="A21" s="72" t="s">
        <v>14</v>
      </c>
      <c r="B21" s="81"/>
      <c r="C21" s="81"/>
      <c r="D21" s="81"/>
      <c r="E21" s="82"/>
      <c r="F21" s="84"/>
      <c r="G21" s="83"/>
      <c r="H21" s="77"/>
      <c r="I21" s="83"/>
      <c r="J21" s="80"/>
      <c r="K21" s="110"/>
      <c r="L21" s="100"/>
      <c r="M21" s="107"/>
      <c r="N21" s="32"/>
      <c r="O21" s="32"/>
      <c r="P21" s="32"/>
    </row>
    <row r="22" spans="1:16" x14ac:dyDescent="0.25">
      <c r="A22" s="78" t="s">
        <v>15</v>
      </c>
      <c r="B22" s="74">
        <v>23</v>
      </c>
      <c r="C22" s="74" t="s">
        <v>16</v>
      </c>
      <c r="D22" s="74">
        <v>75</v>
      </c>
      <c r="E22" s="79">
        <f>+B22*D22</f>
        <v>1725</v>
      </c>
      <c r="F22" s="83">
        <v>0</v>
      </c>
      <c r="G22" s="83">
        <v>0</v>
      </c>
      <c r="H22" s="77">
        <v>0</v>
      </c>
      <c r="I22" s="83">
        <v>0</v>
      </c>
      <c r="J22" s="83">
        <v>0</v>
      </c>
      <c r="K22" s="77">
        <v>0</v>
      </c>
      <c r="L22" s="79">
        <f t="shared" si="0"/>
        <v>1725</v>
      </c>
      <c r="M22" s="107">
        <f>L22/$L$44</f>
        <v>1.721269245301886E-2</v>
      </c>
      <c r="N22" s="32"/>
      <c r="O22" s="32"/>
      <c r="P22" s="32"/>
    </row>
    <row r="23" spans="1:16" x14ac:dyDescent="0.25">
      <c r="A23" s="78" t="s">
        <v>17</v>
      </c>
      <c r="B23" s="74">
        <v>2.63</v>
      </c>
      <c r="C23" s="75" t="s">
        <v>18</v>
      </c>
      <c r="D23" s="76">
        <v>26.88</v>
      </c>
      <c r="E23" s="76">
        <f>+B23*D23</f>
        <v>70.694399999999987</v>
      </c>
      <c r="F23" s="83">
        <v>0</v>
      </c>
      <c r="G23" s="83">
        <v>0</v>
      </c>
      <c r="H23" s="77">
        <v>0</v>
      </c>
      <c r="I23" s="83">
        <v>0</v>
      </c>
      <c r="J23" s="83">
        <v>0</v>
      </c>
      <c r="K23" s="77">
        <v>0</v>
      </c>
      <c r="L23" s="79">
        <f t="shared" si="0"/>
        <v>70.694399999999987</v>
      </c>
      <c r="M23" s="107">
        <f t="shared" ref="M23:M26" si="2">L23/$L$44</f>
        <v>7.0541505237721523E-4</v>
      </c>
      <c r="N23" s="32"/>
      <c r="O23" s="32"/>
      <c r="P23" s="32"/>
    </row>
    <row r="24" spans="1:16" x14ac:dyDescent="0.25">
      <c r="A24" s="78" t="s">
        <v>19</v>
      </c>
      <c r="B24" s="74">
        <v>115.5</v>
      </c>
      <c r="C24" s="75" t="s">
        <v>20</v>
      </c>
      <c r="D24" s="76">
        <v>24.2</v>
      </c>
      <c r="E24" s="76">
        <f>+B24*D24</f>
        <v>2795.1</v>
      </c>
      <c r="F24" s="77">
        <v>4319.7</v>
      </c>
      <c r="G24" s="76">
        <v>5117.25</v>
      </c>
      <c r="H24" s="76">
        <v>5117.25</v>
      </c>
      <c r="I24" s="76">
        <v>5117.25</v>
      </c>
      <c r="J24" s="76">
        <v>5117.25</v>
      </c>
      <c r="K24" s="110">
        <v>5117.25</v>
      </c>
      <c r="L24" s="79">
        <f t="shared" si="0"/>
        <v>32701.05</v>
      </c>
      <c r="M24" s="107">
        <f t="shared" si="2"/>
        <v>0.32630325596567672</v>
      </c>
      <c r="N24" s="32"/>
      <c r="O24" s="32"/>
      <c r="P24" s="32"/>
    </row>
    <row r="25" spans="1:16" x14ac:dyDescent="0.25">
      <c r="A25" s="78" t="s">
        <v>21</v>
      </c>
      <c r="B25" s="74">
        <v>2</v>
      </c>
      <c r="C25" s="74" t="s">
        <v>18</v>
      </c>
      <c r="D25" s="74">
        <v>50</v>
      </c>
      <c r="E25" s="79">
        <f>+B25*D25</f>
        <v>100</v>
      </c>
      <c r="F25" s="79">
        <v>150</v>
      </c>
      <c r="G25" s="76">
        <v>200</v>
      </c>
      <c r="H25" s="76">
        <v>250</v>
      </c>
      <c r="I25" s="76">
        <v>300</v>
      </c>
      <c r="J25" s="76">
        <v>300</v>
      </c>
      <c r="K25" s="111">
        <v>300</v>
      </c>
      <c r="L25" s="79">
        <f t="shared" si="0"/>
        <v>1600</v>
      </c>
      <c r="M25" s="107">
        <f t="shared" si="2"/>
        <v>1.5965395898452275E-2</v>
      </c>
      <c r="N25" s="32"/>
      <c r="O25" s="32"/>
      <c r="P25" s="32"/>
    </row>
    <row r="26" spans="1:16" x14ac:dyDescent="0.25">
      <c r="A26" s="78" t="s">
        <v>22</v>
      </c>
      <c r="B26" s="74">
        <v>5</v>
      </c>
      <c r="C26" s="74" t="s">
        <v>23</v>
      </c>
      <c r="D26" s="74">
        <v>372</v>
      </c>
      <c r="E26" s="79">
        <f>+B26*D26</f>
        <v>1860</v>
      </c>
      <c r="F26" s="79">
        <v>3720</v>
      </c>
      <c r="G26" s="76">
        <v>5580</v>
      </c>
      <c r="H26" s="76">
        <v>5580</v>
      </c>
      <c r="I26" s="76">
        <v>5580</v>
      </c>
      <c r="J26" s="76">
        <v>5580</v>
      </c>
      <c r="K26" s="111">
        <v>5580</v>
      </c>
      <c r="L26" s="79">
        <f t="shared" si="0"/>
        <v>33480</v>
      </c>
      <c r="M26" s="107">
        <f t="shared" si="2"/>
        <v>0.33407590917511387</v>
      </c>
      <c r="N26" s="32"/>
      <c r="O26" s="32"/>
      <c r="P26" s="32"/>
    </row>
    <row r="27" spans="1:16" s="99" customFormat="1" x14ac:dyDescent="0.25">
      <c r="A27" s="72" t="s">
        <v>13</v>
      </c>
      <c r="B27" s="81"/>
      <c r="C27" s="81"/>
      <c r="D27" s="81"/>
      <c r="E27" s="82">
        <f>SUM(E22:E26)</f>
        <v>6550.7943999999998</v>
      </c>
      <c r="F27" s="82">
        <f>SUM(F21:F26)</f>
        <v>8189.7</v>
      </c>
      <c r="G27" s="98">
        <f t="shared" ref="G27:K27" si="3">SUM(G21:G26)</f>
        <v>10897.25</v>
      </c>
      <c r="H27" s="98">
        <f t="shared" si="3"/>
        <v>10947.25</v>
      </c>
      <c r="I27" s="98">
        <f t="shared" si="3"/>
        <v>10997.25</v>
      </c>
      <c r="J27" s="98">
        <f t="shared" si="3"/>
        <v>10997.25</v>
      </c>
      <c r="K27" s="110">
        <f t="shared" si="3"/>
        <v>10997.25</v>
      </c>
      <c r="L27" s="82">
        <f>SUM(L22:L26)</f>
        <v>69576.744399999996</v>
      </c>
      <c r="M27" s="107"/>
      <c r="N27" s="101"/>
      <c r="O27" s="101"/>
      <c r="P27" s="101"/>
    </row>
    <row r="28" spans="1:16" ht="6.75" customHeight="1" x14ac:dyDescent="0.25">
      <c r="A28" s="78"/>
      <c r="B28" s="74"/>
      <c r="C28" s="81"/>
      <c r="D28" s="74"/>
      <c r="E28" s="79"/>
      <c r="F28" s="79"/>
      <c r="G28" s="77"/>
      <c r="H28" s="77"/>
      <c r="I28" s="77"/>
      <c r="J28" s="80"/>
      <c r="K28" s="111"/>
      <c r="L28" s="100"/>
      <c r="M28" s="107"/>
      <c r="N28" s="32"/>
      <c r="O28" s="32"/>
      <c r="P28" s="32"/>
    </row>
    <row r="29" spans="1:16" x14ac:dyDescent="0.25">
      <c r="A29" s="72" t="s">
        <v>24</v>
      </c>
      <c r="B29" s="81"/>
      <c r="C29" s="81"/>
      <c r="D29" s="81"/>
      <c r="E29" s="82"/>
      <c r="F29" s="82"/>
      <c r="G29" s="83"/>
      <c r="H29" s="77"/>
      <c r="I29" s="83"/>
      <c r="J29" s="80"/>
      <c r="K29" s="110"/>
      <c r="L29" s="100"/>
      <c r="M29" s="107"/>
      <c r="N29" s="32"/>
      <c r="O29" s="32"/>
      <c r="P29" s="32"/>
    </row>
    <row r="30" spans="1:16" x14ac:dyDescent="0.25">
      <c r="A30" s="78" t="s">
        <v>25</v>
      </c>
      <c r="B30" s="74">
        <v>1</v>
      </c>
      <c r="C30" s="74" t="s">
        <v>9</v>
      </c>
      <c r="D30" s="74">
        <v>300</v>
      </c>
      <c r="E30" s="79">
        <f t="shared" ref="E30:E39" si="4">+B30*D30</f>
        <v>300</v>
      </c>
      <c r="F30" s="84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79">
        <f>E30+F30+G30+H30+I30+J30+K30</f>
        <v>300</v>
      </c>
      <c r="M30" s="107">
        <f t="shared" ref="M30:M37" si="5">L30/$L$44</f>
        <v>2.9935117309598017E-3</v>
      </c>
      <c r="N30" s="32"/>
      <c r="O30" s="32"/>
      <c r="P30" s="32"/>
    </row>
    <row r="31" spans="1:16" x14ac:dyDescent="0.25">
      <c r="A31" s="78" t="s">
        <v>26</v>
      </c>
      <c r="B31" s="74">
        <v>21</v>
      </c>
      <c r="C31" s="74" t="s">
        <v>9</v>
      </c>
      <c r="D31" s="74">
        <v>15</v>
      </c>
      <c r="E31" s="79">
        <f t="shared" si="4"/>
        <v>315</v>
      </c>
      <c r="F31" s="84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79">
        <f t="shared" si="0"/>
        <v>315</v>
      </c>
      <c r="M31" s="107">
        <f t="shared" si="5"/>
        <v>3.1431873175077917E-3</v>
      </c>
      <c r="N31" s="32"/>
      <c r="O31" s="32"/>
      <c r="P31" s="32"/>
    </row>
    <row r="32" spans="1:16" x14ac:dyDescent="0.25">
      <c r="A32" s="78" t="s">
        <v>27</v>
      </c>
      <c r="B32" s="74">
        <v>23</v>
      </c>
      <c r="C32" s="74" t="s">
        <v>5</v>
      </c>
      <c r="D32" s="74">
        <v>10</v>
      </c>
      <c r="E32" s="79">
        <f t="shared" si="4"/>
        <v>230</v>
      </c>
      <c r="F32" s="84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79">
        <f t="shared" si="0"/>
        <v>230</v>
      </c>
      <c r="M32" s="107">
        <f t="shared" si="5"/>
        <v>2.2950256604025148E-3</v>
      </c>
      <c r="N32" s="32"/>
      <c r="O32" s="32"/>
      <c r="P32" s="32"/>
    </row>
    <row r="33" spans="1:16" x14ac:dyDescent="0.25">
      <c r="A33" s="78" t="s">
        <v>41</v>
      </c>
      <c r="B33" s="74">
        <v>21</v>
      </c>
      <c r="C33" s="75" t="s">
        <v>28</v>
      </c>
      <c r="D33" s="76">
        <v>10</v>
      </c>
      <c r="E33" s="76">
        <f t="shared" si="4"/>
        <v>210</v>
      </c>
      <c r="F33" s="84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79">
        <f t="shared" si="0"/>
        <v>210</v>
      </c>
      <c r="M33" s="107">
        <f t="shared" si="5"/>
        <v>2.0954582116718612E-3</v>
      </c>
      <c r="N33" s="32"/>
      <c r="O33" s="32"/>
      <c r="P33" s="32"/>
    </row>
    <row r="34" spans="1:16" x14ac:dyDescent="0.25">
      <c r="A34" s="78" t="s">
        <v>29</v>
      </c>
      <c r="B34" s="74">
        <v>5.5</v>
      </c>
      <c r="C34" s="75" t="s">
        <v>20</v>
      </c>
      <c r="D34" s="76">
        <v>20</v>
      </c>
      <c r="E34" s="76">
        <f t="shared" si="4"/>
        <v>110</v>
      </c>
      <c r="F34" s="76">
        <v>150</v>
      </c>
      <c r="G34" s="76">
        <v>175</v>
      </c>
      <c r="H34" s="76">
        <v>200</v>
      </c>
      <c r="I34" s="76">
        <v>200</v>
      </c>
      <c r="J34" s="76">
        <v>200</v>
      </c>
      <c r="K34" s="110">
        <v>200</v>
      </c>
      <c r="L34" s="79">
        <f t="shared" si="0"/>
        <v>1235</v>
      </c>
      <c r="M34" s="107">
        <f t="shared" si="5"/>
        <v>1.2323289959117851E-2</v>
      </c>
      <c r="N34" s="32"/>
      <c r="O34" s="32"/>
      <c r="P34" s="32"/>
    </row>
    <row r="35" spans="1:16" x14ac:dyDescent="0.25">
      <c r="A35" s="78" t="s">
        <v>30</v>
      </c>
      <c r="B35" s="74">
        <v>2</v>
      </c>
      <c r="C35" s="74" t="s">
        <v>28</v>
      </c>
      <c r="D35" s="74">
        <v>800</v>
      </c>
      <c r="E35" s="76">
        <f t="shared" si="4"/>
        <v>1600</v>
      </c>
      <c r="F35" s="76">
        <v>800</v>
      </c>
      <c r="G35" s="76">
        <v>400</v>
      </c>
      <c r="H35" s="83">
        <v>0</v>
      </c>
      <c r="I35" s="83">
        <v>0</v>
      </c>
      <c r="J35" s="83">
        <v>0</v>
      </c>
      <c r="K35" s="83">
        <v>0</v>
      </c>
      <c r="L35" s="79">
        <f t="shared" si="0"/>
        <v>2800</v>
      </c>
      <c r="M35" s="107">
        <f>L35/$L$44</f>
        <v>2.7939442822291483E-2</v>
      </c>
      <c r="N35" s="32"/>
      <c r="O35" s="32"/>
      <c r="P35" s="32"/>
    </row>
    <row r="36" spans="1:16" x14ac:dyDescent="0.25">
      <c r="A36" s="78" t="s">
        <v>31</v>
      </c>
      <c r="B36" s="74">
        <v>1</v>
      </c>
      <c r="C36" s="74" t="s">
        <v>28</v>
      </c>
      <c r="D36" s="74">
        <v>800</v>
      </c>
      <c r="E36" s="76">
        <f t="shared" si="4"/>
        <v>800</v>
      </c>
      <c r="F36" s="76">
        <v>1000</v>
      </c>
      <c r="G36" s="76">
        <v>1500</v>
      </c>
      <c r="H36" s="76">
        <v>1500</v>
      </c>
      <c r="I36" s="76">
        <v>1500</v>
      </c>
      <c r="J36" s="76">
        <v>1500</v>
      </c>
      <c r="K36" s="111">
        <v>1500</v>
      </c>
      <c r="L36" s="79">
        <f t="shared" si="0"/>
        <v>9300</v>
      </c>
      <c r="M36" s="107">
        <f t="shared" si="5"/>
        <v>9.2798863659753858E-2</v>
      </c>
      <c r="N36" s="32"/>
      <c r="O36" s="32"/>
      <c r="P36" s="32"/>
    </row>
    <row r="37" spans="1:16" x14ac:dyDescent="0.25">
      <c r="A37" s="78" t="s">
        <v>32</v>
      </c>
      <c r="B37" s="74">
        <v>0.25</v>
      </c>
      <c r="C37" s="75" t="s">
        <v>33</v>
      </c>
      <c r="D37" s="76">
        <v>800</v>
      </c>
      <c r="E37" s="76">
        <f t="shared" si="4"/>
        <v>200</v>
      </c>
      <c r="F37" s="76">
        <v>400</v>
      </c>
      <c r="G37" s="76">
        <v>800</v>
      </c>
      <c r="H37" s="76">
        <v>800</v>
      </c>
      <c r="I37" s="76">
        <v>800</v>
      </c>
      <c r="J37" s="76">
        <v>800</v>
      </c>
      <c r="K37" s="110">
        <v>800</v>
      </c>
      <c r="L37" s="79">
        <f t="shared" si="0"/>
        <v>4600</v>
      </c>
      <c r="M37" s="107">
        <f t="shared" si="5"/>
        <v>4.5900513208050289E-2</v>
      </c>
      <c r="N37" s="32"/>
      <c r="O37" s="32"/>
      <c r="P37" s="32"/>
    </row>
    <row r="38" spans="1:16" x14ac:dyDescent="0.25">
      <c r="A38" s="78" t="s">
        <v>34</v>
      </c>
      <c r="B38" s="74">
        <v>0.5</v>
      </c>
      <c r="C38" s="74" t="s">
        <v>28</v>
      </c>
      <c r="D38" s="74">
        <v>800</v>
      </c>
      <c r="E38" s="76">
        <f t="shared" si="4"/>
        <v>400</v>
      </c>
      <c r="F38" s="76">
        <v>600</v>
      </c>
      <c r="G38" s="76">
        <v>400</v>
      </c>
      <c r="H38" s="76">
        <v>1000</v>
      </c>
      <c r="I38" s="76">
        <v>1000</v>
      </c>
      <c r="J38" s="76">
        <v>1000</v>
      </c>
      <c r="K38" s="111">
        <v>1000</v>
      </c>
      <c r="L38" s="79">
        <f t="shared" si="0"/>
        <v>5400</v>
      </c>
      <c r="M38" s="107">
        <f>L38/$L$44</f>
        <v>5.3883211157276428E-2</v>
      </c>
      <c r="N38" s="32"/>
      <c r="O38" s="32"/>
      <c r="P38" s="32"/>
    </row>
    <row r="39" spans="1:16" ht="15.75" thickBot="1" x14ac:dyDescent="0.3">
      <c r="A39" s="78" t="s">
        <v>40</v>
      </c>
      <c r="B39" s="74">
        <v>3.5</v>
      </c>
      <c r="C39" s="74" t="s">
        <v>35</v>
      </c>
      <c r="D39" s="84">
        <v>0</v>
      </c>
      <c r="E39" s="84">
        <f t="shared" si="4"/>
        <v>0</v>
      </c>
      <c r="F39" s="84">
        <v>0</v>
      </c>
      <c r="G39" s="76">
        <v>400</v>
      </c>
      <c r="H39" s="76">
        <v>800</v>
      </c>
      <c r="I39" s="76">
        <v>1200</v>
      </c>
      <c r="J39" s="76">
        <v>1300</v>
      </c>
      <c r="K39" s="111">
        <v>1300</v>
      </c>
      <c r="L39" s="79">
        <f t="shared" si="0"/>
        <v>5000</v>
      </c>
      <c r="M39" s="107">
        <f>L39/$L$44</f>
        <v>4.9891862182663359E-2</v>
      </c>
      <c r="N39" s="32"/>
      <c r="O39" s="32"/>
      <c r="P39" s="32"/>
    </row>
    <row r="40" spans="1:16" ht="15.75" thickBot="1" x14ac:dyDescent="0.3">
      <c r="A40" s="134" t="s">
        <v>13</v>
      </c>
      <c r="B40" s="135"/>
      <c r="C40" s="135"/>
      <c r="D40" s="136"/>
      <c r="E40" s="85">
        <f>SUM(E30:E39)</f>
        <v>4165</v>
      </c>
      <c r="F40" s="86">
        <f>SUM(F30:F39)</f>
        <v>2950</v>
      </c>
      <c r="G40" s="86">
        <f t="shared" ref="G40:J40" si="6">SUM(G30:G39)</f>
        <v>3675</v>
      </c>
      <c r="H40" s="86">
        <f t="shared" si="6"/>
        <v>4300</v>
      </c>
      <c r="I40" s="86">
        <f t="shared" si="6"/>
        <v>4700</v>
      </c>
      <c r="J40" s="85">
        <f t="shared" si="6"/>
        <v>4800</v>
      </c>
      <c r="K40" s="86">
        <f>SUM(K30:K39)</f>
        <v>4800</v>
      </c>
      <c r="L40" s="86">
        <f>SUM(L30:L39)</f>
        <v>29390</v>
      </c>
      <c r="M40" s="108"/>
      <c r="N40" s="118"/>
      <c r="O40" s="32"/>
      <c r="P40" s="32"/>
    </row>
    <row r="41" spans="1:16" ht="11.25" customHeight="1" x14ac:dyDescent="0.25">
      <c r="A41" s="31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31"/>
      <c r="M41" s="31"/>
      <c r="N41" s="32"/>
      <c r="O41" s="32"/>
      <c r="P41" s="32"/>
    </row>
    <row r="42" spans="1:16" ht="10.5" customHeight="1" x14ac:dyDescent="0.25">
      <c r="A42" s="31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31"/>
      <c r="M42" s="31"/>
      <c r="N42" s="32"/>
      <c r="O42" s="32"/>
      <c r="P42" s="32"/>
    </row>
    <row r="43" spans="1:16" ht="11.25" customHeight="1" thickBot="1" x14ac:dyDescent="0.3">
      <c r="A43" s="31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31"/>
      <c r="M43" s="31"/>
      <c r="N43" s="32"/>
      <c r="O43" s="32"/>
      <c r="P43" s="32"/>
    </row>
    <row r="44" spans="1:16" x14ac:dyDescent="0.25">
      <c r="A44" s="137" t="s">
        <v>36</v>
      </c>
      <c r="B44" s="138"/>
      <c r="C44" s="138"/>
      <c r="D44" s="139"/>
      <c r="E44" s="87">
        <f t="shared" ref="E44:K44" si="7">+E40+E27+E19</f>
        <v>11965.794399999999</v>
      </c>
      <c r="F44" s="87">
        <f t="shared" si="7"/>
        <v>11139.7</v>
      </c>
      <c r="G44" s="87">
        <f t="shared" si="7"/>
        <v>14572.25</v>
      </c>
      <c r="H44" s="113">
        <f t="shared" si="7"/>
        <v>15247.25</v>
      </c>
      <c r="I44" s="87">
        <f t="shared" si="7"/>
        <v>15697.25</v>
      </c>
      <c r="J44" s="87">
        <f t="shared" si="7"/>
        <v>15797.25</v>
      </c>
      <c r="K44" s="87">
        <f t="shared" si="7"/>
        <v>15797.25</v>
      </c>
      <c r="L44" s="87">
        <f>+L40+L27+L19</f>
        <v>100216.7444</v>
      </c>
      <c r="M44" s="87"/>
      <c r="N44" s="32"/>
      <c r="O44" s="32"/>
      <c r="P44" s="32"/>
    </row>
    <row r="45" spans="1:16" x14ac:dyDescent="0.25">
      <c r="A45" s="128" t="s">
        <v>37</v>
      </c>
      <c r="B45" s="129"/>
      <c r="C45" s="129"/>
      <c r="D45" s="130"/>
      <c r="E45" s="88">
        <f>+E44*0.05</f>
        <v>598.28971999999999</v>
      </c>
      <c r="F45" s="88">
        <f t="shared" ref="F45:L45" si="8">+F44*0.05</f>
        <v>556.98500000000001</v>
      </c>
      <c r="G45" s="88">
        <f t="shared" si="8"/>
        <v>728.61250000000007</v>
      </c>
      <c r="H45" s="114">
        <f>+H44*0.05</f>
        <v>762.36250000000007</v>
      </c>
      <c r="I45" s="88">
        <f t="shared" si="8"/>
        <v>784.86250000000007</v>
      </c>
      <c r="J45" s="88">
        <f>+J44*0.05</f>
        <v>789.86250000000007</v>
      </c>
      <c r="K45" s="88">
        <f t="shared" si="8"/>
        <v>789.86250000000007</v>
      </c>
      <c r="L45" s="88">
        <f t="shared" si="8"/>
        <v>5010.8372200000003</v>
      </c>
      <c r="M45" s="116"/>
      <c r="N45" s="32"/>
      <c r="O45" s="32"/>
      <c r="P45" s="32"/>
    </row>
    <row r="46" spans="1:16" x14ac:dyDescent="0.25">
      <c r="A46" s="128" t="s">
        <v>38</v>
      </c>
      <c r="B46" s="129"/>
      <c r="C46" s="129"/>
      <c r="D46" s="130"/>
      <c r="E46" s="88">
        <f>+E44*0.05</f>
        <v>598.28971999999999</v>
      </c>
      <c r="F46" s="88">
        <f t="shared" ref="F46:L46" si="9">+F44*0.05</f>
        <v>556.98500000000001</v>
      </c>
      <c r="G46" s="88">
        <f t="shared" si="9"/>
        <v>728.61250000000007</v>
      </c>
      <c r="H46" s="114">
        <f t="shared" si="9"/>
        <v>762.36250000000007</v>
      </c>
      <c r="I46" s="88">
        <f t="shared" si="9"/>
        <v>784.86250000000007</v>
      </c>
      <c r="J46" s="88">
        <f t="shared" si="9"/>
        <v>789.86250000000007</v>
      </c>
      <c r="K46" s="88">
        <f t="shared" si="9"/>
        <v>789.86250000000007</v>
      </c>
      <c r="L46" s="88">
        <f t="shared" si="9"/>
        <v>5010.8372200000003</v>
      </c>
      <c r="M46" s="116"/>
      <c r="N46" s="32"/>
      <c r="O46" s="32"/>
    </row>
    <row r="47" spans="1:16" ht="17.25" customHeight="1" thickBot="1" x14ac:dyDescent="0.3">
      <c r="A47" s="131" t="s">
        <v>39</v>
      </c>
      <c r="B47" s="132"/>
      <c r="C47" s="132"/>
      <c r="D47" s="133"/>
      <c r="E47" s="89">
        <f>SUM(E44:E46)</f>
        <v>13162.37384</v>
      </c>
      <c r="F47" s="89">
        <f t="shared" ref="F47:J47" si="10">SUM(F44:F46)</f>
        <v>12253.670000000002</v>
      </c>
      <c r="G47" s="89">
        <f t="shared" si="10"/>
        <v>16029.474999999999</v>
      </c>
      <c r="H47" s="115">
        <f t="shared" si="10"/>
        <v>16771.974999999999</v>
      </c>
      <c r="I47" s="89">
        <f t="shared" si="10"/>
        <v>17266.974999999999</v>
      </c>
      <c r="J47" s="89">
        <f t="shared" si="10"/>
        <v>17376.974999999999</v>
      </c>
      <c r="K47" s="89">
        <f>SUM(K44:K46)</f>
        <v>17376.974999999999</v>
      </c>
      <c r="L47" s="89">
        <f>SUM(L44:L46)</f>
        <v>110238.41884</v>
      </c>
      <c r="M47" s="89"/>
      <c r="N47" s="32"/>
      <c r="O47" s="32"/>
    </row>
    <row r="48" spans="1:16" ht="6" customHeight="1" x14ac:dyDescent="0.25">
      <c r="A48" s="90"/>
      <c r="B48" s="91"/>
      <c r="C48" s="91"/>
      <c r="D48" s="91"/>
      <c r="E48" s="91"/>
      <c r="F48" s="95"/>
      <c r="G48" s="95"/>
      <c r="H48" s="95"/>
      <c r="I48" s="95"/>
      <c r="J48" s="95"/>
      <c r="K48" s="96"/>
      <c r="L48" s="32"/>
      <c r="M48" s="32"/>
      <c r="N48" s="32"/>
      <c r="O48" s="32"/>
      <c r="P48" s="32"/>
    </row>
    <row r="49" spans="1:16" x14ac:dyDescent="0.25">
      <c r="A49" s="125" t="s">
        <v>55</v>
      </c>
      <c r="B49" s="126"/>
      <c r="C49" s="126"/>
      <c r="D49" s="126"/>
      <c r="E49" s="126"/>
      <c r="F49" s="95"/>
      <c r="G49" s="95"/>
      <c r="H49" s="95"/>
      <c r="I49" s="95"/>
      <c r="J49" s="95"/>
      <c r="K49" s="96"/>
      <c r="L49" s="32"/>
      <c r="M49" s="32"/>
      <c r="N49" s="32"/>
      <c r="O49" s="32"/>
      <c r="P49" s="32"/>
    </row>
    <row r="50" spans="1:16" ht="22.5" customHeight="1" x14ac:dyDescent="0.25">
      <c r="A50" s="117" t="s">
        <v>52</v>
      </c>
      <c r="B50" s="91"/>
      <c r="C50" s="91"/>
      <c r="D50" s="91"/>
      <c r="E50" s="91"/>
      <c r="F50" s="95"/>
      <c r="G50" s="95"/>
      <c r="H50" s="95"/>
      <c r="I50" s="95"/>
      <c r="J50" s="95"/>
      <c r="K50" s="96"/>
      <c r="L50" s="32"/>
      <c r="M50" s="32"/>
      <c r="N50" s="32"/>
      <c r="O50" s="32"/>
      <c r="P50" s="32"/>
    </row>
    <row r="51" spans="1:16" x14ac:dyDescent="0.25">
      <c r="A51" s="92"/>
      <c r="B51" s="93"/>
      <c r="C51" s="93"/>
      <c r="D51" s="93"/>
      <c r="E51" s="93"/>
      <c r="F51" s="95"/>
      <c r="G51" s="95"/>
      <c r="H51" s="95"/>
      <c r="I51" s="95"/>
      <c r="J51" s="95"/>
      <c r="K51" s="96"/>
      <c r="L51" s="32"/>
      <c r="M51" s="32"/>
      <c r="N51" s="32"/>
      <c r="O51" s="32"/>
      <c r="P51" s="32"/>
    </row>
    <row r="52" spans="1:16" x14ac:dyDescent="0.25">
      <c r="A52" s="92"/>
      <c r="B52" s="93"/>
      <c r="C52" s="93"/>
      <c r="D52" s="93"/>
      <c r="E52" s="93"/>
      <c r="F52" s="95"/>
      <c r="G52" s="95"/>
      <c r="H52" s="95"/>
      <c r="I52" s="95"/>
      <c r="J52" s="95"/>
      <c r="K52" s="96"/>
      <c r="L52" s="32"/>
      <c r="M52" s="32"/>
      <c r="N52" s="32"/>
      <c r="O52" s="32"/>
      <c r="P52" s="32"/>
    </row>
    <row r="53" spans="1:16" ht="15.75" x14ac:dyDescent="0.25">
      <c r="A53" s="94"/>
      <c r="B53" s="95"/>
      <c r="C53" s="95"/>
      <c r="D53" s="95"/>
      <c r="E53" s="95"/>
      <c r="F53" s="95"/>
      <c r="G53" s="95"/>
      <c r="H53" s="95"/>
      <c r="I53" s="95"/>
      <c r="J53" s="95"/>
      <c r="K53" s="96"/>
      <c r="L53" s="32"/>
      <c r="M53" s="124"/>
      <c r="N53" s="32"/>
      <c r="O53" s="32"/>
      <c r="P53" s="32"/>
    </row>
    <row r="54" spans="1:16" x14ac:dyDescent="0.25">
      <c r="A54" s="90"/>
      <c r="B54" s="95"/>
      <c r="C54" s="95"/>
      <c r="D54" s="95"/>
      <c r="E54" s="95"/>
      <c r="F54" s="95"/>
      <c r="G54" s="95"/>
      <c r="H54" s="95"/>
      <c r="I54" s="95"/>
      <c r="J54" s="95"/>
      <c r="K54" s="96"/>
      <c r="L54" s="32"/>
      <c r="M54" s="32"/>
      <c r="N54" s="32"/>
      <c r="O54" s="32"/>
    </row>
    <row r="55" spans="1:16" x14ac:dyDescent="0.25">
      <c r="A55" s="32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32"/>
      <c r="M55" s="32"/>
    </row>
    <row r="56" spans="1:16" x14ac:dyDescent="0.25">
      <c r="A56" s="32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32"/>
      <c r="M56" s="32"/>
    </row>
    <row r="57" spans="1:16" x14ac:dyDescent="0.25">
      <c r="A57" s="32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32"/>
      <c r="M57" s="32"/>
    </row>
    <row r="58" spans="1:16" x14ac:dyDescent="0.25">
      <c r="A58" s="32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32"/>
      <c r="M58" s="32"/>
    </row>
    <row r="59" spans="1:16" x14ac:dyDescent="0.25">
      <c r="A59" s="32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32"/>
      <c r="M59" s="32"/>
    </row>
    <row r="60" spans="1:16" x14ac:dyDescent="0.25">
      <c r="A60" s="32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32"/>
      <c r="M60" s="32"/>
    </row>
    <row r="61" spans="1:16" x14ac:dyDescent="0.25">
      <c r="A61" s="32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32"/>
      <c r="M61" s="32"/>
    </row>
    <row r="62" spans="1:16" x14ac:dyDescent="0.25">
      <c r="A62" s="32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32"/>
      <c r="M62" s="32"/>
    </row>
    <row r="63" spans="1:16" x14ac:dyDescent="0.25">
      <c r="A63" s="32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32"/>
      <c r="M63" s="32"/>
    </row>
    <row r="64" spans="1:16" x14ac:dyDescent="0.25">
      <c r="A64" s="32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32"/>
      <c r="M64" s="32"/>
    </row>
    <row r="65" spans="1:13" x14ac:dyDescent="0.25">
      <c r="A65" s="32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32"/>
      <c r="M65" s="32"/>
    </row>
    <row r="66" spans="1:13" x14ac:dyDescent="0.25">
      <c r="A66" s="32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32"/>
      <c r="M66" s="32"/>
    </row>
    <row r="67" spans="1:13" x14ac:dyDescent="0.25">
      <c r="A67" s="32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32"/>
      <c r="M67" s="32"/>
    </row>
    <row r="68" spans="1:13" x14ac:dyDescent="0.25">
      <c r="A68" s="32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32"/>
      <c r="M68" s="32"/>
    </row>
    <row r="69" spans="1:13" x14ac:dyDescent="0.25">
      <c r="A69" s="32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32"/>
      <c r="M69" s="32"/>
    </row>
    <row r="70" spans="1:13" x14ac:dyDescent="0.25">
      <c r="A70" s="32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32"/>
      <c r="M70" s="32"/>
    </row>
    <row r="71" spans="1:13" x14ac:dyDescent="0.25">
      <c r="A71" s="32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32"/>
      <c r="M71" s="32"/>
    </row>
    <row r="72" spans="1:13" x14ac:dyDescent="0.25">
      <c r="A72" s="32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32"/>
      <c r="M72" s="32"/>
    </row>
    <row r="73" spans="1:13" x14ac:dyDescent="0.25">
      <c r="A73" s="32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32"/>
      <c r="M73" s="32"/>
    </row>
    <row r="74" spans="1:13" x14ac:dyDescent="0.25">
      <c r="A74" s="32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32"/>
      <c r="M74" s="32"/>
    </row>
    <row r="75" spans="1:13" x14ac:dyDescent="0.25">
      <c r="A75" s="32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32"/>
      <c r="M75" s="32"/>
    </row>
    <row r="76" spans="1:13" x14ac:dyDescent="0.25">
      <c r="A76" s="32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32"/>
      <c r="M76" s="32"/>
    </row>
    <row r="77" spans="1:13" x14ac:dyDescent="0.25">
      <c r="A77" s="32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32"/>
      <c r="M77" s="32"/>
    </row>
    <row r="78" spans="1:13" x14ac:dyDescent="0.25">
      <c r="A78" s="32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32"/>
      <c r="M78" s="32">
        <v>27</v>
      </c>
    </row>
  </sheetData>
  <mergeCells count="10">
    <mergeCell ref="A49:E49"/>
    <mergeCell ref="A5:M5"/>
    <mergeCell ref="A4:M4"/>
    <mergeCell ref="A45:D45"/>
    <mergeCell ref="A46:D46"/>
    <mergeCell ref="A47:D47"/>
    <mergeCell ref="A40:D40"/>
    <mergeCell ref="A44:D44"/>
    <mergeCell ref="A8:K8"/>
    <mergeCell ref="A9:M9"/>
  </mergeCells>
  <pageMargins left="0.23622047244094491" right="0.23622047244094491" top="0.35433070866141736" bottom="0.15748031496062992" header="0.31496062992125984" footer="0.31496062992125984"/>
  <pageSetup scale="68" orientation="portrait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80"/>
  <sheetViews>
    <sheetView topLeftCell="A28" workbookViewId="0">
      <selection activeCell="A8" sqref="A8:XFD8"/>
    </sheetView>
  </sheetViews>
  <sheetFormatPr baseColWidth="10" defaultRowHeight="15" x14ac:dyDescent="0.25"/>
  <cols>
    <col min="1" max="1" width="23.140625" customWidth="1"/>
    <col min="2" max="2" width="7.85546875" customWidth="1"/>
    <col min="3" max="3" width="9" customWidth="1"/>
    <col min="4" max="4" width="10" customWidth="1"/>
    <col min="5" max="5" width="10.7109375" customWidth="1"/>
    <col min="6" max="6" width="10.28515625" customWidth="1"/>
    <col min="7" max="7" width="11" customWidth="1"/>
    <col min="12" max="12" width="6.140625" style="32" customWidth="1"/>
    <col min="13" max="25" width="11.42578125" style="32"/>
  </cols>
  <sheetData>
    <row r="1" spans="1:11" s="32" customFormat="1" x14ac:dyDescent="0.25"/>
    <row r="2" spans="1:11" s="32" customFormat="1" x14ac:dyDescent="0.25"/>
    <row r="3" spans="1:11" s="32" customFormat="1" x14ac:dyDescent="0.25"/>
    <row r="4" spans="1:11" s="32" customFormat="1" x14ac:dyDescent="0.25"/>
    <row r="5" spans="1:11" ht="15.75" x14ac:dyDescent="0.25">
      <c r="A5" s="153" t="s">
        <v>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11" ht="15.75" x14ac:dyDescent="0.25">
      <c r="A6" s="154" t="s">
        <v>43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</row>
    <row r="7" spans="1:11" ht="15.75" x14ac:dyDescent="0.25">
      <c r="A7" s="155"/>
      <c r="B7" s="156"/>
      <c r="C7" s="156"/>
      <c r="D7" s="156"/>
      <c r="E7" s="156"/>
      <c r="F7" s="156"/>
      <c r="G7" s="156"/>
      <c r="H7" s="156"/>
      <c r="I7" s="156"/>
      <c r="J7" s="1"/>
      <c r="K7" s="1"/>
    </row>
    <row r="8" spans="1:11" ht="16.5" thickBot="1" x14ac:dyDescent="0.3">
      <c r="A8" s="51"/>
      <c r="B8" s="50"/>
      <c r="C8" s="50"/>
      <c r="D8" s="50"/>
      <c r="E8" s="50"/>
      <c r="F8" s="50"/>
      <c r="G8" s="50"/>
      <c r="H8" s="50"/>
      <c r="I8" s="50"/>
      <c r="J8" s="1"/>
      <c r="K8" s="1"/>
    </row>
    <row r="9" spans="1:11" ht="15.75" thickBot="1" x14ac:dyDescent="0.3">
      <c r="A9" s="34" t="s">
        <v>1</v>
      </c>
      <c r="B9" s="33"/>
      <c r="C9" s="157" t="s">
        <v>2</v>
      </c>
      <c r="D9" s="35"/>
      <c r="E9" s="159" t="s">
        <v>3</v>
      </c>
      <c r="F9" s="159"/>
      <c r="G9" s="159"/>
      <c r="H9" s="159"/>
      <c r="I9" s="159"/>
      <c r="J9" s="159"/>
      <c r="K9" s="160"/>
    </row>
    <row r="10" spans="1:11" ht="15.75" thickBot="1" x14ac:dyDescent="0.3">
      <c r="A10" s="63" t="s">
        <v>4</v>
      </c>
      <c r="B10" s="64" t="s">
        <v>5</v>
      </c>
      <c r="C10" s="158"/>
      <c r="D10" s="64" t="s">
        <v>6</v>
      </c>
      <c r="E10" s="33">
        <v>1</v>
      </c>
      <c r="F10" s="33">
        <v>2</v>
      </c>
      <c r="G10" s="33">
        <v>3</v>
      </c>
      <c r="H10" s="33">
        <v>4</v>
      </c>
      <c r="I10" s="33">
        <v>5</v>
      </c>
      <c r="J10" s="33">
        <v>6</v>
      </c>
      <c r="K10" s="36">
        <v>7</v>
      </c>
    </row>
    <row r="11" spans="1:11" x14ac:dyDescent="0.25">
      <c r="A11" s="11" t="s">
        <v>7</v>
      </c>
      <c r="B11" s="12"/>
      <c r="C11" s="37"/>
      <c r="D11" s="37"/>
      <c r="E11" s="20"/>
      <c r="F11" s="20"/>
      <c r="G11" s="20"/>
      <c r="H11" s="20"/>
      <c r="I11" s="20"/>
      <c r="J11" s="8"/>
      <c r="K11" s="9"/>
    </row>
    <row r="12" spans="1:11" x14ac:dyDescent="0.25">
      <c r="A12" s="14" t="s">
        <v>8</v>
      </c>
      <c r="B12" s="2" t="s">
        <v>9</v>
      </c>
      <c r="C12" s="10">
        <v>1</v>
      </c>
      <c r="D12" s="10">
        <v>400</v>
      </c>
      <c r="E12" s="10">
        <f>+C12*D12</f>
        <v>400</v>
      </c>
      <c r="F12" s="10"/>
      <c r="G12" s="3"/>
      <c r="H12" s="3"/>
      <c r="I12" s="3"/>
      <c r="J12" s="4"/>
      <c r="K12" s="18"/>
    </row>
    <row r="13" spans="1:11" x14ac:dyDescent="0.25">
      <c r="A13" s="14" t="s">
        <v>10</v>
      </c>
      <c r="B13" s="2" t="s">
        <v>9</v>
      </c>
      <c r="C13" s="10">
        <v>1</v>
      </c>
      <c r="D13" s="10">
        <v>350</v>
      </c>
      <c r="E13" s="10">
        <f t="shared" ref="E13:E14" si="0">+C13*D13</f>
        <v>350</v>
      </c>
      <c r="F13" s="10"/>
      <c r="G13" s="3"/>
      <c r="H13" s="3"/>
      <c r="I13" s="3"/>
      <c r="J13" s="4"/>
      <c r="K13" s="18"/>
    </row>
    <row r="14" spans="1:11" x14ac:dyDescent="0.25">
      <c r="A14" s="14" t="s">
        <v>11</v>
      </c>
      <c r="B14" s="2" t="s">
        <v>9</v>
      </c>
      <c r="C14" s="10">
        <v>1</v>
      </c>
      <c r="D14" s="10">
        <v>300</v>
      </c>
      <c r="E14" s="10">
        <f t="shared" si="0"/>
        <v>300</v>
      </c>
      <c r="F14" s="10"/>
      <c r="G14" s="3"/>
      <c r="H14" s="3"/>
      <c r="I14" s="3"/>
      <c r="J14" s="4"/>
      <c r="K14" s="18"/>
    </row>
    <row r="15" spans="1:11" ht="15.75" thickBot="1" x14ac:dyDescent="0.3">
      <c r="A15" s="38" t="s">
        <v>12</v>
      </c>
      <c r="B15" s="39" t="s">
        <v>9</v>
      </c>
      <c r="C15" s="40">
        <v>1</v>
      </c>
      <c r="D15" s="40">
        <v>200</v>
      </c>
      <c r="E15" s="40">
        <v>200</v>
      </c>
      <c r="F15" s="40"/>
      <c r="G15" s="40"/>
      <c r="H15" s="40"/>
      <c r="I15" s="40"/>
      <c r="J15" s="41"/>
      <c r="K15" s="42"/>
    </row>
    <row r="16" spans="1:11" ht="15.75" thickBot="1" x14ac:dyDescent="0.3">
      <c r="A16" s="146" t="s">
        <v>13</v>
      </c>
      <c r="B16" s="147"/>
      <c r="C16" s="147"/>
      <c r="D16" s="147"/>
      <c r="E16" s="6">
        <f>SUM(E12:E15)</f>
        <v>1250</v>
      </c>
      <c r="F16" s="60"/>
      <c r="G16" s="60"/>
      <c r="H16" s="60"/>
      <c r="I16" s="60"/>
      <c r="J16" s="61"/>
      <c r="K16" s="62"/>
    </row>
    <row r="17" spans="1:11" x14ac:dyDescent="0.25">
      <c r="A17" s="11" t="s">
        <v>14</v>
      </c>
      <c r="B17" s="12"/>
      <c r="C17" s="7"/>
      <c r="D17" s="7"/>
      <c r="E17" s="13"/>
      <c r="F17" s="13"/>
      <c r="G17" s="13"/>
      <c r="H17" s="13"/>
      <c r="I17" s="13"/>
      <c r="J17" s="8"/>
      <c r="K17" s="9"/>
    </row>
    <row r="18" spans="1:11" x14ac:dyDescent="0.25">
      <c r="A18" s="14" t="s">
        <v>15</v>
      </c>
      <c r="B18" s="2" t="s">
        <v>16</v>
      </c>
      <c r="C18" s="10">
        <v>23</v>
      </c>
      <c r="D18" s="10">
        <v>200</v>
      </c>
      <c r="E18" s="10">
        <f>+C18*D18</f>
        <v>4600</v>
      </c>
      <c r="F18" s="10"/>
      <c r="G18" s="10"/>
      <c r="H18" s="10"/>
      <c r="I18" s="10"/>
      <c r="J18" s="4"/>
      <c r="K18" s="18"/>
    </row>
    <row r="19" spans="1:11" x14ac:dyDescent="0.25">
      <c r="A19" s="14" t="s">
        <v>17</v>
      </c>
      <c r="B19" s="2" t="s">
        <v>18</v>
      </c>
      <c r="C19" s="10">
        <v>2.63</v>
      </c>
      <c r="D19" s="10">
        <v>26.88</v>
      </c>
      <c r="E19" s="10">
        <f t="shared" ref="E19:E22" si="1">+C19*D19</f>
        <v>70.694399999999987</v>
      </c>
      <c r="F19" s="10"/>
      <c r="G19" s="10"/>
      <c r="H19" s="10"/>
      <c r="I19" s="10"/>
      <c r="J19" s="15"/>
      <c r="K19" s="16"/>
    </row>
    <row r="20" spans="1:11" x14ac:dyDescent="0.25">
      <c r="A20" s="14" t="s">
        <v>19</v>
      </c>
      <c r="B20" s="2" t="s">
        <v>20</v>
      </c>
      <c r="C20" s="10">
        <v>115.5</v>
      </c>
      <c r="D20" s="10">
        <v>24.2</v>
      </c>
      <c r="E20" s="10">
        <f t="shared" si="1"/>
        <v>2795.1</v>
      </c>
      <c r="F20" s="10">
        <v>4319.7</v>
      </c>
      <c r="G20" s="10">
        <v>5117.25</v>
      </c>
      <c r="H20" s="10">
        <v>5117.25</v>
      </c>
      <c r="I20" s="10">
        <v>5117.25</v>
      </c>
      <c r="J20" s="15">
        <v>5117.25</v>
      </c>
      <c r="K20" s="16">
        <v>5117.25</v>
      </c>
    </row>
    <row r="21" spans="1:11" x14ac:dyDescent="0.25">
      <c r="A21" s="14" t="s">
        <v>21</v>
      </c>
      <c r="B21" s="2" t="s">
        <v>18</v>
      </c>
      <c r="C21" s="10">
        <v>2</v>
      </c>
      <c r="D21" s="10">
        <v>50</v>
      </c>
      <c r="E21" s="10">
        <f t="shared" si="1"/>
        <v>100</v>
      </c>
      <c r="F21" s="10">
        <v>150</v>
      </c>
      <c r="G21" s="10">
        <v>200</v>
      </c>
      <c r="H21" s="10">
        <v>250</v>
      </c>
      <c r="I21" s="10">
        <v>300</v>
      </c>
      <c r="J21" s="15">
        <v>300</v>
      </c>
      <c r="K21" s="16">
        <v>300</v>
      </c>
    </row>
    <row r="22" spans="1:11" ht="15.75" thickBot="1" x14ac:dyDescent="0.3">
      <c r="A22" s="38" t="s">
        <v>22</v>
      </c>
      <c r="B22" s="39" t="s">
        <v>23</v>
      </c>
      <c r="C22" s="40">
        <v>5</v>
      </c>
      <c r="D22" s="40">
        <v>372</v>
      </c>
      <c r="E22" s="40">
        <f t="shared" si="1"/>
        <v>1860</v>
      </c>
      <c r="F22" s="40">
        <v>3720</v>
      </c>
      <c r="G22" s="40">
        <v>5580</v>
      </c>
      <c r="H22" s="40">
        <v>5580</v>
      </c>
      <c r="I22" s="40">
        <v>5580</v>
      </c>
      <c r="J22" s="56">
        <v>5580</v>
      </c>
      <c r="K22" s="57">
        <v>5580</v>
      </c>
    </row>
    <row r="23" spans="1:11" ht="15.75" thickBot="1" x14ac:dyDescent="0.3">
      <c r="A23" s="146" t="s">
        <v>13</v>
      </c>
      <c r="B23" s="147"/>
      <c r="C23" s="147"/>
      <c r="D23" s="147"/>
      <c r="E23" s="6">
        <f>SUM(E18:E22)</f>
        <v>9425.7944000000007</v>
      </c>
      <c r="F23" s="5">
        <f>SUM(F17:F22)</f>
        <v>8189.7</v>
      </c>
      <c r="G23" s="5">
        <f t="shared" ref="G23:K23" si="2">SUM(G17:G22)</f>
        <v>10897.25</v>
      </c>
      <c r="H23" s="5">
        <f t="shared" si="2"/>
        <v>10947.25</v>
      </c>
      <c r="I23" s="5">
        <f t="shared" si="2"/>
        <v>10997.25</v>
      </c>
      <c r="J23" s="58">
        <f t="shared" si="2"/>
        <v>10997.25</v>
      </c>
      <c r="K23" s="59">
        <f t="shared" si="2"/>
        <v>10997.25</v>
      </c>
    </row>
    <row r="24" spans="1:11" x14ac:dyDescent="0.25">
      <c r="A24" s="11" t="s">
        <v>24</v>
      </c>
      <c r="B24" s="12"/>
      <c r="C24" s="7"/>
      <c r="D24" s="7"/>
      <c r="E24" s="13"/>
      <c r="F24" s="13"/>
      <c r="G24" s="13"/>
      <c r="H24" s="13"/>
      <c r="I24" s="13"/>
      <c r="J24" s="8"/>
      <c r="K24" s="9"/>
    </row>
    <row r="25" spans="1:11" x14ac:dyDescent="0.25">
      <c r="A25" s="14" t="s">
        <v>25</v>
      </c>
      <c r="B25" s="2" t="s">
        <v>9</v>
      </c>
      <c r="C25" s="10">
        <v>1</v>
      </c>
      <c r="D25" s="10">
        <v>300</v>
      </c>
      <c r="E25" s="10">
        <f>+C25*D25</f>
        <v>300</v>
      </c>
      <c r="F25" s="10"/>
      <c r="G25" s="55"/>
      <c r="H25" s="55"/>
      <c r="I25" s="55"/>
      <c r="J25" s="4"/>
      <c r="K25" s="18"/>
    </row>
    <row r="26" spans="1:11" x14ac:dyDescent="0.25">
      <c r="A26" s="14" t="s">
        <v>26</v>
      </c>
      <c r="B26" s="2" t="s">
        <v>9</v>
      </c>
      <c r="C26" s="10">
        <v>21</v>
      </c>
      <c r="D26" s="10">
        <v>15</v>
      </c>
      <c r="E26" s="10">
        <f t="shared" ref="E26:E34" si="3">+C26*D26</f>
        <v>315</v>
      </c>
      <c r="F26" s="10"/>
      <c r="G26" s="10"/>
      <c r="H26" s="10"/>
      <c r="I26" s="10"/>
      <c r="J26" s="4"/>
      <c r="K26" s="18"/>
    </row>
    <row r="27" spans="1:11" x14ac:dyDescent="0.25">
      <c r="A27" s="14" t="s">
        <v>27</v>
      </c>
      <c r="B27" s="2" t="s">
        <v>5</v>
      </c>
      <c r="C27" s="10">
        <v>23</v>
      </c>
      <c r="D27" s="10">
        <v>10</v>
      </c>
      <c r="E27" s="10">
        <f t="shared" si="3"/>
        <v>230</v>
      </c>
      <c r="F27" s="10"/>
      <c r="G27" s="10"/>
      <c r="H27" s="10"/>
      <c r="I27" s="10"/>
      <c r="J27" s="4"/>
      <c r="K27" s="18"/>
    </row>
    <row r="28" spans="1:11" x14ac:dyDescent="0.25">
      <c r="A28" s="14" t="s">
        <v>41</v>
      </c>
      <c r="B28" s="2" t="s">
        <v>28</v>
      </c>
      <c r="C28" s="10">
        <v>21</v>
      </c>
      <c r="D28" s="10">
        <v>10</v>
      </c>
      <c r="E28" s="10">
        <f t="shared" si="3"/>
        <v>210</v>
      </c>
      <c r="F28" s="10"/>
      <c r="G28" s="10"/>
      <c r="H28" s="10"/>
      <c r="I28" s="10"/>
      <c r="J28" s="4"/>
      <c r="K28" s="18"/>
    </row>
    <row r="29" spans="1:11" x14ac:dyDescent="0.25">
      <c r="A29" s="14" t="s">
        <v>29</v>
      </c>
      <c r="B29" s="2" t="s">
        <v>20</v>
      </c>
      <c r="C29" s="10">
        <v>5.5</v>
      </c>
      <c r="D29" s="10">
        <v>20</v>
      </c>
      <c r="E29" s="10">
        <f t="shared" si="3"/>
        <v>110</v>
      </c>
      <c r="F29" s="10">
        <v>150</v>
      </c>
      <c r="G29" s="10">
        <v>175</v>
      </c>
      <c r="H29" s="10">
        <v>200</v>
      </c>
      <c r="I29" s="10">
        <v>200</v>
      </c>
      <c r="J29" s="15">
        <v>200</v>
      </c>
      <c r="K29" s="16">
        <v>200</v>
      </c>
    </row>
    <row r="30" spans="1:11" x14ac:dyDescent="0.25">
      <c r="A30" s="14" t="s">
        <v>30</v>
      </c>
      <c r="B30" s="2" t="s">
        <v>28</v>
      </c>
      <c r="C30" s="17">
        <v>2</v>
      </c>
      <c r="D30" s="10">
        <v>800</v>
      </c>
      <c r="E30" s="10">
        <f t="shared" si="3"/>
        <v>1600</v>
      </c>
      <c r="F30" s="10">
        <v>800</v>
      </c>
      <c r="G30" s="10">
        <v>400</v>
      </c>
      <c r="H30" s="10"/>
      <c r="I30" s="10"/>
      <c r="J30" s="15"/>
      <c r="K30" s="16"/>
    </row>
    <row r="31" spans="1:11" x14ac:dyDescent="0.25">
      <c r="A31" s="14" t="s">
        <v>31</v>
      </c>
      <c r="B31" s="2" t="s">
        <v>28</v>
      </c>
      <c r="C31" s="10">
        <v>1</v>
      </c>
      <c r="D31" s="10">
        <v>800</v>
      </c>
      <c r="E31" s="10">
        <f t="shared" si="3"/>
        <v>800</v>
      </c>
      <c r="F31" s="10">
        <v>1000</v>
      </c>
      <c r="G31" s="10">
        <v>1500</v>
      </c>
      <c r="H31" s="10">
        <v>1500</v>
      </c>
      <c r="I31" s="10">
        <v>1500</v>
      </c>
      <c r="J31" s="15">
        <v>1500</v>
      </c>
      <c r="K31" s="16">
        <v>1500</v>
      </c>
    </row>
    <row r="32" spans="1:11" x14ac:dyDescent="0.25">
      <c r="A32" s="19" t="s">
        <v>32</v>
      </c>
      <c r="B32" s="2" t="s">
        <v>33</v>
      </c>
      <c r="C32" s="10">
        <v>0.25</v>
      </c>
      <c r="D32" s="10">
        <v>800</v>
      </c>
      <c r="E32" s="10">
        <f t="shared" si="3"/>
        <v>200</v>
      </c>
      <c r="F32" s="10">
        <v>400</v>
      </c>
      <c r="G32" s="10">
        <v>800</v>
      </c>
      <c r="H32" s="10">
        <v>800</v>
      </c>
      <c r="I32" s="10">
        <v>800</v>
      </c>
      <c r="J32" s="15">
        <v>800</v>
      </c>
      <c r="K32" s="16">
        <v>800</v>
      </c>
    </row>
    <row r="33" spans="1:11" x14ac:dyDescent="0.25">
      <c r="A33" s="14" t="s">
        <v>34</v>
      </c>
      <c r="B33" s="2" t="s">
        <v>28</v>
      </c>
      <c r="C33" s="10">
        <v>0.5</v>
      </c>
      <c r="D33" s="10">
        <v>800</v>
      </c>
      <c r="E33" s="10">
        <f t="shared" si="3"/>
        <v>400</v>
      </c>
      <c r="F33" s="10">
        <v>600</v>
      </c>
      <c r="G33" s="10">
        <v>400</v>
      </c>
      <c r="H33" s="10">
        <v>1000</v>
      </c>
      <c r="I33" s="10">
        <v>1000</v>
      </c>
      <c r="J33" s="15">
        <v>1000</v>
      </c>
      <c r="K33" s="16">
        <v>1000</v>
      </c>
    </row>
    <row r="34" spans="1:11" ht="15.75" thickBot="1" x14ac:dyDescent="0.3">
      <c r="A34" s="38" t="s">
        <v>40</v>
      </c>
      <c r="B34" s="39" t="s">
        <v>35</v>
      </c>
      <c r="C34" s="40">
        <v>3.5</v>
      </c>
      <c r="D34" s="40"/>
      <c r="E34" s="40">
        <f t="shared" si="3"/>
        <v>0</v>
      </c>
      <c r="F34" s="40"/>
      <c r="G34" s="40">
        <v>400</v>
      </c>
      <c r="H34" s="40">
        <v>800</v>
      </c>
      <c r="I34" s="40">
        <v>1200</v>
      </c>
      <c r="J34" s="56">
        <v>1300</v>
      </c>
      <c r="K34" s="57">
        <v>1300</v>
      </c>
    </row>
    <row r="35" spans="1:11" ht="15.75" thickBot="1" x14ac:dyDescent="0.3">
      <c r="A35" s="148" t="s">
        <v>13</v>
      </c>
      <c r="B35" s="149"/>
      <c r="C35" s="149"/>
      <c r="D35" s="149"/>
      <c r="E35" s="52">
        <f>SUM(E25:E34)</f>
        <v>4165</v>
      </c>
      <c r="F35" s="53">
        <f>SUM(F25:F34)</f>
        <v>2950</v>
      </c>
      <c r="G35" s="53">
        <f t="shared" ref="G35:K35" si="4">SUM(G25:G34)</f>
        <v>3675</v>
      </c>
      <c r="H35" s="53">
        <f t="shared" si="4"/>
        <v>4300</v>
      </c>
      <c r="I35" s="53">
        <f t="shared" si="4"/>
        <v>4700</v>
      </c>
      <c r="J35" s="53">
        <f t="shared" si="4"/>
        <v>4800</v>
      </c>
      <c r="K35" s="54">
        <f t="shared" si="4"/>
        <v>4800</v>
      </c>
    </row>
    <row r="36" spans="1:11" ht="15.75" thickBot="1" x14ac:dyDescent="0.3">
      <c r="A36" s="3"/>
      <c r="B36" s="2"/>
      <c r="C36" s="150"/>
      <c r="D36" s="150"/>
      <c r="E36" s="150"/>
      <c r="F36" s="150"/>
      <c r="G36" s="150"/>
      <c r="H36" s="150"/>
      <c r="I36" s="150"/>
      <c r="J36" s="4"/>
      <c r="K36" s="4"/>
    </row>
    <row r="37" spans="1:11" x14ac:dyDescent="0.25">
      <c r="A37" s="151" t="s">
        <v>42</v>
      </c>
      <c r="B37" s="152"/>
      <c r="C37" s="152"/>
      <c r="D37" s="152"/>
      <c r="E37" s="21">
        <f t="shared" ref="E37:K37" si="5">+E35+E23+E16</f>
        <v>14840.794400000001</v>
      </c>
      <c r="F37" s="22">
        <f t="shared" si="5"/>
        <v>11139.7</v>
      </c>
      <c r="G37" s="22">
        <f t="shared" si="5"/>
        <v>14572.25</v>
      </c>
      <c r="H37" s="22">
        <f t="shared" si="5"/>
        <v>15247.25</v>
      </c>
      <c r="I37" s="22">
        <f t="shared" si="5"/>
        <v>15697.25</v>
      </c>
      <c r="J37" s="22">
        <f t="shared" si="5"/>
        <v>15797.25</v>
      </c>
      <c r="K37" s="23">
        <f t="shared" si="5"/>
        <v>15797.25</v>
      </c>
    </row>
    <row r="38" spans="1:11" x14ac:dyDescent="0.25">
      <c r="A38" s="142" t="s">
        <v>37</v>
      </c>
      <c r="B38" s="143"/>
      <c r="C38" s="143"/>
      <c r="D38" s="143"/>
      <c r="E38" s="24">
        <f>+E37*0.05</f>
        <v>742.0397200000001</v>
      </c>
      <c r="F38" s="25">
        <f t="shared" ref="F38:K38" si="6">+F37*0.05</f>
        <v>556.98500000000001</v>
      </c>
      <c r="G38" s="25">
        <f t="shared" si="6"/>
        <v>728.61250000000007</v>
      </c>
      <c r="H38" s="25">
        <f t="shared" si="6"/>
        <v>762.36250000000007</v>
      </c>
      <c r="I38" s="25">
        <f t="shared" si="6"/>
        <v>784.86250000000007</v>
      </c>
      <c r="J38" s="25">
        <f t="shared" si="6"/>
        <v>789.86250000000007</v>
      </c>
      <c r="K38" s="26">
        <f t="shared" si="6"/>
        <v>789.86250000000007</v>
      </c>
    </row>
    <row r="39" spans="1:11" x14ac:dyDescent="0.25">
      <c r="A39" s="142" t="s">
        <v>38</v>
      </c>
      <c r="B39" s="143"/>
      <c r="C39" s="143"/>
      <c r="D39" s="143"/>
      <c r="E39" s="24">
        <f>+E37*0.05</f>
        <v>742.0397200000001</v>
      </c>
      <c r="F39" s="25">
        <f t="shared" ref="F39:K39" si="7">+F37*0.05</f>
        <v>556.98500000000001</v>
      </c>
      <c r="G39" s="25">
        <f t="shared" si="7"/>
        <v>728.61250000000007</v>
      </c>
      <c r="H39" s="25">
        <f t="shared" si="7"/>
        <v>762.36250000000007</v>
      </c>
      <c r="I39" s="25">
        <f t="shared" si="7"/>
        <v>784.86250000000007</v>
      </c>
      <c r="J39" s="25">
        <f t="shared" si="7"/>
        <v>789.86250000000007</v>
      </c>
      <c r="K39" s="26">
        <f t="shared" si="7"/>
        <v>789.86250000000007</v>
      </c>
    </row>
    <row r="40" spans="1:11" ht="15.75" thickBot="1" x14ac:dyDescent="0.3">
      <c r="A40" s="144" t="s">
        <v>39</v>
      </c>
      <c r="B40" s="145"/>
      <c r="C40" s="145"/>
      <c r="D40" s="145"/>
      <c r="E40" s="27">
        <f>SUM(E37:E39)</f>
        <v>16324.873840000002</v>
      </c>
      <c r="F40" s="28">
        <f t="shared" ref="F40:K40" si="8">SUM(F37:F39)</f>
        <v>12253.670000000002</v>
      </c>
      <c r="G40" s="28">
        <f t="shared" si="8"/>
        <v>16029.474999999999</v>
      </c>
      <c r="H40" s="28">
        <f t="shared" si="8"/>
        <v>16771.974999999999</v>
      </c>
      <c r="I40" s="28">
        <f t="shared" si="8"/>
        <v>17266.974999999999</v>
      </c>
      <c r="J40" s="28">
        <f t="shared" si="8"/>
        <v>17376.974999999999</v>
      </c>
      <c r="K40" s="29">
        <f t="shared" si="8"/>
        <v>17376.974999999999</v>
      </c>
    </row>
    <row r="41" spans="1:11" ht="15" customHeight="1" x14ac:dyDescent="0.25">
      <c r="A41" s="44" t="s">
        <v>44</v>
      </c>
      <c r="B41" s="45"/>
      <c r="C41" s="45"/>
      <c r="D41" s="46"/>
      <c r="E41" s="46"/>
      <c r="F41" s="43"/>
      <c r="G41" s="43"/>
      <c r="H41" s="43"/>
      <c r="I41" s="43"/>
      <c r="J41" s="43"/>
      <c r="K41" s="43"/>
    </row>
    <row r="42" spans="1:11" ht="15" customHeight="1" x14ac:dyDescent="0.25">
      <c r="A42" s="47" t="s">
        <v>45</v>
      </c>
      <c r="B42" s="48"/>
      <c r="C42" s="48"/>
      <c r="D42" s="49"/>
      <c r="E42" s="49"/>
      <c r="F42" s="43"/>
      <c r="G42" s="43"/>
      <c r="H42" s="43"/>
      <c r="I42" s="43"/>
      <c r="J42" s="43"/>
      <c r="K42" s="43"/>
    </row>
    <row r="43" spans="1:11" x14ac:dyDescent="0.25">
      <c r="A43" s="30">
        <v>44621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11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1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1:11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1:11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</row>
    <row r="62" spans="1:11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1:11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11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1:11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1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1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1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1:11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1:11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1:11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1:11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1:11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1:11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</row>
  </sheetData>
  <mergeCells count="13">
    <mergeCell ref="A16:D16"/>
    <mergeCell ref="A5:K5"/>
    <mergeCell ref="A6:K6"/>
    <mergeCell ref="A7:I7"/>
    <mergeCell ref="C9:C10"/>
    <mergeCell ref="E9:K9"/>
    <mergeCell ref="A38:D38"/>
    <mergeCell ref="A39:D39"/>
    <mergeCell ref="A40:D40"/>
    <mergeCell ref="A23:D23"/>
    <mergeCell ref="A35:D35"/>
    <mergeCell ref="C36:I36"/>
    <mergeCell ref="A37:D37"/>
  </mergeCells>
  <pageMargins left="0.23622047244094491" right="0.23622047244094491" top="0.35433070866141736" bottom="0.35433070866141736" header="0.31496062992125984" footer="0.31496062992125984"/>
  <pageSetup orientation="landscape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limon persa </vt:lpstr>
      <vt:lpstr>planta sana</vt:lpstr>
      <vt:lpstr>'limon persa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Yahaira Pozo</dc:creator>
  <cp:lastModifiedBy>Adelle Borbon</cp:lastModifiedBy>
  <cp:lastPrinted>2023-03-14T19:28:06Z</cp:lastPrinted>
  <dcterms:created xsi:type="dcterms:W3CDTF">2022-03-15T15:06:34Z</dcterms:created>
  <dcterms:modified xsi:type="dcterms:W3CDTF">2023-03-14T19:30:09Z</dcterms:modified>
</cp:coreProperties>
</file>