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2" r:id="rId1"/>
    <sheet name="hoja de trabajo" sheetId="4" state="hidden" r:id="rId2"/>
  </sheets>
  <calcPr calcId="152511"/>
</workbook>
</file>

<file path=xl/calcChain.xml><?xml version="1.0" encoding="utf-8"?>
<calcChain xmlns="http://schemas.openxmlformats.org/spreadsheetml/2006/main">
  <c r="D30" i="2" l="1"/>
  <c r="C30" i="2"/>
  <c r="D25" i="2" l="1"/>
  <c r="C12" i="2" s="1"/>
  <c r="C27" i="4"/>
  <c r="E27" i="4" s="1"/>
  <c r="C30" i="4"/>
  <c r="C29" i="4"/>
  <c r="E26" i="4"/>
  <c r="E22" i="4"/>
  <c r="E21" i="4"/>
  <c r="C21" i="4"/>
  <c r="C32" i="4" s="1"/>
  <c r="E20" i="4"/>
  <c r="E19" i="4"/>
  <c r="C18" i="4"/>
  <c r="E18" i="4" s="1"/>
  <c r="E17" i="4"/>
  <c r="E16" i="4"/>
  <c r="C28" i="2"/>
  <c r="C27" i="2"/>
  <c r="C11" i="2" l="1"/>
  <c r="C31" i="4"/>
  <c r="D18" i="4"/>
  <c r="D19" i="4" l="1"/>
  <c r="C12" i="4"/>
  <c r="C11" i="4"/>
  <c r="D22" i="4"/>
  <c r="D17" i="4"/>
  <c r="D20" i="4"/>
  <c r="D30" i="4" s="1"/>
  <c r="D26" i="4"/>
  <c r="D21" i="4"/>
  <c r="D32" i="4" s="1"/>
  <c r="D16" i="4"/>
  <c r="D31" i="4" l="1"/>
  <c r="D29" i="4"/>
  <c r="C29" i="2" l="1"/>
  <c r="D22" i="2" l="1"/>
  <c r="D17" i="2"/>
  <c r="D20" i="2"/>
  <c r="D28" i="2" s="1"/>
  <c r="D16" i="2"/>
  <c r="D19" i="2"/>
  <c r="D21" i="2"/>
  <c r="D18" i="2"/>
  <c r="D27" i="2" l="1"/>
  <c r="D29" i="2"/>
</calcChain>
</file>

<file path=xl/sharedStrings.xml><?xml version="1.0" encoding="utf-8"?>
<sst xmlns="http://schemas.openxmlformats.org/spreadsheetml/2006/main" count="83" uniqueCount="43">
  <si>
    <t>Tomate</t>
  </si>
  <si>
    <t>MINISTERIO DE AGRICULTURA</t>
  </si>
  <si>
    <t>AREA APLIC...</t>
  </si>
  <si>
    <t>Nacional</t>
  </si>
  <si>
    <t>Rubro.....................................</t>
  </si>
  <si>
    <t>VARIEDAD</t>
  </si>
  <si>
    <t xml:space="preserve">Mertodo de Seimbra:............... </t>
  </si>
  <si>
    <t>Bajo Abiente Protegido</t>
  </si>
  <si>
    <t>RENDIMIENTO</t>
  </si>
  <si>
    <t>UNIDAD</t>
  </si>
  <si>
    <t xml:space="preserve">Costo/m2 </t>
  </si>
  <si>
    <t xml:space="preserve">Costo/Lib </t>
  </si>
  <si>
    <t>COSTOS VARIABLES DE PRODUCCION EN 4,800 METROS CUADRADOS</t>
  </si>
  <si>
    <t>Participación                           (%) por                              Actividad</t>
  </si>
  <si>
    <t>Actividad-Servicios o Insumos</t>
  </si>
  <si>
    <t>2. Desinfección del sustrato</t>
  </si>
  <si>
    <t>3. Semillas</t>
  </si>
  <si>
    <t>SUBTOTAL</t>
  </si>
  <si>
    <t>TOTAL</t>
  </si>
  <si>
    <t>Nota:</t>
  </si>
  <si>
    <t>50,7 Libras</t>
  </si>
  <si>
    <t>FECHA:</t>
  </si>
  <si>
    <t>Esto es para un ciclo de cultivo de 8 meses.</t>
  </si>
  <si>
    <t>Fuente:  Ministerio de Agricultura. Elaborados por el  Departamento de Producción Bajo Ambiente Protegido (DEPROBAP).</t>
  </si>
  <si>
    <t>I.Preparación de terreno:</t>
  </si>
  <si>
    <t>II. Mano de Obra:</t>
  </si>
  <si>
    <t>III. Insumos      :</t>
  </si>
  <si>
    <t>IV. Otros</t>
  </si>
  <si>
    <t xml:space="preserve">Adaptados al formato de presentación de los Costos de Producción que elabora el Departamento  de Economía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</si>
  <si>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Agropecuaria  en la  División de Estudios Económicos.</t>
  </si>
  <si>
    <t>Costo (RD$)</t>
  </si>
  <si>
    <t>Página 173</t>
  </si>
  <si>
    <t>Este costo no contempla el crédito de producción (8%) y la cuota del financiamiento de la estructura.</t>
  </si>
  <si>
    <t>Tipo Bugalú</t>
  </si>
  <si>
    <t>2019</t>
  </si>
  <si>
    <t>Costo actualizado a mayo, 2019.</t>
  </si>
  <si>
    <t>1. Preparación de camas (suelo)</t>
  </si>
  <si>
    <t>4. Pesticidas y Fertilizantes</t>
  </si>
  <si>
    <t>5. Mano de Obra y Gastos Administrartivos</t>
  </si>
  <si>
    <t>6. Materiales</t>
  </si>
  <si>
    <t>Gastos Financieros y Seguro Agricola</t>
  </si>
  <si>
    <t>7.Combustible y Lubricante</t>
  </si>
  <si>
    <t>Este costo es para 10,000.00 Mts cuadrados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</si>
</sst>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_);[Red]\(&quot;RD$&quot;#,##0\)"/>
    <numFmt numFmtId="165" formatCode="&quot;RD$&quot;#,##0.00_);[Red]\(&quot;RD$&quot;#,##0.00\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9"/>
      <name val="Arial Narrow"/>
      <family val="2"/>
    </font>
    <font>
      <sz val="9"/>
      <color rgb="FF000000"/>
      <name val="Arial Narrow"/>
      <family val="2"/>
    </font>
    <font>
      <sz val="11"/>
      <color rgb="FFFF0000"/>
      <name val="Arial Narrow"/>
      <family val="2"/>
    </font>
    <font>
      <b/>
      <sz val="9"/>
      <color rgb="FFFF000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9"/>
      <name val="Baskerville Old Face"/>
      <family val="1"/>
    </font>
    <font>
      <b/>
      <sz val="12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1F9B3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5">
    <xf numFmtId="0" fontId="0" fillId="0" borderId="0" xfId="0"/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/>
    <xf numFmtId="16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/>
    <xf numFmtId="0" fontId="8" fillId="2" borderId="0" xfId="0" applyFont="1" applyFill="1"/>
    <xf numFmtId="0" fontId="9" fillId="2" borderId="0" xfId="0" applyFont="1" applyFill="1"/>
    <xf numFmtId="0" fontId="0" fillId="2" borderId="0" xfId="0" applyFill="1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164" fontId="2" fillId="2" borderId="0" xfId="0" applyNumberFormat="1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4" fontId="5" fillId="2" borderId="19" xfId="0" applyNumberFormat="1" applyFont="1" applyFill="1" applyBorder="1" applyAlignment="1">
      <alignment vertical="center"/>
    </xf>
    <xf numFmtId="0" fontId="1" fillId="2" borderId="10" xfId="0" applyFont="1" applyFill="1" applyBorder="1"/>
    <xf numFmtId="0" fontId="5" fillId="2" borderId="12" xfId="0" applyFont="1" applyFill="1" applyBorder="1" applyAlignment="1">
      <alignment vertical="center"/>
    </xf>
    <xf numFmtId="0" fontId="1" fillId="2" borderId="13" xfId="0" applyFont="1" applyFill="1" applyBorder="1"/>
    <xf numFmtId="4" fontId="5" fillId="2" borderId="2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165" fontId="9" fillId="2" borderId="0" xfId="0" applyNumberFormat="1" applyFont="1" applyFill="1" applyBorder="1" applyAlignment="1">
      <alignment horizontal="right" vertical="center"/>
    </xf>
    <xf numFmtId="2" fontId="0" fillId="0" borderId="0" xfId="0" applyNumberFormat="1"/>
    <xf numFmtId="2" fontId="5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/>
    <xf numFmtId="3" fontId="3" fillId="2" borderId="0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vertical="center"/>
    </xf>
    <xf numFmtId="0" fontId="9" fillId="3" borderId="6" xfId="0" applyFont="1" applyFill="1" applyBorder="1"/>
    <xf numFmtId="0" fontId="4" fillId="3" borderId="7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2" fillId="3" borderId="15" xfId="0" applyFont="1" applyFill="1" applyBorder="1" applyAlignment="1">
      <alignment vertical="center"/>
    </xf>
    <xf numFmtId="0" fontId="1" fillId="3" borderId="16" xfId="0" applyFont="1" applyFill="1" applyBorder="1"/>
    <xf numFmtId="164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1" fillId="3" borderId="0" xfId="0" applyFont="1" applyFill="1" applyBorder="1"/>
    <xf numFmtId="4" fontId="5" fillId="3" borderId="19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3" fillId="3" borderId="14" xfId="0" applyFont="1" applyFill="1" applyBorder="1"/>
    <xf numFmtId="164" fontId="2" fillId="3" borderId="20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0" fontId="8" fillId="3" borderId="21" xfId="0" applyFont="1" applyFill="1" applyBorder="1" applyAlignment="1" applyProtection="1">
      <alignment horizontal="left"/>
    </xf>
    <xf numFmtId="0" fontId="8" fillId="3" borderId="17" xfId="0" applyFont="1" applyFill="1" applyBorder="1" applyAlignment="1" applyProtection="1">
      <alignment horizontal="left"/>
    </xf>
    <xf numFmtId="4" fontId="8" fillId="3" borderId="17" xfId="0" applyNumberFormat="1" applyFont="1" applyFill="1" applyBorder="1" applyAlignment="1" applyProtection="1">
      <alignment horizontal="right"/>
    </xf>
    <xf numFmtId="0" fontId="8" fillId="3" borderId="22" xfId="0" applyFont="1" applyFill="1" applyBorder="1" applyAlignment="1" applyProtection="1">
      <alignment horizontal="left"/>
    </xf>
    <xf numFmtId="0" fontId="8" fillId="3" borderId="19" xfId="0" applyFont="1" applyFill="1" applyBorder="1" applyAlignment="1" applyProtection="1">
      <alignment horizontal="left"/>
    </xf>
    <xf numFmtId="4" fontId="8" fillId="3" borderId="19" xfId="0" applyNumberFormat="1" applyFont="1" applyFill="1" applyBorder="1" applyAlignment="1" applyProtection="1">
      <alignment horizontal="right"/>
    </xf>
    <xf numFmtId="0" fontId="8" fillId="3" borderId="23" xfId="0" applyFont="1" applyFill="1" applyBorder="1" applyAlignment="1" applyProtection="1">
      <alignment horizontal="left"/>
    </xf>
    <xf numFmtId="0" fontId="8" fillId="3" borderId="20" xfId="0" applyFont="1" applyFill="1" applyBorder="1" applyAlignment="1" applyProtection="1">
      <alignment horizontal="left"/>
    </xf>
    <xf numFmtId="4" fontId="8" fillId="3" borderId="20" xfId="0" applyNumberFormat="1" applyFont="1" applyFill="1" applyBorder="1" applyAlignment="1" applyProtection="1">
      <alignment horizontal="right"/>
    </xf>
    <xf numFmtId="0" fontId="5" fillId="2" borderId="15" xfId="0" applyFont="1" applyFill="1" applyBorder="1" applyAlignment="1">
      <alignment vertical="center"/>
    </xf>
    <xf numFmtId="0" fontId="1" fillId="2" borderId="24" xfId="0" applyFont="1" applyFill="1" applyBorder="1"/>
    <xf numFmtId="4" fontId="5" fillId="2" borderId="17" xfId="0" applyNumberFormat="1" applyFont="1" applyFill="1" applyBorder="1" applyAlignment="1">
      <alignment vertical="center"/>
    </xf>
    <xf numFmtId="9" fontId="5" fillId="2" borderId="4" xfId="1" applyFont="1" applyFill="1" applyBorder="1" applyAlignment="1">
      <alignment horizontal="center" vertical="center"/>
    </xf>
    <xf numFmtId="164" fontId="0" fillId="0" borderId="0" xfId="0" applyNumberFormat="1"/>
    <xf numFmtId="9" fontId="5" fillId="2" borderId="17" xfId="1" applyFont="1" applyFill="1" applyBorder="1" applyAlignment="1">
      <alignment horizontal="center" vertical="center"/>
    </xf>
    <xf numFmtId="9" fontId="5" fillId="2" borderId="19" xfId="1" applyFont="1" applyFill="1" applyBorder="1" applyAlignment="1">
      <alignment horizontal="center" vertical="center"/>
    </xf>
    <xf numFmtId="9" fontId="5" fillId="2" borderId="20" xfId="1" applyFont="1" applyFill="1" applyBorder="1" applyAlignment="1">
      <alignment horizontal="center" vertical="center"/>
    </xf>
    <xf numFmtId="9" fontId="8" fillId="3" borderId="4" xfId="1" applyFont="1" applyFill="1" applyBorder="1" applyAlignment="1" applyProtection="1">
      <alignment horizontal="right"/>
    </xf>
    <xf numFmtId="9" fontId="8" fillId="3" borderId="11" xfId="1" applyFont="1" applyFill="1" applyBorder="1" applyAlignment="1" applyProtection="1">
      <alignment horizontal="right"/>
    </xf>
    <xf numFmtId="9" fontId="8" fillId="3" borderId="8" xfId="1" applyFont="1" applyFill="1" applyBorder="1" applyAlignment="1" applyProtection="1">
      <alignment horizontal="right"/>
    </xf>
    <xf numFmtId="9" fontId="5" fillId="3" borderId="11" xfId="1" applyFont="1" applyFill="1" applyBorder="1" applyAlignment="1">
      <alignment horizontal="center" vertical="center"/>
    </xf>
    <xf numFmtId="0" fontId="14" fillId="0" borderId="0" xfId="0" applyFont="1"/>
    <xf numFmtId="9" fontId="5" fillId="2" borderId="11" xfId="1" applyFont="1" applyFill="1" applyBorder="1" applyAlignment="1">
      <alignment horizontal="center" vertical="center"/>
    </xf>
    <xf numFmtId="9" fontId="5" fillId="2" borderId="8" xfId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9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2" borderId="0" xfId="0" applyFont="1" applyFill="1" applyAlignment="1" applyProtection="1">
      <alignment horizontal="left" wrapText="1"/>
    </xf>
    <xf numFmtId="0" fontId="2" fillId="3" borderId="25" xfId="0" applyFont="1" applyFill="1" applyBorder="1" applyAlignment="1">
      <alignment vertical="center"/>
    </xf>
    <xf numFmtId="0" fontId="3" fillId="3" borderId="26" xfId="0" applyFont="1" applyFill="1" applyBorder="1"/>
    <xf numFmtId="0" fontId="0" fillId="3" borderId="26" xfId="0" applyFill="1" applyBorder="1"/>
    <xf numFmtId="164" fontId="2" fillId="3" borderId="27" xfId="0" applyNumberFormat="1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colors>
    <mruColors>
      <color rgb="FFB1F9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6</xdr:row>
      <xdr:rowOff>180974</xdr:rowOff>
    </xdr:from>
    <xdr:to>
      <xdr:col>2</xdr:col>
      <xdr:colOff>609601</xdr:colOff>
      <xdr:row>7</xdr:row>
      <xdr:rowOff>152400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 r="95767" b="61765"/>
        <a:stretch>
          <a:fillRect/>
        </a:stretch>
      </xdr:blipFill>
      <xdr:spPr bwMode="auto">
        <a:xfrm>
          <a:off x="2676525" y="1295399"/>
          <a:ext cx="1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7</xdr:row>
      <xdr:rowOff>9525</xdr:rowOff>
    </xdr:from>
    <xdr:to>
      <xdr:col>2</xdr:col>
      <xdr:colOff>666751</xdr:colOff>
      <xdr:row>7</xdr:row>
      <xdr:rowOff>171451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r="95767" b="61765"/>
        <a:stretch>
          <a:fillRect/>
        </a:stretch>
      </xdr:blipFill>
      <xdr:spPr bwMode="auto">
        <a:xfrm>
          <a:off x="2733675" y="1314450"/>
          <a:ext cx="1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676275</xdr:colOff>
      <xdr:row>7</xdr:row>
      <xdr:rowOff>38100</xdr:rowOff>
    </xdr:from>
    <xdr:to>
      <xdr:col>2</xdr:col>
      <xdr:colOff>676276</xdr:colOff>
      <xdr:row>8</xdr:row>
      <xdr:rowOff>9526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 r="95767" b="61765"/>
        <a:stretch>
          <a:fillRect/>
        </a:stretch>
      </xdr:blipFill>
      <xdr:spPr bwMode="auto">
        <a:xfrm>
          <a:off x="2743200" y="1343025"/>
          <a:ext cx="161926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752476</xdr:colOff>
      <xdr:row>7</xdr:row>
      <xdr:rowOff>161926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/>
        <a:srcRect r="95767" b="61765"/>
        <a:stretch>
          <a:fillRect/>
        </a:stretch>
      </xdr:blipFill>
      <xdr:spPr bwMode="auto">
        <a:xfrm>
          <a:off x="2657475" y="1628775"/>
          <a:ext cx="161926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6</xdr:row>
      <xdr:rowOff>180974</xdr:rowOff>
    </xdr:from>
    <xdr:to>
      <xdr:col>2</xdr:col>
      <xdr:colOff>609601</xdr:colOff>
      <xdr:row>7</xdr:row>
      <xdr:rowOff>152400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 r="95767" b="61765"/>
        <a:stretch>
          <a:fillRect/>
        </a:stretch>
      </xdr:blipFill>
      <xdr:spPr bwMode="auto">
        <a:xfrm>
          <a:off x="3028950" y="1371599"/>
          <a:ext cx="1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7</xdr:row>
      <xdr:rowOff>9525</xdr:rowOff>
    </xdr:from>
    <xdr:to>
      <xdr:col>2</xdr:col>
      <xdr:colOff>666751</xdr:colOff>
      <xdr:row>7</xdr:row>
      <xdr:rowOff>171451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r="95767" b="61765"/>
        <a:stretch>
          <a:fillRect/>
        </a:stretch>
      </xdr:blipFill>
      <xdr:spPr bwMode="auto">
        <a:xfrm>
          <a:off x="3086100" y="1390650"/>
          <a:ext cx="1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676275</xdr:colOff>
      <xdr:row>7</xdr:row>
      <xdr:rowOff>38100</xdr:rowOff>
    </xdr:from>
    <xdr:to>
      <xdr:col>2</xdr:col>
      <xdr:colOff>676276</xdr:colOff>
      <xdr:row>8</xdr:row>
      <xdr:rowOff>9526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 r="95767" b="61765"/>
        <a:stretch>
          <a:fillRect/>
        </a:stretch>
      </xdr:blipFill>
      <xdr:spPr bwMode="auto">
        <a:xfrm>
          <a:off x="3095625" y="1419225"/>
          <a:ext cx="1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752476</xdr:colOff>
      <xdr:row>7</xdr:row>
      <xdr:rowOff>161926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/>
        <a:srcRect r="95767" b="61765"/>
        <a:stretch>
          <a:fillRect/>
        </a:stretch>
      </xdr:blipFill>
      <xdr:spPr bwMode="auto">
        <a:xfrm>
          <a:off x="3009900" y="1381125"/>
          <a:ext cx="161926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200025</xdr:colOff>
      <xdr:row>15</xdr:row>
      <xdr:rowOff>9525</xdr:rowOff>
    </xdr:from>
    <xdr:to>
      <xdr:col>13</xdr:col>
      <xdr:colOff>190501</xdr:colOff>
      <xdr:row>37</xdr:row>
      <xdr:rowOff>9525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920" t="27868" r="32496" b="9754"/>
        <a:stretch/>
      </xdr:blipFill>
      <xdr:spPr>
        <a:xfrm>
          <a:off x="5838825" y="2924175"/>
          <a:ext cx="5019676" cy="456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13" workbookViewId="0">
      <selection activeCell="G22" sqref="G22"/>
    </sheetView>
  </sheetViews>
  <sheetFormatPr baseColWidth="10" defaultColWidth="9.140625" defaultRowHeight="15" x14ac:dyDescent="0.25"/>
  <cols>
    <col min="1" max="1" width="17.85546875" customWidth="1"/>
    <col min="2" max="2" width="18.42578125" customWidth="1"/>
    <col min="3" max="3" width="22" customWidth="1"/>
    <col min="4" max="4" width="17.140625" customWidth="1"/>
  </cols>
  <sheetData>
    <row r="1" spans="1:4" ht="35.25" customHeight="1" x14ac:dyDescent="0.25">
      <c r="A1" s="75" t="s">
        <v>1</v>
      </c>
      <c r="B1" s="75"/>
      <c r="C1" s="75"/>
      <c r="D1" s="75"/>
    </row>
    <row r="2" spans="1:4" ht="2.25" customHeight="1" x14ac:dyDescent="0.25">
      <c r="A2" s="36"/>
      <c r="B2" s="36"/>
      <c r="C2" s="36"/>
      <c r="D2" s="36"/>
    </row>
    <row r="3" spans="1:4" ht="11.25" customHeight="1" x14ac:dyDescent="0.25">
      <c r="A3" s="13"/>
      <c r="B3" s="13"/>
      <c r="C3" s="13"/>
      <c r="D3" s="13"/>
    </row>
    <row r="4" spans="1:4" x14ac:dyDescent="0.25">
      <c r="A4" s="7" t="s">
        <v>2</v>
      </c>
      <c r="B4" s="7" t="s">
        <v>3</v>
      </c>
      <c r="C4" s="7" t="s">
        <v>4</v>
      </c>
      <c r="D4" s="7" t="s">
        <v>0</v>
      </c>
    </row>
    <row r="5" spans="1:4" x14ac:dyDescent="0.25">
      <c r="A5" s="7" t="s">
        <v>5</v>
      </c>
      <c r="B5" s="7"/>
      <c r="C5" s="7" t="s">
        <v>6</v>
      </c>
      <c r="D5" s="7" t="s">
        <v>7</v>
      </c>
    </row>
    <row r="6" spans="1:4" x14ac:dyDescent="0.25">
      <c r="A6" s="7" t="s">
        <v>33</v>
      </c>
      <c r="B6" s="7"/>
      <c r="C6" s="7"/>
      <c r="D6" s="7"/>
    </row>
    <row r="7" spans="1:4" x14ac:dyDescent="0.25">
      <c r="A7" s="21"/>
      <c r="B7" s="22" t="s">
        <v>8</v>
      </c>
      <c r="C7" s="23" t="s">
        <v>9</v>
      </c>
      <c r="D7" s="7"/>
    </row>
    <row r="8" spans="1:4" x14ac:dyDescent="0.25">
      <c r="A8" s="21"/>
      <c r="B8" s="72" t="s">
        <v>20</v>
      </c>
      <c r="C8" s="23"/>
      <c r="D8" s="7"/>
    </row>
    <row r="9" spans="1:4" x14ac:dyDescent="0.25">
      <c r="A9" s="21"/>
      <c r="B9" s="24" t="s">
        <v>21</v>
      </c>
      <c r="C9" s="25" t="s">
        <v>34</v>
      </c>
      <c r="D9" s="7"/>
    </row>
    <row r="10" spans="1:4" x14ac:dyDescent="0.25">
      <c r="A10" s="26"/>
      <c r="B10" s="27"/>
      <c r="C10" s="28"/>
      <c r="D10" s="7"/>
    </row>
    <row r="11" spans="1:4" x14ac:dyDescent="0.25">
      <c r="A11" s="26" t="s">
        <v>10</v>
      </c>
      <c r="B11" s="27"/>
      <c r="C11" s="28">
        <f>+D25/4800</f>
        <v>342.31399999999996</v>
      </c>
      <c r="D11" s="7"/>
    </row>
    <row r="12" spans="1:4" x14ac:dyDescent="0.25">
      <c r="A12" s="26" t="s">
        <v>11</v>
      </c>
      <c r="B12" s="27"/>
      <c r="C12" s="28">
        <f>+D25/(50.7*4800)</f>
        <v>6.7517554240631164</v>
      </c>
      <c r="D12" s="7"/>
    </row>
    <row r="13" spans="1:4" ht="6.75" customHeight="1" thickBot="1" x14ac:dyDescent="0.3">
      <c r="A13" s="26"/>
      <c r="B13" s="27"/>
      <c r="C13" s="28"/>
      <c r="D13" s="7"/>
    </row>
    <row r="14" spans="1:4" x14ac:dyDescent="0.25">
      <c r="A14" s="76" t="s">
        <v>12</v>
      </c>
      <c r="B14" s="77"/>
      <c r="C14" s="77"/>
      <c r="D14" s="78" t="s">
        <v>13</v>
      </c>
    </row>
    <row r="15" spans="1:4" ht="24" customHeight="1" thickBot="1" x14ac:dyDescent="0.3">
      <c r="A15" s="33" t="s">
        <v>14</v>
      </c>
      <c r="B15" s="34"/>
      <c r="C15" s="35" t="s">
        <v>30</v>
      </c>
      <c r="D15" s="79"/>
    </row>
    <row r="16" spans="1:4" ht="21" customHeight="1" x14ac:dyDescent="0.25">
      <c r="A16" s="57" t="s">
        <v>36</v>
      </c>
      <c r="B16" s="58"/>
      <c r="C16" s="59">
        <v>24000</v>
      </c>
      <c r="D16" s="60">
        <f>+C16/$D$25</f>
        <v>1.4606472420058777E-2</v>
      </c>
    </row>
    <row r="17" spans="1:4" ht="18.75" customHeight="1" x14ac:dyDescent="0.25">
      <c r="A17" s="14" t="s">
        <v>15</v>
      </c>
      <c r="B17" s="15"/>
      <c r="C17" s="16">
        <v>27840</v>
      </c>
      <c r="D17" s="70">
        <f>+C17/$D$25</f>
        <v>1.6943508007268182E-2</v>
      </c>
    </row>
    <row r="18" spans="1:4" ht="17.25" customHeight="1" x14ac:dyDescent="0.25">
      <c r="A18" s="14" t="s">
        <v>16</v>
      </c>
      <c r="B18" s="15"/>
      <c r="C18" s="16">
        <v>189907.20000000001</v>
      </c>
      <c r="D18" s="70">
        <f>+C18/$D$25</f>
        <v>0.11557809496544109</v>
      </c>
    </row>
    <row r="19" spans="1:4" ht="21.75" customHeight="1" x14ac:dyDescent="0.25">
      <c r="A19" s="14" t="s">
        <v>37</v>
      </c>
      <c r="B19" s="15"/>
      <c r="C19" s="16">
        <v>744000</v>
      </c>
      <c r="D19" s="70">
        <f>+C19/$D$25</f>
        <v>0.4528006450218221</v>
      </c>
    </row>
    <row r="20" spans="1:4" ht="21.75" customHeight="1" x14ac:dyDescent="0.25">
      <c r="A20" s="14" t="s">
        <v>38</v>
      </c>
      <c r="B20" s="15"/>
      <c r="C20" s="16">
        <v>489600</v>
      </c>
      <c r="D20" s="70">
        <f>+C20/$D$25</f>
        <v>0.29797203736919903</v>
      </c>
    </row>
    <row r="21" spans="1:4" ht="18.75" customHeight="1" x14ac:dyDescent="0.25">
      <c r="A21" s="14" t="s">
        <v>39</v>
      </c>
      <c r="B21" s="17"/>
      <c r="C21" s="16">
        <v>95760</v>
      </c>
      <c r="D21" s="70">
        <f>+C21/$D$25</f>
        <v>5.8279824956034516E-2</v>
      </c>
    </row>
    <row r="22" spans="1:4" ht="15.75" customHeight="1" thickBot="1" x14ac:dyDescent="0.3">
      <c r="A22" s="18" t="s">
        <v>41</v>
      </c>
      <c r="B22" s="19"/>
      <c r="C22" s="20">
        <v>72000</v>
      </c>
      <c r="D22" s="71">
        <f>+C22/$D$25</f>
        <v>4.3819417260176331E-2</v>
      </c>
    </row>
    <row r="23" spans="1:4" ht="15" customHeight="1" x14ac:dyDescent="0.25">
      <c r="A23" s="1"/>
      <c r="B23" s="2"/>
      <c r="D23" s="30"/>
    </row>
    <row r="24" spans="1:4" ht="15" customHeight="1" thickBot="1" x14ac:dyDescent="0.3">
      <c r="A24" s="1"/>
      <c r="B24" s="2"/>
      <c r="C24" s="3"/>
      <c r="D24" s="4"/>
    </row>
    <row r="25" spans="1:4" ht="15.75" thickBot="1" x14ac:dyDescent="0.3">
      <c r="A25" s="81" t="s">
        <v>18</v>
      </c>
      <c r="B25" s="82"/>
      <c r="C25" s="83"/>
      <c r="D25" s="84">
        <f>SUM(C16:C24)</f>
        <v>1643107.2</v>
      </c>
    </row>
    <row r="26" spans="1:4" ht="15.75" thickBot="1" x14ac:dyDescent="0.3">
      <c r="A26" s="9"/>
      <c r="B26" s="10"/>
      <c r="C26" s="11"/>
      <c r="D26" s="12"/>
    </row>
    <row r="27" spans="1:4" x14ac:dyDescent="0.25">
      <c r="A27" s="48" t="s">
        <v>24</v>
      </c>
      <c r="B27" s="49"/>
      <c r="C27" s="50">
        <f>+C17+C16</f>
        <v>51840</v>
      </c>
      <c r="D27" s="65">
        <f>+D17+D16</f>
        <v>3.1549980427326957E-2</v>
      </c>
    </row>
    <row r="28" spans="1:4" x14ac:dyDescent="0.25">
      <c r="A28" s="51" t="s">
        <v>25</v>
      </c>
      <c r="B28" s="52"/>
      <c r="C28" s="53">
        <f>+C20</f>
        <v>489600</v>
      </c>
      <c r="D28" s="66">
        <f>+D20</f>
        <v>0.29797203736919903</v>
      </c>
    </row>
    <row r="29" spans="1:4" x14ac:dyDescent="0.25">
      <c r="A29" s="51" t="s">
        <v>26</v>
      </c>
      <c r="B29" s="52"/>
      <c r="C29" s="53">
        <f>C18+C19+C22</f>
        <v>1005907.2</v>
      </c>
      <c r="D29" s="66">
        <f>+D18+D19+D22</f>
        <v>0.61219815724743953</v>
      </c>
    </row>
    <row r="30" spans="1:4" ht="15.75" thickBot="1" x14ac:dyDescent="0.3">
      <c r="A30" s="54" t="s">
        <v>27</v>
      </c>
      <c r="B30" s="55"/>
      <c r="C30" s="56">
        <f>+C21</f>
        <v>95760</v>
      </c>
      <c r="D30" s="67">
        <f>+D21</f>
        <v>5.8279824956034516E-2</v>
      </c>
    </row>
    <row r="31" spans="1:4" x14ac:dyDescent="0.25">
      <c r="A31" s="6" t="s">
        <v>19</v>
      </c>
      <c r="B31" s="6"/>
      <c r="C31" s="6"/>
      <c r="D31" s="31"/>
    </row>
    <row r="32" spans="1:4" ht="15" customHeight="1" x14ac:dyDescent="0.25">
      <c r="A32" s="80" t="s">
        <v>32</v>
      </c>
      <c r="B32" s="80"/>
      <c r="C32" s="80"/>
      <c r="D32" s="80"/>
    </row>
    <row r="33" spans="1:4" ht="15" customHeight="1" x14ac:dyDescent="0.25">
      <c r="A33" s="80" t="s">
        <v>22</v>
      </c>
      <c r="B33" s="80"/>
      <c r="C33" s="80"/>
      <c r="D33" s="80"/>
    </row>
    <row r="34" spans="1:4" ht="14.25" customHeight="1" x14ac:dyDescent="0.25">
      <c r="A34" s="7" t="s">
        <v>23</v>
      </c>
      <c r="B34" s="7"/>
      <c r="C34" s="7"/>
      <c r="D34" s="7"/>
    </row>
    <row r="35" spans="1:4" x14ac:dyDescent="0.25">
      <c r="A35" s="74" t="s">
        <v>28</v>
      </c>
      <c r="B35" s="74"/>
      <c r="C35" s="74"/>
      <c r="D35" s="74"/>
    </row>
    <row r="36" spans="1:4" x14ac:dyDescent="0.25">
      <c r="A36" s="7" t="s">
        <v>29</v>
      </c>
      <c r="B36" s="8"/>
      <c r="C36" s="8"/>
      <c r="D36" s="8"/>
    </row>
    <row r="37" spans="1:4" x14ac:dyDescent="0.25">
      <c r="A37" s="7" t="s">
        <v>35</v>
      </c>
      <c r="B37" s="8"/>
      <c r="C37" s="8"/>
      <c r="D37" s="8"/>
    </row>
    <row r="38" spans="1:4" x14ac:dyDescent="0.25">
      <c r="A38" s="73" t="s">
        <v>31</v>
      </c>
      <c r="B38" s="73"/>
      <c r="C38" s="73"/>
      <c r="D38" s="73"/>
    </row>
  </sheetData>
  <mergeCells count="7">
    <mergeCell ref="A38:D38"/>
    <mergeCell ref="A35:D35"/>
    <mergeCell ref="A1:D1"/>
    <mergeCell ref="A14:C14"/>
    <mergeCell ref="D14:D15"/>
    <mergeCell ref="A33:D33"/>
    <mergeCell ref="A32:D32"/>
  </mergeCells>
  <pageMargins left="0.83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3" workbookViewId="0">
      <selection activeCell="C27" sqref="C27"/>
    </sheetView>
  </sheetViews>
  <sheetFormatPr baseColWidth="10" defaultColWidth="9.140625" defaultRowHeight="15" x14ac:dyDescent="0.25"/>
  <cols>
    <col min="1" max="1" width="17.85546875" customWidth="1"/>
    <col min="2" max="2" width="18.42578125" customWidth="1"/>
    <col min="3" max="3" width="22" customWidth="1"/>
    <col min="4" max="4" width="17.140625" customWidth="1"/>
    <col min="6" max="6" width="11.42578125" bestFit="1" customWidth="1"/>
  </cols>
  <sheetData>
    <row r="1" spans="1:6" ht="35.25" customHeight="1" x14ac:dyDescent="0.25">
      <c r="A1" s="75" t="s">
        <v>1</v>
      </c>
      <c r="B1" s="75"/>
      <c r="C1" s="75"/>
      <c r="D1" s="75"/>
    </row>
    <row r="2" spans="1:6" ht="2.25" customHeight="1" x14ac:dyDescent="0.25">
      <c r="A2" s="36"/>
      <c r="B2" s="36"/>
      <c r="C2" s="36"/>
      <c r="D2" s="36"/>
    </row>
    <row r="3" spans="1:6" ht="11.25" customHeight="1" x14ac:dyDescent="0.25">
      <c r="A3" s="13"/>
      <c r="B3" s="13"/>
      <c r="C3" s="13"/>
      <c r="D3" s="13"/>
    </row>
    <row r="4" spans="1:6" x14ac:dyDescent="0.25">
      <c r="A4" s="7" t="s">
        <v>2</v>
      </c>
      <c r="B4" s="7" t="s">
        <v>3</v>
      </c>
      <c r="C4" s="7" t="s">
        <v>4</v>
      </c>
      <c r="D4" s="7" t="s">
        <v>0</v>
      </c>
    </row>
    <row r="5" spans="1:6" x14ac:dyDescent="0.25">
      <c r="A5" s="7" t="s">
        <v>5</v>
      </c>
      <c r="B5" s="7"/>
      <c r="C5" s="7" t="s">
        <v>6</v>
      </c>
      <c r="D5" s="7" t="s">
        <v>7</v>
      </c>
    </row>
    <row r="6" spans="1:6" x14ac:dyDescent="0.25">
      <c r="A6" s="7" t="s">
        <v>33</v>
      </c>
      <c r="B6" s="7"/>
      <c r="C6" s="7"/>
      <c r="D6" s="7"/>
    </row>
    <row r="7" spans="1:6" x14ac:dyDescent="0.25">
      <c r="A7" s="21"/>
      <c r="B7" s="22" t="s">
        <v>8</v>
      </c>
      <c r="C7" s="23" t="s">
        <v>9</v>
      </c>
      <c r="D7" s="7"/>
    </row>
    <row r="8" spans="1:6" x14ac:dyDescent="0.25">
      <c r="A8" s="21"/>
      <c r="B8" s="32" t="s">
        <v>20</v>
      </c>
      <c r="C8" s="23"/>
      <c r="D8" s="7"/>
    </row>
    <row r="9" spans="1:6" x14ac:dyDescent="0.25">
      <c r="A9" s="21"/>
      <c r="B9" s="24" t="s">
        <v>21</v>
      </c>
      <c r="C9" s="25" t="s">
        <v>34</v>
      </c>
      <c r="D9" s="7"/>
    </row>
    <row r="10" spans="1:6" x14ac:dyDescent="0.25">
      <c r="A10" s="26"/>
      <c r="B10" s="27"/>
      <c r="C10" s="28"/>
      <c r="D10" s="7"/>
    </row>
    <row r="11" spans="1:6" x14ac:dyDescent="0.25">
      <c r="A11" s="26" t="s">
        <v>10</v>
      </c>
      <c r="B11" s="27"/>
      <c r="C11" s="28">
        <f>+C27/4800</f>
        <v>1066.9041666666667</v>
      </c>
      <c r="D11" s="7"/>
    </row>
    <row r="12" spans="1:6" x14ac:dyDescent="0.25">
      <c r="A12" s="26" t="s">
        <v>11</v>
      </c>
      <c r="B12" s="27"/>
      <c r="C12" s="28">
        <f>+C27/(50.7*4800)</f>
        <v>21.043474687705459</v>
      </c>
      <c r="D12" s="7"/>
    </row>
    <row r="13" spans="1:6" ht="6.75" customHeight="1" thickBot="1" x14ac:dyDescent="0.3">
      <c r="A13" s="26"/>
      <c r="B13" s="27"/>
      <c r="C13" s="28"/>
      <c r="D13" s="7"/>
    </row>
    <row r="14" spans="1:6" x14ac:dyDescent="0.25">
      <c r="A14" s="76" t="s">
        <v>12</v>
      </c>
      <c r="B14" s="77"/>
      <c r="C14" s="77"/>
      <c r="D14" s="78" t="s">
        <v>13</v>
      </c>
    </row>
    <row r="15" spans="1:6" ht="24" customHeight="1" thickBot="1" x14ac:dyDescent="0.3">
      <c r="A15" s="33" t="s">
        <v>14</v>
      </c>
      <c r="B15" s="34"/>
      <c r="C15" s="35" t="s">
        <v>30</v>
      </c>
      <c r="D15" s="79"/>
      <c r="F15" s="69" t="s">
        <v>42</v>
      </c>
    </row>
    <row r="16" spans="1:6" ht="18.75" customHeight="1" x14ac:dyDescent="0.25">
      <c r="A16" s="57" t="s">
        <v>36</v>
      </c>
      <c r="B16" s="58"/>
      <c r="C16" s="59">
        <v>50000</v>
      </c>
      <c r="D16" s="62">
        <f t="shared" ref="D16:D22" si="0">+C16/$C$27</f>
        <v>9.7634511065895491E-3</v>
      </c>
      <c r="E16">
        <f>+(C16/10000)*4800</f>
        <v>24000</v>
      </c>
    </row>
    <row r="17" spans="1:6" ht="18.75" customHeight="1" x14ac:dyDescent="0.25">
      <c r="A17" s="14" t="s">
        <v>15</v>
      </c>
      <c r="B17" s="15"/>
      <c r="C17" s="16">
        <v>58000</v>
      </c>
      <c r="D17" s="63">
        <f t="shared" si="0"/>
        <v>1.1325603283643876E-2</v>
      </c>
      <c r="E17">
        <f t="shared" ref="E17:E22" si="1">+(C17/10000)*4800</f>
        <v>27840</v>
      </c>
    </row>
    <row r="18" spans="1:6" ht="17.25" customHeight="1" x14ac:dyDescent="0.25">
      <c r="A18" s="14" t="s">
        <v>16</v>
      </c>
      <c r="B18" s="15"/>
      <c r="C18" s="16">
        <f>328440+67200</f>
        <v>395640</v>
      </c>
      <c r="D18" s="63">
        <f t="shared" si="0"/>
        <v>7.7256235916221785E-2</v>
      </c>
      <c r="E18">
        <f t="shared" si="1"/>
        <v>189907.20000000001</v>
      </c>
    </row>
    <row r="19" spans="1:6" ht="21.75" customHeight="1" x14ac:dyDescent="0.25">
      <c r="A19" s="14" t="s">
        <v>37</v>
      </c>
      <c r="B19" s="15"/>
      <c r="C19" s="16">
        <v>1550000</v>
      </c>
      <c r="D19" s="63">
        <f t="shared" si="0"/>
        <v>0.30266698430427602</v>
      </c>
      <c r="E19">
        <f t="shared" si="1"/>
        <v>744000</v>
      </c>
    </row>
    <row r="20" spans="1:6" ht="21.75" customHeight="1" x14ac:dyDescent="0.25">
      <c r="A20" s="14" t="s">
        <v>38</v>
      </c>
      <c r="B20" s="15"/>
      <c r="C20" s="16">
        <v>1020000</v>
      </c>
      <c r="D20" s="63">
        <f t="shared" si="0"/>
        <v>0.19917440257442678</v>
      </c>
      <c r="E20">
        <f t="shared" si="1"/>
        <v>489600</v>
      </c>
    </row>
    <row r="21" spans="1:6" ht="18.75" customHeight="1" x14ac:dyDescent="0.25">
      <c r="A21" s="14" t="s">
        <v>39</v>
      </c>
      <c r="B21" s="17"/>
      <c r="C21" s="16">
        <f>31500+33000+135000</f>
        <v>199500</v>
      </c>
      <c r="D21" s="63">
        <f t="shared" si="0"/>
        <v>3.8956169915292299E-2</v>
      </c>
      <c r="E21">
        <f t="shared" si="1"/>
        <v>95760</v>
      </c>
    </row>
    <row r="22" spans="1:6" ht="15.75" customHeight="1" thickBot="1" x14ac:dyDescent="0.3">
      <c r="A22" s="18" t="s">
        <v>41</v>
      </c>
      <c r="B22" s="19"/>
      <c r="C22" s="20">
        <v>150000</v>
      </c>
      <c r="D22" s="64">
        <f t="shared" si="0"/>
        <v>2.9290353319768644E-2</v>
      </c>
      <c r="E22">
        <f t="shared" si="1"/>
        <v>72000</v>
      </c>
    </row>
    <row r="23" spans="1:6" ht="15" customHeight="1" x14ac:dyDescent="0.3">
      <c r="A23" s="1"/>
      <c r="B23" s="2"/>
      <c r="D23" s="30"/>
      <c r="E23" s="5"/>
    </row>
    <row r="24" spans="1:6" ht="15" customHeight="1" thickBot="1" x14ac:dyDescent="0.3">
      <c r="A24" s="1"/>
      <c r="B24" s="2"/>
      <c r="C24" s="3"/>
      <c r="D24" s="4"/>
    </row>
    <row r="25" spans="1:6" x14ac:dyDescent="0.25">
      <c r="A25" s="37" t="s">
        <v>17</v>
      </c>
      <c r="B25" s="38"/>
      <c r="C25" s="39"/>
      <c r="D25" s="40"/>
      <c r="F25" s="29"/>
    </row>
    <row r="26" spans="1:6" x14ac:dyDescent="0.25">
      <c r="A26" s="41" t="s">
        <v>40</v>
      </c>
      <c r="B26" s="42"/>
      <c r="C26" s="43">
        <v>1698000</v>
      </c>
      <c r="D26" s="68">
        <f>+C26/C27</f>
        <v>0.33156679957978108</v>
      </c>
      <c r="E26">
        <f t="shared" ref="E26" si="2">+(C26/10000)*4800</f>
        <v>815040</v>
      </c>
    </row>
    <row r="27" spans="1:6" ht="15.75" thickBot="1" x14ac:dyDescent="0.3">
      <c r="A27" s="44" t="s">
        <v>18</v>
      </c>
      <c r="B27" s="45"/>
      <c r="C27" s="46">
        <f>SUM(C16:C26)</f>
        <v>5121140</v>
      </c>
      <c r="D27" s="47"/>
      <c r="E27">
        <f>+(C27/10000)*4800</f>
        <v>2458147.2000000002</v>
      </c>
    </row>
    <row r="28" spans="1:6" ht="15.75" thickBot="1" x14ac:dyDescent="0.3">
      <c r="A28" s="9"/>
      <c r="B28" s="10"/>
      <c r="C28" s="11"/>
      <c r="D28" s="12"/>
    </row>
    <row r="29" spans="1:6" x14ac:dyDescent="0.25">
      <c r="A29" s="48" t="s">
        <v>24</v>
      </c>
      <c r="B29" s="49"/>
      <c r="C29" s="50">
        <f>+C17+C16</f>
        <v>108000</v>
      </c>
      <c r="D29" s="65">
        <f>+D17+D16</f>
        <v>2.1089054390233425E-2</v>
      </c>
    </row>
    <row r="30" spans="1:6" x14ac:dyDescent="0.25">
      <c r="A30" s="51" t="s">
        <v>25</v>
      </c>
      <c r="B30" s="52"/>
      <c r="C30" s="53">
        <f>+C20</f>
        <v>1020000</v>
      </c>
      <c r="D30" s="66">
        <f>+D20</f>
        <v>0.19917440257442678</v>
      </c>
    </row>
    <row r="31" spans="1:6" x14ac:dyDescent="0.25">
      <c r="A31" s="51" t="s">
        <v>26</v>
      </c>
      <c r="B31" s="52"/>
      <c r="C31" s="53">
        <f>C18+C19+C22</f>
        <v>2095640</v>
      </c>
      <c r="D31" s="66">
        <f>+D18+D19+D22</f>
        <v>0.40921357354026644</v>
      </c>
    </row>
    <row r="32" spans="1:6" ht="15.75" thickBot="1" x14ac:dyDescent="0.3">
      <c r="A32" s="54" t="s">
        <v>27</v>
      </c>
      <c r="B32" s="55"/>
      <c r="C32" s="56">
        <f>+C21+C26</f>
        <v>1897500</v>
      </c>
      <c r="D32" s="67">
        <f>+D21+D26</f>
        <v>0.37052296949507335</v>
      </c>
    </row>
    <row r="33" spans="1:6" x14ac:dyDescent="0.25">
      <c r="A33" s="6" t="s">
        <v>19</v>
      </c>
      <c r="B33" s="6"/>
      <c r="C33" s="6"/>
      <c r="D33" s="31"/>
    </row>
    <row r="34" spans="1:6" ht="15" customHeight="1" x14ac:dyDescent="0.25">
      <c r="A34" s="80" t="s">
        <v>32</v>
      </c>
      <c r="B34" s="80"/>
      <c r="C34" s="80"/>
      <c r="D34" s="80"/>
    </row>
    <row r="35" spans="1:6" ht="15" customHeight="1" x14ac:dyDescent="0.25">
      <c r="A35" s="80" t="s">
        <v>22</v>
      </c>
      <c r="B35" s="80"/>
      <c r="C35" s="80"/>
      <c r="D35" s="80"/>
      <c r="F35" s="61"/>
    </row>
    <row r="36" spans="1:6" ht="14.25" customHeight="1" x14ac:dyDescent="0.25">
      <c r="A36" s="7" t="s">
        <v>23</v>
      </c>
      <c r="B36" s="7"/>
      <c r="C36" s="7"/>
      <c r="D36" s="7"/>
    </row>
    <row r="37" spans="1:6" x14ac:dyDescent="0.25">
      <c r="A37" s="74" t="s">
        <v>28</v>
      </c>
      <c r="B37" s="74"/>
      <c r="C37" s="74"/>
      <c r="D37" s="74"/>
    </row>
    <row r="38" spans="1:6" x14ac:dyDescent="0.25">
      <c r="A38" s="7" t="s">
        <v>29</v>
      </c>
      <c r="B38" s="8"/>
      <c r="C38" s="8"/>
      <c r="D38" s="8"/>
    </row>
    <row r="39" spans="1:6" x14ac:dyDescent="0.25">
      <c r="A39" s="7" t="s">
        <v>35</v>
      </c>
      <c r="B39" s="8"/>
      <c r="C39" s="8"/>
      <c r="D39" s="8"/>
    </row>
    <row r="40" spans="1:6" x14ac:dyDescent="0.25">
      <c r="A40" s="73" t="s">
        <v>31</v>
      </c>
      <c r="B40" s="73"/>
      <c r="C40" s="73"/>
      <c r="D40" s="73"/>
    </row>
  </sheetData>
  <mergeCells count="7">
    <mergeCell ref="A40:D40"/>
    <mergeCell ref="A1:D1"/>
    <mergeCell ref="A14:C14"/>
    <mergeCell ref="D14:D15"/>
    <mergeCell ref="A34:D34"/>
    <mergeCell ref="A35:D35"/>
    <mergeCell ref="A37:D37"/>
  </mergeCells>
  <pageMargins left="0.83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de trabajo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2019-08-22T21:53:35Z</dcterms:modified>
</cp:coreProperties>
</file>