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2" r:id="rId1"/>
    <sheet name="hoja de trabajo" sheetId="4" state="hidden" r:id="rId2"/>
    <sheet name="Hoja3" sheetId="3" r:id="rId3"/>
  </sheets>
  <definedNames>
    <definedName name="_xlnm.Print_Area" localSheetId="1">'hoja de trabajo'!$A$1:$D$42</definedName>
    <definedName name="_xlnm.Print_Area" localSheetId="0">Hoja1!$A$1:$D$40</definedName>
  </definedNames>
  <calcPr calcId="152511"/>
</workbook>
</file>

<file path=xl/calcChain.xml><?xml version="1.0" encoding="utf-8"?>
<calcChain xmlns="http://schemas.openxmlformats.org/spreadsheetml/2006/main">
  <c r="D25" i="2" l="1"/>
  <c r="C27" i="2"/>
  <c r="C28" i="2"/>
  <c r="C30" i="2" l="1"/>
  <c r="C31" i="4" l="1"/>
  <c r="C30" i="4"/>
  <c r="C29" i="4"/>
  <c r="E26" i="4"/>
  <c r="E25" i="4"/>
  <c r="E24" i="4"/>
  <c r="E23" i="4"/>
  <c r="E22" i="4"/>
  <c r="C21" i="4"/>
  <c r="C32" i="4" s="1"/>
  <c r="E20" i="4"/>
  <c r="E19" i="4"/>
  <c r="C18" i="4"/>
  <c r="E18" i="4" s="1"/>
  <c r="E17" i="4"/>
  <c r="E16" i="4"/>
  <c r="C29" i="2"/>
  <c r="E21" i="4" l="1"/>
  <c r="C27" i="4"/>
  <c r="D21" i="2"/>
  <c r="D30" i="2" s="1"/>
  <c r="D16" i="2"/>
  <c r="D27" i="2" s="1"/>
  <c r="D17" i="2"/>
  <c r="D20" i="2"/>
  <c r="D28" i="2" s="1"/>
  <c r="D18" i="2"/>
  <c r="D22" i="2"/>
  <c r="D19" i="2"/>
  <c r="C12" i="2"/>
  <c r="E27" i="4" l="1"/>
  <c r="D22" i="4"/>
  <c r="D17" i="4"/>
  <c r="C11" i="4"/>
  <c r="D20" i="4"/>
  <c r="D30" i="4" s="1"/>
  <c r="D18" i="4"/>
  <c r="D26" i="4"/>
  <c r="C12" i="4"/>
  <c r="D19" i="4"/>
  <c r="D16" i="4"/>
  <c r="D29" i="4" s="1"/>
  <c r="D21" i="4"/>
  <c r="D32" i="4" s="1"/>
  <c r="D29" i="2"/>
  <c r="D31" i="4" l="1"/>
  <c r="C11" i="2" l="1"/>
</calcChain>
</file>

<file path=xl/sharedStrings.xml><?xml version="1.0" encoding="utf-8"?>
<sst xmlns="http://schemas.openxmlformats.org/spreadsheetml/2006/main" count="81" uniqueCount="45">
  <si>
    <t>MINISTERIO DE AGRICULTURA</t>
  </si>
  <si>
    <t>AREA APLIC...</t>
  </si>
  <si>
    <t>Nacional</t>
  </si>
  <si>
    <t>Rubro.....................................</t>
  </si>
  <si>
    <t xml:space="preserve">Ajies </t>
  </si>
  <si>
    <t>VARIEDAD</t>
  </si>
  <si>
    <t xml:space="preserve">Mertodo de Seimbra:............... </t>
  </si>
  <si>
    <t>Bajo Abiente Protegido</t>
  </si>
  <si>
    <t>RENDIMIENTO</t>
  </si>
  <si>
    <t>UNIDAD</t>
  </si>
  <si>
    <t xml:space="preserve">Costo/m2 </t>
  </si>
  <si>
    <t xml:space="preserve">Costo/Lib </t>
  </si>
  <si>
    <t>COSTOS VARIABLES DE PRODUCCION EN 4,800 METROS CUADRADOS</t>
  </si>
  <si>
    <t>Participación                           (%) por                              Actividad</t>
  </si>
  <si>
    <t>Actividad-Servicios o Insumos</t>
  </si>
  <si>
    <t>7. Materiales</t>
  </si>
  <si>
    <t>SUBTOTAL</t>
  </si>
  <si>
    <t>TOTAL</t>
  </si>
  <si>
    <t>Nota:</t>
  </si>
  <si>
    <t>Morron</t>
  </si>
  <si>
    <t>33 Libras</t>
  </si>
  <si>
    <t>FECHA:</t>
  </si>
  <si>
    <t>Esto es para un ciclo de cultivo de 9 meses.</t>
  </si>
  <si>
    <t>I.Preparación de terreno:</t>
  </si>
  <si>
    <t>II. Mano de Obra:</t>
  </si>
  <si>
    <t>III. Insumos      :</t>
  </si>
  <si>
    <t>IV. Otros</t>
  </si>
  <si>
    <t>1. Desinfección del sustrato</t>
  </si>
  <si>
    <t>2. Semillas</t>
  </si>
  <si>
    <t>2019</t>
  </si>
  <si>
    <t>Costo actualizado a mayo, 2019.</t>
  </si>
  <si>
    <t>Costo                                                        (RD$)</t>
  </si>
  <si>
    <t>Este costo no incluye el 20% de imprevistos, contemplado en los costos elaborados por el Departamento de Producción Bajo Ambiente Protegido (DEPROBAP).</t>
  </si>
  <si>
    <t>Fuente:  Ministerio de Agricultura. Elaborados por el DEPROBAP.</t>
  </si>
  <si>
    <t xml:space="preserve">            Adaptados al formato de presentación de los Costos de Producción que elabora el Departamento  de Economía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</si>
  <si>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Agropecuaria  en la  División de Estudios Económicos.</t>
  </si>
  <si>
    <t>Costo de 10,000 mts cuadrados</t>
  </si>
  <si>
    <t>1. Preparación de camas (suelo)</t>
  </si>
  <si>
    <t>3. Pesticidas y Fertilizantes</t>
  </si>
  <si>
    <t>4. Mano de obra y Gastos Administrartivos</t>
  </si>
  <si>
    <t>8. Combustible y  Lubricante</t>
  </si>
  <si>
    <t>Gastos Financieros y Seguro Agricola</t>
  </si>
  <si>
    <t>30 Libras</t>
  </si>
  <si>
    <t>Fuente:  Ministerio de Agricultura. Elaborados por el Departamento de Producción Bajo Ambiente Protegido (DEPROBAP).</t>
  </si>
  <si>
    <t>Este costo no contempla el crédito de producción (8%) y la cuota del financiamiento de la estructura.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</si>
</sst>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_);[Red]\(&quot;RD$&quot;#,##0\)"/>
    <numFmt numFmtId="165" formatCode="&quot;RD$&quot;#,##0.00_);[Red]\(&quot;RD$&quot;#,##0.00\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9"/>
      <name val="Arial Narrow"/>
      <family val="2"/>
    </font>
    <font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1">
    <xf numFmtId="0" fontId="0" fillId="0" borderId="0" xfId="0"/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/>
    <xf numFmtId="16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0" fillId="2" borderId="0" xfId="0" applyFill="1"/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1" fillId="2" borderId="7" xfId="0" applyFont="1" applyFill="1" applyBorder="1"/>
    <xf numFmtId="0" fontId="5" fillId="2" borderId="9" xfId="0" applyFont="1" applyFill="1" applyBorder="1" applyAlignment="1">
      <alignment vertical="center"/>
    </xf>
    <xf numFmtId="0" fontId="1" fillId="2" borderId="10" xfId="0" applyFont="1" applyFill="1" applyBorder="1"/>
    <xf numFmtId="4" fontId="5" fillId="2" borderId="1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/>
    <xf numFmtId="165" fontId="8" fillId="2" borderId="0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2" fillId="3" borderId="12" xfId="0" applyFont="1" applyFill="1" applyBorder="1" applyAlignment="1">
      <alignment vertical="center"/>
    </xf>
    <xf numFmtId="0" fontId="1" fillId="3" borderId="13" xfId="0" applyFont="1" applyFill="1" applyBorder="1"/>
    <xf numFmtId="164" fontId="5" fillId="3" borderId="14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1" fillId="3" borderId="0" xfId="0" applyFont="1" applyFill="1" applyBorder="1"/>
    <xf numFmtId="4" fontId="5" fillId="3" borderId="16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" fillId="3" borderId="11" xfId="0" applyFont="1" applyFill="1" applyBorder="1"/>
    <xf numFmtId="164" fontId="2" fillId="3" borderId="17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 applyProtection="1">
      <alignment horizontal="left"/>
    </xf>
    <xf numFmtId="0" fontId="7" fillId="3" borderId="14" xfId="0" applyFont="1" applyFill="1" applyBorder="1" applyAlignment="1" applyProtection="1">
      <alignment horizontal="left"/>
    </xf>
    <xf numFmtId="4" fontId="7" fillId="3" borderId="14" xfId="0" applyNumberFormat="1" applyFont="1" applyFill="1" applyBorder="1" applyAlignment="1" applyProtection="1">
      <alignment horizontal="right"/>
    </xf>
    <xf numFmtId="0" fontId="7" fillId="3" borderId="19" xfId="0" applyFont="1" applyFill="1" applyBorder="1" applyAlignment="1" applyProtection="1">
      <alignment horizontal="left"/>
    </xf>
    <xf numFmtId="0" fontId="7" fillId="3" borderId="16" xfId="0" applyFont="1" applyFill="1" applyBorder="1" applyAlignment="1" applyProtection="1">
      <alignment horizontal="left"/>
    </xf>
    <xf numFmtId="4" fontId="7" fillId="3" borderId="16" xfId="0" applyNumberFormat="1" applyFont="1" applyFill="1" applyBorder="1" applyAlignment="1" applyProtection="1">
      <alignment horizontal="right"/>
    </xf>
    <xf numFmtId="0" fontId="7" fillId="3" borderId="20" xfId="0" applyFont="1" applyFill="1" applyBorder="1" applyAlignment="1" applyProtection="1">
      <alignment horizontal="left"/>
    </xf>
    <xf numFmtId="0" fontId="7" fillId="3" borderId="17" xfId="0" applyFont="1" applyFill="1" applyBorder="1" applyAlignment="1" applyProtection="1">
      <alignment horizontal="left"/>
    </xf>
    <xf numFmtId="4" fontId="7" fillId="3" borderId="17" xfId="0" applyNumberFormat="1" applyFont="1" applyFill="1" applyBorder="1" applyAlignment="1" applyProtection="1">
      <alignment horizontal="right"/>
    </xf>
    <xf numFmtId="4" fontId="7" fillId="2" borderId="0" xfId="0" applyNumberFormat="1" applyFont="1" applyFill="1"/>
    <xf numFmtId="0" fontId="11" fillId="0" borderId="0" xfId="0" applyFont="1"/>
    <xf numFmtId="0" fontId="5" fillId="2" borderId="12" xfId="0" applyFont="1" applyFill="1" applyBorder="1" applyAlignment="1">
      <alignment vertical="center"/>
    </xf>
    <xf numFmtId="0" fontId="1" fillId="2" borderId="21" xfId="0" applyFont="1" applyFill="1" applyBorder="1"/>
    <xf numFmtId="9" fontId="5" fillId="2" borderId="4" xfId="1" applyFont="1" applyFill="1" applyBorder="1" applyAlignment="1">
      <alignment horizontal="center" vertical="center"/>
    </xf>
    <xf numFmtId="4" fontId="5" fillId="2" borderId="22" xfId="0" applyNumberFormat="1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8" fillId="3" borderId="24" xfId="0" applyFont="1" applyFill="1" applyBorder="1"/>
    <xf numFmtId="0" fontId="4" fillId="3" borderId="25" xfId="0" applyFont="1" applyFill="1" applyBorder="1" applyAlignment="1">
      <alignment horizontal="center" vertical="center" wrapText="1"/>
    </xf>
    <xf numFmtId="9" fontId="5" fillId="2" borderId="8" xfId="1" applyFont="1" applyFill="1" applyBorder="1" applyAlignment="1">
      <alignment horizontal="center" vertical="center"/>
    </xf>
    <xf numFmtId="9" fontId="5" fillId="2" borderId="5" xfId="1" applyFont="1" applyFill="1" applyBorder="1" applyAlignment="1">
      <alignment horizontal="center" vertical="center"/>
    </xf>
    <xf numFmtId="9" fontId="7" fillId="3" borderId="4" xfId="1" applyFont="1" applyFill="1" applyBorder="1" applyAlignment="1" applyProtection="1">
      <alignment horizontal="right"/>
    </xf>
    <xf numFmtId="9" fontId="7" fillId="3" borderId="8" xfId="1" applyFont="1" applyFill="1" applyBorder="1" applyAlignment="1" applyProtection="1">
      <alignment horizontal="right"/>
    </xf>
    <xf numFmtId="9" fontId="7" fillId="3" borderId="5" xfId="1" applyFont="1" applyFill="1" applyBorder="1" applyAlignment="1" applyProtection="1">
      <alignment horizontal="right"/>
    </xf>
    <xf numFmtId="9" fontId="5" fillId="3" borderId="8" xfId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/>
    </xf>
    <xf numFmtId="0" fontId="3" fillId="3" borderId="27" xfId="0" applyFont="1" applyFill="1" applyBorder="1"/>
    <xf numFmtId="0" fontId="8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horizontal="left" wrapText="1"/>
    </xf>
    <xf numFmtId="0" fontId="0" fillId="3" borderId="27" xfId="0" applyFill="1" applyBorder="1"/>
    <xf numFmtId="4" fontId="2" fillId="3" borderId="28" xfId="0" applyNumberFormat="1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6</xdr:row>
      <xdr:rowOff>180974</xdr:rowOff>
    </xdr:from>
    <xdr:to>
      <xdr:col>2</xdr:col>
      <xdr:colOff>609601</xdr:colOff>
      <xdr:row>7</xdr:row>
      <xdr:rowOff>152400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 r="95767" b="61765"/>
        <a:stretch>
          <a:fillRect/>
        </a:stretch>
      </xdr:blipFill>
      <xdr:spPr bwMode="auto">
        <a:xfrm>
          <a:off x="2676525" y="1304924"/>
          <a:ext cx="1" cy="16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7</xdr:row>
      <xdr:rowOff>9525</xdr:rowOff>
    </xdr:from>
    <xdr:to>
      <xdr:col>2</xdr:col>
      <xdr:colOff>666751</xdr:colOff>
      <xdr:row>7</xdr:row>
      <xdr:rowOff>171451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r="95767" b="61765"/>
        <a:stretch>
          <a:fillRect/>
        </a:stretch>
      </xdr:blipFill>
      <xdr:spPr bwMode="auto">
        <a:xfrm>
          <a:off x="2733675" y="1323975"/>
          <a:ext cx="161926" cy="16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676275</xdr:colOff>
      <xdr:row>7</xdr:row>
      <xdr:rowOff>38100</xdr:rowOff>
    </xdr:from>
    <xdr:to>
      <xdr:col>2</xdr:col>
      <xdr:colOff>838201</xdr:colOff>
      <xdr:row>8</xdr:row>
      <xdr:rowOff>9526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 r="95767" b="61765"/>
        <a:stretch>
          <a:fillRect/>
        </a:stretch>
      </xdr:blipFill>
      <xdr:spPr bwMode="auto">
        <a:xfrm>
          <a:off x="3162300" y="1352550"/>
          <a:ext cx="161926" cy="16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6</xdr:row>
      <xdr:rowOff>180974</xdr:rowOff>
    </xdr:from>
    <xdr:to>
      <xdr:col>2</xdr:col>
      <xdr:colOff>609601</xdr:colOff>
      <xdr:row>7</xdr:row>
      <xdr:rowOff>152400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 r="95767" b="61765"/>
        <a:stretch>
          <a:fillRect/>
        </a:stretch>
      </xdr:blipFill>
      <xdr:spPr bwMode="auto">
        <a:xfrm>
          <a:off x="3095625" y="1314449"/>
          <a:ext cx="1" cy="16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7</xdr:row>
      <xdr:rowOff>9525</xdr:rowOff>
    </xdr:from>
    <xdr:to>
      <xdr:col>2</xdr:col>
      <xdr:colOff>666751</xdr:colOff>
      <xdr:row>7</xdr:row>
      <xdr:rowOff>171451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r="95767" b="61765"/>
        <a:stretch>
          <a:fillRect/>
        </a:stretch>
      </xdr:blipFill>
      <xdr:spPr bwMode="auto">
        <a:xfrm>
          <a:off x="3152775" y="1333500"/>
          <a:ext cx="1" cy="16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676275</xdr:colOff>
      <xdr:row>7</xdr:row>
      <xdr:rowOff>38100</xdr:rowOff>
    </xdr:from>
    <xdr:to>
      <xdr:col>2</xdr:col>
      <xdr:colOff>838201</xdr:colOff>
      <xdr:row>8</xdr:row>
      <xdr:rowOff>9526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 r="95767" b="61765"/>
        <a:stretch>
          <a:fillRect/>
        </a:stretch>
      </xdr:blipFill>
      <xdr:spPr bwMode="auto">
        <a:xfrm>
          <a:off x="3162300" y="1362075"/>
          <a:ext cx="161926" cy="16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457200</xdr:colOff>
      <xdr:row>14</xdr:row>
      <xdr:rowOff>38100</xdr:rowOff>
    </xdr:from>
    <xdr:to>
      <xdr:col>16</xdr:col>
      <xdr:colOff>542926</xdr:colOff>
      <xdr:row>31</xdr:row>
      <xdr:rowOff>152401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8231" t="20444" r="43624" b="24731"/>
        <a:stretch/>
      </xdr:blipFill>
      <xdr:spPr>
        <a:xfrm>
          <a:off x="7934325" y="2638425"/>
          <a:ext cx="4962526" cy="4010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19" workbookViewId="0">
      <selection activeCell="H35" sqref="H35"/>
    </sheetView>
  </sheetViews>
  <sheetFormatPr baseColWidth="10" defaultColWidth="9.140625" defaultRowHeight="15" x14ac:dyDescent="0.25"/>
  <cols>
    <col min="1" max="1" width="18.140625" customWidth="1"/>
    <col min="2" max="2" width="19.140625" customWidth="1"/>
    <col min="3" max="3" width="22" customWidth="1"/>
    <col min="4" max="4" width="16.28515625" customWidth="1"/>
  </cols>
  <sheetData>
    <row r="1" spans="1:4" ht="27.75" customHeight="1" x14ac:dyDescent="0.25">
      <c r="A1" s="63" t="s">
        <v>0</v>
      </c>
      <c r="B1" s="63"/>
      <c r="C1" s="63"/>
      <c r="D1" s="63"/>
    </row>
    <row r="2" spans="1:4" ht="3" customHeight="1" x14ac:dyDescent="0.25">
      <c r="A2" s="24"/>
      <c r="B2" s="24"/>
      <c r="C2" s="24"/>
      <c r="D2" s="24"/>
    </row>
    <row r="3" spans="1:4" ht="13.5" customHeight="1" x14ac:dyDescent="0.25">
      <c r="A3" s="15"/>
      <c r="B3" s="15"/>
      <c r="C3" s="15"/>
      <c r="D3" s="15"/>
    </row>
    <row r="4" spans="1:4" x14ac:dyDescent="0.25">
      <c r="A4" s="6" t="s">
        <v>1</v>
      </c>
      <c r="B4" s="6" t="s">
        <v>2</v>
      </c>
      <c r="C4" s="6" t="s">
        <v>3</v>
      </c>
      <c r="D4" s="6" t="s">
        <v>4</v>
      </c>
    </row>
    <row r="5" spans="1:4" x14ac:dyDescent="0.25">
      <c r="A5" s="6" t="s">
        <v>5</v>
      </c>
      <c r="B5" s="6"/>
      <c r="C5" s="6" t="s">
        <v>6</v>
      </c>
      <c r="D5" s="6" t="s">
        <v>7</v>
      </c>
    </row>
    <row r="6" spans="1:4" x14ac:dyDescent="0.25">
      <c r="A6" s="6" t="s">
        <v>19</v>
      </c>
      <c r="B6" s="6"/>
      <c r="C6" s="6"/>
      <c r="D6" s="6"/>
    </row>
    <row r="7" spans="1:4" x14ac:dyDescent="0.25">
      <c r="A7" s="16"/>
      <c r="B7" s="17" t="s">
        <v>8</v>
      </c>
      <c r="C7" s="18" t="s">
        <v>9</v>
      </c>
      <c r="D7" s="6"/>
    </row>
    <row r="8" spans="1:4" x14ac:dyDescent="0.25">
      <c r="A8" s="16"/>
      <c r="B8" s="18" t="s">
        <v>42</v>
      </c>
      <c r="C8" s="18"/>
      <c r="D8" s="6"/>
    </row>
    <row r="9" spans="1:4" x14ac:dyDescent="0.25">
      <c r="A9" s="16"/>
      <c r="B9" s="19" t="s">
        <v>21</v>
      </c>
      <c r="C9" s="20" t="s">
        <v>29</v>
      </c>
      <c r="D9" s="6"/>
    </row>
    <row r="10" spans="1:4" x14ac:dyDescent="0.25">
      <c r="A10" s="21"/>
      <c r="B10" s="22"/>
      <c r="C10" s="23"/>
      <c r="D10" s="6"/>
    </row>
    <row r="11" spans="1:4" x14ac:dyDescent="0.25">
      <c r="A11" s="21" t="s">
        <v>10</v>
      </c>
      <c r="B11" s="22"/>
      <c r="C11" s="23">
        <f>+D25/4800</f>
        <v>332.60679999999996</v>
      </c>
      <c r="D11" s="6"/>
    </row>
    <row r="12" spans="1:4" x14ac:dyDescent="0.25">
      <c r="A12" s="21" t="s">
        <v>11</v>
      </c>
      <c r="B12" s="22"/>
      <c r="C12" s="23">
        <f>+D25/(33*4800)</f>
        <v>10.078993939393939</v>
      </c>
      <c r="D12" s="6"/>
    </row>
    <row r="13" spans="1:4" ht="6.75" customHeight="1" thickBot="1" x14ac:dyDescent="0.3">
      <c r="A13" s="21"/>
      <c r="B13" s="22"/>
      <c r="C13" s="23"/>
      <c r="D13" s="6"/>
    </row>
    <row r="14" spans="1:4" x14ac:dyDescent="0.25">
      <c r="A14" s="64" t="s">
        <v>12</v>
      </c>
      <c r="B14" s="65"/>
      <c r="C14" s="65"/>
      <c r="D14" s="66" t="s">
        <v>13</v>
      </c>
    </row>
    <row r="15" spans="1:4" ht="27.75" thickBot="1" x14ac:dyDescent="0.3">
      <c r="A15" s="51" t="s">
        <v>14</v>
      </c>
      <c r="B15" s="52"/>
      <c r="C15" s="53" t="s">
        <v>31</v>
      </c>
      <c r="D15" s="67"/>
    </row>
    <row r="16" spans="1:4" ht="23.25" customHeight="1" x14ac:dyDescent="0.25">
      <c r="A16" s="47" t="s">
        <v>37</v>
      </c>
      <c r="B16" s="48"/>
      <c r="C16" s="50">
        <v>24000</v>
      </c>
      <c r="D16" s="49">
        <f>+C16/$D$25</f>
        <v>1.5032765415499624E-2</v>
      </c>
    </row>
    <row r="17" spans="1:4" x14ac:dyDescent="0.25">
      <c r="A17" s="8" t="s">
        <v>27</v>
      </c>
      <c r="B17" s="9"/>
      <c r="C17" s="10">
        <v>27840</v>
      </c>
      <c r="D17" s="54">
        <f>+C17/$D$25</f>
        <v>1.7438007881979564E-2</v>
      </c>
    </row>
    <row r="18" spans="1:4" x14ac:dyDescent="0.25">
      <c r="A18" s="8" t="s">
        <v>28</v>
      </c>
      <c r="B18" s="9"/>
      <c r="C18" s="10">
        <v>309450.23999999999</v>
      </c>
      <c r="D18" s="54">
        <f>+C18/$D$25</f>
        <v>0.19382886940375244</v>
      </c>
    </row>
    <row r="19" spans="1:4" ht="23.25" customHeight="1" x14ac:dyDescent="0.25">
      <c r="A19" s="8" t="s">
        <v>38</v>
      </c>
      <c r="B19" s="9"/>
      <c r="C19" s="10">
        <v>645600</v>
      </c>
      <c r="D19" s="54">
        <f>+C19/$D$25</f>
        <v>0.40438138967693987</v>
      </c>
    </row>
    <row r="20" spans="1:4" ht="21.75" customHeight="1" x14ac:dyDescent="0.25">
      <c r="A20" s="8" t="s">
        <v>39</v>
      </c>
      <c r="B20" s="9"/>
      <c r="C20" s="10">
        <v>408000</v>
      </c>
      <c r="D20" s="54">
        <f>+C20/$D$25</f>
        <v>0.25555701206349363</v>
      </c>
    </row>
    <row r="21" spans="1:4" ht="24" customHeight="1" x14ac:dyDescent="0.25">
      <c r="A21" s="8" t="s">
        <v>15</v>
      </c>
      <c r="B21" s="11"/>
      <c r="C21" s="10">
        <v>109622.40000000001</v>
      </c>
      <c r="D21" s="54">
        <f>+C21/$D$25</f>
        <v>6.8663659311836087E-2</v>
      </c>
    </row>
    <row r="22" spans="1:4" ht="20.25" customHeight="1" thickBot="1" x14ac:dyDescent="0.3">
      <c r="A22" s="12" t="s">
        <v>40</v>
      </c>
      <c r="B22" s="13"/>
      <c r="C22" s="14">
        <v>72000</v>
      </c>
      <c r="D22" s="55">
        <f>+C22/$D$25</f>
        <v>4.5098296246498873E-2</v>
      </c>
    </row>
    <row r="23" spans="1:4" ht="15" customHeight="1" x14ac:dyDescent="0.25">
      <c r="A23" s="1"/>
      <c r="B23" s="2"/>
      <c r="C23" s="3"/>
      <c r="D23" s="4"/>
    </row>
    <row r="24" spans="1:4" ht="15" customHeight="1" thickBot="1" x14ac:dyDescent="0.3">
      <c r="A24" s="1"/>
      <c r="B24" s="2"/>
      <c r="C24" s="3"/>
      <c r="D24" s="4"/>
    </row>
    <row r="25" spans="1:4" ht="15.75" thickBot="1" x14ac:dyDescent="0.3">
      <c r="A25" s="60" t="s">
        <v>17</v>
      </c>
      <c r="B25" s="61"/>
      <c r="C25" s="69"/>
      <c r="D25" s="70">
        <f>SUM(C16:C24)</f>
        <v>1596512.64</v>
      </c>
    </row>
    <row r="26" spans="1:4" ht="15.75" thickBot="1" x14ac:dyDescent="0.3">
      <c r="B26" s="5"/>
      <c r="C26" s="5"/>
      <c r="D26" s="5"/>
    </row>
    <row r="27" spans="1:4" x14ac:dyDescent="0.25">
      <c r="A27" s="36" t="s">
        <v>23</v>
      </c>
      <c r="B27" s="37"/>
      <c r="C27" s="38">
        <f>+C17+C16</f>
        <v>51840</v>
      </c>
      <c r="D27" s="56">
        <f>+D16+D17</f>
        <v>3.2470773297479189E-2</v>
      </c>
    </row>
    <row r="28" spans="1:4" x14ac:dyDescent="0.25">
      <c r="A28" s="39" t="s">
        <v>24</v>
      </c>
      <c r="B28" s="40"/>
      <c r="C28" s="41">
        <f>+C20</f>
        <v>408000</v>
      </c>
      <c r="D28" s="57">
        <f>+D20</f>
        <v>0.25555701206349363</v>
      </c>
    </row>
    <row r="29" spans="1:4" x14ac:dyDescent="0.25">
      <c r="A29" s="39" t="s">
        <v>25</v>
      </c>
      <c r="B29" s="40"/>
      <c r="C29" s="41">
        <f>+C18+C19+C22</f>
        <v>1027050.24</v>
      </c>
      <c r="D29" s="57">
        <f>+D22+D19++D18</f>
        <v>0.64330855532719111</v>
      </c>
    </row>
    <row r="30" spans="1:4" ht="15.75" thickBot="1" x14ac:dyDescent="0.3">
      <c r="A30" s="42" t="s">
        <v>26</v>
      </c>
      <c r="B30" s="43"/>
      <c r="C30" s="44">
        <f>+C21</f>
        <v>109622.40000000001</v>
      </c>
      <c r="D30" s="58">
        <f>D21</f>
        <v>6.8663659311836087E-2</v>
      </c>
    </row>
    <row r="31" spans="1:4" x14ac:dyDescent="0.25">
      <c r="A31" s="5" t="s">
        <v>18</v>
      </c>
      <c r="B31" s="5"/>
      <c r="C31" s="45"/>
      <c r="D31" s="5"/>
    </row>
    <row r="32" spans="1:4" ht="15" customHeight="1" x14ac:dyDescent="0.25">
      <c r="A32" s="68" t="s">
        <v>44</v>
      </c>
      <c r="B32" s="68"/>
      <c r="C32" s="68"/>
      <c r="D32" s="68"/>
    </row>
    <row r="33" spans="1:4" ht="15" customHeight="1" x14ac:dyDescent="0.25">
      <c r="A33" s="68" t="s">
        <v>22</v>
      </c>
      <c r="B33" s="68"/>
      <c r="C33" s="68"/>
      <c r="D33" s="68"/>
    </row>
    <row r="34" spans="1:4" ht="14.25" customHeight="1" x14ac:dyDescent="0.25">
      <c r="A34" s="6" t="s">
        <v>43</v>
      </c>
      <c r="B34" s="6"/>
      <c r="C34" s="6"/>
      <c r="D34" s="6"/>
    </row>
    <row r="35" spans="1:4" ht="12" customHeight="1" x14ac:dyDescent="0.25">
      <c r="A35" s="62" t="s">
        <v>34</v>
      </c>
      <c r="B35" s="62"/>
      <c r="C35" s="62"/>
      <c r="D35" s="62"/>
    </row>
    <row r="36" spans="1:4" ht="11.25" customHeight="1" x14ac:dyDescent="0.25">
      <c r="A36" s="6" t="s">
        <v>35</v>
      </c>
      <c r="B36" s="7"/>
      <c r="C36" s="7"/>
      <c r="D36" s="7"/>
    </row>
    <row r="37" spans="1:4" x14ac:dyDescent="0.25">
      <c r="A37" s="6" t="s">
        <v>30</v>
      </c>
      <c r="B37" s="7"/>
      <c r="C37" s="7"/>
      <c r="D37" s="7"/>
    </row>
    <row r="38" spans="1:4" x14ac:dyDescent="0.25">
      <c r="A38" s="7"/>
      <c r="B38" s="7"/>
      <c r="C38" s="7"/>
      <c r="D38" s="7"/>
    </row>
  </sheetData>
  <mergeCells count="6">
    <mergeCell ref="A35:D35"/>
    <mergeCell ref="A1:D1"/>
    <mergeCell ref="A14:C14"/>
    <mergeCell ref="D14:D15"/>
    <mergeCell ref="A33:D33"/>
    <mergeCell ref="A32:D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1" workbookViewId="0">
      <selection activeCell="G17" sqref="G17"/>
    </sheetView>
  </sheetViews>
  <sheetFormatPr baseColWidth="10" defaultColWidth="9.140625" defaultRowHeight="15" x14ac:dyDescent="0.25"/>
  <cols>
    <col min="1" max="1" width="18.140625" customWidth="1"/>
    <col min="2" max="2" width="19.140625" customWidth="1"/>
    <col min="3" max="3" width="22" customWidth="1"/>
    <col min="4" max="4" width="16.28515625" customWidth="1"/>
  </cols>
  <sheetData>
    <row r="1" spans="1:7" ht="27.75" customHeight="1" x14ac:dyDescent="0.25">
      <c r="A1" s="63" t="s">
        <v>0</v>
      </c>
      <c r="B1" s="63"/>
      <c r="C1" s="63"/>
      <c r="D1" s="63"/>
    </row>
    <row r="2" spans="1:7" ht="3" customHeight="1" x14ac:dyDescent="0.25">
      <c r="A2" s="24"/>
      <c r="B2" s="24"/>
      <c r="C2" s="24"/>
      <c r="D2" s="24"/>
    </row>
    <row r="3" spans="1:7" ht="13.5" customHeight="1" x14ac:dyDescent="0.25">
      <c r="A3" s="15"/>
      <c r="B3" s="15"/>
      <c r="C3" s="15"/>
      <c r="D3" s="15"/>
    </row>
    <row r="4" spans="1:7" x14ac:dyDescent="0.25">
      <c r="A4" s="6" t="s">
        <v>1</v>
      </c>
      <c r="B4" s="6" t="s">
        <v>2</v>
      </c>
      <c r="C4" s="6" t="s">
        <v>3</v>
      </c>
      <c r="D4" s="6" t="s">
        <v>4</v>
      </c>
    </row>
    <row r="5" spans="1:7" x14ac:dyDescent="0.25">
      <c r="A5" s="6" t="s">
        <v>5</v>
      </c>
      <c r="B5" s="6"/>
      <c r="C5" s="6" t="s">
        <v>6</v>
      </c>
      <c r="D5" s="6" t="s">
        <v>7</v>
      </c>
    </row>
    <row r="6" spans="1:7" x14ac:dyDescent="0.25">
      <c r="A6" s="6" t="s">
        <v>19</v>
      </c>
      <c r="B6" s="6"/>
      <c r="C6" s="6"/>
      <c r="D6" s="6"/>
    </row>
    <row r="7" spans="1:7" x14ac:dyDescent="0.25">
      <c r="A7" s="16"/>
      <c r="B7" s="17" t="s">
        <v>8</v>
      </c>
      <c r="C7" s="18" t="s">
        <v>9</v>
      </c>
      <c r="D7" s="6"/>
    </row>
    <row r="8" spans="1:7" x14ac:dyDescent="0.25">
      <c r="A8" s="16"/>
      <c r="B8" s="18" t="s">
        <v>20</v>
      </c>
      <c r="C8" s="18"/>
      <c r="D8" s="6"/>
    </row>
    <row r="9" spans="1:7" x14ac:dyDescent="0.25">
      <c r="A9" s="16"/>
      <c r="B9" s="19" t="s">
        <v>21</v>
      </c>
      <c r="C9" s="20" t="s">
        <v>29</v>
      </c>
      <c r="D9" s="6"/>
    </row>
    <row r="10" spans="1:7" x14ac:dyDescent="0.25">
      <c r="A10" s="21"/>
      <c r="B10" s="22"/>
      <c r="C10" s="23"/>
      <c r="D10" s="6"/>
    </row>
    <row r="11" spans="1:7" x14ac:dyDescent="0.25">
      <c r="A11" s="21" t="s">
        <v>10</v>
      </c>
      <c r="B11" s="22"/>
      <c r="C11" s="23">
        <f>+C27/4800</f>
        <v>1034.5975000000001</v>
      </c>
      <c r="D11" s="6"/>
    </row>
    <row r="12" spans="1:7" x14ac:dyDescent="0.25">
      <c r="A12" s="21" t="s">
        <v>11</v>
      </c>
      <c r="B12" s="22"/>
      <c r="C12" s="23">
        <f>+C27/(33*4800)</f>
        <v>31.351439393939394</v>
      </c>
      <c r="D12" s="6"/>
    </row>
    <row r="13" spans="1:7" ht="6.75" customHeight="1" thickBot="1" x14ac:dyDescent="0.3">
      <c r="A13" s="21"/>
      <c r="B13" s="22"/>
      <c r="C13" s="23"/>
      <c r="D13" s="6"/>
    </row>
    <row r="14" spans="1:7" ht="18.75" x14ac:dyDescent="0.3">
      <c r="A14" s="64" t="s">
        <v>12</v>
      </c>
      <c r="B14" s="65"/>
      <c r="C14" s="65"/>
      <c r="D14" s="66" t="s">
        <v>13</v>
      </c>
      <c r="E14" s="46" t="s">
        <v>36</v>
      </c>
      <c r="F14" s="46"/>
      <c r="G14" s="46"/>
    </row>
    <row r="15" spans="1:7" ht="27.75" thickBot="1" x14ac:dyDescent="0.3">
      <c r="A15" s="51" t="s">
        <v>14</v>
      </c>
      <c r="B15" s="52"/>
      <c r="C15" s="53" t="s">
        <v>31</v>
      </c>
      <c r="D15" s="67"/>
    </row>
    <row r="16" spans="1:7" ht="23.25" customHeight="1" x14ac:dyDescent="0.25">
      <c r="A16" s="47" t="s">
        <v>37</v>
      </c>
      <c r="B16" s="48"/>
      <c r="C16" s="50">
        <v>50000</v>
      </c>
      <c r="D16" s="49">
        <f>+C16/$C$27</f>
        <v>1.0068327699097154E-2</v>
      </c>
      <c r="E16">
        <f>+(C16/10000)*4800</f>
        <v>24000</v>
      </c>
    </row>
    <row r="17" spans="1:5" x14ac:dyDescent="0.25">
      <c r="A17" s="8" t="s">
        <v>27</v>
      </c>
      <c r="B17" s="9"/>
      <c r="C17" s="10">
        <v>58000</v>
      </c>
      <c r="D17" s="54">
        <f t="shared" ref="D17:D22" si="0">+C17/$C$27</f>
        <v>1.1679260130952697E-2</v>
      </c>
      <c r="E17">
        <f t="shared" ref="E17:E27" si="1">+(C17/10000)*4800</f>
        <v>27840</v>
      </c>
    </row>
    <row r="18" spans="1:5" x14ac:dyDescent="0.25">
      <c r="A18" s="8" t="s">
        <v>28</v>
      </c>
      <c r="B18" s="9"/>
      <c r="C18" s="10">
        <f>565488+79200</f>
        <v>644688</v>
      </c>
      <c r="D18" s="54">
        <f t="shared" si="0"/>
        <v>0.12981860095351092</v>
      </c>
      <c r="E18">
        <f t="shared" si="1"/>
        <v>309450.23999999999</v>
      </c>
    </row>
    <row r="19" spans="1:5" ht="23.25" customHeight="1" x14ac:dyDescent="0.25">
      <c r="A19" s="8" t="s">
        <v>38</v>
      </c>
      <c r="B19" s="9"/>
      <c r="C19" s="10">
        <v>1345000</v>
      </c>
      <c r="D19" s="54">
        <f t="shared" si="0"/>
        <v>0.27083801510571343</v>
      </c>
      <c r="E19">
        <f t="shared" si="1"/>
        <v>645600</v>
      </c>
    </row>
    <row r="20" spans="1:5" ht="21.75" customHeight="1" x14ac:dyDescent="0.25">
      <c r="A20" s="8" t="s">
        <v>39</v>
      </c>
      <c r="B20" s="9"/>
      <c r="C20" s="10">
        <v>850000</v>
      </c>
      <c r="D20" s="54">
        <f t="shared" si="0"/>
        <v>0.17116157088465159</v>
      </c>
      <c r="E20">
        <f t="shared" si="1"/>
        <v>408000</v>
      </c>
    </row>
    <row r="21" spans="1:5" ht="24" customHeight="1" x14ac:dyDescent="0.25">
      <c r="A21" s="8" t="s">
        <v>15</v>
      </c>
      <c r="B21" s="11"/>
      <c r="C21" s="10">
        <f>79380+14000+135000</f>
        <v>228380</v>
      </c>
      <c r="D21" s="54">
        <f t="shared" si="0"/>
        <v>4.5988093598396153E-2</v>
      </c>
      <c r="E21">
        <f t="shared" si="1"/>
        <v>109622.40000000001</v>
      </c>
    </row>
    <row r="22" spans="1:5" ht="20.25" customHeight="1" thickBot="1" x14ac:dyDescent="0.3">
      <c r="A22" s="12" t="s">
        <v>40</v>
      </c>
      <c r="B22" s="13"/>
      <c r="C22" s="14">
        <v>150000</v>
      </c>
      <c r="D22" s="55">
        <f t="shared" si="0"/>
        <v>3.0204983097291457E-2</v>
      </c>
      <c r="E22">
        <f t="shared" si="1"/>
        <v>72000</v>
      </c>
    </row>
    <row r="23" spans="1:5" ht="15" customHeight="1" x14ac:dyDescent="0.25">
      <c r="A23" s="1"/>
      <c r="B23" s="2"/>
      <c r="C23" s="3"/>
      <c r="D23" s="4"/>
      <c r="E23">
        <f>+(C23/10000)*4800</f>
        <v>0</v>
      </c>
    </row>
    <row r="24" spans="1:5" ht="15" customHeight="1" thickBot="1" x14ac:dyDescent="0.3">
      <c r="A24" s="1"/>
      <c r="B24" s="2"/>
      <c r="C24" s="3"/>
      <c r="D24" s="4"/>
      <c r="E24">
        <f t="shared" si="1"/>
        <v>0</v>
      </c>
    </row>
    <row r="25" spans="1:5" x14ac:dyDescent="0.25">
      <c r="A25" s="25" t="s">
        <v>16</v>
      </c>
      <c r="B25" s="26"/>
      <c r="C25" s="27"/>
      <c r="D25" s="28"/>
      <c r="E25">
        <f t="shared" si="1"/>
        <v>0</v>
      </c>
    </row>
    <row r="26" spans="1:5" x14ac:dyDescent="0.25">
      <c r="A26" s="29" t="s">
        <v>41</v>
      </c>
      <c r="B26" s="30"/>
      <c r="C26" s="31">
        <v>1640000</v>
      </c>
      <c r="D26" s="59">
        <f>+(C26/C$27)</f>
        <v>0.33024114853038661</v>
      </c>
      <c r="E26">
        <f t="shared" si="1"/>
        <v>787200</v>
      </c>
    </row>
    <row r="27" spans="1:5" ht="15.75" thickBot="1" x14ac:dyDescent="0.3">
      <c r="A27" s="32" t="s">
        <v>17</v>
      </c>
      <c r="B27" s="33"/>
      <c r="C27" s="34">
        <f>SUM(C16:C26)</f>
        <v>4966068</v>
      </c>
      <c r="D27" s="35"/>
      <c r="E27">
        <f t="shared" si="1"/>
        <v>2383712.64</v>
      </c>
    </row>
    <row r="28" spans="1:5" ht="15.75" thickBot="1" x14ac:dyDescent="0.3">
      <c r="B28" s="5"/>
      <c r="C28" s="5"/>
      <c r="D28" s="5"/>
    </row>
    <row r="29" spans="1:5" x14ac:dyDescent="0.25">
      <c r="A29" s="36" t="s">
        <v>23</v>
      </c>
      <c r="B29" s="37"/>
      <c r="C29" s="38">
        <f>+C17+C16</f>
        <v>108000</v>
      </c>
      <c r="D29" s="56">
        <f>+D16+D17</f>
        <v>2.1747587830049851E-2</v>
      </c>
    </row>
    <row r="30" spans="1:5" x14ac:dyDescent="0.25">
      <c r="A30" s="39" t="s">
        <v>24</v>
      </c>
      <c r="B30" s="40"/>
      <c r="C30" s="41">
        <f>+C20</f>
        <v>850000</v>
      </c>
      <c r="D30" s="57">
        <f>+D20</f>
        <v>0.17116157088465159</v>
      </c>
    </row>
    <row r="31" spans="1:5" x14ac:dyDescent="0.25">
      <c r="A31" s="39" t="s">
        <v>25</v>
      </c>
      <c r="B31" s="40"/>
      <c r="C31" s="41">
        <f>+C18+C19+C22</f>
        <v>2139688</v>
      </c>
      <c r="D31" s="57">
        <f>+D22+D19++D18</f>
        <v>0.43086159915651578</v>
      </c>
    </row>
    <row r="32" spans="1:5" ht="15.75" thickBot="1" x14ac:dyDescent="0.3">
      <c r="A32" s="42" t="s">
        <v>26</v>
      </c>
      <c r="B32" s="43"/>
      <c r="C32" s="44">
        <f>+C21+C26</f>
        <v>1868380</v>
      </c>
      <c r="D32" s="58">
        <f>+D21+D26</f>
        <v>0.37622924212878278</v>
      </c>
    </row>
    <row r="33" spans="1:4" x14ac:dyDescent="0.25">
      <c r="A33" s="5" t="s">
        <v>18</v>
      </c>
      <c r="B33" s="5"/>
      <c r="C33" s="45"/>
      <c r="D33" s="5"/>
    </row>
    <row r="34" spans="1:4" ht="15" customHeight="1" x14ac:dyDescent="0.25">
      <c r="A34" s="68" t="s">
        <v>22</v>
      </c>
      <c r="B34" s="68"/>
      <c r="C34" s="68"/>
      <c r="D34" s="68"/>
    </row>
    <row r="35" spans="1:4" ht="27.75" customHeight="1" x14ac:dyDescent="0.25">
      <c r="A35" s="68" t="s">
        <v>32</v>
      </c>
      <c r="B35" s="68"/>
      <c r="C35" s="68"/>
      <c r="D35" s="68"/>
    </row>
    <row r="36" spans="1:4" ht="14.25" customHeight="1" x14ac:dyDescent="0.25">
      <c r="A36" s="6" t="s">
        <v>33</v>
      </c>
      <c r="B36" s="6"/>
      <c r="C36" s="6"/>
      <c r="D36" s="6"/>
    </row>
    <row r="37" spans="1:4" ht="12" customHeight="1" x14ac:dyDescent="0.25">
      <c r="A37" s="62" t="s">
        <v>34</v>
      </c>
      <c r="B37" s="62"/>
      <c r="C37" s="62"/>
      <c r="D37" s="62"/>
    </row>
    <row r="38" spans="1:4" ht="11.25" customHeight="1" x14ac:dyDescent="0.25">
      <c r="A38" s="6" t="s">
        <v>35</v>
      </c>
      <c r="B38" s="7"/>
      <c r="C38" s="7"/>
      <c r="D38" s="7"/>
    </row>
    <row r="39" spans="1:4" x14ac:dyDescent="0.25">
      <c r="A39" s="6" t="s">
        <v>30</v>
      </c>
      <c r="B39" s="7"/>
      <c r="C39" s="7"/>
      <c r="D39" s="7"/>
    </row>
    <row r="40" spans="1:4" x14ac:dyDescent="0.25">
      <c r="A40" s="7"/>
      <c r="B40" s="7"/>
      <c r="C40" s="7"/>
      <c r="D40" s="7"/>
    </row>
  </sheetData>
  <mergeCells count="6">
    <mergeCell ref="A37:D37"/>
    <mergeCell ref="A1:D1"/>
    <mergeCell ref="A14:C14"/>
    <mergeCell ref="D14:D15"/>
    <mergeCell ref="A34:D34"/>
    <mergeCell ref="A35:D3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 de trabajo</vt:lpstr>
      <vt:lpstr>Hoja3</vt:lpstr>
      <vt:lpstr>'hoja de trabajo'!Área_de_impresión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2019-08-22T21:52:08Z</dcterms:modified>
</cp:coreProperties>
</file>