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 de trabajo" sheetId="4" state="hidden" r:id="rId2"/>
  </sheets>
  <calcPr calcId="152511"/>
</workbook>
</file>

<file path=xl/calcChain.xml><?xml version="1.0" encoding="utf-8"?>
<calcChain xmlns="http://schemas.openxmlformats.org/spreadsheetml/2006/main">
  <c r="D24" i="1" l="1"/>
  <c r="C29" i="1" l="1"/>
  <c r="C29" i="4" l="1"/>
  <c r="C28" i="4"/>
  <c r="E25" i="4"/>
  <c r="E21" i="4"/>
  <c r="C20" i="4"/>
  <c r="C31" i="4" s="1"/>
  <c r="E19" i="4"/>
  <c r="E18" i="4"/>
  <c r="C17" i="4"/>
  <c r="C26" i="4" s="1"/>
  <c r="E16" i="4"/>
  <c r="E15" i="4"/>
  <c r="C26" i="1"/>
  <c r="C28" i="1"/>
  <c r="E26" i="4" l="1"/>
  <c r="D18" i="4"/>
  <c r="C11" i="4"/>
  <c r="D16" i="4"/>
  <c r="D20" i="4"/>
  <c r="D21" i="4"/>
  <c r="C10" i="4"/>
  <c r="D19" i="4"/>
  <c r="D29" i="4" s="1"/>
  <c r="D25" i="4"/>
  <c r="D31" i="4" s="1"/>
  <c r="D15" i="4"/>
  <c r="C30" i="4"/>
  <c r="D17" i="4"/>
  <c r="D30" i="4" s="1"/>
  <c r="E20" i="4"/>
  <c r="E17" i="4"/>
  <c r="C27" i="1"/>
  <c r="C11" i="1" l="1"/>
  <c r="C10" i="1"/>
  <c r="D17" i="1"/>
  <c r="D28" i="4"/>
  <c r="D19" i="1"/>
  <c r="D27" i="1" s="1"/>
  <c r="D18" i="1"/>
  <c r="D16" i="1"/>
  <c r="D21" i="1"/>
  <c r="D15" i="1"/>
  <c r="D20" i="1"/>
  <c r="D29" i="1" s="1"/>
  <c r="D28" i="1" l="1"/>
  <c r="D26" i="1"/>
</calcChain>
</file>

<file path=xl/sharedStrings.xml><?xml version="1.0" encoding="utf-8"?>
<sst xmlns="http://schemas.openxmlformats.org/spreadsheetml/2006/main" count="82" uniqueCount="47">
  <si>
    <t>MINISTERIO DE AGRICULTURA</t>
  </si>
  <si>
    <t>AREA APLIC...</t>
  </si>
  <si>
    <t>Nacional</t>
  </si>
  <si>
    <t xml:space="preserve">Ajies </t>
  </si>
  <si>
    <t>VARIEDAD</t>
  </si>
  <si>
    <t>Cubanela</t>
  </si>
  <si>
    <t>Bajo Abiente Protegido</t>
  </si>
  <si>
    <t>COSTOS VARIABLES DE PRODUCCION EN 4,800 METROS CUADRADOS</t>
  </si>
  <si>
    <t>Actividad-Servicios o Insumos</t>
  </si>
  <si>
    <t>1. Preparación de camas (suelo)</t>
  </si>
  <si>
    <t xml:space="preserve">1.1 Desifeccion de suelo </t>
  </si>
  <si>
    <t>2. Semillas</t>
  </si>
  <si>
    <t>Costo                                (RD$)</t>
  </si>
  <si>
    <t>Participación                           (%) por                              Actividad</t>
  </si>
  <si>
    <t>Rubro.....................................</t>
  </si>
  <si>
    <t xml:space="preserve">Mertodo de Seimbra:............... </t>
  </si>
  <si>
    <t>SUBTOTAL</t>
  </si>
  <si>
    <t>TOTAL</t>
  </si>
  <si>
    <t>RENDIMIENTO</t>
  </si>
  <si>
    <t>UNIDAD</t>
  </si>
  <si>
    <t xml:space="preserve">Costo/Lib </t>
  </si>
  <si>
    <t xml:space="preserve">Costo/m2 </t>
  </si>
  <si>
    <t>Nota:</t>
  </si>
  <si>
    <t>FECHA:</t>
  </si>
  <si>
    <t>Fuente:  Ministerio de Agricultura. Elaborados por el  Departamento de Producción Bajo Ambiente Protegido (DEPROBAP).</t>
  </si>
  <si>
    <t>Esto es para un ciclo de cultivo de 10 meses.</t>
  </si>
  <si>
    <t xml:space="preserve">            Adaptados al formato de presentación de los Costos de Producción que elabora el Departamento  de Economía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</si>
  <si>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Agropecuaria  en la  División de Estudios Económicos.</t>
  </si>
  <si>
    <t>I.Preparación de terreno:</t>
  </si>
  <si>
    <t>II. Mano de Obra:</t>
  </si>
  <si>
    <t>III. Insumos      :</t>
  </si>
  <si>
    <t>IV. Otros</t>
  </si>
  <si>
    <t>Página 169</t>
  </si>
  <si>
    <t>28 Libras</t>
  </si>
  <si>
    <t>Costo actualizado a mayo, 2019.</t>
  </si>
  <si>
    <t>2019</t>
  </si>
  <si>
    <t>Estos datos registrados son para 10,000 mts cuadrados</t>
  </si>
  <si>
    <t>5. Materiales</t>
  </si>
  <si>
    <t>6. Combustible</t>
  </si>
  <si>
    <t>4. Mano de obra y Gastos Administrartivos</t>
  </si>
  <si>
    <t>3. Pesticidas y Fertilizantes</t>
  </si>
  <si>
    <t>Gastos Financieros y Seguro Agricola</t>
  </si>
  <si>
    <t>Libras</t>
  </si>
  <si>
    <t>6. Combustible y Lubricante</t>
  </si>
  <si>
    <t>4. Mano de Obra y Gastos Administrartivos</t>
  </si>
  <si>
    <t>Fuente:  Ministerio de Agricultura. Elaborados por el Departamento de Producción Bajo Ambiente Protegido (DEPROBAP).</t>
  </si>
  <si>
    <t>Este costo no contempla el crédito de producción (8%) y la cuota del financiamiento de la estructura.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</si>
</sst>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_);[Red]\(&quot;RD$&quot;#,##0\)"/>
    <numFmt numFmtId="165" formatCode="&quot;RD$&quot;#,##0.00_);[Red]\(&quot;RD$&quot;#,##0.00\)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Baskerville Old Face"/>
      <family val="1"/>
    </font>
    <font>
      <b/>
      <sz val="12"/>
      <name val="Arial Narrow"/>
      <family val="2"/>
    </font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/>
    <xf numFmtId="16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/>
    <xf numFmtId="0" fontId="7" fillId="2" borderId="0" xfId="0" applyFont="1" applyFill="1"/>
    <xf numFmtId="0" fontId="0" fillId="2" borderId="0" xfId="0" applyFill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/>
    <xf numFmtId="4" fontId="3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4" fontId="6" fillId="2" borderId="0" xfId="0" applyNumberFormat="1" applyFont="1" applyFill="1"/>
    <xf numFmtId="0" fontId="9" fillId="0" borderId="0" xfId="0" applyFont="1" applyBorder="1" applyAlignment="1" applyProtection="1"/>
    <xf numFmtId="0" fontId="2" fillId="2" borderId="7" xfId="0" applyFont="1" applyFill="1" applyBorder="1" applyAlignment="1">
      <alignment vertical="center"/>
    </xf>
    <xf numFmtId="0" fontId="1" fillId="2" borderId="2" xfId="0" applyFont="1" applyFill="1" applyBorder="1"/>
    <xf numFmtId="4" fontId="2" fillId="2" borderId="3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2" borderId="10" xfId="0" applyFont="1" applyFill="1" applyBorder="1"/>
    <xf numFmtId="4" fontId="2" fillId="2" borderId="11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/>
    <xf numFmtId="165" fontId="7" fillId="2" borderId="0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8" fillId="3" borderId="16" xfId="0" applyFont="1" applyFill="1" applyBorder="1" applyAlignment="1">
      <alignment vertical="center"/>
    </xf>
    <xf numFmtId="0" fontId="7" fillId="3" borderId="17" xfId="0" applyFont="1" applyFill="1" applyBorder="1"/>
    <xf numFmtId="0" fontId="8" fillId="3" borderId="1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  <xf numFmtId="0" fontId="1" fillId="3" borderId="14" xfId="0" applyFont="1" applyFill="1" applyBorder="1"/>
    <xf numFmtId="164" fontId="2" fillId="3" borderId="15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1" fillId="3" borderId="0" xfId="0" applyFont="1" applyFill="1" applyBorder="1"/>
    <xf numFmtId="164" fontId="2" fillId="3" borderId="3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4" fillId="3" borderId="1" xfId="0" applyFont="1" applyFill="1" applyBorder="1"/>
    <xf numFmtId="4" fontId="3" fillId="3" borderId="11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left"/>
    </xf>
    <xf numFmtId="4" fontId="6" fillId="3" borderId="15" xfId="0" applyNumberFormat="1" applyFont="1" applyFill="1" applyBorder="1" applyAlignment="1" applyProtection="1">
      <alignment horizontal="right"/>
    </xf>
    <xf numFmtId="0" fontId="6" fillId="3" borderId="20" xfId="0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left"/>
    </xf>
    <xf numFmtId="4" fontId="6" fillId="3" borderId="3" xfId="0" applyNumberFormat="1" applyFont="1" applyFill="1" applyBorder="1" applyAlignment="1" applyProtection="1">
      <alignment horizontal="right"/>
    </xf>
    <xf numFmtId="0" fontId="6" fillId="3" borderId="21" xfId="0" applyFont="1" applyFill="1" applyBorder="1" applyAlignment="1" applyProtection="1">
      <alignment horizontal="left"/>
    </xf>
    <xf numFmtId="0" fontId="6" fillId="3" borderId="11" xfId="0" applyFont="1" applyFill="1" applyBorder="1" applyAlignment="1" applyProtection="1">
      <alignment horizontal="left"/>
    </xf>
    <xf numFmtId="4" fontId="6" fillId="3" borderId="11" xfId="0" applyNumberFormat="1" applyFont="1" applyFill="1" applyBorder="1" applyAlignment="1" applyProtection="1">
      <alignment horizontal="right"/>
    </xf>
    <xf numFmtId="0" fontId="12" fillId="0" borderId="0" xfId="0" applyFont="1"/>
    <xf numFmtId="4" fontId="0" fillId="0" borderId="0" xfId="0" applyNumberFormat="1"/>
    <xf numFmtId="9" fontId="2" fillId="2" borderId="8" xfId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 applyProtection="1">
      <alignment horizontal="right"/>
    </xf>
    <xf numFmtId="9" fontId="6" fillId="3" borderId="8" xfId="0" applyNumberFormat="1" applyFont="1" applyFill="1" applyBorder="1" applyAlignment="1" applyProtection="1">
      <alignment horizontal="right"/>
    </xf>
    <xf numFmtId="9" fontId="6" fillId="3" borderId="12" xfId="0" applyNumberFormat="1" applyFont="1" applyFill="1" applyBorder="1" applyAlignment="1" applyProtection="1">
      <alignment horizontal="right"/>
    </xf>
    <xf numFmtId="9" fontId="2" fillId="3" borderId="8" xfId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1" fillId="2" borderId="22" xfId="0" applyFont="1" applyFill="1" applyBorder="1"/>
    <xf numFmtId="4" fontId="2" fillId="2" borderId="15" xfId="0" applyNumberFormat="1" applyFont="1" applyFill="1" applyBorder="1" applyAlignment="1">
      <alignment vertical="center"/>
    </xf>
    <xf numFmtId="9" fontId="2" fillId="2" borderId="6" xfId="1" applyFont="1" applyFill="1" applyBorder="1" applyAlignment="1">
      <alignment horizontal="center" vertical="center"/>
    </xf>
    <xf numFmtId="9" fontId="2" fillId="2" borderId="12" xfId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0" fontId="9" fillId="0" borderId="0" xfId="0" applyFont="1" applyBorder="1" applyAlignment="1" applyProtection="1">
      <alignment horizontal="center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 applyProtection="1">
      <alignment horizontal="left" wrapText="1"/>
    </xf>
    <xf numFmtId="0" fontId="10" fillId="2" borderId="0" xfId="0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vertical="center"/>
    </xf>
    <xf numFmtId="0" fontId="4" fillId="3" borderId="24" xfId="0" applyFont="1" applyFill="1" applyBorder="1"/>
    <xf numFmtId="0" fontId="0" fillId="3" borderId="24" xfId="0" applyFill="1" applyBorder="1"/>
    <xf numFmtId="4" fontId="3" fillId="3" borderId="25" xfId="0" applyNumberFormat="1" applyFont="1" applyFill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colors>
    <mruColors>
      <color rgb="FFB1F9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5</xdr:row>
      <xdr:rowOff>180974</xdr:rowOff>
    </xdr:from>
    <xdr:to>
      <xdr:col>3</xdr:col>
      <xdr:colOff>771526</xdr:colOff>
      <xdr:row>6</xdr:row>
      <xdr:rowOff>152400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rcRect r="95767" b="61765"/>
        <a:stretch>
          <a:fillRect/>
        </a:stretch>
      </xdr:blipFill>
      <xdr:spPr bwMode="auto">
        <a:xfrm>
          <a:off x="2543175" y="1733549"/>
          <a:ext cx="161926" cy="161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5</xdr:row>
      <xdr:rowOff>180974</xdr:rowOff>
    </xdr:from>
    <xdr:to>
      <xdr:col>2</xdr:col>
      <xdr:colOff>771526</xdr:colOff>
      <xdr:row>6</xdr:row>
      <xdr:rowOff>152400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/>
        <a:srcRect r="95767" b="61765"/>
        <a:stretch>
          <a:fillRect/>
        </a:stretch>
      </xdr:blipFill>
      <xdr:spPr bwMode="auto">
        <a:xfrm>
          <a:off x="3248025" y="1343024"/>
          <a:ext cx="161926" cy="161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1314450</xdr:colOff>
      <xdr:row>10</xdr:row>
      <xdr:rowOff>85725</xdr:rowOff>
    </xdr:from>
    <xdr:to>
      <xdr:col>12</xdr:col>
      <xdr:colOff>180975</xdr:colOff>
      <xdr:row>30</xdr:row>
      <xdr:rowOff>180975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8408" t="24743" r="30372" b="10926"/>
        <a:stretch/>
      </xdr:blipFill>
      <xdr:spPr>
        <a:xfrm>
          <a:off x="7677150" y="2124075"/>
          <a:ext cx="5362575" cy="470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15" workbookViewId="0">
      <selection activeCell="J25" sqref="J25"/>
    </sheetView>
  </sheetViews>
  <sheetFormatPr baseColWidth="10" defaultColWidth="9.140625" defaultRowHeight="15" x14ac:dyDescent="0.25"/>
  <cols>
    <col min="1" max="1" width="19.42578125" customWidth="1"/>
    <col min="2" max="2" width="20.140625" customWidth="1"/>
    <col min="3" max="3" width="20.5703125" customWidth="1"/>
    <col min="4" max="4" width="16.5703125" customWidth="1"/>
  </cols>
  <sheetData>
    <row r="1" spans="1:4" ht="43.5" customHeight="1" x14ac:dyDescent="0.25">
      <c r="A1" s="70" t="s">
        <v>0</v>
      </c>
      <c r="B1" s="70"/>
      <c r="C1" s="70"/>
      <c r="D1" s="70"/>
    </row>
    <row r="2" spans="1:4" ht="3" customHeight="1" x14ac:dyDescent="0.25">
      <c r="A2" s="28"/>
      <c r="B2" s="28"/>
      <c r="C2" s="28"/>
      <c r="D2" s="28"/>
    </row>
    <row r="3" spans="1:4" x14ac:dyDescent="0.25">
      <c r="A3" s="6" t="s">
        <v>1</v>
      </c>
      <c r="B3" s="6" t="s">
        <v>2</v>
      </c>
      <c r="C3" s="6" t="s">
        <v>14</v>
      </c>
      <c r="D3" s="6" t="s">
        <v>3</v>
      </c>
    </row>
    <row r="4" spans="1:4" x14ac:dyDescent="0.25">
      <c r="A4" s="6" t="s">
        <v>4</v>
      </c>
      <c r="B4" s="6"/>
      <c r="C4" s="6" t="s">
        <v>15</v>
      </c>
      <c r="D4" s="6" t="s">
        <v>6</v>
      </c>
    </row>
    <row r="5" spans="1:4" x14ac:dyDescent="0.25">
      <c r="A5" s="6" t="s">
        <v>5</v>
      </c>
      <c r="B5" s="6"/>
      <c r="C5" s="6"/>
      <c r="D5" s="6"/>
    </row>
    <row r="6" spans="1:4" x14ac:dyDescent="0.25">
      <c r="A6" s="20"/>
      <c r="B6" s="65" t="s">
        <v>18</v>
      </c>
      <c r="D6" s="22" t="s">
        <v>19</v>
      </c>
    </row>
    <row r="7" spans="1:4" x14ac:dyDescent="0.25">
      <c r="A7" s="20"/>
      <c r="B7" s="66">
        <v>25</v>
      </c>
      <c r="C7" s="64" t="s">
        <v>42</v>
      </c>
      <c r="D7" s="22"/>
    </row>
    <row r="8" spans="1:4" x14ac:dyDescent="0.25">
      <c r="A8" s="20"/>
      <c r="B8" s="23" t="s">
        <v>23</v>
      </c>
      <c r="C8" s="24" t="s">
        <v>35</v>
      </c>
      <c r="D8" s="6"/>
    </row>
    <row r="9" spans="1:4" ht="3" customHeight="1" x14ac:dyDescent="0.25">
      <c r="A9" s="20"/>
      <c r="B9" s="23"/>
      <c r="C9" s="24"/>
      <c r="D9" s="6"/>
    </row>
    <row r="10" spans="1:4" x14ac:dyDescent="0.25">
      <c r="A10" s="25" t="s">
        <v>21</v>
      </c>
      <c r="B10" s="26"/>
      <c r="C10" s="27">
        <f>+D24/4800</f>
        <v>250.97799999999998</v>
      </c>
      <c r="D10" s="6"/>
    </row>
    <row r="11" spans="1:4" x14ac:dyDescent="0.25">
      <c r="A11" s="25" t="s">
        <v>20</v>
      </c>
      <c r="B11" s="26"/>
      <c r="C11" s="27">
        <f>+D24/(B7*4800)</f>
        <v>10.039119999999999</v>
      </c>
      <c r="D11" s="6"/>
    </row>
    <row r="12" spans="1:4" ht="0.75" customHeight="1" thickBot="1" x14ac:dyDescent="0.3">
      <c r="A12" s="7"/>
      <c r="B12" s="7"/>
      <c r="C12" s="7"/>
      <c r="D12" s="6"/>
    </row>
    <row r="13" spans="1:4" ht="24" customHeight="1" x14ac:dyDescent="0.25">
      <c r="A13" s="71" t="s">
        <v>7</v>
      </c>
      <c r="B13" s="72"/>
      <c r="C13" s="72"/>
      <c r="D13" s="73" t="s">
        <v>13</v>
      </c>
    </row>
    <row r="14" spans="1:4" ht="27" customHeight="1" thickBot="1" x14ac:dyDescent="0.3">
      <c r="A14" s="29" t="s">
        <v>8</v>
      </c>
      <c r="B14" s="30"/>
      <c r="C14" s="31" t="s">
        <v>12</v>
      </c>
      <c r="D14" s="74"/>
    </row>
    <row r="15" spans="1:4" ht="29.25" customHeight="1" x14ac:dyDescent="0.25">
      <c r="A15" s="59" t="s">
        <v>9</v>
      </c>
      <c r="B15" s="60"/>
      <c r="C15" s="61">
        <v>24000</v>
      </c>
      <c r="D15" s="62">
        <f>+C15/$D$24</f>
        <v>1.9922064882180911E-2</v>
      </c>
    </row>
    <row r="16" spans="1:4" ht="22.5" customHeight="1" x14ac:dyDescent="0.25">
      <c r="A16" s="14" t="s">
        <v>10</v>
      </c>
      <c r="B16" s="15"/>
      <c r="C16" s="16">
        <v>27840</v>
      </c>
      <c r="D16" s="54">
        <f>+C16/$D$24</f>
        <v>2.3109595263329855E-2</v>
      </c>
    </row>
    <row r="17" spans="1:4" ht="21.75" customHeight="1" x14ac:dyDescent="0.25">
      <c r="A17" s="14" t="s">
        <v>11</v>
      </c>
      <c r="B17" s="15"/>
      <c r="C17" s="16">
        <v>80832</v>
      </c>
      <c r="D17" s="54">
        <f>+C17/$D$24</f>
        <v>6.7097514523185298E-2</v>
      </c>
    </row>
    <row r="18" spans="1:4" ht="23.25" customHeight="1" x14ac:dyDescent="0.25">
      <c r="A18" s="14" t="s">
        <v>40</v>
      </c>
      <c r="B18" s="15"/>
      <c r="C18" s="16">
        <v>645600</v>
      </c>
      <c r="D18" s="54">
        <f>+C18/$D$24</f>
        <v>0.53590354533066642</v>
      </c>
    </row>
    <row r="19" spans="1:4" ht="21.75" customHeight="1" x14ac:dyDescent="0.25">
      <c r="A19" s="14" t="s">
        <v>44</v>
      </c>
      <c r="B19" s="15"/>
      <c r="C19" s="16">
        <v>244800</v>
      </c>
      <c r="D19" s="54">
        <f>+C19/$D$24</f>
        <v>0.20320506179824527</v>
      </c>
    </row>
    <row r="20" spans="1:4" ht="24" customHeight="1" x14ac:dyDescent="0.25">
      <c r="A20" s="14" t="s">
        <v>37</v>
      </c>
      <c r="B20" s="15"/>
      <c r="C20" s="16">
        <v>109622.40000000001</v>
      </c>
      <c r="D20" s="54">
        <f>+C20/$D$24</f>
        <v>9.0996023555849528E-2</v>
      </c>
    </row>
    <row r="21" spans="1:4" ht="20.25" customHeight="1" thickBot="1" x14ac:dyDescent="0.3">
      <c r="A21" s="17" t="s">
        <v>43</v>
      </c>
      <c r="B21" s="18"/>
      <c r="C21" s="19">
        <v>72000</v>
      </c>
      <c r="D21" s="63">
        <f>+C21/$D$24</f>
        <v>5.9766194646542731E-2</v>
      </c>
    </row>
    <row r="22" spans="1:4" ht="11.25" customHeight="1" x14ac:dyDescent="0.25">
      <c r="A22" s="1"/>
      <c r="B22" s="2"/>
      <c r="C22" s="3"/>
      <c r="D22" s="4"/>
    </row>
    <row r="23" spans="1:4" ht="10.5" customHeight="1" thickBot="1" x14ac:dyDescent="0.3">
      <c r="A23" s="1"/>
      <c r="B23" s="2"/>
      <c r="C23" s="3"/>
      <c r="D23" s="4"/>
    </row>
    <row r="24" spans="1:4" ht="15.75" thickBot="1" x14ac:dyDescent="0.3">
      <c r="A24" s="75" t="s">
        <v>17</v>
      </c>
      <c r="B24" s="76"/>
      <c r="C24" s="77"/>
      <c r="D24" s="78">
        <f>SUM(C15:C23)</f>
        <v>1204694.3999999999</v>
      </c>
    </row>
    <row r="25" spans="1:4" ht="15.75" thickBot="1" x14ac:dyDescent="0.3">
      <c r="A25" s="8"/>
      <c r="B25" s="9"/>
      <c r="C25" s="10"/>
      <c r="D25" s="11"/>
    </row>
    <row r="26" spans="1:4" x14ac:dyDescent="0.25">
      <c r="A26" s="43" t="s">
        <v>28</v>
      </c>
      <c r="B26" s="44"/>
      <c r="C26" s="45">
        <f>+C15+C16</f>
        <v>51840</v>
      </c>
      <c r="D26" s="55">
        <f>+D15+D16</f>
        <v>4.3031660145510769E-2</v>
      </c>
    </row>
    <row r="27" spans="1:4" x14ac:dyDescent="0.25">
      <c r="A27" s="46" t="s">
        <v>29</v>
      </c>
      <c r="B27" s="47"/>
      <c r="C27" s="48">
        <f>+C19</f>
        <v>244800</v>
      </c>
      <c r="D27" s="56">
        <f>+D19</f>
        <v>0.20320506179824527</v>
      </c>
    </row>
    <row r="28" spans="1:4" x14ac:dyDescent="0.25">
      <c r="A28" s="46" t="s">
        <v>30</v>
      </c>
      <c r="B28" s="47"/>
      <c r="C28" s="48">
        <f>+C17+C21</f>
        <v>152832</v>
      </c>
      <c r="D28" s="56">
        <f>+D17+D18+D21</f>
        <v>0.66276725450039453</v>
      </c>
    </row>
    <row r="29" spans="1:4" ht="15.75" thickBot="1" x14ac:dyDescent="0.3">
      <c r="A29" s="49" t="s">
        <v>31</v>
      </c>
      <c r="B29" s="50"/>
      <c r="C29" s="51">
        <f>C20</f>
        <v>109622.40000000001</v>
      </c>
      <c r="D29" s="57">
        <f>D20</f>
        <v>9.0996023555849528E-2</v>
      </c>
    </row>
    <row r="30" spans="1:4" x14ac:dyDescent="0.25">
      <c r="A30" s="5" t="s">
        <v>22</v>
      </c>
      <c r="B30" s="5"/>
      <c r="C30" s="12"/>
      <c r="D30" s="5"/>
    </row>
    <row r="31" spans="1:4" ht="15" customHeight="1" x14ac:dyDescent="0.25">
      <c r="A31" s="69" t="s">
        <v>46</v>
      </c>
      <c r="B31" s="69"/>
      <c r="C31" s="69"/>
      <c r="D31" s="69"/>
    </row>
    <row r="32" spans="1:4" ht="15" customHeight="1" x14ac:dyDescent="0.25">
      <c r="A32" s="69" t="s">
        <v>25</v>
      </c>
      <c r="B32" s="69"/>
      <c r="C32" s="69"/>
      <c r="D32" s="69"/>
    </row>
    <row r="33" spans="1:4" ht="14.25" customHeight="1" x14ac:dyDescent="0.25">
      <c r="A33" s="6" t="s">
        <v>45</v>
      </c>
      <c r="B33" s="6"/>
      <c r="C33" s="6"/>
      <c r="D33" s="6"/>
    </row>
    <row r="34" spans="1:4" ht="12" customHeight="1" x14ac:dyDescent="0.25">
      <c r="A34" s="68" t="s">
        <v>26</v>
      </c>
      <c r="B34" s="68"/>
      <c r="C34" s="68"/>
      <c r="D34" s="68"/>
    </row>
    <row r="35" spans="1:4" ht="11.25" customHeight="1" x14ac:dyDescent="0.25">
      <c r="A35" s="6" t="s">
        <v>27</v>
      </c>
      <c r="B35" s="7"/>
      <c r="C35" s="7"/>
      <c r="D35" s="7"/>
    </row>
    <row r="36" spans="1:4" x14ac:dyDescent="0.25">
      <c r="A36" s="6" t="s">
        <v>34</v>
      </c>
      <c r="B36" s="7"/>
      <c r="C36" s="7"/>
      <c r="D36" s="7"/>
    </row>
    <row r="37" spans="1:4" x14ac:dyDescent="0.25">
      <c r="A37" s="67" t="s">
        <v>32</v>
      </c>
      <c r="B37" s="67"/>
      <c r="C37" s="67"/>
      <c r="D37" s="67"/>
    </row>
  </sheetData>
  <mergeCells count="7">
    <mergeCell ref="A37:D37"/>
    <mergeCell ref="A34:D34"/>
    <mergeCell ref="A32:D32"/>
    <mergeCell ref="A1:D1"/>
    <mergeCell ref="A13:C13"/>
    <mergeCell ref="D13:D14"/>
    <mergeCell ref="A31:D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10" workbookViewId="0">
      <selection activeCell="E26" sqref="E26"/>
    </sheetView>
  </sheetViews>
  <sheetFormatPr baseColWidth="10" defaultColWidth="9.140625" defaultRowHeight="15" x14ac:dyDescent="0.25"/>
  <cols>
    <col min="1" max="1" width="19.42578125" customWidth="1"/>
    <col min="2" max="2" width="20.140625" customWidth="1"/>
    <col min="3" max="3" width="20.5703125" customWidth="1"/>
    <col min="4" max="4" width="16.5703125" customWidth="1"/>
    <col min="5" max="5" width="18.7109375" customWidth="1"/>
    <col min="6" max="6" width="40" customWidth="1"/>
    <col min="8" max="8" width="11.7109375" bestFit="1" customWidth="1"/>
  </cols>
  <sheetData>
    <row r="1" spans="1:5" ht="43.5" customHeight="1" x14ac:dyDescent="0.25">
      <c r="A1" s="70" t="s">
        <v>0</v>
      </c>
      <c r="B1" s="70"/>
      <c r="C1" s="70"/>
      <c r="D1" s="70"/>
    </row>
    <row r="2" spans="1:5" ht="3" customHeight="1" x14ac:dyDescent="0.25">
      <c r="A2" s="28"/>
      <c r="B2" s="28"/>
      <c r="C2" s="28"/>
      <c r="D2" s="28"/>
    </row>
    <row r="3" spans="1:5" x14ac:dyDescent="0.25">
      <c r="A3" s="6" t="s">
        <v>1</v>
      </c>
      <c r="B3" s="6" t="s">
        <v>2</v>
      </c>
      <c r="C3" s="6" t="s">
        <v>14</v>
      </c>
      <c r="D3" s="6" t="s">
        <v>3</v>
      </c>
    </row>
    <row r="4" spans="1:5" x14ac:dyDescent="0.25">
      <c r="A4" s="6" t="s">
        <v>4</v>
      </c>
      <c r="B4" s="6"/>
      <c r="C4" s="6" t="s">
        <v>15</v>
      </c>
      <c r="D4" s="6" t="s">
        <v>6</v>
      </c>
    </row>
    <row r="5" spans="1:5" x14ac:dyDescent="0.25">
      <c r="A5" s="6" t="s">
        <v>5</v>
      </c>
      <c r="B5" s="6"/>
      <c r="C5" s="6"/>
      <c r="D5" s="6"/>
    </row>
    <row r="6" spans="1:5" x14ac:dyDescent="0.25">
      <c r="A6" s="20"/>
      <c r="B6" s="21" t="s">
        <v>18</v>
      </c>
      <c r="C6" s="22" t="s">
        <v>19</v>
      </c>
      <c r="D6" s="6"/>
    </row>
    <row r="7" spans="1:5" x14ac:dyDescent="0.25">
      <c r="A7" s="20"/>
      <c r="B7" s="22" t="s">
        <v>33</v>
      </c>
      <c r="C7" s="22"/>
      <c r="D7" s="6"/>
    </row>
    <row r="8" spans="1:5" x14ac:dyDescent="0.25">
      <c r="A8" s="20"/>
      <c r="B8" s="23" t="s">
        <v>23</v>
      </c>
      <c r="C8" s="24" t="s">
        <v>35</v>
      </c>
      <c r="D8" s="6"/>
    </row>
    <row r="9" spans="1:5" ht="3" customHeight="1" x14ac:dyDescent="0.25">
      <c r="A9" s="20"/>
      <c r="B9" s="23"/>
      <c r="C9" s="24"/>
      <c r="D9" s="6"/>
    </row>
    <row r="10" spans="1:5" ht="21" x14ac:dyDescent="0.35">
      <c r="A10" s="25" t="s">
        <v>21</v>
      </c>
      <c r="B10" s="26"/>
      <c r="C10" s="27">
        <f>+C26/4800</f>
        <v>840.37083333333328</v>
      </c>
      <c r="D10" s="6"/>
      <c r="E10" s="52" t="s">
        <v>36</v>
      </c>
    </row>
    <row r="11" spans="1:5" x14ac:dyDescent="0.25">
      <c r="A11" s="25" t="s">
        <v>20</v>
      </c>
      <c r="B11" s="26"/>
      <c r="C11" s="27">
        <f>+C26/(28*4800)</f>
        <v>30.013244047619047</v>
      </c>
      <c r="D11" s="6"/>
    </row>
    <row r="12" spans="1:5" ht="0.75" customHeight="1" thickBot="1" x14ac:dyDescent="0.3">
      <c r="A12" s="7"/>
      <c r="B12" s="7"/>
      <c r="C12" s="7"/>
      <c r="D12" s="6"/>
    </row>
    <row r="13" spans="1:5" ht="24" customHeight="1" x14ac:dyDescent="0.25">
      <c r="A13" s="71" t="s">
        <v>7</v>
      </c>
      <c r="B13" s="72"/>
      <c r="C13" s="72"/>
      <c r="D13" s="73" t="s">
        <v>13</v>
      </c>
    </row>
    <row r="14" spans="1:5" ht="27" customHeight="1" thickBot="1" x14ac:dyDescent="0.3">
      <c r="A14" s="29" t="s">
        <v>8</v>
      </c>
      <c r="B14" s="30"/>
      <c r="C14" s="31" t="s">
        <v>12</v>
      </c>
      <c r="D14" s="74"/>
    </row>
    <row r="15" spans="1:5" ht="36.75" customHeight="1" x14ac:dyDescent="0.25">
      <c r="A15" s="59" t="s">
        <v>9</v>
      </c>
      <c r="B15" s="60"/>
      <c r="C15" s="61">
        <v>50000</v>
      </c>
      <c r="D15" s="62">
        <f>+C15/$C$26</f>
        <v>1.2395321509849323E-2</v>
      </c>
      <c r="E15" s="53">
        <f>(C15/10000)*4800</f>
        <v>24000</v>
      </c>
    </row>
    <row r="16" spans="1:5" ht="22.5" customHeight="1" x14ac:dyDescent="0.25">
      <c r="A16" s="14" t="s">
        <v>10</v>
      </c>
      <c r="B16" s="15"/>
      <c r="C16" s="16">
        <v>58000</v>
      </c>
      <c r="D16" s="54">
        <f t="shared" ref="D16:D21" si="0">+C16/$C$26</f>
        <v>1.4378572951425214E-2</v>
      </c>
      <c r="E16" s="53">
        <f t="shared" ref="E16:E26" si="1">(C16/10000)*4800</f>
        <v>27840</v>
      </c>
    </row>
    <row r="17" spans="1:8" ht="21.75" customHeight="1" x14ac:dyDescent="0.25">
      <c r="A17" s="14" t="s">
        <v>11</v>
      </c>
      <c r="B17" s="15"/>
      <c r="C17" s="16">
        <f>89200+79200</f>
        <v>168400</v>
      </c>
      <c r="D17" s="54">
        <f t="shared" si="0"/>
        <v>4.1747442845172518E-2</v>
      </c>
      <c r="E17" s="53">
        <f t="shared" si="1"/>
        <v>80832</v>
      </c>
    </row>
    <row r="18" spans="1:8" ht="23.25" customHeight="1" x14ac:dyDescent="0.25">
      <c r="A18" s="14" t="s">
        <v>40</v>
      </c>
      <c r="B18" s="15"/>
      <c r="C18" s="16">
        <v>1345000</v>
      </c>
      <c r="D18" s="54">
        <f t="shared" si="0"/>
        <v>0.3334341486149468</v>
      </c>
      <c r="E18" s="53">
        <f t="shared" si="1"/>
        <v>645600</v>
      </c>
    </row>
    <row r="19" spans="1:8" ht="21.75" customHeight="1" x14ac:dyDescent="0.25">
      <c r="A19" s="14" t="s">
        <v>39</v>
      </c>
      <c r="B19" s="15"/>
      <c r="C19" s="16">
        <v>510000</v>
      </c>
      <c r="D19" s="54">
        <f t="shared" si="0"/>
        <v>0.12643227940046309</v>
      </c>
      <c r="E19" s="53">
        <f t="shared" si="1"/>
        <v>244800</v>
      </c>
    </row>
    <row r="20" spans="1:8" ht="24" customHeight="1" x14ac:dyDescent="0.25">
      <c r="A20" s="14" t="s">
        <v>37</v>
      </c>
      <c r="B20" s="15"/>
      <c r="C20" s="16">
        <f>79380+14000+135000</f>
        <v>228380</v>
      </c>
      <c r="D20" s="54">
        <f t="shared" si="0"/>
        <v>5.6616870528387764E-2</v>
      </c>
      <c r="E20" s="53">
        <f t="shared" si="1"/>
        <v>109622.40000000001</v>
      </c>
    </row>
    <row r="21" spans="1:8" ht="20.25" customHeight="1" thickBot="1" x14ac:dyDescent="0.3">
      <c r="A21" s="17" t="s">
        <v>38</v>
      </c>
      <c r="B21" s="18"/>
      <c r="C21" s="19">
        <v>150000</v>
      </c>
      <c r="D21" s="63">
        <f t="shared" si="0"/>
        <v>3.718596452954797E-2</v>
      </c>
      <c r="E21" s="53">
        <f t="shared" si="1"/>
        <v>72000</v>
      </c>
      <c r="H21" s="53"/>
    </row>
    <row r="22" spans="1:8" ht="11.25" customHeight="1" x14ac:dyDescent="0.25">
      <c r="A22" s="1"/>
      <c r="B22" s="2"/>
      <c r="C22" s="3"/>
      <c r="D22" s="4"/>
      <c r="E22" s="53"/>
    </row>
    <row r="23" spans="1:8" ht="10.5" customHeight="1" thickBot="1" x14ac:dyDescent="0.3">
      <c r="A23" s="1"/>
      <c r="B23" s="2"/>
      <c r="C23" s="3"/>
      <c r="D23" s="4"/>
      <c r="E23" s="53"/>
    </row>
    <row r="24" spans="1:8" ht="13.5" customHeight="1" x14ac:dyDescent="0.25">
      <c r="A24" s="32" t="s">
        <v>16</v>
      </c>
      <c r="B24" s="33"/>
      <c r="C24" s="34"/>
      <c r="D24" s="35"/>
      <c r="E24" s="53"/>
    </row>
    <row r="25" spans="1:8" ht="14.25" customHeight="1" x14ac:dyDescent="0.25">
      <c r="A25" s="36" t="s">
        <v>41</v>
      </c>
      <c r="B25" s="37"/>
      <c r="C25" s="38">
        <v>1524000</v>
      </c>
      <c r="D25" s="58">
        <f>+C25/$C$26</f>
        <v>0.37780939962020738</v>
      </c>
      <c r="E25" s="53">
        <f t="shared" si="1"/>
        <v>731520</v>
      </c>
    </row>
    <row r="26" spans="1:8" ht="15.75" thickBot="1" x14ac:dyDescent="0.3">
      <c r="A26" s="39" t="s">
        <v>17</v>
      </c>
      <c r="B26" s="40"/>
      <c r="C26" s="41">
        <f>SUM(C15:C25)</f>
        <v>4033780</v>
      </c>
      <c r="D26" s="42"/>
      <c r="E26" s="53">
        <f t="shared" si="1"/>
        <v>1936214.4</v>
      </c>
    </row>
    <row r="27" spans="1:8" ht="15.75" thickBot="1" x14ac:dyDescent="0.3">
      <c r="A27" s="8"/>
      <c r="B27" s="9"/>
      <c r="C27" s="10"/>
      <c r="D27" s="11"/>
    </row>
    <row r="28" spans="1:8" x14ac:dyDescent="0.25">
      <c r="A28" s="43" t="s">
        <v>28</v>
      </c>
      <c r="B28" s="44"/>
      <c r="C28" s="45">
        <f>+C15+C16</f>
        <v>108000</v>
      </c>
      <c r="D28" s="55">
        <f>+D15+D16</f>
        <v>2.6773894461274539E-2</v>
      </c>
    </row>
    <row r="29" spans="1:8" x14ac:dyDescent="0.25">
      <c r="A29" s="46" t="s">
        <v>29</v>
      </c>
      <c r="B29" s="47"/>
      <c r="C29" s="48">
        <f>+C19</f>
        <v>510000</v>
      </c>
      <c r="D29" s="56">
        <f>+D19</f>
        <v>0.12643227940046309</v>
      </c>
    </row>
    <row r="30" spans="1:8" x14ac:dyDescent="0.25">
      <c r="A30" s="46" t="s">
        <v>30</v>
      </c>
      <c r="B30" s="47"/>
      <c r="C30" s="48">
        <f>+C17+C21</f>
        <v>318400</v>
      </c>
      <c r="D30" s="56">
        <f>+D17+D18+D21</f>
        <v>0.41236755598966729</v>
      </c>
    </row>
    <row r="31" spans="1:8" ht="15.75" thickBot="1" x14ac:dyDescent="0.3">
      <c r="A31" s="49" t="s">
        <v>31</v>
      </c>
      <c r="B31" s="50"/>
      <c r="C31" s="51">
        <f>C20+C25</f>
        <v>1752380</v>
      </c>
      <c r="D31" s="57">
        <f>+D25+D20</f>
        <v>0.43442627014859514</v>
      </c>
    </row>
    <row r="32" spans="1:8" x14ac:dyDescent="0.25">
      <c r="A32" s="5" t="s">
        <v>22</v>
      </c>
      <c r="B32" s="5"/>
      <c r="C32" s="12"/>
      <c r="D32" s="5"/>
    </row>
    <row r="33" spans="1:5" ht="15" customHeight="1" x14ac:dyDescent="0.25">
      <c r="A33" s="69" t="s">
        <v>25</v>
      </c>
      <c r="B33" s="69"/>
      <c r="C33" s="69"/>
      <c r="D33" s="69"/>
    </row>
    <row r="34" spans="1:5" ht="14.25" customHeight="1" x14ac:dyDescent="0.25">
      <c r="A34" s="6" t="s">
        <v>24</v>
      </c>
      <c r="B34" s="6"/>
      <c r="C34" s="6"/>
      <c r="D34" s="6"/>
    </row>
    <row r="35" spans="1:5" ht="12" customHeight="1" x14ac:dyDescent="0.25">
      <c r="A35" s="68" t="s">
        <v>26</v>
      </c>
      <c r="B35" s="68"/>
      <c r="C35" s="68"/>
      <c r="D35" s="68"/>
    </row>
    <row r="36" spans="1:5" ht="11.25" customHeight="1" x14ac:dyDescent="0.25">
      <c r="A36" s="6" t="s">
        <v>27</v>
      </c>
      <c r="B36" s="7"/>
      <c r="C36" s="7"/>
      <c r="D36" s="7"/>
    </row>
    <row r="37" spans="1:5" x14ac:dyDescent="0.25">
      <c r="A37" s="6" t="s">
        <v>34</v>
      </c>
      <c r="B37" s="7"/>
      <c r="C37" s="7"/>
      <c r="D37" s="7"/>
    </row>
    <row r="38" spans="1:5" x14ac:dyDescent="0.25">
      <c r="A38" s="67" t="s">
        <v>32</v>
      </c>
      <c r="B38" s="67"/>
      <c r="C38" s="67"/>
      <c r="D38" s="67"/>
      <c r="E38" s="13"/>
    </row>
  </sheetData>
  <mergeCells count="6">
    <mergeCell ref="A38:D38"/>
    <mergeCell ref="A1:D1"/>
    <mergeCell ref="A13:C13"/>
    <mergeCell ref="D13:D14"/>
    <mergeCell ref="A33:D33"/>
    <mergeCell ref="A35:D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de trabajo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2019-08-22T21:50:52Z</dcterms:modified>
</cp:coreProperties>
</file>