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sovic\Desktop\Costos Agropecuarios, 2019\Costos, 2019.KA\Costos de Produccion, 2019\Pecuarios\"/>
    </mc:Choice>
  </mc:AlternateContent>
  <bookViews>
    <workbookView xWindow="0" yWindow="0" windowWidth="19200" windowHeight="10905" activeTab="2"/>
  </bookViews>
  <sheets>
    <sheet name="Costo, 2017" sheetId="2" r:id="rId1"/>
    <sheet name="Costo a junio, 2018" sheetId="3" r:id="rId2"/>
    <sheet name="Costo a junio, 2019 " sheetId="4" r:id="rId3"/>
  </sheets>
  <definedNames>
    <definedName name="_xlnm.Print_Area" localSheetId="0">'Costo, 2017'!$B$1:$I$40</definedName>
    <definedName name="_xlnm.Print_Titles" localSheetId="0">'Costo, 2017'!$1:$4</definedName>
  </definedNames>
  <calcPr calcId="152511"/>
</workbook>
</file>

<file path=xl/calcChain.xml><?xml version="1.0" encoding="utf-8"?>
<calcChain xmlns="http://schemas.openxmlformats.org/spreadsheetml/2006/main">
  <c r="H36" i="4" l="1"/>
  <c r="F26" i="4" l="1"/>
  <c r="B26" i="4"/>
  <c r="H35" i="4" l="1"/>
  <c r="H34" i="4"/>
  <c r="H32" i="4"/>
  <c r="H31" i="4"/>
  <c r="H30" i="4"/>
  <c r="H29" i="4"/>
  <c r="H28" i="4"/>
  <c r="H27" i="4"/>
  <c r="D26" i="4"/>
  <c r="H25" i="4"/>
  <c r="H24" i="4"/>
  <c r="H23" i="4"/>
  <c r="H22" i="4"/>
  <c r="H21" i="4"/>
  <c r="F20" i="4"/>
  <c r="D20" i="4"/>
  <c r="B20" i="4"/>
  <c r="H19" i="4"/>
  <c r="H18" i="4"/>
  <c r="H17" i="4"/>
  <c r="H16" i="4"/>
  <c r="H15" i="4"/>
  <c r="H14" i="4"/>
  <c r="H13" i="4"/>
  <c r="H12" i="4"/>
  <c r="H11" i="4"/>
  <c r="H10" i="4"/>
  <c r="H9" i="4"/>
  <c r="F8" i="4"/>
  <c r="D8" i="4"/>
  <c r="B8" i="4"/>
  <c r="H8" i="4" l="1"/>
  <c r="H26" i="4"/>
  <c r="I34" i="4" s="1"/>
  <c r="D33" i="4"/>
  <c r="D36" i="4" s="1"/>
  <c r="E28" i="4" s="1"/>
  <c r="H20" i="4"/>
  <c r="B33" i="4"/>
  <c r="F33" i="4"/>
  <c r="F36" i="4" s="1"/>
  <c r="G18" i="4" s="1"/>
  <c r="E27" i="4"/>
  <c r="I34" i="3"/>
  <c r="B36" i="4" l="1"/>
  <c r="H33" i="4"/>
  <c r="G19" i="4"/>
  <c r="G34" i="4"/>
  <c r="G10" i="4"/>
  <c r="G30" i="4"/>
  <c r="G22" i="4"/>
  <c r="G28" i="4"/>
  <c r="G31" i="4"/>
  <c r="G23" i="4"/>
  <c r="G24" i="4"/>
  <c r="G21" i="4"/>
  <c r="G25" i="4"/>
  <c r="G35" i="4"/>
  <c r="G9" i="4"/>
  <c r="G27" i="4"/>
  <c r="G29" i="4"/>
  <c r="G32" i="4"/>
  <c r="G11" i="4"/>
  <c r="G13" i="4"/>
  <c r="G14" i="4"/>
  <c r="G15" i="4"/>
  <c r="G12" i="4"/>
  <c r="G16" i="4"/>
  <c r="G17" i="4"/>
  <c r="E10" i="4"/>
  <c r="E35" i="4"/>
  <c r="E29" i="4"/>
  <c r="E13" i="4"/>
  <c r="E34" i="4"/>
  <c r="E31" i="4"/>
  <c r="E21" i="4"/>
  <c r="E14" i="4"/>
  <c r="E32" i="4"/>
  <c r="E25" i="4"/>
  <c r="E15" i="4"/>
  <c r="E11" i="4"/>
  <c r="E19" i="4"/>
  <c r="E30" i="4"/>
  <c r="E17" i="4"/>
  <c r="E22" i="4"/>
  <c r="E18" i="4"/>
  <c r="E23" i="4"/>
  <c r="E12" i="4"/>
  <c r="E16" i="4"/>
  <c r="E9" i="4"/>
  <c r="E24" i="4"/>
  <c r="C34" i="4"/>
  <c r="C32" i="4"/>
  <c r="C31" i="4"/>
  <c r="C30" i="4"/>
  <c r="C29" i="4"/>
  <c r="C28" i="4"/>
  <c r="C27" i="4"/>
  <c r="C9" i="4"/>
  <c r="C19" i="4"/>
  <c r="C17" i="4"/>
  <c r="C15" i="4"/>
  <c r="C13" i="4"/>
  <c r="C11" i="4"/>
  <c r="C35" i="4"/>
  <c r="C25" i="4"/>
  <c r="C23" i="4"/>
  <c r="C21" i="4"/>
  <c r="C10" i="4"/>
  <c r="C18" i="4"/>
  <c r="C16" i="4"/>
  <c r="C14" i="4"/>
  <c r="C12" i="4"/>
  <c r="C24" i="4"/>
  <c r="C22" i="4"/>
  <c r="H36" i="3"/>
  <c r="G20" i="4" l="1"/>
  <c r="G26" i="4"/>
  <c r="G8" i="4"/>
  <c r="E26" i="4"/>
  <c r="E20" i="4"/>
  <c r="E8" i="4"/>
  <c r="C26" i="4"/>
  <c r="C8" i="4"/>
  <c r="C20" i="4"/>
  <c r="J37" i="3"/>
  <c r="B8" i="3"/>
  <c r="B20" i="3"/>
  <c r="B26" i="3"/>
  <c r="B33" i="3"/>
  <c r="B36" i="3"/>
  <c r="D8" i="3"/>
  <c r="D20" i="3"/>
  <c r="D26" i="3"/>
  <c r="D33" i="3"/>
  <c r="D36" i="3"/>
  <c r="F8" i="3"/>
  <c r="F20" i="3"/>
  <c r="F26" i="3"/>
  <c r="F33" i="3"/>
  <c r="F36" i="3"/>
  <c r="H35" i="3"/>
  <c r="G35" i="3"/>
  <c r="E35" i="3"/>
  <c r="C35" i="3"/>
  <c r="H34" i="3"/>
  <c r="G34" i="3"/>
  <c r="E34" i="3"/>
  <c r="C34" i="3"/>
  <c r="H33" i="3"/>
  <c r="H32" i="3"/>
  <c r="G32" i="3"/>
  <c r="E32" i="3"/>
  <c r="C32" i="3"/>
  <c r="H31" i="3"/>
  <c r="G31" i="3"/>
  <c r="E31" i="3"/>
  <c r="C31" i="3"/>
  <c r="H30" i="3"/>
  <c r="G30" i="3"/>
  <c r="E30" i="3"/>
  <c r="C30" i="3"/>
  <c r="H29" i="3"/>
  <c r="G29" i="3"/>
  <c r="E29" i="3"/>
  <c r="C29" i="3"/>
  <c r="H28" i="3"/>
  <c r="G28" i="3"/>
  <c r="E28" i="3"/>
  <c r="C28" i="3"/>
  <c r="H27" i="3"/>
  <c r="G27" i="3"/>
  <c r="E27" i="3"/>
  <c r="C27" i="3"/>
  <c r="H26" i="3"/>
  <c r="G26" i="3"/>
  <c r="E26" i="3"/>
  <c r="C26" i="3"/>
  <c r="H25" i="3"/>
  <c r="G25" i="3"/>
  <c r="E25" i="3"/>
  <c r="C25" i="3"/>
  <c r="H24" i="3"/>
  <c r="G24" i="3"/>
  <c r="E24" i="3"/>
  <c r="C24" i="3"/>
  <c r="H23" i="3"/>
  <c r="G23" i="3"/>
  <c r="E23" i="3"/>
  <c r="C23" i="3"/>
  <c r="H22" i="3"/>
  <c r="G22" i="3"/>
  <c r="E22" i="3"/>
  <c r="C22" i="3"/>
  <c r="H21" i="3"/>
  <c r="G21" i="3"/>
  <c r="E21" i="3"/>
  <c r="C21" i="3"/>
  <c r="H20" i="3"/>
  <c r="G20" i="3"/>
  <c r="E20" i="3"/>
  <c r="C20" i="3"/>
  <c r="H19" i="3"/>
  <c r="G19" i="3"/>
  <c r="E19" i="3"/>
  <c r="C19" i="3"/>
  <c r="H18" i="3"/>
  <c r="G18" i="3"/>
  <c r="E18" i="3"/>
  <c r="C18" i="3"/>
  <c r="H17" i="3"/>
  <c r="G17" i="3"/>
  <c r="E17" i="3"/>
  <c r="C17" i="3"/>
  <c r="H16" i="3"/>
  <c r="G16" i="3"/>
  <c r="E16" i="3"/>
  <c r="C16" i="3"/>
  <c r="H15" i="3"/>
  <c r="G15" i="3"/>
  <c r="E15" i="3"/>
  <c r="C15" i="3"/>
  <c r="H14" i="3"/>
  <c r="G14" i="3"/>
  <c r="E14" i="3"/>
  <c r="C14" i="3"/>
  <c r="H13" i="3"/>
  <c r="G13" i="3"/>
  <c r="E13" i="3"/>
  <c r="C13" i="3"/>
  <c r="H12" i="3"/>
  <c r="G12" i="3"/>
  <c r="E12" i="3"/>
  <c r="C12" i="3"/>
  <c r="H11" i="3"/>
  <c r="G11" i="3"/>
  <c r="E11" i="3"/>
  <c r="C11" i="3"/>
  <c r="C9" i="3"/>
  <c r="C10" i="3"/>
  <c r="C8" i="3"/>
  <c r="J10" i="3"/>
  <c r="H10" i="3"/>
  <c r="G10" i="3"/>
  <c r="E10" i="3"/>
  <c r="J9" i="3"/>
  <c r="H9" i="3"/>
  <c r="G9" i="3"/>
  <c r="E9" i="3"/>
  <c r="J8" i="3"/>
  <c r="H8" i="3"/>
  <c r="G8" i="3"/>
  <c r="E8" i="3"/>
  <c r="I36" i="2"/>
  <c r="I33" i="2"/>
  <c r="I26" i="2"/>
  <c r="I8" i="2"/>
  <c r="I28" i="2"/>
  <c r="I20" i="2"/>
  <c r="K8" i="2"/>
  <c r="K37" i="2"/>
  <c r="E36" i="2"/>
  <c r="K9" i="2"/>
  <c r="H35" i="2"/>
  <c r="H34" i="2"/>
  <c r="G36" i="2"/>
  <c r="F35" i="2"/>
  <c r="F34" i="2"/>
  <c r="F17" i="2"/>
  <c r="F12" i="2"/>
  <c r="F10" i="2"/>
  <c r="F9" i="2"/>
  <c r="D9" i="2"/>
  <c r="D8" i="2"/>
  <c r="F8" i="2"/>
  <c r="F26" i="2"/>
  <c r="F20" i="2"/>
  <c r="E33" i="2"/>
  <c r="E26" i="2"/>
  <c r="E20" i="2"/>
  <c r="E8" i="2"/>
  <c r="D34" i="2"/>
  <c r="D35" i="2"/>
  <c r="D31" i="2"/>
  <c r="D20" i="2"/>
  <c r="D32" i="2"/>
  <c r="C26" i="2"/>
  <c r="C20" i="2"/>
  <c r="C8" i="2"/>
  <c r="I11" i="2"/>
  <c r="I9" i="2"/>
  <c r="I35" i="2"/>
  <c r="I34" i="2"/>
  <c r="I21" i="2"/>
  <c r="G26" i="2"/>
  <c r="G20" i="2"/>
  <c r="G8" i="2"/>
  <c r="L28" i="2"/>
  <c r="C36" i="2"/>
  <c r="G33" i="2"/>
  <c r="H16" i="2"/>
  <c r="C33" i="2"/>
  <c r="I25" i="2"/>
  <c r="I29" i="2"/>
  <c r="I30" i="2"/>
  <c r="I31" i="2"/>
  <c r="I32" i="2"/>
  <c r="I22" i="2"/>
  <c r="I23" i="2"/>
  <c r="I24" i="2"/>
  <c r="I10" i="2"/>
  <c r="I12" i="2"/>
  <c r="I13" i="2"/>
  <c r="I14" i="2"/>
  <c r="I15" i="2"/>
  <c r="I16" i="2"/>
  <c r="I17" i="2"/>
  <c r="I18" i="2"/>
  <c r="I19" i="2"/>
  <c r="I27" i="2"/>
  <c r="H22" i="2"/>
  <c r="M35" i="2"/>
  <c r="H10" i="2"/>
  <c r="H15" i="2"/>
  <c r="H13" i="2"/>
  <c r="H11" i="2"/>
  <c r="H21" i="2"/>
  <c r="H14" i="2"/>
  <c r="H12" i="2"/>
  <c r="H23" i="2"/>
  <c r="H24" i="2"/>
  <c r="H25" i="2"/>
  <c r="H19" i="2"/>
  <c r="H18" i="2"/>
  <c r="H17" i="2"/>
  <c r="H9" i="2"/>
  <c r="D18" i="2"/>
  <c r="H8" i="2"/>
  <c r="H20" i="2"/>
  <c r="F27" i="2"/>
  <c r="D27" i="2"/>
  <c r="F19" i="2"/>
  <c r="F29" i="2"/>
  <c r="F30" i="2"/>
  <c r="F31" i="2"/>
  <c r="F23" i="2"/>
  <c r="F15" i="2"/>
  <c r="F22" i="2"/>
  <c r="F25" i="2"/>
  <c r="F32" i="2"/>
  <c r="F13" i="2"/>
  <c r="F28" i="2"/>
  <c r="F21" i="2"/>
  <c r="F18" i="2"/>
  <c r="D17" i="2"/>
  <c r="D13" i="2"/>
  <c r="D29" i="2"/>
  <c r="D30" i="2"/>
  <c r="D16" i="2"/>
  <c r="D10" i="2"/>
  <c r="D14" i="2"/>
  <c r="D12" i="2"/>
  <c r="D19" i="2"/>
  <c r="D11" i="2"/>
  <c r="D23" i="2"/>
  <c r="D28" i="2"/>
  <c r="D24" i="2"/>
  <c r="D22" i="2"/>
  <c r="D21" i="2"/>
  <c r="D15" i="2"/>
  <c r="D25" i="2"/>
  <c r="F11" i="2"/>
  <c r="F24" i="2"/>
  <c r="F14" i="2"/>
  <c r="F16" i="2"/>
  <c r="D26" i="2"/>
  <c r="H27" i="2"/>
  <c r="H29" i="2"/>
  <c r="H31" i="2"/>
  <c r="H30" i="2"/>
  <c r="H32" i="2"/>
  <c r="H28" i="2"/>
  <c r="H26" i="2"/>
</calcChain>
</file>

<file path=xl/sharedStrings.xml><?xml version="1.0" encoding="utf-8"?>
<sst xmlns="http://schemas.openxmlformats.org/spreadsheetml/2006/main" count="138" uniqueCount="49">
  <si>
    <t>Alimentación</t>
  </si>
  <si>
    <t>Materiales y servicios</t>
  </si>
  <si>
    <t>Vacunas</t>
  </si>
  <si>
    <t>Inseminación artificial</t>
  </si>
  <si>
    <t>Compra de Repuestos</t>
  </si>
  <si>
    <t>Gastos de energía</t>
  </si>
  <si>
    <t>Gasolina</t>
  </si>
  <si>
    <t>Gasoil</t>
  </si>
  <si>
    <t>Lubricantes</t>
  </si>
  <si>
    <t>Teléfono y celular</t>
  </si>
  <si>
    <t>Equipo de ordeño y detergentes</t>
  </si>
  <si>
    <t>Fertilizantes</t>
  </si>
  <si>
    <t>Herbicidas</t>
  </si>
  <si>
    <t>Gastos varios</t>
  </si>
  <si>
    <t>Gasto de Administración</t>
  </si>
  <si>
    <t>Honorarios veterinarios</t>
  </si>
  <si>
    <t>Gastos de depreciación</t>
  </si>
  <si>
    <t>Impuesto CONALECHE</t>
  </si>
  <si>
    <t>Gastos financieros</t>
  </si>
  <si>
    <t>Participación (%) por Actividad</t>
  </si>
  <si>
    <t xml:space="preserve"> Actividad - Servicios o Insumos</t>
  </si>
  <si>
    <t xml:space="preserve">SISTEMAS DE PRODUCCION: </t>
  </si>
  <si>
    <t>Participacion (%) por Actividad</t>
  </si>
  <si>
    <t>SUBTOTAL</t>
  </si>
  <si>
    <t>Costo</t>
  </si>
  <si>
    <t>PASTOREO</t>
  </si>
  <si>
    <t>Fuente:  Ministerio de Agricultura. Elaborados por la Dirección General de Ganaderia (DIGEGA) en el Departamento de Extensión Pecuaria de MEGALECHE.</t>
  </si>
  <si>
    <t>1- INSUMOS</t>
  </si>
  <si>
    <t>2-  MANO DE OBRA</t>
  </si>
  <si>
    <t>3- GASTOS DIVERSOS</t>
  </si>
  <si>
    <t>Costo Promedio de Sistemas de Producción  por Componentes</t>
  </si>
  <si>
    <t>Medicina veterinaria</t>
  </si>
  <si>
    <t>Salarios personal temporero</t>
  </si>
  <si>
    <t>Salarios personal</t>
  </si>
  <si>
    <t>Salario encargado</t>
  </si>
  <si>
    <t>*TOTAL GENERAL</t>
  </si>
  <si>
    <t>Gastos Repacación de maquinas</t>
  </si>
  <si>
    <t>Página 174</t>
  </si>
  <si>
    <t>COSTOS VARIABLES DE PRODUCCION POR LITRO DE LECHE Y SISTEMAS DE PRODUCCION EN REPUBLICA DOMINICANA, 2017 (En RD$)</t>
  </si>
  <si>
    <t>Costos correspondientes hasta el mes de noviembre del  2017.</t>
  </si>
  <si>
    <t xml:space="preserve"> Adaptados al formato de presentación de los Costos de Producción que elabora el Departamento  de Economía Agropecuaria y Estadistica en la  División de Estudios Económicos.                                                                                                                                                                                                                        </t>
  </si>
  <si>
    <t>SEMI-ESTABULADO</t>
  </si>
  <si>
    <t>ESTABULADO</t>
  </si>
  <si>
    <t>*Costos correspondientes hasta el mes de junio del  2018.</t>
  </si>
  <si>
    <t>COSTOS VARIABLES DE PRODUCCION POR LITRO DE LECHE Y SISTEMAS DE PRODUCCION EN REPUBLICA DOMINICANA, 2019* (En RD$)</t>
  </si>
  <si>
    <t>COSTOS VARIABLES DE PRODUCCION POR LITRO DE LECHE Y SISTEMAS DE PRODUCCION EN REPUBLICA DOMINICANA, 2018 (En RD$)</t>
  </si>
  <si>
    <t>*Costos correspondientes hasta el mes de junio del  2019.</t>
  </si>
  <si>
    <t>Costo Promedio de un Litro de Leche Según Sistemas de Producción  por Componentes</t>
  </si>
  <si>
    <t>Gastos Reparación de maquinas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</si>
</sst>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0_)"/>
    <numFmt numFmtId="166" formatCode="0.000"/>
    <numFmt numFmtId="167" formatCode="0.00000000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rgb="FF0000FF"/>
      <name val="Arial"/>
      <family val="2"/>
    </font>
    <font>
      <b/>
      <sz val="18"/>
      <color theme="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11"/>
      <color rgb="FFFF0000"/>
      <name val="Calibri"/>
      <family val="2"/>
      <scheme val="minor"/>
    </font>
    <font>
      <sz val="9"/>
      <name val="Baskerville Old Face"/>
      <family val="1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b/>
      <sz val="18"/>
      <color rgb="FFFF0000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9"/>
      <color theme="0"/>
      <name val="Baskerville Old Face"/>
      <family val="1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F9B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99">
    <xf numFmtId="0" fontId="0" fillId="0" borderId="0" xfId="0"/>
    <xf numFmtId="0" fontId="7" fillId="3" borderId="0" xfId="0" applyFont="1" applyFill="1" applyAlignment="1" applyProtection="1">
      <alignment horizontal="center" vertical="center"/>
    </xf>
    <xf numFmtId="49" fontId="3" fillId="2" borderId="7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3" borderId="0" xfId="0" applyFill="1"/>
    <xf numFmtId="0" fontId="5" fillId="0" borderId="0" xfId="0" applyFont="1"/>
    <xf numFmtId="165" fontId="5" fillId="0" borderId="0" xfId="0" applyNumberFormat="1" applyFont="1" applyBorder="1"/>
    <xf numFmtId="0" fontId="10" fillId="0" borderId="0" xfId="0" applyFont="1"/>
    <xf numFmtId="0" fontId="11" fillId="0" borderId="0" xfId="0" applyFont="1" applyBorder="1" applyAlignment="1" applyProtection="1"/>
    <xf numFmtId="0" fontId="6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>
      <alignment shrinkToFit="1"/>
    </xf>
    <xf numFmtId="2" fontId="9" fillId="3" borderId="3" xfId="0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shrinkToFit="1"/>
    </xf>
    <xf numFmtId="2" fontId="6" fillId="3" borderId="0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shrinkToFit="1"/>
    </xf>
    <xf numFmtId="2" fontId="6" fillId="3" borderId="17" xfId="0" applyNumberFormat="1" applyFont="1" applyFill="1" applyBorder="1" applyAlignment="1">
      <alignment horizontal="center"/>
    </xf>
    <xf numFmtId="0" fontId="15" fillId="3" borderId="0" xfId="0" applyFont="1" applyFill="1" applyAlignment="1" applyProtection="1">
      <alignment horizontal="center" vertical="center"/>
    </xf>
    <xf numFmtId="166" fontId="0" fillId="0" borderId="0" xfId="0" applyNumberFormat="1"/>
    <xf numFmtId="2" fontId="9" fillId="3" borderId="10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/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shrinkToFit="1"/>
    </xf>
    <xf numFmtId="2" fontId="6" fillId="4" borderId="15" xfId="0" applyNumberFormat="1" applyFont="1" applyFill="1" applyBorder="1" applyAlignment="1">
      <alignment horizontal="center"/>
    </xf>
    <xf numFmtId="2" fontId="6" fillId="4" borderId="22" xfId="0" applyNumberFormat="1" applyFont="1" applyFill="1" applyBorder="1" applyAlignment="1">
      <alignment horizontal="center"/>
    </xf>
    <xf numFmtId="2" fontId="6" fillId="4" borderId="23" xfId="0" applyNumberFormat="1" applyFont="1" applyFill="1" applyBorder="1" applyAlignment="1">
      <alignment horizontal="center"/>
    </xf>
    <xf numFmtId="0" fontId="6" fillId="3" borderId="0" xfId="0" applyFont="1" applyFill="1" applyAlignment="1"/>
    <xf numFmtId="164" fontId="5" fillId="0" borderId="0" xfId="2" applyFont="1"/>
    <xf numFmtId="164" fontId="0" fillId="0" borderId="0" xfId="2" applyFont="1"/>
    <xf numFmtId="164" fontId="0" fillId="0" borderId="0" xfId="0" applyNumberFormat="1"/>
    <xf numFmtId="166" fontId="0" fillId="3" borderId="0" xfId="0" applyNumberFormat="1" applyFill="1"/>
    <xf numFmtId="0" fontId="17" fillId="0" borderId="0" xfId="0" applyFont="1"/>
    <xf numFmtId="0" fontId="16" fillId="0" borderId="0" xfId="0" applyFont="1"/>
    <xf numFmtId="2" fontId="18" fillId="0" borderId="0" xfId="0" applyNumberFormat="1" applyFont="1"/>
    <xf numFmtId="0" fontId="19" fillId="0" borderId="0" xfId="0" applyFont="1"/>
    <xf numFmtId="166" fontId="19" fillId="0" borderId="0" xfId="0" applyNumberFormat="1" applyFont="1"/>
    <xf numFmtId="164" fontId="19" fillId="0" borderId="0" xfId="2" applyFont="1"/>
    <xf numFmtId="166" fontId="17" fillId="0" borderId="0" xfId="0" applyNumberFormat="1" applyFont="1"/>
    <xf numFmtId="164" fontId="17" fillId="0" borderId="0" xfId="2" applyFont="1"/>
    <xf numFmtId="166" fontId="16" fillId="0" borderId="0" xfId="0" applyNumberFormat="1" applyFont="1"/>
    <xf numFmtId="2" fontId="19" fillId="0" borderId="0" xfId="0" applyNumberFormat="1" applyFont="1"/>
    <xf numFmtId="167" fontId="17" fillId="0" borderId="0" xfId="0" applyNumberFormat="1" applyFont="1"/>
    <xf numFmtId="165" fontId="18" fillId="0" borderId="0" xfId="0" applyNumberFormat="1" applyFont="1" applyBorder="1"/>
    <xf numFmtId="166" fontId="17" fillId="3" borderId="0" xfId="0" applyNumberFormat="1" applyFont="1" applyFill="1"/>
    <xf numFmtId="0" fontId="11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2" fontId="17" fillId="0" borderId="0" xfId="0" applyNumberFormat="1" applyFont="1"/>
    <xf numFmtId="166" fontId="22" fillId="0" borderId="0" xfId="0" applyNumberFormat="1" applyFont="1"/>
    <xf numFmtId="166" fontId="21" fillId="0" borderId="0" xfId="0" applyNumberFormat="1" applyFont="1"/>
    <xf numFmtId="0" fontId="9" fillId="3" borderId="0" xfId="0" applyFont="1" applyFill="1" applyAlignment="1"/>
    <xf numFmtId="0" fontId="11" fillId="0" borderId="0" xfId="0" applyFont="1" applyBorder="1" applyAlignment="1" applyProtection="1">
      <alignment horizontal="center"/>
    </xf>
    <xf numFmtId="0" fontId="0" fillId="0" borderId="0" xfId="0" applyFont="1"/>
    <xf numFmtId="0" fontId="7" fillId="5" borderId="0" xfId="0" applyFont="1" applyFill="1" applyAlignment="1" applyProtection="1">
      <alignment horizontal="center" vertical="center"/>
    </xf>
    <xf numFmtId="0" fontId="0" fillId="5" borderId="0" xfId="0" applyFill="1"/>
    <xf numFmtId="0" fontId="14" fillId="5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shrinkToFit="1"/>
    </xf>
    <xf numFmtId="2" fontId="6" fillId="5" borderId="15" xfId="0" applyNumberFormat="1" applyFont="1" applyFill="1" applyBorder="1" applyAlignment="1">
      <alignment horizontal="center"/>
    </xf>
    <xf numFmtId="2" fontId="0" fillId="3" borderId="0" xfId="0" applyNumberFormat="1" applyFill="1"/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2" fontId="6" fillId="5" borderId="18" xfId="0" applyNumberFormat="1" applyFont="1" applyFill="1" applyBorder="1" applyAlignment="1">
      <alignment horizontal="center"/>
    </xf>
    <xf numFmtId="2" fontId="6" fillId="5" borderId="14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opLeftCell="B1" workbookViewId="0">
      <selection activeCell="J14" sqref="J14"/>
    </sheetView>
  </sheetViews>
  <sheetFormatPr baseColWidth="10" defaultColWidth="11" defaultRowHeight="15" x14ac:dyDescent="0.25"/>
  <cols>
    <col min="2" max="2" width="23.7109375" customWidth="1"/>
    <col min="3" max="3" width="11" customWidth="1"/>
    <col min="4" max="4" width="14.7109375" customWidth="1"/>
    <col min="5" max="5" width="11.7109375" customWidth="1"/>
    <col min="6" max="6" width="14" customWidth="1"/>
    <col min="7" max="7" width="9.42578125" customWidth="1"/>
    <col min="8" max="8" width="11.7109375" customWidth="1"/>
    <col min="9" max="9" width="15.5703125" customWidth="1"/>
    <col min="10" max="10" width="11.28515625" customWidth="1"/>
    <col min="11" max="11" width="11.42578125" style="44" customWidth="1"/>
    <col min="13" max="13" width="32.85546875" customWidth="1"/>
  </cols>
  <sheetData>
    <row r="1" spans="1:15" ht="37.5" customHeight="1" x14ac:dyDescent="0.25">
      <c r="B1" s="78" t="s">
        <v>38</v>
      </c>
      <c r="C1" s="78"/>
      <c r="D1" s="78"/>
      <c r="E1" s="78"/>
      <c r="F1" s="78"/>
      <c r="G1" s="78"/>
      <c r="H1" s="78"/>
      <c r="I1" s="78"/>
    </row>
    <row r="2" spans="1:15" ht="2.25" customHeight="1" x14ac:dyDescent="0.25">
      <c r="B2" s="27"/>
      <c r="C2" s="27"/>
      <c r="D2" s="27"/>
      <c r="E2" s="27"/>
      <c r="F2" s="27"/>
      <c r="G2" s="27"/>
      <c r="H2" s="27"/>
      <c r="I2" s="28"/>
    </row>
    <row r="3" spans="1:15" ht="9" customHeight="1" x14ac:dyDescent="0.25">
      <c r="B3" s="1"/>
      <c r="C3" s="1"/>
      <c r="D3" s="1"/>
      <c r="E3" s="1"/>
      <c r="F3" s="1"/>
      <c r="G3" s="1"/>
      <c r="H3" s="1"/>
      <c r="I3" s="6"/>
    </row>
    <row r="4" spans="1:15" ht="18.75" customHeight="1" thickBot="1" x14ac:dyDescent="0.3">
      <c r="B4" s="11" t="s">
        <v>21</v>
      </c>
      <c r="C4" s="12"/>
      <c r="D4" s="12"/>
      <c r="E4" s="22"/>
      <c r="F4" s="22"/>
      <c r="G4" s="12"/>
      <c r="H4" s="12"/>
      <c r="I4" s="6"/>
      <c r="L4" s="44"/>
      <c r="M4" s="44"/>
    </row>
    <row r="5" spans="1:15" ht="24.75" customHeight="1" x14ac:dyDescent="0.25">
      <c r="B5" s="80" t="s">
        <v>42</v>
      </c>
      <c r="C5" s="81"/>
      <c r="D5" s="82"/>
      <c r="E5" s="80" t="s">
        <v>41</v>
      </c>
      <c r="F5" s="82"/>
      <c r="G5" s="80" t="s">
        <v>25</v>
      </c>
      <c r="H5" s="82"/>
      <c r="I5" s="75" t="s">
        <v>30</v>
      </c>
      <c r="K5" s="45"/>
      <c r="L5" s="45"/>
      <c r="M5" s="45"/>
      <c r="N5" s="9"/>
      <c r="O5" s="9"/>
    </row>
    <row r="6" spans="1:15" ht="1.5" customHeight="1" thickBot="1" x14ac:dyDescent="0.3">
      <c r="B6" s="2"/>
      <c r="C6" s="3"/>
      <c r="D6" s="4"/>
      <c r="E6" s="3"/>
      <c r="F6" s="4"/>
      <c r="G6" s="3"/>
      <c r="H6" s="5"/>
      <c r="I6" s="76"/>
      <c r="L6" s="44"/>
      <c r="M6" s="44"/>
    </row>
    <row r="7" spans="1:15" ht="50.25" customHeight="1" thickBot="1" x14ac:dyDescent="0.3">
      <c r="B7" s="29" t="s">
        <v>20</v>
      </c>
      <c r="C7" s="30" t="s">
        <v>24</v>
      </c>
      <c r="D7" s="31" t="s">
        <v>19</v>
      </c>
      <c r="E7" s="30" t="s">
        <v>24</v>
      </c>
      <c r="F7" s="30" t="s">
        <v>22</v>
      </c>
      <c r="G7" s="30" t="s">
        <v>24</v>
      </c>
      <c r="H7" s="32" t="s">
        <v>19</v>
      </c>
      <c r="I7" s="77"/>
      <c r="L7" s="44"/>
      <c r="M7" s="44"/>
    </row>
    <row r="8" spans="1:15" s="7" customFormat="1" ht="21" customHeight="1" x14ac:dyDescent="0.25">
      <c r="B8" s="13" t="s">
        <v>27</v>
      </c>
      <c r="C8" s="25">
        <f t="shared" ref="C8:H8" si="0">+SUM(C9:C19)</f>
        <v>13.381000000000002</v>
      </c>
      <c r="D8" s="25">
        <f t="shared" si="0"/>
        <v>64.514729280169689</v>
      </c>
      <c r="E8" s="25">
        <f t="shared" si="0"/>
        <v>10.38</v>
      </c>
      <c r="F8" s="25">
        <f t="shared" si="0"/>
        <v>61.273991447949669</v>
      </c>
      <c r="G8" s="25">
        <f t="shared" si="0"/>
        <v>7.6104411009885018</v>
      </c>
      <c r="H8" s="25">
        <f t="shared" si="0"/>
        <v>59.687669161488742</v>
      </c>
      <c r="I8" s="26">
        <f>+(C8+E8+G8)/3</f>
        <v>10.457147033662835</v>
      </c>
      <c r="J8"/>
      <c r="K8" s="46">
        <f>+(C8+E8+G8)/3</f>
        <v>10.457147033662835</v>
      </c>
      <c r="L8" s="47"/>
      <c r="M8" s="47"/>
      <c r="N8" s="40"/>
    </row>
    <row r="9" spans="1:15" x14ac:dyDescent="0.25">
      <c r="A9">
        <v>1</v>
      </c>
      <c r="B9" s="14" t="s">
        <v>0</v>
      </c>
      <c r="C9" s="15">
        <v>11.06</v>
      </c>
      <c r="D9" s="15">
        <f>C9/C$36*100</f>
        <v>53.324333445831918</v>
      </c>
      <c r="E9" s="15">
        <v>7.53</v>
      </c>
      <c r="F9" s="15">
        <f>E9/E$36*100</f>
        <v>44.450207668888339</v>
      </c>
      <c r="G9" s="16">
        <v>5.93</v>
      </c>
      <c r="H9" s="15">
        <f>G9/G$36*100</f>
        <v>46.508194916803816</v>
      </c>
      <c r="I9" s="24">
        <f>+(C9+E9+G9)/3</f>
        <v>8.1733333333333338</v>
      </c>
      <c r="K9" s="48">
        <f>H8+H20+H26+H34+H35</f>
        <v>99.999999999999986</v>
      </c>
      <c r="L9" s="48"/>
      <c r="M9" s="49"/>
      <c r="N9" s="41"/>
    </row>
    <row r="10" spans="1:15" x14ac:dyDescent="0.25">
      <c r="A10">
        <v>2</v>
      </c>
      <c r="B10" s="14" t="s">
        <v>1</v>
      </c>
      <c r="C10" s="15">
        <v>0.4</v>
      </c>
      <c r="D10" s="15">
        <f t="shared" ref="D10:D19" si="1">C10/C$36*100</f>
        <v>1.9285473217299069</v>
      </c>
      <c r="E10" s="15">
        <v>0.42</v>
      </c>
      <c r="F10" s="15">
        <f>E10/E$36*100</f>
        <v>2.4792944516511426</v>
      </c>
      <c r="G10" s="16">
        <v>0.19</v>
      </c>
      <c r="H10" s="15">
        <f t="shared" ref="H10:H25" si="2">G10/G$36*100</f>
        <v>1.4901445251589758</v>
      </c>
      <c r="I10" s="24">
        <f t="shared" ref="I10:I21" si="3">+(C10+E10+G10)/3</f>
        <v>0.33666666666666667</v>
      </c>
      <c r="K10" s="50"/>
      <c r="L10" s="50">
        <v>9</v>
      </c>
      <c r="M10" s="51"/>
      <c r="N10" s="41"/>
    </row>
    <row r="11" spans="1:15" x14ac:dyDescent="0.25">
      <c r="A11">
        <v>3</v>
      </c>
      <c r="B11" s="14" t="s">
        <v>2</v>
      </c>
      <c r="C11" s="15">
        <v>1E-3</v>
      </c>
      <c r="D11" s="15">
        <f t="shared" si="1"/>
        <v>4.8213683043247671E-3</v>
      </c>
      <c r="E11" s="15">
        <v>0.2</v>
      </c>
      <c r="F11" s="15">
        <f t="shared" ref="F11:F19" si="4">E11/E$36*100</f>
        <v>1.1806164055481632</v>
      </c>
      <c r="G11" s="16">
        <v>0.01</v>
      </c>
      <c r="H11" s="15">
        <f t="shared" si="2"/>
        <v>7.8428659218893457E-2</v>
      </c>
      <c r="I11" s="24">
        <f>+(C11+E11+G11)/3</f>
        <v>7.0333333333333345E-2</v>
      </c>
      <c r="K11" s="50">
        <v>7.53</v>
      </c>
      <c r="L11" s="50"/>
      <c r="M11" s="51"/>
      <c r="N11" s="41"/>
    </row>
    <row r="12" spans="1:15" x14ac:dyDescent="0.25">
      <c r="A12">
        <v>4</v>
      </c>
      <c r="B12" s="14" t="s">
        <v>31</v>
      </c>
      <c r="C12" s="15">
        <v>0.21</v>
      </c>
      <c r="D12" s="15">
        <f t="shared" si="1"/>
        <v>1.0124873439082009</v>
      </c>
      <c r="E12" s="15">
        <v>0.53</v>
      </c>
      <c r="F12" s="15">
        <f>E12/E$36*100</f>
        <v>3.1286334747026321</v>
      </c>
      <c r="G12" s="16">
        <v>0.38</v>
      </c>
      <c r="H12" s="15">
        <f t="shared" si="2"/>
        <v>2.9802890503179515</v>
      </c>
      <c r="I12" s="24">
        <f t="shared" si="3"/>
        <v>0.37333333333333335</v>
      </c>
      <c r="K12" s="50">
        <v>0.42</v>
      </c>
      <c r="L12" s="50"/>
      <c r="M12" s="51"/>
      <c r="N12" s="41"/>
    </row>
    <row r="13" spans="1:15" x14ac:dyDescent="0.25">
      <c r="A13">
        <v>5</v>
      </c>
      <c r="B13" s="14" t="s">
        <v>11</v>
      </c>
      <c r="C13" s="15">
        <v>0.21</v>
      </c>
      <c r="D13" s="15">
        <f t="shared" si="1"/>
        <v>1.0124873439082009</v>
      </c>
      <c r="E13" s="15">
        <v>0.35</v>
      </c>
      <c r="F13" s="15">
        <f t="shared" si="4"/>
        <v>2.0660787097092856</v>
      </c>
      <c r="G13" s="16">
        <v>0.09</v>
      </c>
      <c r="H13" s="15">
        <f t="shared" si="2"/>
        <v>0.70585793297004107</v>
      </c>
      <c r="I13" s="24">
        <f t="shared" si="3"/>
        <v>0.21666666666666665</v>
      </c>
      <c r="K13" s="50">
        <v>0.2</v>
      </c>
      <c r="L13" s="50"/>
      <c r="M13" s="51"/>
      <c r="N13" s="41"/>
    </row>
    <row r="14" spans="1:15" x14ac:dyDescent="0.25">
      <c r="A14">
        <v>6</v>
      </c>
      <c r="B14" s="14" t="s">
        <v>12</v>
      </c>
      <c r="C14" s="15">
        <v>0.11</v>
      </c>
      <c r="D14" s="15">
        <f t="shared" si="1"/>
        <v>0.53035051347572437</v>
      </c>
      <c r="E14" s="15">
        <v>0.14000000000000001</v>
      </c>
      <c r="F14" s="15">
        <f t="shared" si="4"/>
        <v>0.82643148388371424</v>
      </c>
      <c r="G14" s="16">
        <v>0.08</v>
      </c>
      <c r="H14" s="15">
        <f t="shared" si="2"/>
        <v>0.62742927375114765</v>
      </c>
      <c r="I14" s="24">
        <f t="shared" si="3"/>
        <v>0.11</v>
      </c>
      <c r="K14" s="50">
        <v>0.53</v>
      </c>
      <c r="L14" s="50"/>
      <c r="M14" s="51"/>
      <c r="N14" s="41"/>
    </row>
    <row r="15" spans="1:15" x14ac:dyDescent="0.25">
      <c r="A15">
        <v>7</v>
      </c>
      <c r="B15" s="14" t="s">
        <v>6</v>
      </c>
      <c r="C15" s="15">
        <v>0.08</v>
      </c>
      <c r="D15" s="15">
        <f t="shared" si="1"/>
        <v>0.38570946434598136</v>
      </c>
      <c r="E15" s="15">
        <v>0.31</v>
      </c>
      <c r="F15" s="15">
        <f t="shared" si="4"/>
        <v>1.8299554285996527</v>
      </c>
      <c r="G15" s="16">
        <v>0.25</v>
      </c>
      <c r="H15" s="15">
        <f t="shared" si="2"/>
        <v>1.9607164804723365</v>
      </c>
      <c r="I15" s="24">
        <f t="shared" si="3"/>
        <v>0.21333333333333335</v>
      </c>
      <c r="K15" s="50">
        <v>0.06</v>
      </c>
      <c r="L15" s="50"/>
      <c r="M15" s="51"/>
      <c r="N15" s="41"/>
    </row>
    <row r="16" spans="1:15" x14ac:dyDescent="0.25">
      <c r="A16">
        <v>8</v>
      </c>
      <c r="B16" s="14" t="s">
        <v>7</v>
      </c>
      <c r="C16" s="15">
        <v>1.1599999999999999</v>
      </c>
      <c r="D16" s="15">
        <f t="shared" si="1"/>
        <v>5.592787233016729</v>
      </c>
      <c r="E16" s="15">
        <v>0.68</v>
      </c>
      <c r="F16" s="15">
        <f t="shared" si="4"/>
        <v>4.014095778863755</v>
      </c>
      <c r="G16" s="16">
        <v>0.54</v>
      </c>
      <c r="H16" s="15">
        <f t="shared" si="2"/>
        <v>4.2351475978202471</v>
      </c>
      <c r="I16" s="24">
        <f t="shared" si="3"/>
        <v>0.79333333333333333</v>
      </c>
      <c r="K16" s="50">
        <v>7.0000000000000007E-2</v>
      </c>
      <c r="L16" s="50"/>
      <c r="M16" s="51"/>
      <c r="N16" s="41"/>
    </row>
    <row r="17" spans="1:14" x14ac:dyDescent="0.25">
      <c r="A17">
        <v>9</v>
      </c>
      <c r="B17" s="14" t="s">
        <v>8</v>
      </c>
      <c r="C17" s="15">
        <v>0</v>
      </c>
      <c r="D17" s="15">
        <f t="shared" si="1"/>
        <v>0</v>
      </c>
      <c r="E17" s="15">
        <v>7.0000000000000007E-2</v>
      </c>
      <c r="F17" s="15">
        <f>E17/E$36*100</f>
        <v>0.41321574194185712</v>
      </c>
      <c r="G17" s="16">
        <v>4.0441100988502003E-2</v>
      </c>
      <c r="H17" s="15">
        <f t="shared" si="2"/>
        <v>0.31717413278640788</v>
      </c>
      <c r="I17" s="24">
        <f t="shared" si="3"/>
        <v>3.6813700329500675E-2</v>
      </c>
      <c r="K17" s="50">
        <v>7.0000000000000007E-2</v>
      </c>
      <c r="L17" s="48"/>
      <c r="M17" s="51"/>
      <c r="N17" s="41"/>
    </row>
    <row r="18" spans="1:14" ht="16.5" customHeight="1" x14ac:dyDescent="0.25">
      <c r="A18">
        <v>10</v>
      </c>
      <c r="B18" s="14" t="s">
        <v>10</v>
      </c>
      <c r="C18" s="15">
        <v>7.0000000000000007E-2</v>
      </c>
      <c r="D18" s="15">
        <f t="shared" si="1"/>
        <v>0.33749578130273367</v>
      </c>
      <c r="E18" s="15">
        <v>0.08</v>
      </c>
      <c r="F18" s="15">
        <f t="shared" si="4"/>
        <v>0.47224656221926525</v>
      </c>
      <c r="G18" s="16">
        <v>0.06</v>
      </c>
      <c r="H18" s="15">
        <f t="shared" si="2"/>
        <v>0.47057195531336071</v>
      </c>
      <c r="I18" s="24">
        <f t="shared" si="3"/>
        <v>7.0000000000000007E-2</v>
      </c>
      <c r="K18" s="50">
        <v>0.17</v>
      </c>
      <c r="L18" s="50"/>
      <c r="M18" s="51"/>
      <c r="N18" s="41"/>
    </row>
    <row r="19" spans="1:14" x14ac:dyDescent="0.25">
      <c r="A19">
        <v>11</v>
      </c>
      <c r="B19" s="14" t="s">
        <v>4</v>
      </c>
      <c r="C19" s="15">
        <v>0.08</v>
      </c>
      <c r="D19" s="15">
        <f t="shared" si="1"/>
        <v>0.38570946434598136</v>
      </c>
      <c r="E19" s="15">
        <v>7.0000000000000007E-2</v>
      </c>
      <c r="F19" s="15">
        <f t="shared" si="4"/>
        <v>0.41321574194185712</v>
      </c>
      <c r="G19" s="16">
        <v>0.04</v>
      </c>
      <c r="H19" s="15">
        <f t="shared" si="2"/>
        <v>0.31371463687557383</v>
      </c>
      <c r="I19" s="24">
        <f t="shared" si="3"/>
        <v>6.3333333333333339E-2</v>
      </c>
      <c r="K19" s="50">
        <v>0.31</v>
      </c>
      <c r="L19" s="44"/>
      <c r="M19" s="49"/>
      <c r="N19" s="40"/>
    </row>
    <row r="20" spans="1:14" s="7" customFormat="1" x14ac:dyDescent="0.25">
      <c r="B20" s="13" t="s">
        <v>28</v>
      </c>
      <c r="C20" s="25">
        <f t="shared" ref="C20:H20" si="5">+SUM(C21:C25)</f>
        <v>4.1100000000000003</v>
      </c>
      <c r="D20" s="25">
        <f t="shared" si="5"/>
        <v>19.815823730774788</v>
      </c>
      <c r="E20" s="25">
        <f t="shared" si="5"/>
        <v>3.27</v>
      </c>
      <c r="F20" s="25">
        <f t="shared" si="5"/>
        <v>19.303078230712465</v>
      </c>
      <c r="G20" s="25">
        <f t="shared" si="5"/>
        <v>2.94</v>
      </c>
      <c r="H20" s="25">
        <f t="shared" si="5"/>
        <v>23.058025810354675</v>
      </c>
      <c r="I20" s="26">
        <f>+(C20+E20+G20)/3</f>
        <v>3.44</v>
      </c>
      <c r="J20"/>
      <c r="K20" s="46">
        <v>0.68</v>
      </c>
      <c r="L20" s="47"/>
      <c r="M20" s="49"/>
      <c r="N20" s="40"/>
    </row>
    <row r="21" spans="1:14" x14ac:dyDescent="0.25">
      <c r="A21">
        <v>12</v>
      </c>
      <c r="B21" s="14" t="s">
        <v>34</v>
      </c>
      <c r="C21" s="15">
        <v>0.79</v>
      </c>
      <c r="D21" s="15">
        <f>C21/C$36*100</f>
        <v>3.8088809604165657</v>
      </c>
      <c r="E21" s="15">
        <v>1.23</v>
      </c>
      <c r="F21" s="15">
        <f>E21/E$36*100</f>
        <v>7.2607908941212038</v>
      </c>
      <c r="G21" s="16">
        <v>0.52</v>
      </c>
      <c r="H21" s="15">
        <f t="shared" si="2"/>
        <v>4.0782902793824602</v>
      </c>
      <c r="I21" s="24">
        <f t="shared" si="3"/>
        <v>0.84666666666666668</v>
      </c>
      <c r="K21" s="50">
        <v>7.0000000000000007E-2</v>
      </c>
      <c r="L21" s="44"/>
      <c r="M21" s="51"/>
      <c r="N21" s="41"/>
    </row>
    <row r="22" spans="1:14" x14ac:dyDescent="0.25">
      <c r="A22">
        <v>13</v>
      </c>
      <c r="B22" s="14" t="s">
        <v>33</v>
      </c>
      <c r="C22" s="15">
        <v>2.91</v>
      </c>
      <c r="D22" s="15">
        <f>C22/C$36*100</f>
        <v>14.03018176558507</v>
      </c>
      <c r="E22" s="15">
        <v>1.56</v>
      </c>
      <c r="F22" s="15">
        <f>E22/E$36*100</f>
        <v>9.2088079632756727</v>
      </c>
      <c r="G22" s="16">
        <v>2.13</v>
      </c>
      <c r="H22" s="15">
        <f t="shared" si="2"/>
        <v>16.705304413624305</v>
      </c>
      <c r="I22" s="24">
        <f t="shared" ref="I22:I32" si="6">+(C22+E22+G22)/3</f>
        <v>2.2000000000000002</v>
      </c>
      <c r="K22" s="50">
        <v>0.13</v>
      </c>
      <c r="L22" s="44"/>
      <c r="M22" s="51"/>
      <c r="N22" s="41"/>
    </row>
    <row r="23" spans="1:14" x14ac:dyDescent="0.25">
      <c r="A23">
        <v>14</v>
      </c>
      <c r="B23" s="14" t="s">
        <v>32</v>
      </c>
      <c r="C23" s="15">
        <v>0.13</v>
      </c>
      <c r="D23" s="15">
        <f>C23/C$36*100</f>
        <v>0.62677787956221964</v>
      </c>
      <c r="E23" s="15">
        <v>0.38</v>
      </c>
      <c r="F23" s="15">
        <f>E23/E$36*100</f>
        <v>2.2431711705415096</v>
      </c>
      <c r="G23" s="16">
        <v>0.27</v>
      </c>
      <c r="H23" s="15">
        <f t="shared" si="2"/>
        <v>2.1175737989101235</v>
      </c>
      <c r="I23" s="24">
        <f t="shared" si="6"/>
        <v>0.26</v>
      </c>
      <c r="K23" s="50">
        <v>0.08</v>
      </c>
      <c r="L23" s="44"/>
      <c r="M23" s="49"/>
      <c r="N23" s="41"/>
    </row>
    <row r="24" spans="1:14" x14ac:dyDescent="0.25">
      <c r="A24">
        <v>15</v>
      </c>
      <c r="B24" s="14" t="s">
        <v>15</v>
      </c>
      <c r="C24" s="15">
        <v>0.16</v>
      </c>
      <c r="D24" s="15">
        <f>C24/C$36*100</f>
        <v>0.77141892869196271</v>
      </c>
      <c r="E24" s="15">
        <v>0.04</v>
      </c>
      <c r="F24" s="15">
        <f>E24/E$36*100</f>
        <v>0.23612328110963263</v>
      </c>
      <c r="G24" s="16">
        <v>0.02</v>
      </c>
      <c r="H24" s="15">
        <f t="shared" si="2"/>
        <v>0.15685731843778691</v>
      </c>
      <c r="I24" s="24">
        <f t="shared" si="6"/>
        <v>7.3333333333333334E-2</v>
      </c>
      <c r="K24" s="50">
        <v>0.35</v>
      </c>
      <c r="L24" s="50"/>
      <c r="M24" s="51"/>
      <c r="N24" s="41"/>
    </row>
    <row r="25" spans="1:14" x14ac:dyDescent="0.25">
      <c r="A25">
        <v>16</v>
      </c>
      <c r="B25" s="14" t="s">
        <v>3</v>
      </c>
      <c r="C25" s="15">
        <v>0.12</v>
      </c>
      <c r="D25" s="15">
        <f>C25/C$36*100</f>
        <v>0.57856419651897195</v>
      </c>
      <c r="E25" s="15">
        <v>0.06</v>
      </c>
      <c r="F25" s="15">
        <f>E25/E$36*100</f>
        <v>0.35418492166444893</v>
      </c>
      <c r="G25" s="16">
        <v>0</v>
      </c>
      <c r="H25" s="15">
        <f t="shared" si="2"/>
        <v>0</v>
      </c>
      <c r="I25" s="24">
        <f>+(C25+E25+G25)/3</f>
        <v>0.06</v>
      </c>
      <c r="K25" s="50">
        <v>0.14000000000000001</v>
      </c>
      <c r="L25" s="50"/>
      <c r="M25" s="51"/>
      <c r="N25" s="41"/>
    </row>
    <row r="26" spans="1:14" x14ac:dyDescent="0.25">
      <c r="B26" s="13" t="s">
        <v>29</v>
      </c>
      <c r="C26" s="25">
        <f t="shared" ref="C26:H26" si="7">+SUM(C27:C32)</f>
        <v>1.2</v>
      </c>
      <c r="D26" s="25">
        <f t="shared" si="7"/>
        <v>5.7856419651897202</v>
      </c>
      <c r="E26" s="25">
        <f t="shared" si="7"/>
        <v>1.2403033076725287</v>
      </c>
      <c r="F26" s="25">
        <f t="shared" si="7"/>
        <v>7.3216121644691912</v>
      </c>
      <c r="G26" s="25">
        <f t="shared" si="7"/>
        <v>0.88</v>
      </c>
      <c r="H26" s="25">
        <f t="shared" si="7"/>
        <v>6.9017220112626241</v>
      </c>
      <c r="I26" s="26">
        <f>+(C26+E26+G26)/3</f>
        <v>1.1067677692241762</v>
      </c>
      <c r="K26" s="46">
        <v>0.21</v>
      </c>
      <c r="L26" s="50"/>
      <c r="M26" s="49"/>
      <c r="N26" s="40"/>
    </row>
    <row r="27" spans="1:14" x14ac:dyDescent="0.25">
      <c r="A27">
        <v>17</v>
      </c>
      <c r="B27" s="14" t="s">
        <v>36</v>
      </c>
      <c r="C27" s="15">
        <v>0.14000000000000001</v>
      </c>
      <c r="D27" s="15">
        <f>C27/C$36*100</f>
        <v>0.67499156260546733</v>
      </c>
      <c r="E27" s="15">
        <v>7.0000000000000007E-2</v>
      </c>
      <c r="F27" s="15">
        <f>E27/E$36*100</f>
        <v>0.41321574194185712</v>
      </c>
      <c r="G27" s="16">
        <v>0.06</v>
      </c>
      <c r="H27" s="15">
        <f>G27/G$36*100</f>
        <v>0.47057195531336071</v>
      </c>
      <c r="I27" s="24">
        <f t="shared" si="6"/>
        <v>9.0000000000000011E-2</v>
      </c>
      <c r="K27" s="50">
        <v>1</v>
      </c>
      <c r="L27" s="50"/>
      <c r="M27" s="49"/>
      <c r="N27" s="40"/>
    </row>
    <row r="28" spans="1:14" x14ac:dyDescent="0.25">
      <c r="A28">
        <v>18</v>
      </c>
      <c r="B28" s="14" t="s">
        <v>16</v>
      </c>
      <c r="C28" s="15">
        <v>0.64</v>
      </c>
      <c r="D28" s="15">
        <f>C28/C$36*100</f>
        <v>3.0856757147678509</v>
      </c>
      <c r="E28" s="15">
        <v>0.64</v>
      </c>
      <c r="F28" s="15">
        <f>E28/E$36*100</f>
        <v>3.777972497754122</v>
      </c>
      <c r="G28" s="16">
        <v>0.42</v>
      </c>
      <c r="H28" s="15">
        <f>G28/G$36*100</f>
        <v>3.2940036871935252</v>
      </c>
      <c r="I28" s="24">
        <f>+(C28+E28+G28)/3</f>
        <v>0.56666666666666665</v>
      </c>
      <c r="K28" s="50">
        <v>1.23</v>
      </c>
      <c r="L28" s="52">
        <f>+K26+K36</f>
        <v>0.21</v>
      </c>
      <c r="M28" s="44"/>
    </row>
    <row r="29" spans="1:14" x14ac:dyDescent="0.25">
      <c r="A29">
        <v>19</v>
      </c>
      <c r="B29" s="14" t="s">
        <v>5</v>
      </c>
      <c r="C29" s="15">
        <v>0.24</v>
      </c>
      <c r="D29" s="15">
        <f t="shared" ref="D29:D30" si="8">C29/C$36*100</f>
        <v>1.1571283930379439</v>
      </c>
      <c r="E29" s="15">
        <v>0.17</v>
      </c>
      <c r="F29" s="15">
        <f t="shared" ref="F29:F31" si="9">E29/E$36*100</f>
        <v>1.0035239447159388</v>
      </c>
      <c r="G29" s="15">
        <v>0.14000000000000001</v>
      </c>
      <c r="H29" s="15">
        <f>G29/G$36*100</f>
        <v>1.0980012290645085</v>
      </c>
      <c r="I29" s="24">
        <f t="shared" si="6"/>
        <v>0.18333333333333335</v>
      </c>
      <c r="K29" s="50">
        <v>1.56</v>
      </c>
      <c r="L29" s="50"/>
      <c r="M29" s="51"/>
      <c r="N29" s="41"/>
    </row>
    <row r="30" spans="1:14" x14ac:dyDescent="0.25">
      <c r="A30">
        <v>20</v>
      </c>
      <c r="B30" s="17" t="s">
        <v>9</v>
      </c>
      <c r="C30" s="15">
        <v>0.13</v>
      </c>
      <c r="D30" s="15">
        <f t="shared" si="8"/>
        <v>0.62677787956221964</v>
      </c>
      <c r="E30" s="15">
        <v>0.13</v>
      </c>
      <c r="F30" s="15">
        <f t="shared" si="9"/>
        <v>0.76740066360630599</v>
      </c>
      <c r="G30" s="15">
        <v>0.16</v>
      </c>
      <c r="H30" s="15">
        <f t="shared" ref="H30:H31" si="10">G30/G$36*100</f>
        <v>1.2548585475022953</v>
      </c>
      <c r="I30" s="24">
        <f t="shared" si="6"/>
        <v>0.14000000000000001</v>
      </c>
      <c r="K30" s="50">
        <v>0.38</v>
      </c>
      <c r="L30" s="44"/>
      <c r="M30" s="51"/>
      <c r="N30" s="41"/>
    </row>
    <row r="31" spans="1:14" x14ac:dyDescent="0.25">
      <c r="A31">
        <v>21</v>
      </c>
      <c r="B31" s="17" t="s">
        <v>13</v>
      </c>
      <c r="C31" s="15">
        <v>0.03</v>
      </c>
      <c r="D31" s="15">
        <f>C31/C$36*100</f>
        <v>0.14464104912974299</v>
      </c>
      <c r="E31" s="15">
        <v>0.21</v>
      </c>
      <c r="F31" s="15">
        <f t="shared" si="9"/>
        <v>1.2396472258255713</v>
      </c>
      <c r="G31" s="15">
        <v>0.08</v>
      </c>
      <c r="H31" s="15">
        <f t="shared" si="10"/>
        <v>0.62742927375114765</v>
      </c>
      <c r="I31" s="24">
        <f t="shared" si="6"/>
        <v>0.10666666666666667</v>
      </c>
      <c r="K31" s="50">
        <v>0.04</v>
      </c>
      <c r="L31" s="44"/>
      <c r="M31" s="51"/>
      <c r="N31" s="41"/>
    </row>
    <row r="32" spans="1:14" ht="15.75" thickBot="1" x14ac:dyDescent="0.3">
      <c r="A32">
        <v>22</v>
      </c>
      <c r="B32" s="14" t="s">
        <v>17</v>
      </c>
      <c r="C32" s="15">
        <v>1.9999999999999997E-2</v>
      </c>
      <c r="D32" s="15">
        <f>C32/C$36*100</f>
        <v>9.6427366086495325E-2</v>
      </c>
      <c r="E32" s="15">
        <v>2.030330767252864E-2</v>
      </c>
      <c r="F32" s="15">
        <f>E32/E$36*100</f>
        <v>0.11985209062539603</v>
      </c>
      <c r="G32" s="15">
        <v>0.02</v>
      </c>
      <c r="H32" s="15">
        <f>G32/G$36*100</f>
        <v>0.15685731843778691</v>
      </c>
      <c r="I32" s="24">
        <f t="shared" si="6"/>
        <v>2.0101102557509548E-2</v>
      </c>
      <c r="K32" s="50">
        <v>0.64</v>
      </c>
      <c r="L32" s="44"/>
      <c r="M32" s="51"/>
      <c r="N32" s="41"/>
    </row>
    <row r="33" spans="1:17" x14ac:dyDescent="0.25">
      <c r="B33" s="20" t="s">
        <v>23</v>
      </c>
      <c r="C33" s="21">
        <f>+C8+C20+C26</f>
        <v>18.691000000000003</v>
      </c>
      <c r="D33" s="21"/>
      <c r="E33" s="21">
        <f>+E8+E20+E26</f>
        <v>14.890303307672529</v>
      </c>
      <c r="F33" s="21"/>
      <c r="G33" s="21">
        <f>+G8+G20+G26</f>
        <v>11.430441100988503</v>
      </c>
      <c r="H33" s="21"/>
      <c r="I33" s="33">
        <f>+(C33+E33+G33)/3</f>
        <v>15.00391480288701</v>
      </c>
      <c r="K33" s="46">
        <v>0.02</v>
      </c>
      <c r="L33" s="44"/>
      <c r="M33" s="51"/>
      <c r="N33" s="41"/>
    </row>
    <row r="34" spans="1:17" x14ac:dyDescent="0.25">
      <c r="A34">
        <v>23</v>
      </c>
      <c r="B34" s="14" t="s">
        <v>14</v>
      </c>
      <c r="C34" s="19">
        <v>1.02</v>
      </c>
      <c r="D34" s="15">
        <f>+C34/$C$36*100</f>
        <v>4.9177956704112615</v>
      </c>
      <c r="E34" s="18">
        <v>1</v>
      </c>
      <c r="F34" s="15">
        <f>+E34/$E$36*100</f>
        <v>5.9030820277408154</v>
      </c>
      <c r="G34" s="18">
        <v>0.43</v>
      </c>
      <c r="H34" s="15">
        <f>+G34/$G$36*100</f>
        <v>3.3724323464124186</v>
      </c>
      <c r="I34" s="34">
        <f>+(C34+E34+G34)/3</f>
        <v>0.81666666666666676</v>
      </c>
      <c r="K34" s="53">
        <v>1.05</v>
      </c>
      <c r="L34" s="50"/>
      <c r="M34" s="49"/>
      <c r="N34" s="40"/>
    </row>
    <row r="35" spans="1:17" ht="15.75" thickBot="1" x14ac:dyDescent="0.3">
      <c r="A35">
        <v>24</v>
      </c>
      <c r="B35" s="14" t="s">
        <v>18</v>
      </c>
      <c r="C35" s="19">
        <v>1.03</v>
      </c>
      <c r="D35" s="15">
        <f>+C35/$C$36*100</f>
        <v>4.9660093534545098</v>
      </c>
      <c r="E35" s="18">
        <v>1.05</v>
      </c>
      <c r="F35" s="15">
        <f>+E35/$E$36*100</f>
        <v>6.1982361291278565</v>
      </c>
      <c r="G35" s="18">
        <v>0.89</v>
      </c>
      <c r="H35" s="15">
        <f>+G35/$G$36*100</f>
        <v>6.9801506704815175</v>
      </c>
      <c r="I35" s="34">
        <f>+(C35+E35+G35)/3</f>
        <v>0.9900000000000001</v>
      </c>
      <c r="K35" s="53"/>
      <c r="L35" s="50"/>
      <c r="M35" s="54">
        <f>+K36+K26+K8+K20</f>
        <v>11.347147033662836</v>
      </c>
      <c r="N35" s="42"/>
    </row>
    <row r="36" spans="1:17" ht="29.25" customHeight="1" thickBot="1" x14ac:dyDescent="0.3">
      <c r="B36" s="35" t="s">
        <v>35</v>
      </c>
      <c r="C36" s="36">
        <f>+C35+C34+C26+C20+C8</f>
        <v>20.741000000000003</v>
      </c>
      <c r="D36" s="36"/>
      <c r="E36" s="36">
        <f>E33+E34+E35</f>
        <v>16.940303307672529</v>
      </c>
      <c r="F36" s="36"/>
      <c r="G36" s="37">
        <f>G33+G34+G35</f>
        <v>12.750441100988503</v>
      </c>
      <c r="H36" s="36"/>
      <c r="I36" s="38">
        <f>+(C36+E36+G36)/3</f>
        <v>16.810581469553679</v>
      </c>
      <c r="K36" s="55"/>
      <c r="L36" s="56"/>
      <c r="M36" s="44"/>
      <c r="P36" s="8"/>
      <c r="Q36" s="8"/>
    </row>
    <row r="37" spans="1:17" ht="18" customHeight="1" x14ac:dyDescent="0.25">
      <c r="B37" s="83" t="s">
        <v>26</v>
      </c>
      <c r="C37" s="83"/>
      <c r="D37" s="83"/>
      <c r="E37" s="83"/>
      <c r="F37" s="83"/>
      <c r="G37" s="83"/>
      <c r="H37" s="83"/>
      <c r="I37" s="83"/>
      <c r="J37" s="8"/>
      <c r="K37" s="50">
        <f>SUM(K11:K36)</f>
        <v>16.940000000000005</v>
      </c>
      <c r="L37" s="43"/>
    </row>
    <row r="38" spans="1:17" ht="12.75" customHeight="1" x14ac:dyDescent="0.25">
      <c r="B38" s="84" t="s">
        <v>40</v>
      </c>
      <c r="C38" s="84"/>
      <c r="D38" s="84"/>
      <c r="E38" s="84"/>
      <c r="F38" s="84"/>
      <c r="G38" s="84"/>
      <c r="H38" s="84"/>
      <c r="I38" s="84"/>
      <c r="J38" s="8"/>
      <c r="L38" s="43"/>
    </row>
    <row r="39" spans="1:17" ht="13.5" customHeight="1" x14ac:dyDescent="0.25">
      <c r="B39" s="39" t="s">
        <v>39</v>
      </c>
      <c r="C39" s="39"/>
      <c r="D39" s="39"/>
      <c r="E39" s="39"/>
      <c r="F39" s="39"/>
      <c r="G39" s="39"/>
      <c r="H39" s="39"/>
      <c r="I39" s="39"/>
      <c r="J39" s="8"/>
      <c r="L39" s="23"/>
    </row>
    <row r="40" spans="1:17" x14ac:dyDescent="0.25">
      <c r="B40" s="79" t="s">
        <v>37</v>
      </c>
      <c r="C40" s="79"/>
      <c r="D40" s="79"/>
      <c r="E40" s="79"/>
      <c r="F40" s="79"/>
      <c r="G40" s="79"/>
      <c r="H40" s="79"/>
      <c r="I40" s="79"/>
      <c r="J40" s="10"/>
      <c r="K40" s="58"/>
      <c r="L40" s="23"/>
      <c r="M40" s="41"/>
      <c r="N40" s="41"/>
      <c r="P40" s="10"/>
    </row>
    <row r="41" spans="1:17" x14ac:dyDescent="0.25">
      <c r="B41" s="57"/>
      <c r="C41" s="57"/>
      <c r="D41" s="57"/>
      <c r="E41" s="57"/>
      <c r="F41" s="57"/>
      <c r="G41" s="57"/>
      <c r="H41" s="57"/>
      <c r="I41" s="57"/>
      <c r="J41" s="10"/>
      <c r="K41" s="58"/>
      <c r="L41" s="23"/>
      <c r="M41" s="41"/>
      <c r="N41" s="41"/>
      <c r="P41" s="10"/>
    </row>
    <row r="42" spans="1:17" x14ac:dyDescent="0.25">
      <c r="B42" s="6"/>
      <c r="C42" s="6"/>
      <c r="D42" s="6"/>
      <c r="E42" s="6"/>
      <c r="F42" s="6"/>
      <c r="G42" s="6"/>
      <c r="H42" s="6"/>
      <c r="I42" s="6"/>
      <c r="L42" s="23"/>
      <c r="M42" s="41"/>
      <c r="N42" s="41"/>
    </row>
    <row r="43" spans="1:17" x14ac:dyDescent="0.25">
      <c r="B43" s="6"/>
      <c r="C43" s="6"/>
      <c r="D43" s="6"/>
      <c r="E43" s="6"/>
      <c r="F43" s="6"/>
      <c r="G43" s="6"/>
      <c r="H43" s="6"/>
      <c r="I43" s="6"/>
      <c r="L43" s="23"/>
      <c r="N43" s="42"/>
      <c r="O43" s="8"/>
    </row>
    <row r="44" spans="1:17" x14ac:dyDescent="0.25">
      <c r="B44" s="6"/>
      <c r="C44" s="6"/>
      <c r="D44" s="6"/>
      <c r="E44" s="6"/>
      <c r="F44" s="6"/>
      <c r="G44" s="6"/>
      <c r="H44" s="6"/>
      <c r="I44" s="6"/>
      <c r="L44" s="23"/>
      <c r="N44" s="42"/>
      <c r="O44" s="8"/>
    </row>
    <row r="45" spans="1:17" x14ac:dyDescent="0.25">
      <c r="B45" s="6"/>
      <c r="C45" s="6"/>
      <c r="D45" s="6"/>
      <c r="E45" s="6"/>
      <c r="F45" s="6"/>
      <c r="G45" s="6"/>
      <c r="H45" s="6"/>
      <c r="I45" s="6"/>
      <c r="L45" s="23"/>
    </row>
    <row r="46" spans="1:17" x14ac:dyDescent="0.25">
      <c r="B46" s="6"/>
      <c r="C46" s="6"/>
      <c r="D46" s="6"/>
      <c r="E46" s="6"/>
      <c r="F46" s="6"/>
      <c r="G46" s="6"/>
      <c r="H46" s="6"/>
      <c r="I46" s="6"/>
      <c r="L46" s="23"/>
    </row>
    <row r="47" spans="1:17" x14ac:dyDescent="0.25">
      <c r="B47" s="6"/>
      <c r="C47" s="6"/>
      <c r="D47" s="6"/>
      <c r="E47" s="6"/>
      <c r="F47" s="6"/>
      <c r="G47" s="6"/>
      <c r="H47" s="6"/>
      <c r="I47" s="6"/>
      <c r="L47" s="23"/>
    </row>
    <row r="48" spans="1:17" x14ac:dyDescent="0.25">
      <c r="B48" s="6"/>
      <c r="C48" s="6"/>
      <c r="D48" s="6"/>
      <c r="E48" s="6"/>
      <c r="F48" s="6"/>
      <c r="G48" s="6"/>
      <c r="H48" s="6"/>
      <c r="I48" s="6"/>
      <c r="L48" s="23"/>
      <c r="O48" s="10"/>
    </row>
    <row r="49" spans="2:14" x14ac:dyDescent="0.25">
      <c r="B49" s="6"/>
      <c r="C49" s="6"/>
      <c r="D49" s="6"/>
      <c r="E49" s="6"/>
      <c r="F49" s="6"/>
      <c r="G49" s="6"/>
      <c r="H49" s="6"/>
      <c r="I49" s="6"/>
    </row>
    <row r="50" spans="2:14" x14ac:dyDescent="0.25">
      <c r="B50" s="6"/>
      <c r="C50" s="6"/>
      <c r="D50" s="6"/>
      <c r="E50" s="6"/>
      <c r="F50" s="6"/>
      <c r="G50" s="6"/>
      <c r="H50" s="6"/>
      <c r="I50" s="6"/>
      <c r="M50" s="41"/>
      <c r="N50" s="41"/>
    </row>
    <row r="51" spans="2:14" x14ac:dyDescent="0.25">
      <c r="B51" s="6"/>
      <c r="C51" s="6"/>
      <c r="D51" s="6"/>
      <c r="E51" s="6"/>
      <c r="F51" s="6"/>
      <c r="G51" s="6"/>
      <c r="H51" s="6"/>
      <c r="I51" s="6"/>
    </row>
    <row r="52" spans="2:14" x14ac:dyDescent="0.25">
      <c r="B52" s="6"/>
      <c r="C52" s="6"/>
      <c r="D52" s="6"/>
      <c r="E52" s="6"/>
      <c r="F52" s="6"/>
      <c r="G52" s="6"/>
      <c r="H52" s="6"/>
      <c r="I52" s="6"/>
      <c r="M52" s="41"/>
      <c r="N52" s="41"/>
    </row>
    <row r="53" spans="2:14" x14ac:dyDescent="0.25">
      <c r="B53" s="6"/>
      <c r="C53" s="6"/>
      <c r="D53" s="6"/>
      <c r="E53" s="6"/>
      <c r="F53" s="6"/>
      <c r="G53" s="6"/>
      <c r="H53" s="6"/>
      <c r="I53" s="6"/>
      <c r="M53" s="41"/>
      <c r="N53" s="41"/>
    </row>
    <row r="54" spans="2:14" x14ac:dyDescent="0.25">
      <c r="B54" s="6"/>
      <c r="C54" s="6"/>
      <c r="D54" s="6"/>
      <c r="E54" s="6"/>
      <c r="F54" s="6"/>
      <c r="G54" s="6"/>
      <c r="H54" s="6"/>
      <c r="I54" s="6"/>
      <c r="N54" s="42"/>
    </row>
    <row r="55" spans="2:14" x14ac:dyDescent="0.25">
      <c r="B55" s="6"/>
      <c r="C55" s="6"/>
      <c r="D55" s="6"/>
      <c r="E55" s="6"/>
      <c r="F55" s="6"/>
      <c r="G55" s="6"/>
      <c r="H55" s="6"/>
      <c r="I55" s="6"/>
    </row>
    <row r="56" spans="2:14" x14ac:dyDescent="0.25">
      <c r="B56" s="6"/>
      <c r="C56" s="6"/>
      <c r="D56" s="6"/>
      <c r="E56" s="6"/>
      <c r="F56" s="6"/>
      <c r="G56" s="6"/>
      <c r="H56" s="6"/>
      <c r="I56" s="6"/>
    </row>
    <row r="57" spans="2:14" x14ac:dyDescent="0.25">
      <c r="B57" s="6"/>
      <c r="C57" s="6"/>
      <c r="D57" s="6"/>
      <c r="E57" s="6"/>
      <c r="F57" s="6"/>
      <c r="G57" s="6"/>
      <c r="H57" s="6"/>
      <c r="I57" s="6"/>
    </row>
    <row r="58" spans="2:14" x14ac:dyDescent="0.25">
      <c r="B58" s="6"/>
      <c r="C58" s="6"/>
      <c r="D58" s="6"/>
      <c r="E58" s="6"/>
      <c r="F58" s="6"/>
      <c r="G58" s="6"/>
      <c r="H58" s="6"/>
      <c r="I58" s="6"/>
    </row>
    <row r="59" spans="2:14" x14ac:dyDescent="0.25">
      <c r="B59" s="6"/>
      <c r="C59" s="6"/>
      <c r="D59" s="6"/>
      <c r="E59" s="6"/>
      <c r="F59" s="6"/>
      <c r="G59" s="6"/>
      <c r="H59" s="6"/>
      <c r="I59" s="6"/>
    </row>
    <row r="60" spans="2:14" x14ac:dyDescent="0.25">
      <c r="B60" s="6"/>
      <c r="C60" s="6"/>
      <c r="D60" s="6"/>
      <c r="E60" s="6"/>
      <c r="F60" s="6"/>
      <c r="G60" s="6"/>
      <c r="H60" s="6"/>
      <c r="I60" s="6"/>
    </row>
    <row r="61" spans="2:14" x14ac:dyDescent="0.25">
      <c r="B61" s="6"/>
      <c r="C61" s="6"/>
      <c r="D61" s="6"/>
      <c r="E61" s="6"/>
      <c r="F61" s="6"/>
      <c r="G61" s="6"/>
      <c r="H61" s="6"/>
      <c r="I61" s="6"/>
    </row>
    <row r="62" spans="2:14" x14ac:dyDescent="0.25">
      <c r="B62" s="6"/>
      <c r="C62" s="6"/>
      <c r="D62" s="6"/>
      <c r="E62" s="6"/>
      <c r="F62" s="6"/>
      <c r="G62" s="6"/>
      <c r="H62" s="6"/>
      <c r="I62" s="6"/>
      <c r="M62" s="41"/>
      <c r="N62" s="41"/>
    </row>
    <row r="63" spans="2:14" x14ac:dyDescent="0.25">
      <c r="B63" s="6"/>
      <c r="C63" s="6"/>
      <c r="D63" s="6"/>
      <c r="E63" s="6"/>
      <c r="F63" s="6"/>
      <c r="G63" s="6"/>
      <c r="H63" s="6"/>
      <c r="I63" s="6"/>
      <c r="M63" s="23"/>
      <c r="N63" s="41"/>
    </row>
    <row r="64" spans="2:14" x14ac:dyDescent="0.25">
      <c r="B64" s="6"/>
      <c r="C64" s="6"/>
      <c r="D64" s="6"/>
      <c r="E64" s="6"/>
      <c r="F64" s="6"/>
      <c r="G64" s="6"/>
      <c r="H64" s="6"/>
      <c r="I64" s="6"/>
      <c r="M64" s="23"/>
      <c r="N64" s="41"/>
    </row>
    <row r="65" spans="2:14" x14ac:dyDescent="0.25">
      <c r="B65" s="6"/>
      <c r="C65" s="6"/>
      <c r="D65" s="6"/>
      <c r="E65" s="6"/>
      <c r="F65" s="6"/>
      <c r="G65" s="6"/>
      <c r="H65" s="6"/>
      <c r="I65" s="6"/>
      <c r="M65" s="23"/>
      <c r="N65" s="41"/>
    </row>
    <row r="66" spans="2:14" x14ac:dyDescent="0.25">
      <c r="B66" s="6"/>
      <c r="C66" s="6"/>
      <c r="D66" s="6"/>
      <c r="E66" s="6"/>
      <c r="F66" s="6"/>
      <c r="G66" s="6"/>
      <c r="H66" s="6"/>
      <c r="I66" s="6"/>
      <c r="M66" s="23"/>
      <c r="N66" s="41"/>
    </row>
    <row r="67" spans="2:14" x14ac:dyDescent="0.25">
      <c r="B67" s="6"/>
      <c r="C67" s="6"/>
      <c r="D67" s="6"/>
      <c r="E67" s="6"/>
      <c r="F67" s="6"/>
      <c r="G67" s="6"/>
      <c r="H67" s="6"/>
      <c r="I67" s="6"/>
      <c r="M67" s="23"/>
      <c r="N67" s="41"/>
    </row>
    <row r="68" spans="2:14" x14ac:dyDescent="0.25">
      <c r="B68" s="6"/>
      <c r="C68" s="6"/>
      <c r="D68" s="6"/>
      <c r="E68" s="6"/>
      <c r="F68" s="6"/>
      <c r="G68" s="6"/>
      <c r="H68" s="6"/>
      <c r="I68" s="6"/>
      <c r="M68" s="23"/>
      <c r="N68" s="41"/>
    </row>
    <row r="69" spans="2:14" x14ac:dyDescent="0.25">
      <c r="B69" s="6"/>
      <c r="C69" s="6"/>
      <c r="D69" s="6"/>
      <c r="E69" s="6"/>
      <c r="F69" s="6"/>
      <c r="G69" s="6"/>
      <c r="H69" s="6"/>
      <c r="I69" s="6"/>
      <c r="M69" s="23"/>
      <c r="N69" s="41"/>
    </row>
    <row r="70" spans="2:14" x14ac:dyDescent="0.25">
      <c r="B70" s="6"/>
      <c r="C70" s="6"/>
      <c r="D70" s="6"/>
      <c r="E70" s="6"/>
      <c r="F70" s="6"/>
      <c r="G70" s="6"/>
      <c r="H70" s="6"/>
      <c r="I70" s="6"/>
      <c r="M70" s="23"/>
      <c r="N70" s="41"/>
    </row>
    <row r="71" spans="2:14" x14ac:dyDescent="0.25">
      <c r="B71" s="6"/>
      <c r="C71" s="6"/>
      <c r="D71" s="6"/>
      <c r="E71" s="6"/>
      <c r="F71" s="6"/>
      <c r="G71" s="6"/>
      <c r="H71" s="6"/>
      <c r="I71" s="6"/>
      <c r="M71" s="23"/>
      <c r="N71" s="41"/>
    </row>
    <row r="72" spans="2:14" x14ac:dyDescent="0.25">
      <c r="B72" s="6"/>
      <c r="C72" s="6"/>
      <c r="D72" s="6"/>
      <c r="E72" s="6"/>
      <c r="F72" s="6"/>
      <c r="G72" s="6"/>
      <c r="H72" s="6"/>
      <c r="I72" s="6"/>
      <c r="M72" s="23"/>
      <c r="N72" s="41"/>
    </row>
    <row r="73" spans="2:14" x14ac:dyDescent="0.25">
      <c r="B73" s="6"/>
      <c r="C73" s="6"/>
      <c r="D73" s="6"/>
      <c r="E73" s="6"/>
      <c r="F73" s="6"/>
      <c r="G73" s="6"/>
      <c r="H73" s="6"/>
      <c r="I73" s="6"/>
      <c r="M73" s="23"/>
      <c r="N73" s="41"/>
    </row>
    <row r="74" spans="2:14" x14ac:dyDescent="0.25">
      <c r="B74" s="6"/>
      <c r="C74" s="6"/>
      <c r="D74" s="6"/>
      <c r="E74" s="6"/>
      <c r="F74" s="6"/>
      <c r="G74" s="6"/>
      <c r="H74" s="6"/>
      <c r="I74" s="6"/>
      <c r="M74" s="23"/>
      <c r="N74" s="41"/>
    </row>
    <row r="75" spans="2:14" x14ac:dyDescent="0.25">
      <c r="B75" s="6"/>
      <c r="C75" s="6"/>
      <c r="D75" s="6"/>
      <c r="E75" s="6"/>
      <c r="F75" s="6"/>
      <c r="G75" s="6"/>
      <c r="H75" s="6"/>
      <c r="I75" s="6"/>
      <c r="M75" s="23"/>
      <c r="N75" s="41"/>
    </row>
    <row r="76" spans="2:14" x14ac:dyDescent="0.25">
      <c r="B76" s="6"/>
      <c r="C76" s="6"/>
      <c r="D76" s="6"/>
      <c r="E76" s="6"/>
      <c r="F76" s="6"/>
      <c r="G76" s="6"/>
      <c r="H76" s="6"/>
      <c r="I76" s="6"/>
      <c r="N76" s="42"/>
    </row>
    <row r="77" spans="2:14" x14ac:dyDescent="0.25">
      <c r="B77" s="6"/>
      <c r="C77" s="6"/>
      <c r="D77" s="6"/>
      <c r="E77" s="6"/>
      <c r="F77" s="6"/>
      <c r="G77" s="6"/>
      <c r="H77" s="6"/>
      <c r="I77" s="6"/>
    </row>
    <row r="78" spans="2:14" x14ac:dyDescent="0.25">
      <c r="B78" s="6"/>
      <c r="C78" s="6"/>
      <c r="D78" s="6"/>
      <c r="E78" s="6"/>
      <c r="F78" s="6"/>
      <c r="G78" s="6"/>
      <c r="H78" s="6"/>
      <c r="I78" s="6"/>
    </row>
    <row r="79" spans="2:14" x14ac:dyDescent="0.25">
      <c r="B79" s="6"/>
      <c r="C79" s="6"/>
      <c r="D79" s="6"/>
      <c r="E79" s="6"/>
      <c r="F79" s="6"/>
      <c r="G79" s="6"/>
      <c r="H79" s="6"/>
      <c r="I79" s="6"/>
    </row>
    <row r="80" spans="2:14" x14ac:dyDescent="0.25">
      <c r="B80" s="6"/>
      <c r="C80" s="6"/>
      <c r="D80" s="6"/>
      <c r="E80" s="6"/>
      <c r="F80" s="6"/>
      <c r="G80" s="6"/>
      <c r="H80" s="6"/>
      <c r="I80" s="6"/>
    </row>
    <row r="81" spans="2:9" x14ac:dyDescent="0.25">
      <c r="B81" s="6"/>
      <c r="C81" s="6"/>
      <c r="D81" s="6"/>
      <c r="E81" s="6"/>
      <c r="F81" s="6"/>
      <c r="G81" s="6"/>
      <c r="H81" s="6"/>
      <c r="I81" s="6"/>
    </row>
    <row r="82" spans="2:9" x14ac:dyDescent="0.25">
      <c r="B82" s="6"/>
      <c r="C82" s="6"/>
      <c r="D82" s="6"/>
      <c r="E82" s="6"/>
      <c r="F82" s="6"/>
      <c r="G82" s="6"/>
      <c r="H82" s="6"/>
      <c r="I82" s="6"/>
    </row>
    <row r="83" spans="2:9" x14ac:dyDescent="0.25">
      <c r="B83" s="6"/>
      <c r="C83" s="6"/>
      <c r="D83" s="6"/>
      <c r="E83" s="6"/>
      <c r="F83" s="6"/>
      <c r="G83" s="6"/>
      <c r="H83" s="6"/>
      <c r="I83" s="6"/>
    </row>
    <row r="84" spans="2:9" x14ac:dyDescent="0.25">
      <c r="B84" s="6"/>
      <c r="C84" s="6"/>
      <c r="D84" s="6"/>
      <c r="E84" s="6"/>
      <c r="F84" s="6"/>
      <c r="G84" s="6"/>
      <c r="H84" s="6"/>
      <c r="I84" s="6"/>
    </row>
    <row r="85" spans="2:9" x14ac:dyDescent="0.25">
      <c r="B85" s="6"/>
      <c r="C85" s="6"/>
      <c r="D85" s="6"/>
      <c r="E85" s="6"/>
      <c r="F85" s="6"/>
      <c r="G85" s="6"/>
      <c r="H85" s="6"/>
      <c r="I85" s="6"/>
    </row>
    <row r="86" spans="2:9" x14ac:dyDescent="0.25">
      <c r="B86" s="6"/>
      <c r="C86" s="6"/>
      <c r="D86" s="6"/>
      <c r="E86" s="6"/>
      <c r="F86" s="6"/>
      <c r="G86" s="6"/>
      <c r="H86" s="6"/>
      <c r="I86" s="6"/>
    </row>
    <row r="87" spans="2:9" x14ac:dyDescent="0.25">
      <c r="B87" s="6"/>
      <c r="C87" s="6"/>
      <c r="D87" s="6"/>
      <c r="E87" s="6"/>
      <c r="F87" s="6"/>
      <c r="G87" s="6"/>
      <c r="H87" s="6"/>
      <c r="I87" s="6"/>
    </row>
    <row r="88" spans="2:9" x14ac:dyDescent="0.25">
      <c r="B88" s="6"/>
      <c r="C88" s="6"/>
      <c r="D88" s="6"/>
      <c r="E88" s="6"/>
      <c r="F88" s="6"/>
      <c r="G88" s="6"/>
      <c r="H88" s="6"/>
      <c r="I88" s="6"/>
    </row>
    <row r="89" spans="2:9" x14ac:dyDescent="0.25">
      <c r="B89" s="6"/>
      <c r="C89" s="6"/>
      <c r="D89" s="6"/>
      <c r="E89" s="6"/>
      <c r="F89" s="6"/>
      <c r="G89" s="6"/>
      <c r="H89" s="6"/>
      <c r="I89" s="6"/>
    </row>
    <row r="90" spans="2:9" x14ac:dyDescent="0.25">
      <c r="B90" s="6"/>
      <c r="C90" s="6"/>
      <c r="D90" s="6"/>
      <c r="E90" s="6"/>
      <c r="F90" s="6"/>
      <c r="G90" s="6"/>
      <c r="H90" s="6"/>
      <c r="I90" s="6"/>
    </row>
    <row r="91" spans="2:9" x14ac:dyDescent="0.25">
      <c r="B91" s="6"/>
      <c r="C91" s="6"/>
      <c r="D91" s="6"/>
      <c r="E91" s="6"/>
      <c r="F91" s="6"/>
      <c r="G91" s="6"/>
      <c r="H91" s="6"/>
      <c r="I91" s="6"/>
    </row>
    <row r="92" spans="2:9" x14ac:dyDescent="0.25">
      <c r="B92" s="6"/>
      <c r="C92" s="6"/>
      <c r="D92" s="6"/>
      <c r="E92" s="6"/>
      <c r="F92" s="6"/>
      <c r="G92" s="6"/>
      <c r="H92" s="6"/>
      <c r="I92" s="6"/>
    </row>
    <row r="93" spans="2:9" x14ac:dyDescent="0.25">
      <c r="B93" s="6"/>
      <c r="C93" s="6"/>
      <c r="D93" s="6"/>
      <c r="E93" s="6"/>
      <c r="F93" s="6"/>
      <c r="G93" s="6"/>
      <c r="H93" s="6"/>
      <c r="I93" s="6"/>
    </row>
    <row r="94" spans="2:9" x14ac:dyDescent="0.25">
      <c r="B94" s="6"/>
      <c r="C94" s="6"/>
      <c r="D94" s="6"/>
      <c r="E94" s="6"/>
      <c r="F94" s="6"/>
      <c r="G94" s="6"/>
      <c r="H94" s="6"/>
      <c r="I94" s="6"/>
    </row>
    <row r="95" spans="2:9" x14ac:dyDescent="0.25">
      <c r="B95" s="6"/>
      <c r="C95" s="6"/>
      <c r="D95" s="6"/>
      <c r="E95" s="6"/>
      <c r="F95" s="6"/>
      <c r="G95" s="6"/>
      <c r="H95" s="6"/>
      <c r="I95" s="6"/>
    </row>
    <row r="96" spans="2:9" x14ac:dyDescent="0.25">
      <c r="B96" s="6"/>
      <c r="C96" s="6"/>
      <c r="D96" s="6"/>
      <c r="E96" s="6"/>
      <c r="F96" s="6"/>
      <c r="G96" s="6"/>
      <c r="H96" s="6"/>
      <c r="I96" s="6"/>
    </row>
    <row r="97" spans="2:9" x14ac:dyDescent="0.25">
      <c r="B97" s="6"/>
      <c r="C97" s="6"/>
      <c r="D97" s="6"/>
      <c r="E97" s="6"/>
      <c r="F97" s="6"/>
      <c r="G97" s="6"/>
      <c r="H97" s="6"/>
      <c r="I97" s="6"/>
    </row>
    <row r="98" spans="2:9" x14ac:dyDescent="0.25">
      <c r="B98" s="6"/>
      <c r="C98" s="6"/>
      <c r="D98" s="6"/>
      <c r="E98" s="6"/>
      <c r="F98" s="6"/>
      <c r="G98" s="6"/>
      <c r="H98" s="6"/>
      <c r="I98" s="6"/>
    </row>
    <row r="99" spans="2:9" x14ac:dyDescent="0.25">
      <c r="B99" s="6"/>
      <c r="C99" s="6"/>
      <c r="D99" s="6"/>
      <c r="E99" s="6"/>
      <c r="F99" s="6"/>
      <c r="G99" s="6"/>
      <c r="H99" s="6"/>
      <c r="I99" s="6"/>
    </row>
    <row r="100" spans="2:9" x14ac:dyDescent="0.25">
      <c r="B100" s="6"/>
      <c r="C100" s="6"/>
      <c r="D100" s="6"/>
      <c r="E100" s="6"/>
      <c r="F100" s="6"/>
      <c r="G100" s="6"/>
      <c r="H100" s="6"/>
      <c r="I100" s="6"/>
    </row>
    <row r="101" spans="2:9" x14ac:dyDescent="0.25">
      <c r="B101" s="6"/>
      <c r="C101" s="6"/>
      <c r="D101" s="6"/>
      <c r="E101" s="6"/>
      <c r="F101" s="6"/>
      <c r="G101" s="6"/>
      <c r="H101" s="6"/>
      <c r="I101" s="6"/>
    </row>
    <row r="102" spans="2:9" x14ac:dyDescent="0.25">
      <c r="B102" s="6"/>
      <c r="C102" s="6"/>
      <c r="D102" s="6"/>
      <c r="E102" s="6"/>
      <c r="F102" s="6"/>
      <c r="G102" s="6"/>
      <c r="H102" s="6"/>
      <c r="I102" s="6"/>
    </row>
    <row r="103" spans="2:9" x14ac:dyDescent="0.25">
      <c r="B103" s="6"/>
      <c r="C103" s="6"/>
      <c r="D103" s="6"/>
      <c r="E103" s="6"/>
      <c r="F103" s="6"/>
      <c r="G103" s="6"/>
      <c r="H103" s="6"/>
      <c r="I103" s="6"/>
    </row>
    <row r="104" spans="2:9" x14ac:dyDescent="0.25">
      <c r="B104" s="6"/>
      <c r="C104" s="6"/>
      <c r="D104" s="6"/>
      <c r="E104" s="6"/>
      <c r="F104" s="6"/>
      <c r="G104" s="6"/>
      <c r="H104" s="6"/>
      <c r="I104" s="6"/>
    </row>
    <row r="105" spans="2:9" x14ac:dyDescent="0.25">
      <c r="B105" s="6"/>
      <c r="C105" s="6"/>
      <c r="D105" s="6"/>
      <c r="E105" s="6"/>
      <c r="F105" s="6"/>
      <c r="G105" s="6"/>
      <c r="H105" s="6"/>
      <c r="I105" s="6"/>
    </row>
    <row r="106" spans="2:9" x14ac:dyDescent="0.25">
      <c r="B106" s="6"/>
      <c r="C106" s="6"/>
      <c r="D106" s="6"/>
      <c r="E106" s="6"/>
      <c r="F106" s="6"/>
      <c r="G106" s="6"/>
      <c r="H106" s="6"/>
      <c r="I106" s="6"/>
    </row>
    <row r="107" spans="2:9" x14ac:dyDescent="0.25">
      <c r="B107" s="6"/>
      <c r="C107" s="6"/>
      <c r="D107" s="6"/>
      <c r="E107" s="6"/>
      <c r="F107" s="6"/>
      <c r="G107" s="6"/>
      <c r="H107" s="6"/>
      <c r="I107" s="6"/>
    </row>
    <row r="108" spans="2:9" x14ac:dyDescent="0.25">
      <c r="B108" s="6"/>
      <c r="C108" s="6"/>
      <c r="D108" s="6"/>
      <c r="E108" s="6"/>
      <c r="F108" s="6"/>
      <c r="G108" s="6"/>
      <c r="H108" s="6"/>
      <c r="I108" s="6"/>
    </row>
  </sheetData>
  <mergeCells count="8">
    <mergeCell ref="I5:I7"/>
    <mergeCell ref="B1:I1"/>
    <mergeCell ref="B40:I40"/>
    <mergeCell ref="B5:D5"/>
    <mergeCell ref="E5:F5"/>
    <mergeCell ref="G5:H5"/>
    <mergeCell ref="B37:I37"/>
    <mergeCell ref="B38:I38"/>
  </mergeCells>
  <printOptions horizontalCentered="1" verticalCentered="1"/>
  <pageMargins left="0.69" right="0.19685039370078741" top="0.15748031496062992" bottom="1.8110236220472442" header="0.15748031496062992" footer="2.1259842519685042"/>
  <pageSetup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activeCell="I6" sqref="I6"/>
    </sheetView>
  </sheetViews>
  <sheetFormatPr baseColWidth="10" defaultColWidth="11" defaultRowHeight="15" x14ac:dyDescent="0.25"/>
  <cols>
    <col min="1" max="1" width="23.7109375" customWidth="1"/>
    <col min="2" max="2" width="11" customWidth="1"/>
    <col min="3" max="3" width="14.7109375" customWidth="1"/>
    <col min="4" max="4" width="11.7109375" customWidth="1"/>
    <col min="5" max="5" width="14" customWidth="1"/>
    <col min="6" max="6" width="9.42578125" customWidth="1"/>
    <col min="7" max="7" width="11.7109375" customWidth="1"/>
    <col min="8" max="8" width="16.5703125" customWidth="1"/>
    <col min="9" max="9" width="11.28515625" customWidth="1"/>
    <col min="10" max="10" width="11.42578125" style="44" customWidth="1"/>
    <col min="12" max="12" width="32.85546875" customWidth="1"/>
  </cols>
  <sheetData>
    <row r="1" spans="1:14" ht="34.5" customHeight="1" x14ac:dyDescent="0.25">
      <c r="A1" s="78" t="s">
        <v>45</v>
      </c>
      <c r="B1" s="78"/>
      <c r="C1" s="78"/>
      <c r="D1" s="78"/>
      <c r="E1" s="78"/>
      <c r="F1" s="78"/>
      <c r="G1" s="78"/>
      <c r="H1" s="78"/>
    </row>
    <row r="2" spans="1:14" ht="3" customHeight="1" x14ac:dyDescent="0.25">
      <c r="A2" s="27"/>
      <c r="B2" s="27"/>
      <c r="C2" s="27"/>
      <c r="D2" s="27"/>
      <c r="E2" s="27"/>
      <c r="F2" s="27"/>
      <c r="G2" s="27"/>
      <c r="H2" s="28"/>
    </row>
    <row r="3" spans="1:14" ht="16.5" x14ac:dyDescent="0.25">
      <c r="A3" s="1"/>
      <c r="B3" s="1"/>
      <c r="C3" s="1"/>
      <c r="D3" s="1"/>
      <c r="E3" s="1"/>
      <c r="F3" s="1"/>
      <c r="G3" s="1"/>
      <c r="H3" s="6"/>
    </row>
    <row r="4" spans="1:14" ht="24" thickBot="1" x14ac:dyDescent="0.3">
      <c r="A4" s="11" t="s">
        <v>21</v>
      </c>
      <c r="B4" s="12"/>
      <c r="C4" s="12"/>
      <c r="D4" s="22"/>
      <c r="E4" s="22"/>
      <c r="F4" s="12"/>
      <c r="G4" s="12"/>
      <c r="H4" s="6"/>
      <c r="K4" s="44"/>
      <c r="L4" s="44"/>
    </row>
    <row r="5" spans="1:14" x14ac:dyDescent="0.25">
      <c r="A5" s="80" t="s">
        <v>42</v>
      </c>
      <c r="B5" s="81"/>
      <c r="C5" s="82"/>
      <c r="D5" s="80" t="s">
        <v>41</v>
      </c>
      <c r="E5" s="82"/>
      <c r="F5" s="80" t="s">
        <v>25</v>
      </c>
      <c r="G5" s="82"/>
      <c r="H5" s="75" t="s">
        <v>30</v>
      </c>
      <c r="J5" s="45"/>
      <c r="K5" s="45"/>
      <c r="L5" s="45"/>
      <c r="M5" s="9"/>
      <c r="N5" s="9"/>
    </row>
    <row r="6" spans="1:14" ht="15.75" thickBot="1" x14ac:dyDescent="0.3">
      <c r="A6" s="85"/>
      <c r="B6" s="87"/>
      <c r="C6" s="86"/>
      <c r="D6" s="85"/>
      <c r="E6" s="86"/>
      <c r="F6" s="85"/>
      <c r="G6" s="86"/>
      <c r="H6" s="76"/>
      <c r="K6" s="44"/>
      <c r="L6" s="44"/>
    </row>
    <row r="7" spans="1:14" ht="39" thickBot="1" x14ac:dyDescent="0.3">
      <c r="A7" s="29" t="s">
        <v>20</v>
      </c>
      <c r="B7" s="30" t="s">
        <v>24</v>
      </c>
      <c r="C7" s="31" t="s">
        <v>19</v>
      </c>
      <c r="D7" s="30" t="s">
        <v>24</v>
      </c>
      <c r="E7" s="30" t="s">
        <v>22</v>
      </c>
      <c r="F7" s="30" t="s">
        <v>24</v>
      </c>
      <c r="G7" s="32" t="s">
        <v>19</v>
      </c>
      <c r="H7" s="77"/>
      <c r="K7" s="44"/>
      <c r="L7" s="44"/>
    </row>
    <row r="8" spans="1:14" s="7" customFormat="1" x14ac:dyDescent="0.25">
      <c r="A8" s="13" t="s">
        <v>27</v>
      </c>
      <c r="B8" s="25">
        <f>+SUM(B9:B19)</f>
        <v>13.86</v>
      </c>
      <c r="C8" s="25">
        <f>+SUM(C9:C19)</f>
        <v>66.220735785953181</v>
      </c>
      <c r="D8" s="25">
        <f t="shared" ref="D8:G8" si="0">+SUM(D9:D19)</f>
        <v>9.19</v>
      </c>
      <c r="E8" s="25">
        <f t="shared" si="0"/>
        <v>59.559300064808816</v>
      </c>
      <c r="F8" s="25">
        <f t="shared" si="0"/>
        <v>7.3</v>
      </c>
      <c r="G8" s="25">
        <f t="shared" si="0"/>
        <v>60.631229235880404</v>
      </c>
      <c r="H8" s="26">
        <f>+(B8+D8+F8)/3</f>
        <v>10.116666666666665</v>
      </c>
      <c r="I8"/>
      <c r="J8" s="46">
        <f>+(B8+D8+F8)/3</f>
        <v>10.116666666666665</v>
      </c>
      <c r="K8" s="47"/>
      <c r="L8" s="47"/>
      <c r="M8" s="40"/>
    </row>
    <row r="9" spans="1:14" x14ac:dyDescent="0.25">
      <c r="A9" s="14" t="s">
        <v>0</v>
      </c>
      <c r="B9" s="15">
        <v>11.28</v>
      </c>
      <c r="C9" s="15">
        <f>B9/B$36*100</f>
        <v>53.893932154801725</v>
      </c>
      <c r="D9" s="15">
        <v>7.1</v>
      </c>
      <c r="E9" s="15">
        <f>D9/D$36*100</f>
        <v>46.01425793907972</v>
      </c>
      <c r="F9" s="16">
        <v>6.13</v>
      </c>
      <c r="G9" s="15">
        <f>F9/F$36*100</f>
        <v>50.913621262458477</v>
      </c>
      <c r="H9" s="24">
        <f>+(B9+D9+F9)/3</f>
        <v>8.17</v>
      </c>
      <c r="J9" s="60">
        <f>+C9</f>
        <v>53.893932154801725</v>
      </c>
      <c r="K9" s="48"/>
      <c r="L9" s="61"/>
      <c r="M9" s="41"/>
    </row>
    <row r="10" spans="1:14" x14ac:dyDescent="0.25">
      <c r="A10" s="14" t="s">
        <v>1</v>
      </c>
      <c r="B10" s="15">
        <v>0.55000000000000004</v>
      </c>
      <c r="C10" s="15">
        <f t="shared" ref="C10:C19" si="1">B10/B$36*100</f>
        <v>2.6278069756330633</v>
      </c>
      <c r="D10" s="15">
        <v>0.11</v>
      </c>
      <c r="E10" s="15">
        <f>D10/D$36*100</f>
        <v>0.71289695398574215</v>
      </c>
      <c r="F10" s="16">
        <v>0.1</v>
      </c>
      <c r="G10" s="15">
        <f t="shared" ref="G10:G25" si="2">F10/F$36*100</f>
        <v>0.83056478405315626</v>
      </c>
      <c r="H10" s="24">
        <f t="shared" ref="H10:H32" si="3">+(B10+D10+F10)/3</f>
        <v>0.25333333333333335</v>
      </c>
      <c r="J10" s="50">
        <f>+C8+C20+C26+C34+C35</f>
        <v>100.00000000000001</v>
      </c>
      <c r="K10" s="62"/>
      <c r="L10" s="62"/>
      <c r="M10" s="41"/>
    </row>
    <row r="11" spans="1:14" x14ac:dyDescent="0.25">
      <c r="A11" s="14" t="s">
        <v>2</v>
      </c>
      <c r="B11" s="15">
        <v>0.08</v>
      </c>
      <c r="C11" s="15">
        <f t="shared" si="1"/>
        <v>0.38222646918299097</v>
      </c>
      <c r="D11" s="15">
        <v>0</v>
      </c>
      <c r="E11" s="15">
        <f t="shared" ref="E11:E19" si="4">D11/D$36*100</f>
        <v>0</v>
      </c>
      <c r="F11" s="16">
        <v>0</v>
      </c>
      <c r="G11" s="15">
        <f t="shared" si="2"/>
        <v>0</v>
      </c>
      <c r="H11" s="24">
        <f>+(B11+D11+F11)/3</f>
        <v>2.6666666666666668E-2</v>
      </c>
      <c r="J11" s="50">
        <v>7.53</v>
      </c>
      <c r="K11" s="50"/>
      <c r="L11" s="51"/>
      <c r="M11" s="41"/>
    </row>
    <row r="12" spans="1:14" x14ac:dyDescent="0.25">
      <c r="A12" s="14" t="s">
        <v>31</v>
      </c>
      <c r="B12" s="15">
        <v>0.39</v>
      </c>
      <c r="C12" s="15">
        <f t="shared" si="1"/>
        <v>1.8633540372670812</v>
      </c>
      <c r="D12" s="15">
        <v>0.35</v>
      </c>
      <c r="E12" s="15">
        <f>D12/D$36*100</f>
        <v>2.268308489954634</v>
      </c>
      <c r="F12" s="16">
        <v>0.28000000000000003</v>
      </c>
      <c r="G12" s="15">
        <f t="shared" si="2"/>
        <v>2.3255813953488373</v>
      </c>
      <c r="H12" s="24">
        <f t="shared" si="3"/>
        <v>0.34</v>
      </c>
      <c r="J12" s="50">
        <v>0.42</v>
      </c>
      <c r="K12" s="50"/>
      <c r="L12" s="51"/>
      <c r="M12" s="41"/>
    </row>
    <row r="13" spans="1:14" x14ac:dyDescent="0.25">
      <c r="A13" s="14" t="s">
        <v>11</v>
      </c>
      <c r="B13" s="15">
        <v>0.27</v>
      </c>
      <c r="C13" s="15">
        <f t="shared" si="1"/>
        <v>1.2900143334925946</v>
      </c>
      <c r="D13" s="15">
        <v>0.57999999999999996</v>
      </c>
      <c r="E13" s="15">
        <f t="shared" si="4"/>
        <v>3.7589112119248225</v>
      </c>
      <c r="F13" s="16">
        <v>0.01</v>
      </c>
      <c r="G13" s="15">
        <f t="shared" si="2"/>
        <v>8.3056478405315631E-2</v>
      </c>
      <c r="H13" s="24">
        <f t="shared" si="3"/>
        <v>0.28666666666666668</v>
      </c>
      <c r="J13" s="50">
        <v>0.2</v>
      </c>
      <c r="K13" s="50"/>
      <c r="L13" s="51"/>
      <c r="M13" s="41"/>
    </row>
    <row r="14" spans="1:14" x14ac:dyDescent="0.25">
      <c r="A14" s="14" t="s">
        <v>12</v>
      </c>
      <c r="B14" s="15">
        <v>0.11</v>
      </c>
      <c r="C14" s="15">
        <f t="shared" si="1"/>
        <v>0.5255613951266126</v>
      </c>
      <c r="D14" s="15">
        <v>0.09</v>
      </c>
      <c r="E14" s="15">
        <f t="shared" si="4"/>
        <v>0.58327932598833454</v>
      </c>
      <c r="F14" s="16">
        <v>0.02</v>
      </c>
      <c r="G14" s="15">
        <f t="shared" si="2"/>
        <v>0.16611295681063126</v>
      </c>
      <c r="H14" s="24">
        <f t="shared" si="3"/>
        <v>7.3333333333333334E-2</v>
      </c>
      <c r="J14" s="50">
        <v>0.53</v>
      </c>
      <c r="K14" s="50"/>
      <c r="L14" s="51"/>
      <c r="M14" s="41"/>
    </row>
    <row r="15" spans="1:14" x14ac:dyDescent="0.25">
      <c r="A15" s="14" t="s">
        <v>6</v>
      </c>
      <c r="B15" s="15">
        <v>7.0000000000000007E-2</v>
      </c>
      <c r="C15" s="15">
        <f t="shared" si="1"/>
        <v>0.33444816053511711</v>
      </c>
      <c r="D15" s="15">
        <v>0.17</v>
      </c>
      <c r="E15" s="15">
        <f t="shared" si="4"/>
        <v>1.1017498379779653</v>
      </c>
      <c r="F15" s="16">
        <v>0.17</v>
      </c>
      <c r="G15" s="15">
        <f t="shared" si="2"/>
        <v>1.4119601328903657</v>
      </c>
      <c r="H15" s="24">
        <f t="shared" si="3"/>
        <v>0.13666666666666669</v>
      </c>
      <c r="J15" s="50">
        <v>0.06</v>
      </c>
      <c r="K15" s="50"/>
      <c r="L15" s="51"/>
      <c r="M15" s="41"/>
    </row>
    <row r="16" spans="1:14" x14ac:dyDescent="0.25">
      <c r="A16" s="14" t="s">
        <v>7</v>
      </c>
      <c r="B16" s="15">
        <v>0.92</v>
      </c>
      <c r="C16" s="15">
        <f t="shared" si="1"/>
        <v>4.3956043956043969</v>
      </c>
      <c r="D16" s="15">
        <v>0.52</v>
      </c>
      <c r="E16" s="15">
        <f t="shared" si="4"/>
        <v>3.3700583279325991</v>
      </c>
      <c r="F16" s="16">
        <v>0.49</v>
      </c>
      <c r="G16" s="15">
        <f t="shared" si="2"/>
        <v>4.0697674418604652</v>
      </c>
      <c r="H16" s="24">
        <f t="shared" si="3"/>
        <v>0.64333333333333331</v>
      </c>
      <c r="J16" s="50">
        <v>7.0000000000000007E-2</v>
      </c>
      <c r="K16" s="50"/>
      <c r="L16" s="51"/>
      <c r="M16" s="41"/>
    </row>
    <row r="17" spans="1:13" x14ac:dyDescent="0.25">
      <c r="A17" s="14" t="s">
        <v>8</v>
      </c>
      <c r="B17" s="15">
        <v>0.05</v>
      </c>
      <c r="C17" s="15">
        <f t="shared" si="1"/>
        <v>0.2388915432393694</v>
      </c>
      <c r="D17" s="15">
        <v>0.06</v>
      </c>
      <c r="E17" s="15">
        <f>D17/D$36*100</f>
        <v>0.38885288399222301</v>
      </c>
      <c r="F17" s="16">
        <v>0.03</v>
      </c>
      <c r="G17" s="15">
        <f t="shared" si="2"/>
        <v>0.24916943521594687</v>
      </c>
      <c r="H17" s="24">
        <f t="shared" si="3"/>
        <v>4.6666666666666669E-2</v>
      </c>
      <c r="J17" s="50">
        <v>7.0000000000000007E-2</v>
      </c>
      <c r="K17" s="48"/>
      <c r="L17" s="51"/>
      <c r="M17" s="41"/>
    </row>
    <row r="18" spans="1:13" x14ac:dyDescent="0.25">
      <c r="A18" s="14" t="s">
        <v>10</v>
      </c>
      <c r="B18" s="15">
        <v>0.12</v>
      </c>
      <c r="C18" s="15">
        <f t="shared" si="1"/>
        <v>0.57333970377448651</v>
      </c>
      <c r="D18" s="15">
        <v>7.0000000000000007E-2</v>
      </c>
      <c r="E18" s="15">
        <f t="shared" si="4"/>
        <v>0.45366169799092687</v>
      </c>
      <c r="F18" s="16">
        <v>0.04</v>
      </c>
      <c r="G18" s="15">
        <f t="shared" si="2"/>
        <v>0.33222591362126253</v>
      </c>
      <c r="H18" s="24">
        <f t="shared" si="3"/>
        <v>7.6666666666666675E-2</v>
      </c>
      <c r="J18" s="50">
        <v>0.17</v>
      </c>
      <c r="K18" s="50"/>
      <c r="L18" s="51"/>
      <c r="M18" s="41"/>
    </row>
    <row r="19" spans="1:13" x14ac:dyDescent="0.25">
      <c r="A19" s="14" t="s">
        <v>4</v>
      </c>
      <c r="B19" s="15">
        <v>0.02</v>
      </c>
      <c r="C19" s="15">
        <f t="shared" si="1"/>
        <v>9.5556617295747742E-2</v>
      </c>
      <c r="D19" s="15">
        <v>0.14000000000000001</v>
      </c>
      <c r="E19" s="15">
        <f t="shared" si="4"/>
        <v>0.90732339598185374</v>
      </c>
      <c r="F19" s="16">
        <v>0.03</v>
      </c>
      <c r="G19" s="15">
        <f t="shared" si="2"/>
        <v>0.24916943521594687</v>
      </c>
      <c r="H19" s="24">
        <f t="shared" si="3"/>
        <v>6.3333333333333339E-2</v>
      </c>
      <c r="J19" s="50">
        <v>0.31</v>
      </c>
      <c r="K19" s="44"/>
      <c r="L19" s="49"/>
      <c r="M19" s="40"/>
    </row>
    <row r="20" spans="1:13" s="7" customFormat="1" x14ac:dyDescent="0.25">
      <c r="A20" s="13" t="s">
        <v>28</v>
      </c>
      <c r="B20" s="25">
        <f t="shared" ref="B20:G20" si="5">+SUM(B21:B25)</f>
        <v>3.9499999999999993</v>
      </c>
      <c r="C20" s="25">
        <f t="shared" si="5"/>
        <v>18.872431915910177</v>
      </c>
      <c r="D20" s="25">
        <f t="shared" si="5"/>
        <v>3.0399999999999996</v>
      </c>
      <c r="E20" s="25">
        <f t="shared" si="5"/>
        <v>19.701879455605962</v>
      </c>
      <c r="F20" s="25">
        <f t="shared" si="5"/>
        <v>2.6199999999999997</v>
      </c>
      <c r="G20" s="25">
        <f t="shared" si="5"/>
        <v>21.760797342192689</v>
      </c>
      <c r="H20" s="26">
        <f>+(B20+D20+F20)/3</f>
        <v>3.2033333333333327</v>
      </c>
      <c r="I20"/>
      <c r="J20" s="46">
        <v>0.68</v>
      </c>
      <c r="K20" s="47"/>
      <c r="L20" s="49"/>
      <c r="M20" s="40"/>
    </row>
    <row r="21" spans="1:13" x14ac:dyDescent="0.25">
      <c r="A21" s="14" t="s">
        <v>34</v>
      </c>
      <c r="B21" s="15">
        <v>0.82</v>
      </c>
      <c r="C21" s="15">
        <f>B21/B$36*100</f>
        <v>3.9178213091256575</v>
      </c>
      <c r="D21" s="15">
        <v>1.01</v>
      </c>
      <c r="E21" s="15">
        <f>D21/D$36*100</f>
        <v>6.5456902138690873</v>
      </c>
      <c r="F21" s="16">
        <v>0.78</v>
      </c>
      <c r="G21" s="15">
        <f t="shared" si="2"/>
        <v>6.4784053156146184</v>
      </c>
      <c r="H21" s="24">
        <f t="shared" si="3"/>
        <v>0.87000000000000011</v>
      </c>
      <c r="J21" s="50">
        <v>7.0000000000000007E-2</v>
      </c>
      <c r="K21" s="44"/>
      <c r="L21" s="51"/>
      <c r="M21" s="41"/>
    </row>
    <row r="22" spans="1:13" x14ac:dyDescent="0.25">
      <c r="A22" s="14" t="s">
        <v>33</v>
      </c>
      <c r="B22" s="15">
        <v>2.86</v>
      </c>
      <c r="C22" s="15">
        <f>B22/B$36*100</f>
        <v>13.664596273291925</v>
      </c>
      <c r="D22" s="15">
        <v>1.7</v>
      </c>
      <c r="E22" s="15">
        <f>D22/D$36*100</f>
        <v>11.017498379779651</v>
      </c>
      <c r="F22" s="16">
        <v>1.43</v>
      </c>
      <c r="G22" s="15">
        <f t="shared" si="2"/>
        <v>11.877076411960132</v>
      </c>
      <c r="H22" s="24">
        <f t="shared" si="3"/>
        <v>1.9966666666666664</v>
      </c>
      <c r="J22" s="50">
        <v>0.13</v>
      </c>
      <c r="K22" s="44"/>
      <c r="L22" s="51"/>
      <c r="M22" s="41"/>
    </row>
    <row r="23" spans="1:13" x14ac:dyDescent="0.25">
      <c r="A23" s="14" t="s">
        <v>32</v>
      </c>
      <c r="B23" s="15">
        <v>7.0000000000000007E-2</v>
      </c>
      <c r="C23" s="15">
        <f>B23/B$36*100</f>
        <v>0.33444816053511711</v>
      </c>
      <c r="D23" s="15">
        <v>0.31</v>
      </c>
      <c r="E23" s="15">
        <f>D23/D$36*100</f>
        <v>2.0090732339598185</v>
      </c>
      <c r="F23" s="16">
        <v>0.39</v>
      </c>
      <c r="G23" s="15">
        <f t="shared" si="2"/>
        <v>3.2392026578073092</v>
      </c>
      <c r="H23" s="24">
        <f t="shared" si="3"/>
        <v>0.25666666666666665</v>
      </c>
      <c r="J23" s="50">
        <v>0.08</v>
      </c>
      <c r="K23" s="44"/>
      <c r="L23" s="49"/>
      <c r="M23" s="41"/>
    </row>
    <row r="24" spans="1:13" x14ac:dyDescent="0.25">
      <c r="A24" s="14" t="s">
        <v>15</v>
      </c>
      <c r="B24" s="15">
        <v>0.17</v>
      </c>
      <c r="C24" s="15">
        <f>B24/B$36*100</f>
        <v>0.81223124701385596</v>
      </c>
      <c r="D24" s="15">
        <v>0.01</v>
      </c>
      <c r="E24" s="15">
        <f>D24/D$36*100</f>
        <v>6.4808813998703835E-2</v>
      </c>
      <c r="F24" s="16">
        <v>0.01</v>
      </c>
      <c r="G24" s="15">
        <f t="shared" si="2"/>
        <v>8.3056478405315631E-2</v>
      </c>
      <c r="H24" s="24">
        <f t="shared" si="3"/>
        <v>6.3333333333333339E-2</v>
      </c>
      <c r="J24" s="50">
        <v>0.35</v>
      </c>
      <c r="K24" s="50"/>
      <c r="L24" s="51"/>
      <c r="M24" s="41"/>
    </row>
    <row r="25" spans="1:13" x14ac:dyDescent="0.25">
      <c r="A25" s="14" t="s">
        <v>3</v>
      </c>
      <c r="B25" s="15">
        <v>0.03</v>
      </c>
      <c r="C25" s="15">
        <f>B25/B$36*100</f>
        <v>0.14333492594362163</v>
      </c>
      <c r="D25" s="15">
        <v>0.01</v>
      </c>
      <c r="E25" s="15">
        <f>D25/D$36*100</f>
        <v>6.4808813998703835E-2</v>
      </c>
      <c r="F25" s="16">
        <v>0.01</v>
      </c>
      <c r="G25" s="15">
        <f t="shared" si="2"/>
        <v>8.3056478405315631E-2</v>
      </c>
      <c r="H25" s="24">
        <f>+(B25+D25+F25)/3</f>
        <v>1.6666666666666666E-2</v>
      </c>
      <c r="J25" s="50">
        <v>0.14000000000000001</v>
      </c>
      <c r="K25" s="50"/>
      <c r="L25" s="51"/>
      <c r="M25" s="41"/>
    </row>
    <row r="26" spans="1:13" x14ac:dyDescent="0.25">
      <c r="A26" s="13" t="s">
        <v>29</v>
      </c>
      <c r="B26" s="25">
        <f>+SUM(B27:B32)</f>
        <v>1.7200000000000002</v>
      </c>
      <c r="C26" s="25">
        <f t="shared" ref="C26:G26" si="6">+SUM(C27:C32)</f>
        <v>8.2178690874343054</v>
      </c>
      <c r="D26" s="25">
        <f t="shared" si="6"/>
        <v>1.06</v>
      </c>
      <c r="E26" s="25">
        <f t="shared" si="6"/>
        <v>6.8697342838626057</v>
      </c>
      <c r="F26" s="25">
        <f t="shared" si="6"/>
        <v>0.78</v>
      </c>
      <c r="G26" s="25">
        <f t="shared" si="6"/>
        <v>6.4784053156146193</v>
      </c>
      <c r="H26" s="26">
        <f>+(B26+D26+F26)/3</f>
        <v>1.1866666666666668</v>
      </c>
      <c r="J26" s="46">
        <v>0.21</v>
      </c>
      <c r="K26" s="50"/>
      <c r="L26" s="49"/>
      <c r="M26" s="40"/>
    </row>
    <row r="27" spans="1:13" x14ac:dyDescent="0.25">
      <c r="A27" s="14" t="s">
        <v>36</v>
      </c>
      <c r="B27" s="15">
        <v>0.04</v>
      </c>
      <c r="C27" s="15">
        <f>B27/B$36*100</f>
        <v>0.19111323459149548</v>
      </c>
      <c r="D27" s="15">
        <v>0.01</v>
      </c>
      <c r="E27" s="15">
        <f>D27/D$36*100</f>
        <v>6.4808813998703835E-2</v>
      </c>
      <c r="F27" s="16">
        <v>0.05</v>
      </c>
      <c r="G27" s="15">
        <f>F27/F$36*100</f>
        <v>0.41528239202657813</v>
      </c>
      <c r="H27" s="24">
        <f t="shared" si="3"/>
        <v>3.3333333333333333E-2</v>
      </c>
      <c r="J27" s="50">
        <v>1</v>
      </c>
      <c r="K27" s="50"/>
      <c r="L27" s="49"/>
      <c r="M27" s="40"/>
    </row>
    <row r="28" spans="1:13" x14ac:dyDescent="0.25">
      <c r="A28" s="14" t="s">
        <v>16</v>
      </c>
      <c r="B28" s="15">
        <v>1.02</v>
      </c>
      <c r="C28" s="15">
        <f>B28/B$36*100</f>
        <v>4.8733874820831353</v>
      </c>
      <c r="D28" s="15">
        <v>0.55000000000000004</v>
      </c>
      <c r="E28" s="15">
        <f>D28/D$36*100</f>
        <v>3.5644847699287108</v>
      </c>
      <c r="F28" s="16">
        <v>0.36</v>
      </c>
      <c r="G28" s="15">
        <f>F28/F$36*100</f>
        <v>2.9900332225913622</v>
      </c>
      <c r="H28" s="24">
        <f>+(B28+D28+F28)/3</f>
        <v>0.64333333333333342</v>
      </c>
      <c r="J28" s="50">
        <v>1.23</v>
      </c>
      <c r="K28" s="52"/>
      <c r="L28" s="44"/>
    </row>
    <row r="29" spans="1:13" x14ac:dyDescent="0.25">
      <c r="A29" s="14" t="s">
        <v>5</v>
      </c>
      <c r="B29" s="15">
        <v>0.3</v>
      </c>
      <c r="C29" s="15">
        <f t="shared" ref="C29:C30" si="7">B29/B$36*100</f>
        <v>1.4333492594362163</v>
      </c>
      <c r="D29" s="15">
        <v>0.19</v>
      </c>
      <c r="E29" s="15">
        <f t="shared" ref="E29:E31" si="8">D29/D$36*100</f>
        <v>1.2313674659753728</v>
      </c>
      <c r="F29" s="15">
        <v>0.12</v>
      </c>
      <c r="G29" s="15">
        <f>F29/F$36*100</f>
        <v>0.99667774086378746</v>
      </c>
      <c r="H29" s="24">
        <f t="shared" si="3"/>
        <v>0.20333333333333334</v>
      </c>
      <c r="J29" s="50">
        <v>1.56</v>
      </c>
      <c r="K29" s="50"/>
      <c r="L29" s="51"/>
      <c r="M29" s="41"/>
    </row>
    <row r="30" spans="1:13" x14ac:dyDescent="0.25">
      <c r="A30" s="17" t="s">
        <v>9</v>
      </c>
      <c r="B30" s="15">
        <v>0.23</v>
      </c>
      <c r="C30" s="15">
        <f t="shared" si="7"/>
        <v>1.0989010989010992</v>
      </c>
      <c r="D30" s="15">
        <v>0.1</v>
      </c>
      <c r="E30" s="15">
        <f t="shared" si="8"/>
        <v>0.64808813998703829</v>
      </c>
      <c r="F30" s="15">
        <v>0.17</v>
      </c>
      <c r="G30" s="15">
        <f t="shared" ref="G30:G31" si="9">F30/F$36*100</f>
        <v>1.4119601328903657</v>
      </c>
      <c r="H30" s="24">
        <f t="shared" si="3"/>
        <v>0.16666666666666666</v>
      </c>
      <c r="J30" s="50">
        <v>0.38</v>
      </c>
      <c r="K30" s="44"/>
      <c r="L30" s="51"/>
      <c r="M30" s="41"/>
    </row>
    <row r="31" spans="1:13" x14ac:dyDescent="0.25">
      <c r="A31" s="17" t="s">
        <v>13</v>
      </c>
      <c r="B31" s="15">
        <v>0.11</v>
      </c>
      <c r="C31" s="15">
        <f>B31/B$36*100</f>
        <v>0.5255613951266126</v>
      </c>
      <c r="D31" s="15">
        <v>0.19</v>
      </c>
      <c r="E31" s="15">
        <f t="shared" si="8"/>
        <v>1.2313674659753728</v>
      </c>
      <c r="F31" s="15">
        <v>0.06</v>
      </c>
      <c r="G31" s="15">
        <f t="shared" si="9"/>
        <v>0.49833887043189373</v>
      </c>
      <c r="H31" s="24">
        <f t="shared" si="3"/>
        <v>0.12</v>
      </c>
      <c r="J31" s="50">
        <v>0.04</v>
      </c>
      <c r="K31" s="44"/>
      <c r="L31" s="51"/>
      <c r="M31" s="41"/>
    </row>
    <row r="32" spans="1:13" ht="15.75" thickBot="1" x14ac:dyDescent="0.3">
      <c r="A32" s="14" t="s">
        <v>17</v>
      </c>
      <c r="B32" s="15">
        <v>0.02</v>
      </c>
      <c r="C32" s="15">
        <f>B32/B$36*100</f>
        <v>9.5556617295747742E-2</v>
      </c>
      <c r="D32" s="15">
        <v>0.02</v>
      </c>
      <c r="E32" s="15">
        <f>D32/D$36*100</f>
        <v>0.12961762799740767</v>
      </c>
      <c r="F32" s="15">
        <v>0.02</v>
      </c>
      <c r="G32" s="15">
        <f>F32/F$36*100</f>
        <v>0.16611295681063126</v>
      </c>
      <c r="H32" s="24">
        <f t="shared" si="3"/>
        <v>0.02</v>
      </c>
      <c r="I32" s="44"/>
      <c r="J32" s="50">
        <v>0.64</v>
      </c>
      <c r="K32" s="44"/>
      <c r="L32" s="51"/>
      <c r="M32" s="41"/>
    </row>
    <row r="33" spans="1:16" x14ac:dyDescent="0.25">
      <c r="A33" s="20" t="s">
        <v>23</v>
      </c>
      <c r="B33" s="21">
        <f>+B8+B20+B26</f>
        <v>19.529999999999998</v>
      </c>
      <c r="C33" s="21"/>
      <c r="D33" s="21">
        <f>+D8+D20+D26</f>
        <v>13.29</v>
      </c>
      <c r="E33" s="21"/>
      <c r="F33" s="21">
        <f>+F8+F20+F26</f>
        <v>10.7</v>
      </c>
      <c r="G33" s="21"/>
      <c r="H33" s="33">
        <f>+(B33+D33+F33)/3</f>
        <v>14.506666666666666</v>
      </c>
      <c r="I33" s="44"/>
      <c r="J33" s="46"/>
      <c r="K33" s="44"/>
      <c r="L33" s="51"/>
      <c r="M33" s="41"/>
    </row>
    <row r="34" spans="1:16" x14ac:dyDescent="0.25">
      <c r="A34" s="14" t="s">
        <v>14</v>
      </c>
      <c r="B34" s="19">
        <v>0.78</v>
      </c>
      <c r="C34" s="15">
        <f>+B34/$B$36*100</f>
        <v>3.7267080745341623</v>
      </c>
      <c r="D34" s="18">
        <v>0.86</v>
      </c>
      <c r="E34" s="15">
        <f>+D34/$D$36*100</f>
        <v>5.5735580038885297</v>
      </c>
      <c r="F34" s="18">
        <v>0.1</v>
      </c>
      <c r="G34" s="15">
        <f>+F34/$F$36*100</f>
        <v>0.83056478405315626</v>
      </c>
      <c r="H34" s="34">
        <f>+(B34+D34+F34)/3</f>
        <v>0.58000000000000007</v>
      </c>
      <c r="I34" s="60">
        <f>+H34+H35+H26</f>
        <v>2.8133333333333335</v>
      </c>
      <c r="J34" s="53">
        <v>1.05</v>
      </c>
      <c r="K34" s="50"/>
      <c r="L34" s="49"/>
      <c r="M34" s="40"/>
    </row>
    <row r="35" spans="1:16" ht="15.75" thickBot="1" x14ac:dyDescent="0.3">
      <c r="A35" s="14" t="s">
        <v>18</v>
      </c>
      <c r="B35" s="19">
        <v>0.62</v>
      </c>
      <c r="C35" s="15">
        <f>+B35/$B$36*100</f>
        <v>2.9622551361681801</v>
      </c>
      <c r="D35" s="18">
        <v>1.28</v>
      </c>
      <c r="E35" s="15">
        <f>+D35/$D$36*100</f>
        <v>8.2955281918340908</v>
      </c>
      <c r="F35" s="18">
        <v>1.24</v>
      </c>
      <c r="G35" s="15">
        <f>+F35/$F$36*100</f>
        <v>10.299003322259138</v>
      </c>
      <c r="H35" s="34">
        <f>+(B35+D35+F35)/3</f>
        <v>1.0466666666666666</v>
      </c>
      <c r="I35" s="44"/>
      <c r="J35" s="53"/>
      <c r="K35" s="50"/>
      <c r="L35" s="54"/>
      <c r="M35" s="42"/>
    </row>
    <row r="36" spans="1:16" ht="29.25" customHeight="1" thickBot="1" x14ac:dyDescent="0.3">
      <c r="A36" s="35" t="s">
        <v>35</v>
      </c>
      <c r="B36" s="36">
        <f>+B35+B34+B33</f>
        <v>20.929999999999996</v>
      </c>
      <c r="C36" s="36"/>
      <c r="D36" s="36">
        <f>D33+D34+D35</f>
        <v>15.429999999999998</v>
      </c>
      <c r="E36" s="36"/>
      <c r="F36" s="37">
        <f>F33+F34+F35</f>
        <v>12.04</v>
      </c>
      <c r="G36" s="36"/>
      <c r="H36" s="38">
        <f>+(B36+D36+F36)/3</f>
        <v>16.133333333333329</v>
      </c>
      <c r="I36" s="65"/>
      <c r="J36" s="55"/>
      <c r="K36" s="56"/>
      <c r="L36" s="44"/>
      <c r="O36" s="8"/>
      <c r="P36" s="8"/>
    </row>
    <row r="37" spans="1:16" ht="18" customHeight="1" x14ac:dyDescent="0.25">
      <c r="A37" s="83" t="s">
        <v>26</v>
      </c>
      <c r="B37" s="83"/>
      <c r="C37" s="83"/>
      <c r="D37" s="83"/>
      <c r="E37" s="83"/>
      <c r="F37" s="83"/>
      <c r="G37" s="83"/>
      <c r="H37" s="83"/>
      <c r="I37" s="8"/>
      <c r="J37" s="50">
        <f>SUM(J11:J36)</f>
        <v>16.920000000000005</v>
      </c>
      <c r="K37" s="43"/>
    </row>
    <row r="38" spans="1:16" ht="12.75" customHeight="1" x14ac:dyDescent="0.25">
      <c r="A38" s="84" t="s">
        <v>40</v>
      </c>
      <c r="B38" s="84"/>
      <c r="C38" s="84"/>
      <c r="D38" s="84"/>
      <c r="E38" s="84"/>
      <c r="F38" s="84"/>
      <c r="G38" s="84"/>
      <c r="H38" s="84"/>
      <c r="I38" s="8"/>
      <c r="K38" s="43"/>
    </row>
    <row r="39" spans="1:16" ht="13.5" customHeight="1" x14ac:dyDescent="0.25">
      <c r="A39" s="63" t="s">
        <v>43</v>
      </c>
      <c r="B39" s="63"/>
      <c r="C39" s="63"/>
      <c r="D39" s="39"/>
      <c r="E39" s="39"/>
      <c r="F39" s="39"/>
      <c r="G39" s="39"/>
      <c r="H39" s="39"/>
      <c r="I39" s="8"/>
      <c r="K39" s="23"/>
    </row>
    <row r="40" spans="1:16" x14ac:dyDescent="0.25">
      <c r="A40" s="79" t="s">
        <v>37</v>
      </c>
      <c r="B40" s="79"/>
      <c r="C40" s="79"/>
      <c r="D40" s="79"/>
      <c r="E40" s="79"/>
      <c r="F40" s="79"/>
      <c r="G40" s="79"/>
      <c r="H40" s="79"/>
      <c r="I40" s="10"/>
      <c r="J40" s="58"/>
      <c r="K40" s="23"/>
      <c r="L40" s="41"/>
      <c r="M40" s="41"/>
      <c r="O40" s="10"/>
    </row>
    <row r="41" spans="1:16" x14ac:dyDescent="0.25">
      <c r="A41" s="59"/>
      <c r="B41" s="59"/>
      <c r="C41" s="59"/>
      <c r="D41" s="59"/>
      <c r="E41" s="59"/>
      <c r="F41" s="59"/>
      <c r="G41" s="59"/>
      <c r="H41" s="59"/>
      <c r="I41" s="10"/>
      <c r="J41" s="58"/>
      <c r="K41" s="23"/>
      <c r="L41" s="41"/>
      <c r="M41" s="41"/>
      <c r="O41" s="10"/>
    </row>
    <row r="42" spans="1:16" x14ac:dyDescent="0.25">
      <c r="A42" s="6"/>
      <c r="B42" s="6"/>
      <c r="C42" s="6"/>
      <c r="D42" s="6"/>
      <c r="E42" s="6"/>
      <c r="F42" s="6"/>
      <c r="G42" s="6"/>
      <c r="H42" s="6"/>
      <c r="K42" s="23"/>
      <c r="L42" s="41"/>
      <c r="M42" s="41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K43" s="23"/>
      <c r="M43" s="42"/>
      <c r="N43" s="8"/>
    </row>
    <row r="44" spans="1:16" x14ac:dyDescent="0.25">
      <c r="A44" s="6"/>
      <c r="B44" s="6"/>
      <c r="C44" s="6"/>
      <c r="D44" s="6"/>
      <c r="E44" s="6"/>
      <c r="F44" s="6"/>
      <c r="G44" s="6"/>
      <c r="H44" s="6"/>
      <c r="K44" s="23"/>
      <c r="M44" s="42"/>
      <c r="N44" s="8"/>
    </row>
    <row r="45" spans="1:16" x14ac:dyDescent="0.25">
      <c r="A45" s="6"/>
      <c r="B45" s="6"/>
      <c r="C45" s="6"/>
      <c r="D45" s="6"/>
      <c r="E45" s="6"/>
      <c r="F45" s="6"/>
      <c r="G45" s="6"/>
      <c r="H45" s="6"/>
      <c r="K45" s="23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K46" s="23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K47" s="23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K48" s="23"/>
      <c r="N48" s="10"/>
    </row>
    <row r="49" spans="1:13" x14ac:dyDescent="0.25">
      <c r="A49" s="6"/>
      <c r="B49" s="6"/>
      <c r="C49" s="6"/>
      <c r="D49" s="6"/>
      <c r="E49" s="6"/>
      <c r="F49" s="6"/>
      <c r="G49" s="6"/>
      <c r="H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L50" s="41"/>
      <c r="M50" s="41"/>
    </row>
    <row r="51" spans="1:13" x14ac:dyDescent="0.25">
      <c r="A51" s="6"/>
      <c r="B51" s="6"/>
      <c r="C51" s="6"/>
      <c r="D51" s="6"/>
      <c r="E51" s="6"/>
      <c r="F51" s="6"/>
      <c r="G51" s="6"/>
      <c r="H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L52" s="41"/>
      <c r="M52" s="41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L53" s="41"/>
      <c r="M53" s="41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M54" s="42"/>
    </row>
    <row r="55" spans="1:13" x14ac:dyDescent="0.25">
      <c r="A55" s="6"/>
      <c r="B55" s="6"/>
      <c r="C55" s="6"/>
      <c r="D55" s="6"/>
      <c r="E55" s="6"/>
      <c r="F55" s="6"/>
      <c r="G55" s="6"/>
      <c r="H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L62" s="41"/>
      <c r="M62" s="41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L63" s="23"/>
      <c r="M63" s="41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L64" s="23"/>
      <c r="M64" s="41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L65" s="23"/>
      <c r="M65" s="41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L66" s="23"/>
      <c r="M66" s="41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L67" s="23"/>
      <c r="M67" s="41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L68" s="23"/>
      <c r="M68" s="41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L69" s="23"/>
      <c r="M69" s="41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L70" s="23"/>
      <c r="M70" s="41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L71" s="23"/>
      <c r="M71" s="41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L72" s="23"/>
      <c r="M72" s="41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L73" s="23"/>
      <c r="M73" s="41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L74" s="23"/>
      <c r="M74" s="41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L75" s="23"/>
      <c r="M75" s="41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M76" s="42"/>
    </row>
    <row r="77" spans="1:13" x14ac:dyDescent="0.25">
      <c r="A77" s="6"/>
      <c r="B77" s="6"/>
      <c r="C77" s="6"/>
      <c r="D77" s="6"/>
      <c r="E77" s="6"/>
      <c r="F77" s="6"/>
      <c r="G77" s="6"/>
      <c r="H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6"/>
      <c r="G83" s="6"/>
      <c r="H83" s="6"/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  <row r="106" spans="1:8" x14ac:dyDescent="0.25">
      <c r="A106" s="6"/>
      <c r="B106" s="6"/>
      <c r="C106" s="6"/>
      <c r="D106" s="6"/>
      <c r="E106" s="6"/>
      <c r="F106" s="6"/>
      <c r="G106" s="6"/>
      <c r="H106" s="6"/>
    </row>
    <row r="107" spans="1:8" x14ac:dyDescent="0.25">
      <c r="A107" s="6"/>
      <c r="B107" s="6"/>
      <c r="C107" s="6"/>
      <c r="D107" s="6"/>
      <c r="E107" s="6"/>
      <c r="F107" s="6"/>
      <c r="G107" s="6"/>
      <c r="H107" s="6"/>
    </row>
    <row r="108" spans="1:8" x14ac:dyDescent="0.25">
      <c r="A108" s="6"/>
      <c r="B108" s="6"/>
      <c r="C108" s="6"/>
      <c r="D108" s="6"/>
      <c r="E108" s="6"/>
      <c r="F108" s="6"/>
      <c r="G108" s="6"/>
      <c r="H108" s="6"/>
    </row>
  </sheetData>
  <mergeCells count="8">
    <mergeCell ref="A1:H1"/>
    <mergeCell ref="H5:H7"/>
    <mergeCell ref="A37:H37"/>
    <mergeCell ref="A38:H38"/>
    <mergeCell ref="A40:H40"/>
    <mergeCell ref="D5:E6"/>
    <mergeCell ref="F5:G6"/>
    <mergeCell ref="A5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19" workbookViewId="0">
      <selection activeCell="L33" sqref="L33"/>
    </sheetView>
  </sheetViews>
  <sheetFormatPr baseColWidth="10" defaultColWidth="11" defaultRowHeight="15" x14ac:dyDescent="0.25"/>
  <cols>
    <col min="1" max="1" width="23.7109375" customWidth="1"/>
    <col min="2" max="2" width="11" customWidth="1"/>
    <col min="3" max="3" width="14.7109375" customWidth="1"/>
    <col min="4" max="4" width="11.7109375" customWidth="1"/>
    <col min="5" max="5" width="14" customWidth="1"/>
    <col min="6" max="6" width="9.28515625" customWidth="1"/>
    <col min="7" max="7" width="11.7109375" customWidth="1"/>
    <col min="8" max="8" width="16.5703125" customWidth="1"/>
    <col min="9" max="9" width="5.5703125" customWidth="1"/>
  </cols>
  <sheetData>
    <row r="1" spans="1:9" ht="34.5" customHeight="1" x14ac:dyDescent="0.25">
      <c r="A1" s="78" t="s">
        <v>44</v>
      </c>
      <c r="B1" s="78"/>
      <c r="C1" s="78"/>
      <c r="D1" s="78"/>
      <c r="E1" s="78"/>
      <c r="F1" s="78"/>
      <c r="G1" s="78"/>
      <c r="H1" s="78"/>
    </row>
    <row r="2" spans="1:9" ht="3" customHeight="1" x14ac:dyDescent="0.25">
      <c r="A2" s="66"/>
      <c r="B2" s="66"/>
      <c r="C2" s="66"/>
      <c r="D2" s="66"/>
      <c r="E2" s="66"/>
      <c r="F2" s="66"/>
      <c r="G2" s="66"/>
      <c r="H2" s="67"/>
    </row>
    <row r="3" spans="1:9" ht="16.5" x14ac:dyDescent="0.25">
      <c r="A3" s="1"/>
      <c r="B3" s="1"/>
      <c r="C3" s="1"/>
      <c r="D3" s="1"/>
      <c r="E3" s="1"/>
      <c r="F3" s="1"/>
      <c r="G3" s="1"/>
      <c r="H3" s="6"/>
    </row>
    <row r="4" spans="1:9" ht="24" thickBot="1" x14ac:dyDescent="0.3">
      <c r="A4" s="11" t="s">
        <v>21</v>
      </c>
      <c r="B4" s="12"/>
      <c r="C4" s="12"/>
      <c r="D4" s="22"/>
      <c r="E4" s="22"/>
      <c r="F4" s="12"/>
      <c r="G4" s="22"/>
      <c r="H4" s="6"/>
    </row>
    <row r="5" spans="1:9" x14ac:dyDescent="0.25">
      <c r="A5" s="88" t="s">
        <v>42</v>
      </c>
      <c r="B5" s="89"/>
      <c r="C5" s="90"/>
      <c r="D5" s="88" t="s">
        <v>41</v>
      </c>
      <c r="E5" s="90"/>
      <c r="F5" s="88" t="s">
        <v>25</v>
      </c>
      <c r="G5" s="90"/>
      <c r="H5" s="94" t="s">
        <v>47</v>
      </c>
    </row>
    <row r="6" spans="1:9" ht="15.75" thickBot="1" x14ac:dyDescent="0.3">
      <c r="A6" s="91"/>
      <c r="B6" s="92"/>
      <c r="C6" s="93"/>
      <c r="D6" s="91"/>
      <c r="E6" s="93"/>
      <c r="F6" s="91"/>
      <c r="G6" s="93"/>
      <c r="H6" s="95"/>
    </row>
    <row r="7" spans="1:9" ht="39" thickBot="1" x14ac:dyDescent="0.3">
      <c r="A7" s="68" t="s">
        <v>20</v>
      </c>
      <c r="B7" s="69" t="s">
        <v>24</v>
      </c>
      <c r="C7" s="70" t="s">
        <v>19</v>
      </c>
      <c r="D7" s="69" t="s">
        <v>24</v>
      </c>
      <c r="E7" s="69" t="s">
        <v>22</v>
      </c>
      <c r="F7" s="69" t="s">
        <v>24</v>
      </c>
      <c r="G7" s="71" t="s">
        <v>19</v>
      </c>
      <c r="H7" s="96"/>
    </row>
    <row r="8" spans="1:9" s="7" customFormat="1" x14ac:dyDescent="0.25">
      <c r="A8" s="13" t="s">
        <v>27</v>
      </c>
      <c r="B8" s="25">
        <f>+SUM(B9:B19)</f>
        <v>12.607059992782048</v>
      </c>
      <c r="C8" s="25">
        <f>+SUM(C9:C19)</f>
        <v>65.113833503308086</v>
      </c>
      <c r="D8" s="25">
        <f t="shared" ref="D8:G8" si="0">+SUM(D9:D19)</f>
        <v>11.341999612370048</v>
      </c>
      <c r="E8" s="25">
        <f t="shared" si="0"/>
        <v>60.525059531509726</v>
      </c>
      <c r="F8" s="25">
        <f t="shared" si="0"/>
        <v>6.9937208037934697</v>
      </c>
      <c r="G8" s="25">
        <f t="shared" si="0"/>
        <v>57.793528307465053</v>
      </c>
      <c r="H8" s="26">
        <f>+(B8+D8+F8)/3</f>
        <v>10.314260136315188</v>
      </c>
      <c r="I8"/>
    </row>
    <row r="9" spans="1:9" x14ac:dyDescent="0.25">
      <c r="A9" s="14" t="s">
        <v>0</v>
      </c>
      <c r="B9" s="15">
        <v>10.051721975670166</v>
      </c>
      <c r="C9" s="15">
        <f>B9/B$36*100</f>
        <v>51.915843306849993</v>
      </c>
      <c r="D9" s="15">
        <v>9.0820022982876143</v>
      </c>
      <c r="E9" s="15">
        <f>D9/D$36*100</f>
        <v>48.464887017775339</v>
      </c>
      <c r="F9" s="16">
        <v>5.2173266764392192</v>
      </c>
      <c r="G9" s="15">
        <f>F9/F$36*100</f>
        <v>43.114062660398268</v>
      </c>
      <c r="H9" s="24">
        <f>+(B9+D9+F9)/3</f>
        <v>8.1170169834656676</v>
      </c>
    </row>
    <row r="10" spans="1:9" x14ac:dyDescent="0.25">
      <c r="A10" s="14" t="s">
        <v>1</v>
      </c>
      <c r="B10" s="15">
        <v>0.86092277908753723</v>
      </c>
      <c r="C10" s="15">
        <f t="shared" ref="C10:C19" si="1">B10/B$36*100</f>
        <v>4.4465547501801534</v>
      </c>
      <c r="D10" s="15">
        <v>0.44593965274601294</v>
      </c>
      <c r="E10" s="15">
        <f>D10/D$36*100</f>
        <v>2.3796971391602093</v>
      </c>
      <c r="F10" s="16">
        <v>0.41907567685790525</v>
      </c>
      <c r="G10" s="15">
        <f t="shared" ref="G10:G25" si="2">F10/F$36*100</f>
        <v>3.4630867706815396</v>
      </c>
      <c r="H10" s="24">
        <f t="shared" ref="H10:H32" si="3">+(B10+D10+F10)/3</f>
        <v>0.57531270289715186</v>
      </c>
    </row>
    <row r="11" spans="1:9" x14ac:dyDescent="0.25">
      <c r="A11" s="14" t="s">
        <v>2</v>
      </c>
      <c r="B11" s="15">
        <v>0</v>
      </c>
      <c r="C11" s="15">
        <f t="shared" si="1"/>
        <v>0</v>
      </c>
      <c r="D11" s="15">
        <v>5.5114638447971778E-3</v>
      </c>
      <c r="E11" s="15">
        <f t="shared" ref="E11:E19" si="4">D11/D$36*100</f>
        <v>2.9411187507738485E-2</v>
      </c>
      <c r="F11" s="16">
        <v>2.1942525134918563E-2</v>
      </c>
      <c r="G11" s="15">
        <f t="shared" si="2"/>
        <v>0.18132493176369419</v>
      </c>
      <c r="H11" s="24">
        <f>+(B11+D11+F11)/3</f>
        <v>9.1513296599052465E-3</v>
      </c>
    </row>
    <row r="12" spans="1:9" x14ac:dyDescent="0.25">
      <c r="A12" s="14" t="s">
        <v>31</v>
      </c>
      <c r="B12" s="15">
        <v>0.50967019793611723</v>
      </c>
      <c r="C12" s="15">
        <f t="shared" si="1"/>
        <v>2.6323806207800082</v>
      </c>
      <c r="D12" s="15">
        <v>0.28892707080033947</v>
      </c>
      <c r="E12" s="15">
        <f>D12/D$36*100</f>
        <v>1.5418205570544086</v>
      </c>
      <c r="F12" s="16">
        <v>0.29064320107067387</v>
      </c>
      <c r="G12" s="15">
        <f t="shared" si="2"/>
        <v>2.4017681774398563</v>
      </c>
      <c r="H12" s="24">
        <f t="shared" si="3"/>
        <v>0.36308015660237686</v>
      </c>
    </row>
    <row r="13" spans="1:9" x14ac:dyDescent="0.25">
      <c r="A13" s="14" t="s">
        <v>11</v>
      </c>
      <c r="B13" s="15">
        <v>4.6739678771046581E-2</v>
      </c>
      <c r="C13" s="15">
        <f t="shared" si="1"/>
        <v>0.24140439271634115</v>
      </c>
      <c r="D13" s="15">
        <v>0.2643591374104155</v>
      </c>
      <c r="E13" s="15">
        <f t="shared" si="4"/>
        <v>1.410717076027169</v>
      </c>
      <c r="F13" s="16">
        <v>0.13326486229756701</v>
      </c>
      <c r="G13" s="15">
        <f t="shared" si="2"/>
        <v>1.1012516523975775</v>
      </c>
      <c r="H13" s="24">
        <f t="shared" si="3"/>
        <v>0.14812122615967635</v>
      </c>
    </row>
    <row r="14" spans="1:9" x14ac:dyDescent="0.25">
      <c r="A14" s="14" t="s">
        <v>12</v>
      </c>
      <c r="B14" s="15">
        <v>8.2760633943844128E-2</v>
      </c>
      <c r="C14" s="15">
        <f t="shared" si="1"/>
        <v>0.42744796505553184</v>
      </c>
      <c r="D14" s="15">
        <v>0.20099739881949683</v>
      </c>
      <c r="E14" s="15">
        <f t="shared" si="4"/>
        <v>1.0725956572913817</v>
      </c>
      <c r="F14" s="16">
        <v>6.8353966435820007E-2</v>
      </c>
      <c r="G14" s="15">
        <f t="shared" si="2"/>
        <v>0.56485195863028037</v>
      </c>
      <c r="H14" s="24">
        <f t="shared" si="3"/>
        <v>0.11737066639972031</v>
      </c>
    </row>
    <row r="15" spans="1:9" x14ac:dyDescent="0.25">
      <c r="A15" s="14" t="s">
        <v>6</v>
      </c>
      <c r="B15" s="15">
        <v>0.10821539069989632</v>
      </c>
      <c r="C15" s="15">
        <f t="shared" si="1"/>
        <v>0.55891848984320935</v>
      </c>
      <c r="D15" s="15">
        <v>0.22519309029276879</v>
      </c>
      <c r="E15" s="15">
        <f t="shared" si="4"/>
        <v>1.201712719262416</v>
      </c>
      <c r="F15" s="16">
        <v>0.18454277275740932</v>
      </c>
      <c r="G15" s="15">
        <f t="shared" si="2"/>
        <v>1.5249933848529398</v>
      </c>
      <c r="H15" s="24">
        <f t="shared" si="3"/>
        <v>0.17265041791669147</v>
      </c>
    </row>
    <row r="16" spans="1:9" x14ac:dyDescent="0.25">
      <c r="A16" s="14" t="s">
        <v>7</v>
      </c>
      <c r="B16" s="15">
        <v>0.77030608437516279</v>
      </c>
      <c r="C16" s="15">
        <f t="shared" si="1"/>
        <v>3.9785312478330703</v>
      </c>
      <c r="D16" s="15">
        <v>0.63662401608793218</v>
      </c>
      <c r="E16" s="15">
        <f t="shared" si="4"/>
        <v>3.3972586660015973</v>
      </c>
      <c r="F16" s="16">
        <v>0.50952343950628287</v>
      </c>
      <c r="G16" s="15">
        <f t="shared" si="2"/>
        <v>4.2105137094478895</v>
      </c>
      <c r="H16" s="24">
        <f t="shared" si="3"/>
        <v>0.63881784665645924</v>
      </c>
    </row>
    <row r="17" spans="1:9" x14ac:dyDescent="0.25">
      <c r="A17" s="14" t="s">
        <v>8</v>
      </c>
      <c r="B17" s="15">
        <v>3.105590062111801E-3</v>
      </c>
      <c r="C17" s="15">
        <f t="shared" si="1"/>
        <v>1.6039970806012802E-2</v>
      </c>
      <c r="D17" s="15">
        <v>2.335294401597994E-2</v>
      </c>
      <c r="E17" s="15">
        <f>D17/D$36*100</f>
        <v>0.12461985321015584</v>
      </c>
      <c r="F17" s="16">
        <v>3.9854945088357671E-2</v>
      </c>
      <c r="G17" s="15">
        <f t="shared" si="2"/>
        <v>0.32934656126208217</v>
      </c>
      <c r="H17" s="24">
        <f t="shared" si="3"/>
        <v>2.2104493055483138E-2</v>
      </c>
    </row>
    <row r="18" spans="1:9" x14ac:dyDescent="0.25">
      <c r="A18" s="14" t="s">
        <v>10</v>
      </c>
      <c r="B18" s="15">
        <v>0.16597824283203902</v>
      </c>
      <c r="C18" s="15">
        <f t="shared" si="1"/>
        <v>0.85725614656586546</v>
      </c>
      <c r="D18" s="15">
        <v>8.4256777749758358E-2</v>
      </c>
      <c r="E18" s="15">
        <f t="shared" si="4"/>
        <v>0.44962499237572062</v>
      </c>
      <c r="F18" s="16">
        <v>6.2513406996940205E-2</v>
      </c>
      <c r="G18" s="15">
        <f t="shared" si="2"/>
        <v>0.51658773037008965</v>
      </c>
      <c r="H18" s="24">
        <f t="shared" si="3"/>
        <v>0.10424947585957918</v>
      </c>
    </row>
    <row r="19" spans="1:9" x14ac:dyDescent="0.25">
      <c r="A19" s="14" t="s">
        <v>4</v>
      </c>
      <c r="B19" s="15">
        <v>7.6394194041252859E-3</v>
      </c>
      <c r="C19" s="15">
        <f t="shared" si="1"/>
        <v>3.9456612677892459E-2</v>
      </c>
      <c r="D19" s="15">
        <v>8.4835762314932436E-2</v>
      </c>
      <c r="E19" s="15">
        <f t="shared" si="4"/>
        <v>0.45271466584359543</v>
      </c>
      <c r="F19" s="16">
        <v>4.6679331208374607E-2</v>
      </c>
      <c r="G19" s="15">
        <f t="shared" si="2"/>
        <v>0.38574077022082992</v>
      </c>
      <c r="H19" s="24">
        <f t="shared" si="3"/>
        <v>4.6384837642477444E-2</v>
      </c>
    </row>
    <row r="20" spans="1:9" s="7" customFormat="1" x14ac:dyDescent="0.25">
      <c r="A20" s="13" t="s">
        <v>28</v>
      </c>
      <c r="B20" s="25">
        <f t="shared" ref="B20:G20" si="5">+SUM(B21:B25)</f>
        <v>3.0994756541201407</v>
      </c>
      <c r="C20" s="25">
        <f t="shared" si="5"/>
        <v>16.008390679943108</v>
      </c>
      <c r="D20" s="25">
        <f t="shared" si="5"/>
        <v>3.4669416153635515</v>
      </c>
      <c r="E20" s="25">
        <f t="shared" si="5"/>
        <v>18.500868879707138</v>
      </c>
      <c r="F20" s="25">
        <f t="shared" si="5"/>
        <v>2.8239359008182694</v>
      </c>
      <c r="G20" s="25">
        <f t="shared" si="5"/>
        <v>23.335964360184814</v>
      </c>
      <c r="H20" s="26">
        <f>+(B20+D20+F20)/3</f>
        <v>3.1301177234339868</v>
      </c>
      <c r="I20"/>
    </row>
    <row r="21" spans="1:9" x14ac:dyDescent="0.25">
      <c r="A21" s="14" t="s">
        <v>34</v>
      </c>
      <c r="B21" s="15">
        <v>0.46442744569543809</v>
      </c>
      <c r="C21" s="15">
        <f>B21/B$36*100</f>
        <v>2.3987076598900274</v>
      </c>
      <c r="D21" s="15">
        <v>0.99570729883250464</v>
      </c>
      <c r="E21" s="15">
        <f>D21/D$36*100</f>
        <v>5.3134584374406391</v>
      </c>
      <c r="F21" s="16">
        <v>0.38409335539890921</v>
      </c>
      <c r="G21" s="15">
        <f t="shared" si="2"/>
        <v>3.1740057732810265</v>
      </c>
      <c r="H21" s="24">
        <f t="shared" si="3"/>
        <v>0.61474269997561726</v>
      </c>
    </row>
    <row r="22" spans="1:9" x14ac:dyDescent="0.25">
      <c r="A22" s="14" t="s">
        <v>33</v>
      </c>
      <c r="B22" s="15">
        <v>2.1263416965678981</v>
      </c>
      <c r="C22" s="15">
        <f>B22/B$36*100</f>
        <v>10.982279713171298</v>
      </c>
      <c r="D22" s="15">
        <v>1.8661907304901044</v>
      </c>
      <c r="E22" s="15">
        <f>D22/D$36*100</f>
        <v>9.9586765050561183</v>
      </c>
      <c r="F22" s="16">
        <v>1.9856268989530785</v>
      </c>
      <c r="G22" s="15">
        <f t="shared" si="2"/>
        <v>16.408488072681383</v>
      </c>
      <c r="H22" s="24">
        <f t="shared" si="3"/>
        <v>1.9927197753370269</v>
      </c>
    </row>
    <row r="23" spans="1:9" x14ac:dyDescent="0.25">
      <c r="A23" s="14" t="s">
        <v>32</v>
      </c>
      <c r="B23" s="15">
        <v>0.39599110542915145</v>
      </c>
      <c r="C23" s="15">
        <f>B23/B$36*100</f>
        <v>2.0452428181088336</v>
      </c>
      <c r="D23" s="15">
        <v>0.56725760418385618</v>
      </c>
      <c r="E23" s="15">
        <f>D23/D$36*100</f>
        <v>3.0270941135885931</v>
      </c>
      <c r="F23" s="16">
        <v>0.37877446661099096</v>
      </c>
      <c r="G23" s="15">
        <f t="shared" si="2"/>
        <v>3.1300524388038946</v>
      </c>
      <c r="H23" s="24">
        <f t="shared" si="3"/>
        <v>0.44734105874133284</v>
      </c>
    </row>
    <row r="24" spans="1:9" x14ac:dyDescent="0.25">
      <c r="A24" s="14" t="s">
        <v>15</v>
      </c>
      <c r="B24" s="15">
        <v>9.126903216703873E-2</v>
      </c>
      <c r="C24" s="15">
        <f>B24/B$36*100</f>
        <v>0.47139274088765504</v>
      </c>
      <c r="D24" s="15">
        <v>3.3399656227236604E-2</v>
      </c>
      <c r="E24" s="15">
        <f>D24/D$36*100</f>
        <v>0.1782327852736573</v>
      </c>
      <c r="F24" s="16">
        <v>6.4532039359197657E-2</v>
      </c>
      <c r="G24" s="15">
        <f t="shared" si="2"/>
        <v>0.53326896341376662</v>
      </c>
      <c r="H24" s="24">
        <f t="shared" si="3"/>
        <v>6.3066909251157668E-2</v>
      </c>
    </row>
    <row r="25" spans="1:9" x14ac:dyDescent="0.25">
      <c r="A25" s="14" t="s">
        <v>3</v>
      </c>
      <c r="B25" s="15">
        <v>2.1446374260614329E-2</v>
      </c>
      <c r="C25" s="15">
        <f>B25/B$36*100</f>
        <v>0.11076774788529521</v>
      </c>
      <c r="D25" s="15">
        <v>4.3863256298489455E-3</v>
      </c>
      <c r="E25" s="15">
        <f>D25/D$36*100</f>
        <v>2.3407038348127622E-2</v>
      </c>
      <c r="F25" s="16">
        <v>1.0909140496093163E-2</v>
      </c>
      <c r="G25" s="15">
        <f t="shared" si="2"/>
        <v>9.0149112004742252E-2</v>
      </c>
      <c r="H25" s="24">
        <f>+(B25+D25+F25)/3</f>
        <v>1.2247280128852145E-2</v>
      </c>
    </row>
    <row r="26" spans="1:9" x14ac:dyDescent="0.25">
      <c r="A26" s="13" t="s">
        <v>29</v>
      </c>
      <c r="B26" s="25">
        <f>+SUM(B27:B32)</f>
        <v>1.5382444900831396</v>
      </c>
      <c r="C26" s="25">
        <f t="shared" ref="C26:G26" si="6">+SUM(C27:C32)</f>
        <v>7.9448337417288446</v>
      </c>
      <c r="D26" s="25">
        <f t="shared" si="6"/>
        <v>1.1770929633546694</v>
      </c>
      <c r="E26" s="25">
        <f t="shared" si="6"/>
        <v>6.2813987053448104</v>
      </c>
      <c r="F26" s="25">
        <f t="shared" si="6"/>
        <v>0.94866739860525573</v>
      </c>
      <c r="G26" s="25">
        <f t="shared" si="6"/>
        <v>7.8394373601421732</v>
      </c>
      <c r="H26" s="26">
        <f>+(B26+D26+F26)/3</f>
        <v>1.2213349506810216</v>
      </c>
    </row>
    <row r="27" spans="1:9" x14ac:dyDescent="0.25">
      <c r="A27" s="14" t="s">
        <v>48</v>
      </c>
      <c r="B27" s="15">
        <v>0.24153454390114446</v>
      </c>
      <c r="C27" s="15">
        <f>B27/B$36*100</f>
        <v>1.2474946645673879</v>
      </c>
      <c r="D27" s="15">
        <v>0.11565303891585092</v>
      </c>
      <c r="E27" s="15">
        <f>D27/D$36*100</f>
        <v>0.61716692863818334</v>
      </c>
      <c r="F27" s="16">
        <v>7.2780203784570591E-2</v>
      </c>
      <c r="G27" s="15">
        <f>F27/F$36*100</f>
        <v>0.60142875096831916</v>
      </c>
      <c r="H27" s="24">
        <f t="shared" si="3"/>
        <v>0.14332259553385532</v>
      </c>
    </row>
    <row r="28" spans="1:9" x14ac:dyDescent="0.25">
      <c r="A28" s="14" t="s">
        <v>16</v>
      </c>
      <c r="B28" s="15">
        <v>0.87568004515349085</v>
      </c>
      <c r="C28" s="15">
        <f>B28/B$36*100</f>
        <v>4.5227741198137297</v>
      </c>
      <c r="D28" s="15">
        <v>0.50419551798165163</v>
      </c>
      <c r="E28" s="15">
        <f>D28/D$36*100</f>
        <v>2.6905717496302279</v>
      </c>
      <c r="F28" s="16">
        <v>0.51288569280665108</v>
      </c>
      <c r="G28" s="15">
        <f>F28/F$36*100</f>
        <v>4.2382981301794551</v>
      </c>
      <c r="H28" s="24">
        <f>+(B28+D28+F28)/3</f>
        <v>0.63092041864726456</v>
      </c>
    </row>
    <row r="29" spans="1:9" x14ac:dyDescent="0.25">
      <c r="A29" s="14" t="s">
        <v>5</v>
      </c>
      <c r="B29" s="15">
        <v>0.26121545885898229</v>
      </c>
      <c r="C29" s="15">
        <f t="shared" ref="C29:C30" si="7">B29/B$36*100</f>
        <v>1.3491440436050952</v>
      </c>
      <c r="D29" s="15">
        <v>0.21707626133129723</v>
      </c>
      <c r="E29" s="15">
        <f t="shared" ref="E29:E31" si="8">D29/D$36*100</f>
        <v>1.1583983502895632</v>
      </c>
      <c r="F29" s="15">
        <v>0.13805276209630554</v>
      </c>
      <c r="G29" s="15">
        <f>F29/F$36*100</f>
        <v>1.1408170897827259</v>
      </c>
      <c r="H29" s="24">
        <f t="shared" si="3"/>
        <v>0.20544816076219505</v>
      </c>
    </row>
    <row r="30" spans="1:9" x14ac:dyDescent="0.25">
      <c r="A30" s="17" t="s">
        <v>9</v>
      </c>
      <c r="B30" s="15">
        <v>0.10965784675195554</v>
      </c>
      <c r="C30" s="15">
        <f t="shared" si="7"/>
        <v>0.56636858869761297</v>
      </c>
      <c r="D30" s="15">
        <v>8.5723394692218402E-2</v>
      </c>
      <c r="E30" s="15">
        <f t="shared" si="8"/>
        <v>0.45745139695922116</v>
      </c>
      <c r="F30" s="15">
        <v>0.17520498066685139</v>
      </c>
      <c r="G30" s="15">
        <f t="shared" ref="G30:G31" si="9">F30/F$36*100</f>
        <v>1.4478293163041691</v>
      </c>
      <c r="H30" s="24">
        <f t="shared" si="3"/>
        <v>0.1235287407036751</v>
      </c>
    </row>
    <row r="31" spans="1:9" x14ac:dyDescent="0.25">
      <c r="A31" s="17" t="s">
        <v>13</v>
      </c>
      <c r="B31" s="15">
        <v>1.7430169559987004E-2</v>
      </c>
      <c r="C31" s="15">
        <f>B31/B$36*100</f>
        <v>9.0024570305306362E-2</v>
      </c>
      <c r="D31" s="15">
        <v>0.1638282486399513</v>
      </c>
      <c r="E31" s="15">
        <f t="shared" si="8"/>
        <v>0.87424747317585394</v>
      </c>
      <c r="F31" s="15">
        <v>3.2820682327800159E-2</v>
      </c>
      <c r="G31" s="15">
        <f t="shared" si="9"/>
        <v>0.27121800918234812</v>
      </c>
      <c r="H31" s="24">
        <f t="shared" si="3"/>
        <v>7.1359700175912824E-2</v>
      </c>
    </row>
    <row r="32" spans="1:9" ht="15.75" thickBot="1" x14ac:dyDescent="0.3">
      <c r="A32" s="14" t="s">
        <v>17</v>
      </c>
      <c r="B32" s="15">
        <v>3.2726425857579552E-2</v>
      </c>
      <c r="C32" s="15">
        <f>B32/B$36*100</f>
        <v>0.16902775473971138</v>
      </c>
      <c r="D32" s="15">
        <v>9.0616501793699941E-2</v>
      </c>
      <c r="E32" s="15">
        <f>D32/D$36*100</f>
        <v>0.48356280665176116</v>
      </c>
      <c r="F32" s="15">
        <v>1.6923076923076923E-2</v>
      </c>
      <c r="G32" s="15">
        <f>F32/F$36*100</f>
        <v>0.13984606372515657</v>
      </c>
      <c r="H32" s="24">
        <f t="shared" si="3"/>
        <v>4.6755334858118808E-2</v>
      </c>
      <c r="I32" s="44"/>
    </row>
    <row r="33" spans="1:9" x14ac:dyDescent="0.25">
      <c r="A33" s="20" t="s">
        <v>23</v>
      </c>
      <c r="B33" s="21">
        <f>+B8+B20+B26</f>
        <v>17.24478013698533</v>
      </c>
      <c r="C33" s="21"/>
      <c r="D33" s="21">
        <f>+D8+D20+D26</f>
        <v>15.986034191088267</v>
      </c>
      <c r="E33" s="21"/>
      <c r="F33" s="21">
        <f>+F8+F20+F26</f>
        <v>10.766324103216995</v>
      </c>
      <c r="G33" s="21"/>
      <c r="H33" s="33">
        <f>+(B33+D33+F33)/3</f>
        <v>14.665712810430199</v>
      </c>
      <c r="I33" s="44"/>
    </row>
    <row r="34" spans="1:9" x14ac:dyDescent="0.25">
      <c r="A34" s="14" t="s">
        <v>14</v>
      </c>
      <c r="B34" s="19">
        <v>1.1210209713208357</v>
      </c>
      <c r="C34" s="15">
        <f>+B34/$B$36*100</f>
        <v>5.7899282562384116</v>
      </c>
      <c r="D34" s="18">
        <v>0.97072658827332126</v>
      </c>
      <c r="E34" s="15">
        <f>+D34/$D$36*100</f>
        <v>5.180152226418997</v>
      </c>
      <c r="F34" s="18">
        <v>0</v>
      </c>
      <c r="G34" s="15">
        <f>+F34/$F$36*100</f>
        <v>0</v>
      </c>
      <c r="H34" s="34">
        <f>+(B34+D34+F34)/3</f>
        <v>0.69724918653138568</v>
      </c>
      <c r="I34" s="60">
        <f>+H34+H35+H26</f>
        <v>3.2896661532415603</v>
      </c>
    </row>
    <row r="35" spans="1:9" ht="15.75" thickBot="1" x14ac:dyDescent="0.3">
      <c r="A35" s="14" t="s">
        <v>18</v>
      </c>
      <c r="B35" s="19">
        <v>0.99576818424908109</v>
      </c>
      <c r="C35" s="15">
        <f>+B35/$B$36*100</f>
        <v>5.1430138187815482</v>
      </c>
      <c r="D35" s="18">
        <v>1.7825840476605685</v>
      </c>
      <c r="E35" s="15">
        <f>+D35/$D$36*100</f>
        <v>9.5125206570193459</v>
      </c>
      <c r="F35" s="18">
        <v>1.3348938161778092</v>
      </c>
      <c r="G35" s="15">
        <f>+F35/$F$36*100</f>
        <v>11.031069972207961</v>
      </c>
      <c r="H35" s="34">
        <f>+(B35+D35+F35)/3</f>
        <v>1.3710820160291528</v>
      </c>
      <c r="I35" s="44"/>
    </row>
    <row r="36" spans="1:9" ht="29.25" customHeight="1" thickBot="1" x14ac:dyDescent="0.3">
      <c r="A36" s="72" t="s">
        <v>35</v>
      </c>
      <c r="B36" s="73">
        <f>+B35+B34+B33</f>
        <v>19.361569292555245</v>
      </c>
      <c r="C36" s="73"/>
      <c r="D36" s="73">
        <f>D33+D34+D35</f>
        <v>18.739344827022155</v>
      </c>
      <c r="E36" s="73"/>
      <c r="F36" s="98">
        <f>F33+F34+F35</f>
        <v>12.101217919394804</v>
      </c>
      <c r="G36" s="73"/>
      <c r="H36" s="97">
        <f>+(B36+D36+F36)/3</f>
        <v>16.734044012990733</v>
      </c>
      <c r="I36" s="65"/>
    </row>
    <row r="37" spans="1:9" ht="18" customHeight="1" x14ac:dyDescent="0.25">
      <c r="A37" s="83" t="s">
        <v>26</v>
      </c>
      <c r="B37" s="83"/>
      <c r="C37" s="83"/>
      <c r="D37" s="83"/>
      <c r="E37" s="83"/>
      <c r="F37" s="83"/>
      <c r="G37" s="83"/>
      <c r="H37" s="83"/>
      <c r="I37" s="8"/>
    </row>
    <row r="38" spans="1:9" ht="12.75" customHeight="1" x14ac:dyDescent="0.25">
      <c r="A38" s="84" t="s">
        <v>40</v>
      </c>
      <c r="B38" s="84"/>
      <c r="C38" s="84"/>
      <c r="D38" s="84"/>
      <c r="E38" s="84"/>
      <c r="F38" s="84"/>
      <c r="G38" s="84"/>
      <c r="H38" s="84"/>
      <c r="I38" s="8"/>
    </row>
    <row r="39" spans="1:9" ht="13.5" customHeight="1" x14ac:dyDescent="0.25">
      <c r="A39" s="63" t="s">
        <v>46</v>
      </c>
      <c r="B39" s="63"/>
      <c r="C39" s="63"/>
      <c r="D39" s="39"/>
      <c r="E39" s="39"/>
      <c r="F39" s="39"/>
      <c r="G39" s="39"/>
      <c r="H39" s="39"/>
      <c r="I39" s="8"/>
    </row>
    <row r="40" spans="1:9" ht="15" customHeight="1" x14ac:dyDescent="0.25">
      <c r="A40" s="79" t="s">
        <v>37</v>
      </c>
      <c r="B40" s="79"/>
      <c r="C40" s="79"/>
      <c r="D40" s="79"/>
      <c r="E40" s="79"/>
      <c r="F40" s="79"/>
      <c r="G40" s="79"/>
      <c r="H40" s="79"/>
      <c r="I40" s="10"/>
    </row>
    <row r="41" spans="1:9" x14ac:dyDescent="0.25">
      <c r="A41" s="64"/>
      <c r="B41" s="64"/>
      <c r="C41" s="64"/>
      <c r="D41" s="64"/>
      <c r="E41" s="64"/>
      <c r="F41" s="64"/>
      <c r="G41" s="64"/>
      <c r="H41" s="64"/>
      <c r="I41" s="10"/>
    </row>
    <row r="42" spans="1:9" x14ac:dyDescent="0.25">
      <c r="A42" s="6"/>
      <c r="B42" s="6"/>
      <c r="C42" s="6"/>
      <c r="D42" s="6"/>
      <c r="E42" s="6"/>
      <c r="F42" s="6"/>
      <c r="G42" s="6"/>
      <c r="H42" s="6"/>
    </row>
    <row r="43" spans="1:9" x14ac:dyDescent="0.25">
      <c r="A43" s="6"/>
      <c r="B43" s="6"/>
      <c r="C43" s="6"/>
      <c r="F43" s="74"/>
      <c r="G43" s="6"/>
      <c r="H43" s="6"/>
    </row>
    <row r="44" spans="1:9" x14ac:dyDescent="0.25">
      <c r="A44" s="6"/>
      <c r="B44" s="6"/>
      <c r="D44" s="6"/>
      <c r="E44" s="6"/>
      <c r="F44" s="6"/>
      <c r="G44" s="6"/>
      <c r="H44" s="6"/>
    </row>
    <row r="45" spans="1:9" x14ac:dyDescent="0.25">
      <c r="A45" s="6"/>
      <c r="B45" s="6"/>
      <c r="C45" s="6"/>
      <c r="D45" s="6"/>
      <c r="E45" s="6"/>
      <c r="F45" s="6"/>
      <c r="G45" s="6"/>
      <c r="H45" s="6"/>
    </row>
    <row r="46" spans="1:9" x14ac:dyDescent="0.25">
      <c r="A46" s="6"/>
      <c r="B46" s="6"/>
      <c r="C46" s="6"/>
      <c r="D46" s="6"/>
      <c r="E46" s="6"/>
      <c r="F46" s="6"/>
      <c r="G46" s="6"/>
      <c r="H46" s="6"/>
    </row>
    <row r="47" spans="1:9" x14ac:dyDescent="0.25">
      <c r="A47" s="6"/>
      <c r="B47" s="6"/>
      <c r="C47" s="6"/>
      <c r="D47" s="6"/>
      <c r="E47" s="6"/>
      <c r="F47" s="6"/>
      <c r="G47" s="6"/>
      <c r="H47" s="6"/>
    </row>
    <row r="48" spans="1:9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  <row r="69" spans="1:8" x14ac:dyDescent="0.25">
      <c r="A69" s="6"/>
      <c r="B69" s="6"/>
      <c r="C69" s="6"/>
      <c r="D69" s="6"/>
      <c r="E69" s="6"/>
      <c r="F69" s="6"/>
      <c r="G69" s="6"/>
      <c r="H69" s="6"/>
    </row>
    <row r="70" spans="1:8" x14ac:dyDescent="0.25">
      <c r="A70" s="6"/>
      <c r="B70" s="6"/>
      <c r="C70" s="6"/>
      <c r="D70" s="6"/>
      <c r="E70" s="6"/>
      <c r="F70" s="6"/>
      <c r="G70" s="6"/>
      <c r="H70" s="6"/>
    </row>
    <row r="71" spans="1:8" x14ac:dyDescent="0.25">
      <c r="A71" s="6"/>
      <c r="B71" s="6"/>
      <c r="C71" s="6"/>
      <c r="D71" s="6"/>
      <c r="E71" s="6"/>
      <c r="F71" s="6"/>
      <c r="G71" s="6"/>
      <c r="H71" s="6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/>
    </row>
    <row r="75" spans="1:8" x14ac:dyDescent="0.25">
      <c r="A75" s="6"/>
      <c r="B75" s="6"/>
      <c r="C75" s="6"/>
      <c r="D75" s="6"/>
      <c r="E75" s="6"/>
      <c r="F75" s="6"/>
      <c r="G75" s="6"/>
      <c r="H75" s="6"/>
    </row>
    <row r="76" spans="1:8" x14ac:dyDescent="0.25">
      <c r="A76" s="6"/>
      <c r="B76" s="6"/>
      <c r="C76" s="6"/>
      <c r="D76" s="6"/>
      <c r="E76" s="6"/>
      <c r="F76" s="6"/>
      <c r="G76" s="6"/>
      <c r="H76" s="6"/>
    </row>
    <row r="77" spans="1:8" x14ac:dyDescent="0.25">
      <c r="A77" s="6"/>
      <c r="B77" s="6"/>
      <c r="C77" s="6"/>
      <c r="D77" s="6"/>
      <c r="E77" s="6"/>
      <c r="F77" s="6"/>
      <c r="G77" s="6"/>
      <c r="H77" s="6"/>
    </row>
    <row r="78" spans="1:8" x14ac:dyDescent="0.25">
      <c r="A78" s="6"/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6"/>
      <c r="B80" s="6"/>
      <c r="C80" s="6"/>
      <c r="D80" s="6"/>
      <c r="E80" s="6"/>
      <c r="F80" s="6"/>
      <c r="G80" s="6"/>
      <c r="H80" s="6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6"/>
      <c r="G83" s="6"/>
      <c r="H83" s="6"/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  <row r="106" spans="1:8" x14ac:dyDescent="0.25">
      <c r="A106" s="6"/>
      <c r="B106" s="6"/>
      <c r="C106" s="6"/>
      <c r="D106" s="6"/>
      <c r="E106" s="6"/>
      <c r="F106" s="6"/>
      <c r="G106" s="6"/>
      <c r="H106" s="6"/>
    </row>
    <row r="107" spans="1:8" x14ac:dyDescent="0.25">
      <c r="A107" s="6"/>
      <c r="B107" s="6"/>
      <c r="C107" s="6"/>
      <c r="D107" s="6"/>
      <c r="E107" s="6"/>
      <c r="F107" s="6"/>
      <c r="G107" s="6"/>
      <c r="H107" s="6"/>
    </row>
    <row r="108" spans="1:8" x14ac:dyDescent="0.25">
      <c r="A108" s="6"/>
      <c r="B108" s="6"/>
      <c r="C108" s="6"/>
      <c r="D108" s="6"/>
      <c r="E108" s="6"/>
      <c r="F108" s="6"/>
      <c r="G108" s="6"/>
      <c r="H108" s="6"/>
    </row>
  </sheetData>
  <mergeCells count="8">
    <mergeCell ref="A38:H38"/>
    <mergeCell ref="A40:H40"/>
    <mergeCell ref="A1:H1"/>
    <mergeCell ref="A5:C6"/>
    <mergeCell ref="D5:E6"/>
    <mergeCell ref="F5:G6"/>
    <mergeCell ref="H5:H7"/>
    <mergeCell ref="A37:H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Costo, 2017</vt:lpstr>
      <vt:lpstr>Costo a junio, 2018</vt:lpstr>
      <vt:lpstr>Costo a junio, 2019 </vt:lpstr>
      <vt:lpstr>'Costo, 2017'!Área_de_impresión</vt:lpstr>
      <vt:lpstr>'Costo,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Karisovic</cp:lastModifiedBy>
  <cp:lastPrinted>2017-04-25T17:32:23Z</cp:lastPrinted>
  <dcterms:created xsi:type="dcterms:W3CDTF">2011-06-28T14:07:42Z</dcterms:created>
  <dcterms:modified xsi:type="dcterms:W3CDTF">2019-08-22T22:17:41Z</dcterms:modified>
</cp:coreProperties>
</file>