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6\10-Presupuesto\2-Ejecución Presupuestaria\1-Ejecución Mensual de Presupuesto\6-Junio\"/>
    </mc:Choice>
  </mc:AlternateContent>
  <xr:revisionPtr revIDLastSave="0" documentId="8_{4ADD0F2B-E26D-4D8F-BEB0-6A4F0D8BCB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 P1 Presup. aprob. junio 2026" sheetId="1" r:id="rId1"/>
    <sheet name="P2 Presup.Aprob.Ejec. Junio 26" sheetId="2" r:id="rId2"/>
    <sheet name="P3 Ejecucion Junio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3" l="1"/>
  <c r="M78" i="3"/>
  <c r="L78" i="3"/>
  <c r="K78" i="3"/>
  <c r="J78" i="3"/>
  <c r="I78" i="3"/>
  <c r="N78" i="3" s="1"/>
  <c r="H78" i="3"/>
  <c r="G78" i="3"/>
  <c r="F78" i="3"/>
  <c r="E78" i="3"/>
  <c r="D78" i="3"/>
  <c r="C78" i="3"/>
  <c r="B78" i="3"/>
  <c r="N77" i="3"/>
  <c r="N76" i="3"/>
  <c r="M75" i="3"/>
  <c r="L75" i="3"/>
  <c r="K75" i="3"/>
  <c r="J75" i="3"/>
  <c r="I75" i="3"/>
  <c r="H75" i="3"/>
  <c r="G75" i="3"/>
  <c r="F75" i="3"/>
  <c r="E75" i="3"/>
  <c r="D75" i="3"/>
  <c r="N75" i="3" s="1"/>
  <c r="C75" i="3"/>
  <c r="B75" i="3"/>
  <c r="N74" i="3"/>
  <c r="N73" i="3"/>
  <c r="M72" i="3"/>
  <c r="L72" i="3"/>
  <c r="K72" i="3"/>
  <c r="J72" i="3"/>
  <c r="I72" i="3"/>
  <c r="H72" i="3"/>
  <c r="G72" i="3"/>
  <c r="F72" i="3"/>
  <c r="F80" i="3" s="1"/>
  <c r="E72" i="3"/>
  <c r="E80" i="3" s="1"/>
  <c r="D72" i="3"/>
  <c r="D80" i="3" s="1"/>
  <c r="C72" i="3"/>
  <c r="B72" i="3"/>
  <c r="N72" i="3" s="1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7" i="3" s="1"/>
  <c r="N66" i="3"/>
  <c r="N65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M59" i="3"/>
  <c r="L59" i="3"/>
  <c r="K59" i="3"/>
  <c r="J59" i="3"/>
  <c r="I59" i="3"/>
  <c r="H59" i="3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N34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G26" i="3"/>
  <c r="F26" i="3"/>
  <c r="E26" i="3"/>
  <c r="D26" i="3"/>
  <c r="C26" i="3"/>
  <c r="B26" i="3"/>
  <c r="N25" i="3"/>
  <c r="N24" i="3"/>
  <c r="N23" i="3"/>
  <c r="N22" i="3"/>
  <c r="N21" i="3"/>
  <c r="N20" i="3"/>
  <c r="N19" i="3"/>
  <c r="N18" i="3"/>
  <c r="N17" i="3"/>
  <c r="M16" i="3"/>
  <c r="L16" i="3"/>
  <c r="K16" i="3"/>
  <c r="J16" i="3"/>
  <c r="I16" i="3"/>
  <c r="H16" i="3"/>
  <c r="G16" i="3"/>
  <c r="F16" i="3"/>
  <c r="E16" i="3"/>
  <c r="D16" i="3"/>
  <c r="C16" i="3"/>
  <c r="B16" i="3"/>
  <c r="N15" i="3"/>
  <c r="N14" i="3"/>
  <c r="N13" i="3"/>
  <c r="N12" i="3"/>
  <c r="M11" i="3"/>
  <c r="M80" i="3" s="1"/>
  <c r="L11" i="3"/>
  <c r="L80" i="3" s="1"/>
  <c r="K11" i="3"/>
  <c r="K80" i="3" s="1"/>
  <c r="J11" i="3"/>
  <c r="I11" i="3"/>
  <c r="H11" i="3"/>
  <c r="H80" i="3" s="1"/>
  <c r="G11" i="3"/>
  <c r="F11" i="3"/>
  <c r="E11" i="3"/>
  <c r="D11" i="3"/>
  <c r="C11" i="3"/>
  <c r="B11" i="3"/>
  <c r="P82" i="2"/>
  <c r="P81" i="2"/>
  <c r="P80" i="2"/>
  <c r="P79" i="2"/>
  <c r="P78" i="2" s="1"/>
  <c r="O78" i="2"/>
  <c r="N78" i="2"/>
  <c r="M78" i="2"/>
  <c r="L78" i="2"/>
  <c r="K78" i="2"/>
  <c r="J78" i="2"/>
  <c r="I78" i="2"/>
  <c r="H78" i="2"/>
  <c r="G78" i="2"/>
  <c r="F78" i="2"/>
  <c r="E78" i="2"/>
  <c r="D78" i="2"/>
  <c r="B78" i="2"/>
  <c r="P77" i="2"/>
  <c r="P76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P74" i="2"/>
  <c r="P73" i="2"/>
  <c r="P72" i="2"/>
  <c r="P71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P69" i="2"/>
  <c r="P68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P66" i="2"/>
  <c r="P65" i="2"/>
  <c r="P64" i="2"/>
  <c r="P63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P61" i="2"/>
  <c r="P60" i="2"/>
  <c r="P59" i="2"/>
  <c r="P58" i="2"/>
  <c r="P57" i="2"/>
  <c r="P56" i="2"/>
  <c r="P55" i="2"/>
  <c r="P54" i="2"/>
  <c r="P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P51" i="2"/>
  <c r="P50" i="2"/>
  <c r="P49" i="2"/>
  <c r="P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P46" i="2"/>
  <c r="P45" i="2"/>
  <c r="P44" i="2"/>
  <c r="P43" i="2"/>
  <c r="P42" i="2"/>
  <c r="P41" i="2"/>
  <c r="P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P38" i="2"/>
  <c r="P36" i="2"/>
  <c r="P35" i="2"/>
  <c r="P34" i="2"/>
  <c r="P33" i="2"/>
  <c r="P32" i="2"/>
  <c r="P31" i="2"/>
  <c r="P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P27" i="2"/>
  <c r="P26" i="2"/>
  <c r="P25" i="2"/>
  <c r="P24" i="2"/>
  <c r="P23" i="2"/>
  <c r="P22" i="2"/>
  <c r="P21" i="2"/>
  <c r="P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P18" i="2"/>
  <c r="P16" i="2"/>
  <c r="P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C76" i="1"/>
  <c r="B76" i="1"/>
  <c r="B73" i="1"/>
  <c r="C72" i="1"/>
  <c r="C68" i="1"/>
  <c r="B68" i="1"/>
  <c r="C65" i="1"/>
  <c r="B65" i="1"/>
  <c r="C60" i="1"/>
  <c r="B60" i="1"/>
  <c r="C50" i="1"/>
  <c r="B50" i="1"/>
  <c r="C45" i="1"/>
  <c r="B45" i="1"/>
  <c r="C37" i="1"/>
  <c r="B37" i="1"/>
  <c r="C27" i="1"/>
  <c r="B27" i="1"/>
  <c r="C17" i="1"/>
  <c r="B17" i="1"/>
  <c r="C12" i="1"/>
  <c r="C81" i="1" s="1"/>
  <c r="B12" i="1"/>
  <c r="B81" i="1" s="1"/>
  <c r="N26" i="3" l="1"/>
  <c r="N64" i="3"/>
  <c r="G80" i="3"/>
  <c r="N83" i="2"/>
  <c r="C80" i="3"/>
  <c r="N49" i="3"/>
  <c r="I80" i="3"/>
  <c r="J80" i="3"/>
  <c r="N16" i="3"/>
  <c r="N59" i="3"/>
  <c r="P29" i="2"/>
  <c r="J83" i="2"/>
  <c r="O83" i="2"/>
  <c r="C83" i="2"/>
  <c r="E83" i="2"/>
  <c r="F83" i="2"/>
  <c r="P19" i="2"/>
  <c r="B83" i="2"/>
  <c r="P14" i="2"/>
  <c r="G83" i="2"/>
  <c r="H83" i="2"/>
  <c r="P75" i="2"/>
  <c r="I83" i="2"/>
  <c r="P70" i="2"/>
  <c r="P67" i="2"/>
  <c r="K83" i="2"/>
  <c r="P62" i="2"/>
  <c r="L83" i="2"/>
  <c r="P52" i="2"/>
  <c r="M83" i="2"/>
  <c r="P47" i="2"/>
  <c r="P39" i="2"/>
  <c r="N11" i="3"/>
  <c r="B80" i="3"/>
  <c r="N36" i="3"/>
  <c r="D83" i="2"/>
  <c r="N80" i="3" l="1"/>
  <c r="P83" i="2"/>
</calcChain>
</file>

<file path=xl/sharedStrings.xml><?xml version="1.0" encoding="utf-8"?>
<sst xmlns="http://schemas.openxmlformats.org/spreadsheetml/2006/main" count="272" uniqueCount="142">
  <si>
    <t>MINISTERIO DE AGRICULTURA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</si>
  <si>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</si>
  <si>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</si>
  <si>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</si>
  <si>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</si>
  <si>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</si>
  <si>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</si>
  <si>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</si>
  <si>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</si>
  <si>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</si>
  <si>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</si>
  <si>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</si>
  <si>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</si>
  <si>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</si>
  <si>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</si>
  <si>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</si>
  <si>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</si>
  <si>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</si>
  <si>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</si>
  <si>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</si>
  <si>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</si>
  <si>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</si>
  <si>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</si>
  <si>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</si>
  <si>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</si>
  <si>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</si>
  <si>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</si>
  <si>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</si>
  <si>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</si>
  <si>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</si>
  <si>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</si>
  <si>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</si>
  <si>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</si>
  <si>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</si>
  <si>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</si>
  <si>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</si>
  <si>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</si>
  <si>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</si>
  <si>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</si>
  <si>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</si>
  <si>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</si>
  <si>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</si>
  <si>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</si>
  <si>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</si>
  <si>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</si>
  <si>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</si>
  <si>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</si>
  <si>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</si>
  <si>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</si>
  <si>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</si>
  <si>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</si>
  <si>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</si>
  <si>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</si>
  <si>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</si>
  <si>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</si>
  <si>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</si>
  <si>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</si>
  <si>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</si>
  <si>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</si>
  <si>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</si>
  <si>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</si>
  <si>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</si>
  <si>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</si>
  <si>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</si>
  <si>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</si>
  <si>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</si>
  <si>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</si>
  <si>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</si>
  <si>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</si>
  <si>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</si>
  <si>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</si>
  <si>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</si>
  <si>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</si>
  <si>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</si>
  <si>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</si>
  <si>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</si>
  <si>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</si>
  <si>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</si>
  <si>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</si>
  <si>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</si>
  <si>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</si>
  <si>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2026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</si>
  <si>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</si>
  <si>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</si>
  <si>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</si>
  <si>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</si>
  <si>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</si>
  <si>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</si>
  <si>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</si>
  <si>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</si>
  <si>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</si>
  <si>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</si>
  <si>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</si>
  <si>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</si>
  <si>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</si>
  <si>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</si>
  <si>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</si>
  <si>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</si>
  <si>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</si>
  <si>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</si>
  <si>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</si>
  <si>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</si>
  <si>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t>Total general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</si>
  <si>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</si>
  <si>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</si>
  <si>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</si>
  <si>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</si>
  <si>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</si>
  <si>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</si>
  <si>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</si>
  <si>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</si>
  <si>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</si>
  <si>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</si>
  <si>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</si>
  <si>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</si>
  <si>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</si>
  <si>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</si>
  <si>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</si>
  <si>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</si>
  <si>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</si>
  <si>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</si>
  <si>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</si>
  <si>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</si>
  <si>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</si>
  <si>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</si>
  <si>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</si>
  <si>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</si>
  <si>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</si>
  <si>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</si>
  <si>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</si>
  <si>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</si>
  <si>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</si>
  <si>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</si>
  <si>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</si>
  <si>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</si>
  <si>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</si>
  <si>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</si>
  <si>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</si>
  <si>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</si>
  <si>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</si>
  <si>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</si>
  <si>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Elaborado por: Angela M. Alcántara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</si>
</sst>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28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73">
    <xf numFmtId="0" fontId="0" fillId="0" borderId="0" xfId="0"/>
    <xf numFmtId="0" fontId="7" fillId="4" borderId="64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2" borderId="0" xfId="0" applyFill="1"/>
    <xf numFmtId="0" fontId="8" fillId="0" borderId="1" xfId="0" applyFont="1" applyBorder="1" applyAlignment="1">
      <alignment horizontal="left"/>
    </xf>
    <xf numFmtId="164" fontId="9" fillId="0" borderId="1" xfId="0" applyNumberFormat="1" applyFont="1" applyBorder="1"/>
    <xf numFmtId="164" fontId="9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43" fontId="11" fillId="3" borderId="3" xfId="0" applyNumberFormat="1" applyFont="1" applyFill="1" applyBorder="1"/>
    <xf numFmtId="43" fontId="11" fillId="3" borderId="4" xfId="0" applyNumberFormat="1" applyFont="1" applyFill="1" applyBorder="1"/>
    <xf numFmtId="0" fontId="0" fillId="2" borderId="5" xfId="0" applyFill="1" applyBorder="1"/>
    <xf numFmtId="43" fontId="13" fillId="0" borderId="5" xfId="2" applyFont="1" applyBorder="1" applyAlignment="1">
      <alignment horizontal="right"/>
    </xf>
    <xf numFmtId="43" fontId="13" fillId="0" borderId="6" xfId="2" applyFont="1" applyBorder="1" applyAlignment="1">
      <alignment horizontal="right"/>
    </xf>
    <xf numFmtId="0" fontId="0" fillId="2" borderId="7" xfId="0" applyFill="1" applyBorder="1"/>
    <xf numFmtId="49" fontId="14" fillId="0" borderId="8" xfId="0" applyNumberFormat="1" applyFont="1" applyBorder="1"/>
    <xf numFmtId="43" fontId="13" fillId="0" borderId="1" xfId="2" applyFont="1" applyBorder="1" applyAlignment="1">
      <alignment horizontal="right"/>
    </xf>
    <xf numFmtId="49" fontId="14" fillId="0" borderId="5" xfId="0" applyNumberFormat="1" applyFont="1" applyBorder="1"/>
    <xf numFmtId="49" fontId="14" fillId="0" borderId="7" xfId="0" applyNumberFormat="1" applyFont="1" applyBorder="1"/>
    <xf numFmtId="43" fontId="13" fillId="0" borderId="7" xfId="2" applyFont="1" applyBorder="1" applyAlignment="1">
      <alignment horizontal="right"/>
    </xf>
    <xf numFmtId="49" fontId="14" fillId="0" borderId="7" xfId="0" applyNumberFormat="1" applyFont="1" applyBorder="1" applyAlignment="1">
      <alignment wrapText="1"/>
    </xf>
    <xf numFmtId="43" fontId="13" fillId="0" borderId="8" xfId="2" applyFont="1" applyBorder="1" applyAlignment="1">
      <alignment horizontal="right"/>
    </xf>
    <xf numFmtId="43" fontId="15" fillId="0" borderId="0" xfId="2" applyFont="1" applyAlignment="1">
      <alignment horizontal="right"/>
    </xf>
    <xf numFmtId="0" fontId="8" fillId="0" borderId="5" xfId="0" applyFont="1" applyBorder="1"/>
    <xf numFmtId="43" fontId="13" fillId="0" borderId="9" xfId="2" applyFont="1" applyBorder="1" applyAlignment="1">
      <alignment horizontal="right"/>
    </xf>
    <xf numFmtId="0" fontId="8" fillId="0" borderId="7" xfId="0" applyFont="1" applyBorder="1"/>
    <xf numFmtId="0" fontId="8" fillId="0" borderId="8" xfId="0" applyFont="1" applyBorder="1"/>
    <xf numFmtId="0" fontId="8" fillId="0" borderId="5" xfId="0" applyFont="1" applyBorder="1" applyAlignment="1">
      <alignment horizontal="left" indent="2"/>
    </xf>
    <xf numFmtId="0" fontId="8" fillId="0" borderId="7" xfId="0" applyFont="1" applyBorder="1" applyAlignment="1">
      <alignment horizontal="left" indent="2"/>
    </xf>
    <xf numFmtId="43" fontId="13" fillId="0" borderId="10" xfId="2" applyFont="1" applyBorder="1" applyAlignment="1">
      <alignment horizontal="right"/>
    </xf>
    <xf numFmtId="43" fontId="16" fillId="3" borderId="3" xfId="0" applyNumberFormat="1" applyFont="1" applyFill="1" applyBorder="1"/>
    <xf numFmtId="43" fontId="16" fillId="3" borderId="4" xfId="0" applyNumberFormat="1" applyFont="1" applyFill="1" applyBorder="1"/>
    <xf numFmtId="0" fontId="8" fillId="0" borderId="8" xfId="0" applyFont="1" applyBorder="1" applyAlignment="1">
      <alignment horizontal="left" indent="2"/>
    </xf>
    <xf numFmtId="0" fontId="10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 indent="1"/>
    </xf>
    <xf numFmtId="43" fontId="16" fillId="2" borderId="5" xfId="0" applyNumberFormat="1" applyFont="1" applyFill="1" applyBorder="1"/>
    <xf numFmtId="43" fontId="14" fillId="0" borderId="6" xfId="1" applyFont="1" applyBorder="1"/>
    <xf numFmtId="43" fontId="15" fillId="0" borderId="10" xfId="2" applyFont="1" applyBorder="1" applyAlignment="1">
      <alignment horizontal="right"/>
    </xf>
    <xf numFmtId="0" fontId="8" fillId="0" borderId="11" xfId="0" applyFont="1" applyBorder="1" applyAlignment="1">
      <alignment horizontal="left" indent="2"/>
    </xf>
    <xf numFmtId="43" fontId="13" fillId="0" borderId="11" xfId="2" applyFont="1" applyBorder="1" applyAlignment="1">
      <alignment horizontal="right"/>
    </xf>
    <xf numFmtId="43" fontId="13" fillId="0" borderId="2" xfId="2" applyFont="1" applyBorder="1" applyAlignment="1">
      <alignment horizontal="right"/>
    </xf>
    <xf numFmtId="43" fontId="7" fillId="4" borderId="3" xfId="1" applyFont="1" applyFill="1" applyBorder="1" applyAlignment="1">
      <alignment horizontal="left" vertical="center"/>
    </xf>
    <xf numFmtId="43" fontId="7" fillId="4" borderId="4" xfId="1" applyFont="1" applyFill="1" applyBorder="1" applyAlignment="1">
      <alignment horizontal="left" vertical="center"/>
    </xf>
    <xf numFmtId="0" fontId="17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11" fillId="5" borderId="12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0" borderId="2" xfId="0" applyFont="1" applyBorder="1" applyAlignment="1">
      <alignment horizontal="left" vertical="justify" wrapText="1"/>
    </xf>
    <xf numFmtId="164" fontId="11" fillId="0" borderId="0" xfId="0" applyNumberFormat="1" applyFont="1"/>
    <xf numFmtId="164" fontId="11" fillId="0" borderId="15" xfId="0" applyNumberFormat="1" applyFont="1" applyBorder="1"/>
    <xf numFmtId="43" fontId="11" fillId="6" borderId="4" xfId="0" applyNumberFormat="1" applyFont="1" applyFill="1" applyBorder="1"/>
    <xf numFmtId="43" fontId="11" fillId="6" borderId="16" xfId="0" applyNumberFormat="1" applyFont="1" applyFill="1" applyBorder="1"/>
    <xf numFmtId="43" fontId="11" fillId="6" borderId="17" xfId="0" applyNumberFormat="1" applyFont="1" applyFill="1" applyBorder="1"/>
    <xf numFmtId="43" fontId="11" fillId="6" borderId="18" xfId="0" applyNumberFormat="1" applyFont="1" applyFill="1" applyBorder="1"/>
    <xf numFmtId="43" fontId="11" fillId="6" borderId="3" xfId="0" applyNumberFormat="1" applyFont="1" applyFill="1" applyBorder="1"/>
    <xf numFmtId="43" fontId="11" fillId="6" borderId="19" xfId="0" applyNumberFormat="1" applyFont="1" applyFill="1" applyBorder="1"/>
    <xf numFmtId="43" fontId="11" fillId="6" borderId="20" xfId="0" applyNumberFormat="1" applyFont="1" applyFill="1" applyBorder="1"/>
    <xf numFmtId="0" fontId="16" fillId="0" borderId="16" xfId="0" applyFont="1" applyBorder="1"/>
    <xf numFmtId="0" fontId="0" fillId="0" borderId="16" xfId="0" applyBorder="1"/>
    <xf numFmtId="0" fontId="16" fillId="0" borderId="2" xfId="0" applyFont="1" applyBorder="1" applyAlignment="1">
      <alignment horizontal="left" vertical="justify" wrapText="1"/>
    </xf>
    <xf numFmtId="43" fontId="13" fillId="0" borderId="21" xfId="2" applyFont="1" applyBorder="1" applyAlignment="1">
      <alignment horizontal="right"/>
    </xf>
    <xf numFmtId="43" fontId="13" fillId="0" borderId="22" xfId="2" applyFont="1" applyBorder="1" applyAlignment="1">
      <alignment horizontal="right"/>
    </xf>
    <xf numFmtId="43" fontId="13" fillId="0" borderId="23" xfId="2" applyFont="1" applyBorder="1" applyAlignment="1">
      <alignment horizontal="right"/>
    </xf>
    <xf numFmtId="43" fontId="14" fillId="0" borderId="24" xfId="1" applyFont="1" applyBorder="1"/>
    <xf numFmtId="43" fontId="14" fillId="0" borderId="22" xfId="1" applyFont="1" applyBorder="1"/>
    <xf numFmtId="43" fontId="16" fillId="2" borderId="25" xfId="0" applyNumberFormat="1" applyFont="1" applyFill="1" applyBorder="1"/>
    <xf numFmtId="43" fontId="13" fillId="0" borderId="26" xfId="2" applyFont="1" applyBorder="1" applyAlignment="1">
      <alignment horizontal="right"/>
    </xf>
    <xf numFmtId="43" fontId="13" fillId="0" borderId="13" xfId="2" applyFont="1" applyBorder="1" applyAlignment="1">
      <alignment horizontal="right"/>
    </xf>
    <xf numFmtId="43" fontId="14" fillId="0" borderId="27" xfId="1" applyFont="1" applyBorder="1"/>
    <xf numFmtId="43" fontId="14" fillId="0" borderId="13" xfId="1" applyFont="1" applyBorder="1"/>
    <xf numFmtId="43" fontId="16" fillId="2" borderId="28" xfId="0" applyNumberFormat="1" applyFont="1" applyFill="1" applyBorder="1"/>
    <xf numFmtId="43" fontId="13" fillId="0" borderId="29" xfId="2" applyFont="1" applyBorder="1" applyAlignment="1">
      <alignment horizontal="right"/>
    </xf>
    <xf numFmtId="43" fontId="13" fillId="0" borderId="0" xfId="2" applyFont="1" applyBorder="1" applyAlignment="1">
      <alignment horizontal="right"/>
    </xf>
    <xf numFmtId="43" fontId="13" fillId="0" borderId="30" xfId="2" applyFont="1" applyBorder="1" applyAlignment="1">
      <alignment horizontal="right"/>
    </xf>
    <xf numFmtId="43" fontId="14" fillId="0" borderId="31" xfId="1" applyFont="1" applyBorder="1"/>
    <xf numFmtId="43" fontId="14" fillId="0" borderId="30" xfId="1" applyFont="1" applyBorder="1"/>
    <xf numFmtId="43" fontId="16" fillId="2" borderId="32" xfId="0" applyNumberFormat="1" applyFont="1" applyFill="1" applyBorder="1"/>
    <xf numFmtId="49" fontId="19" fillId="0" borderId="2" xfId="0" applyNumberFormat="1" applyFont="1" applyBorder="1" applyAlignment="1">
      <alignment horizontal="left" vertical="justify" wrapText="1"/>
    </xf>
    <xf numFmtId="43" fontId="13" fillId="0" borderId="33" xfId="2" applyFont="1" applyBorder="1" applyAlignment="1">
      <alignment horizontal="right"/>
    </xf>
    <xf numFmtId="43" fontId="13" fillId="0" borderId="34" xfId="2" applyFont="1" applyBorder="1" applyAlignment="1">
      <alignment horizontal="right"/>
    </xf>
    <xf numFmtId="43" fontId="14" fillId="0" borderId="22" xfId="2" applyFont="1" applyBorder="1"/>
    <xf numFmtId="43" fontId="14" fillId="0" borderId="13" xfId="2" applyFont="1" applyBorder="1"/>
    <xf numFmtId="43" fontId="14" fillId="0" borderId="30" xfId="2" applyFont="1" applyBorder="1"/>
    <xf numFmtId="43" fontId="13" fillId="0" borderId="35" xfId="2" applyFont="1" applyBorder="1" applyAlignment="1">
      <alignment horizontal="right"/>
    </xf>
    <xf numFmtId="43" fontId="13" fillId="0" borderId="36" xfId="2" applyFont="1" applyBorder="1" applyAlignment="1">
      <alignment horizontal="right"/>
    </xf>
    <xf numFmtId="49" fontId="19" fillId="0" borderId="2" xfId="0" applyNumberFormat="1" applyFont="1" applyBorder="1" applyAlignment="1">
      <alignment wrapText="1"/>
    </xf>
    <xf numFmtId="43" fontId="15" fillId="0" borderId="30" xfId="2" applyFont="1" applyBorder="1" applyAlignment="1">
      <alignment horizontal="right"/>
    </xf>
    <xf numFmtId="43" fontId="11" fillId="6" borderId="12" xfId="0" applyNumberFormat="1" applyFont="1" applyFill="1" applyBorder="1"/>
    <xf numFmtId="43" fontId="15" fillId="0" borderId="13" xfId="2" applyFont="1" applyBorder="1" applyAlignment="1">
      <alignment horizontal="right"/>
    </xf>
    <xf numFmtId="43" fontId="15" fillId="0" borderId="21" xfId="2" applyFont="1" applyBorder="1" applyAlignment="1">
      <alignment horizontal="right"/>
    </xf>
    <xf numFmtId="43" fontId="15" fillId="0" borderId="37" xfId="2" applyFont="1" applyBorder="1" applyAlignment="1">
      <alignment horizontal="right"/>
    </xf>
    <xf numFmtId="43" fontId="15" fillId="0" borderId="36" xfId="2" applyFont="1" applyBorder="1" applyAlignment="1">
      <alignment horizontal="right"/>
    </xf>
    <xf numFmtId="43" fontId="15" fillId="0" borderId="33" xfId="2" applyFont="1" applyBorder="1" applyAlignment="1">
      <alignment horizontal="right"/>
    </xf>
    <xf numFmtId="43" fontId="14" fillId="0" borderId="22" xfId="2" applyFont="1" applyBorder="1" applyAlignment="1">
      <alignment horizontal="right"/>
    </xf>
    <xf numFmtId="43" fontId="15" fillId="0" borderId="26" xfId="2" applyFont="1" applyBorder="1" applyAlignment="1">
      <alignment horizontal="right"/>
    </xf>
    <xf numFmtId="43" fontId="15" fillId="0" borderId="29" xfId="2" applyFont="1" applyBorder="1" applyAlignment="1">
      <alignment horizontal="right"/>
    </xf>
    <xf numFmtId="43" fontId="15" fillId="0" borderId="38" xfId="2" applyFont="1" applyBorder="1" applyAlignment="1">
      <alignment horizontal="right"/>
    </xf>
    <xf numFmtId="43" fontId="14" fillId="0" borderId="33" xfId="2" applyFont="1" applyBorder="1" applyAlignment="1">
      <alignment horizontal="right"/>
    </xf>
    <xf numFmtId="43" fontId="11" fillId="6" borderId="39" xfId="0" applyNumberFormat="1" applyFont="1" applyFill="1" applyBorder="1"/>
    <xf numFmtId="43" fontId="14" fillId="0" borderId="22" xfId="1" applyFont="1" applyBorder="1" applyAlignment="1">
      <alignment horizontal="right"/>
    </xf>
    <xf numFmtId="43" fontId="15" fillId="0" borderId="22" xfId="2" applyFont="1" applyBorder="1" applyAlignment="1">
      <alignment horizontal="right"/>
    </xf>
    <xf numFmtId="43" fontId="14" fillId="0" borderId="27" xfId="1" applyFont="1" applyBorder="1" applyAlignment="1">
      <alignment horizontal="right"/>
    </xf>
    <xf numFmtId="43" fontId="14" fillId="0" borderId="13" xfId="1" applyFont="1" applyBorder="1" applyAlignment="1">
      <alignment horizontal="right"/>
    </xf>
    <xf numFmtId="43" fontId="15" fillId="0" borderId="27" xfId="2" applyFont="1" applyBorder="1" applyAlignment="1">
      <alignment horizontal="right"/>
    </xf>
    <xf numFmtId="43" fontId="13" fillId="0" borderId="40" xfId="2" applyFont="1" applyBorder="1" applyAlignment="1">
      <alignment horizontal="right"/>
    </xf>
    <xf numFmtId="43" fontId="15" fillId="0" borderId="35" xfId="2" applyFont="1" applyBorder="1" applyAlignment="1">
      <alignment horizontal="right"/>
    </xf>
    <xf numFmtId="43" fontId="13" fillId="0" borderId="41" xfId="2" applyFont="1" applyBorder="1" applyAlignment="1">
      <alignment horizontal="right"/>
    </xf>
    <xf numFmtId="43" fontId="14" fillId="0" borderId="26" xfId="1" applyFont="1" applyBorder="1" applyAlignment="1">
      <alignment horizontal="right"/>
    </xf>
    <xf numFmtId="0" fontId="16" fillId="0" borderId="13" xfId="0" applyFont="1" applyBorder="1"/>
    <xf numFmtId="0" fontId="16" fillId="0" borderId="26" xfId="0" applyFont="1" applyBorder="1"/>
    <xf numFmtId="0" fontId="16" fillId="0" borderId="35" xfId="0" applyFont="1" applyBorder="1" applyAlignment="1">
      <alignment horizontal="left" vertical="justify" wrapText="1"/>
    </xf>
    <xf numFmtId="43" fontId="14" fillId="0" borderId="29" xfId="1" applyFont="1" applyBorder="1" applyAlignment="1">
      <alignment horizontal="right"/>
    </xf>
    <xf numFmtId="43" fontId="13" fillId="0" borderId="42" xfId="2" applyFont="1" applyBorder="1" applyAlignment="1">
      <alignment horizontal="right"/>
    </xf>
    <xf numFmtId="43" fontId="14" fillId="0" borderId="30" xfId="1" applyFont="1" applyBorder="1" applyAlignment="1">
      <alignment horizontal="right"/>
    </xf>
    <xf numFmtId="0" fontId="16" fillId="0" borderId="22" xfId="0" applyFont="1" applyBorder="1"/>
    <xf numFmtId="0" fontId="16" fillId="0" borderId="21" xfId="0" applyFont="1" applyBorder="1"/>
    <xf numFmtId="0" fontId="16" fillId="0" borderId="23" xfId="0" applyFont="1" applyBorder="1"/>
    <xf numFmtId="0" fontId="16" fillId="0" borderId="30" xfId="0" applyFont="1" applyBorder="1"/>
    <xf numFmtId="0" fontId="16" fillId="0" borderId="29" xfId="0" applyFont="1" applyBorder="1"/>
    <xf numFmtId="43" fontId="14" fillId="0" borderId="21" xfId="1" applyFont="1" applyBorder="1" applyAlignment="1">
      <alignment horizontal="right"/>
    </xf>
    <xf numFmtId="43" fontId="14" fillId="0" borderId="21" xfId="1" applyFont="1" applyBorder="1"/>
    <xf numFmtId="43" fontId="14" fillId="0" borderId="26" xfId="1" applyFont="1" applyBorder="1"/>
    <xf numFmtId="43" fontId="14" fillId="0" borderId="13" xfId="2" applyFont="1" applyBorder="1" applyAlignment="1">
      <alignment horizontal="right"/>
    </xf>
    <xf numFmtId="0" fontId="11" fillId="0" borderId="43" xfId="0" applyFont="1" applyBorder="1" applyAlignment="1">
      <alignment horizontal="left" vertical="justify" wrapText="1"/>
    </xf>
    <xf numFmtId="164" fontId="11" fillId="0" borderId="29" xfId="0" applyNumberFormat="1" applyFont="1" applyBorder="1"/>
    <xf numFmtId="164" fontId="11" fillId="0" borderId="30" xfId="0" applyNumberFormat="1" applyFont="1" applyBorder="1"/>
    <xf numFmtId="43" fontId="14" fillId="0" borderId="30" xfId="2" applyFont="1" applyBorder="1" applyAlignment="1">
      <alignment horizontal="right"/>
    </xf>
    <xf numFmtId="164" fontId="11" fillId="0" borderId="34" xfId="0" applyNumberFormat="1" applyFont="1" applyBorder="1"/>
    <xf numFmtId="43" fontId="14" fillId="0" borderId="23" xfId="1" applyFont="1" applyBorder="1"/>
    <xf numFmtId="43" fontId="14" fillId="0" borderId="35" xfId="1" applyFont="1" applyBorder="1"/>
    <xf numFmtId="43" fontId="16" fillId="2" borderId="44" xfId="0" applyNumberFormat="1" applyFont="1" applyFill="1" applyBorder="1"/>
    <xf numFmtId="43" fontId="13" fillId="0" borderId="38" xfId="2" applyFont="1" applyBorder="1" applyAlignment="1">
      <alignment horizontal="right"/>
    </xf>
    <xf numFmtId="0" fontId="16" fillId="0" borderId="33" xfId="0" applyFont="1" applyBorder="1"/>
    <xf numFmtId="0" fontId="16" fillId="0" borderId="38" xfId="0" applyFont="1" applyBorder="1"/>
    <xf numFmtId="43" fontId="14" fillId="0" borderId="40" xfId="1" applyFont="1" applyBorder="1"/>
    <xf numFmtId="43" fontId="16" fillId="2" borderId="45" xfId="0" applyNumberFormat="1" applyFont="1" applyFill="1" applyBorder="1"/>
    <xf numFmtId="0" fontId="20" fillId="7" borderId="4" xfId="0" applyFont="1" applyFill="1" applyBorder="1" applyAlignment="1">
      <alignment horizontal="left" vertical="justify" wrapText="1"/>
    </xf>
    <xf numFmtId="43" fontId="11" fillId="7" borderId="16" xfId="1" applyFont="1" applyFill="1" applyBorder="1"/>
    <xf numFmtId="43" fontId="11" fillId="7" borderId="38" xfId="1" applyFont="1" applyFill="1" applyBorder="1"/>
    <xf numFmtId="43" fontId="11" fillId="7" borderId="17" xfId="1" applyFont="1" applyFill="1" applyBorder="1"/>
    <xf numFmtId="43" fontId="11" fillId="7" borderId="19" xfId="1" applyFont="1" applyFill="1" applyBorder="1"/>
    <xf numFmtId="43" fontId="11" fillId="7" borderId="39" xfId="1" applyFont="1" applyFill="1" applyBorder="1"/>
    <xf numFmtId="43" fontId="11" fillId="7" borderId="40" xfId="1" applyFont="1" applyFill="1" applyBorder="1"/>
    <xf numFmtId="43" fontId="11" fillId="7" borderId="18" xfId="1" applyFont="1" applyFill="1" applyBorder="1"/>
    <xf numFmtId="0" fontId="21" fillId="0" borderId="0" xfId="0" applyFont="1" applyAlignment="1">
      <alignment horizontal="justify" vertical="justify" wrapText="1"/>
    </xf>
    <xf numFmtId="0" fontId="22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justify" wrapText="1"/>
    </xf>
    <xf numFmtId="0" fontId="16" fillId="0" borderId="0" xfId="0" applyFont="1" applyAlignment="1">
      <alignment horizontal="justify" vertical="justify" wrapText="1"/>
    </xf>
    <xf numFmtId="0" fontId="11" fillId="0" borderId="3" xfId="0" applyFont="1" applyBorder="1" applyAlignment="1">
      <alignment horizontal="left" vertical="justify" wrapText="1"/>
    </xf>
    <xf numFmtId="43" fontId="11" fillId="6" borderId="46" xfId="0" applyNumberFormat="1" applyFont="1" applyFill="1" applyBorder="1" applyAlignment="1">
      <alignment horizontal="left" vertical="justify" wrapText="1"/>
    </xf>
    <xf numFmtId="43" fontId="11" fillId="6" borderId="17" xfId="0" applyNumberFormat="1" applyFont="1" applyFill="1" applyBorder="1" applyAlignment="1">
      <alignment horizontal="left" vertical="justify" wrapText="1"/>
    </xf>
    <xf numFmtId="43" fontId="11" fillId="6" borderId="37" xfId="0" applyNumberFormat="1" applyFont="1" applyFill="1" applyBorder="1" applyAlignment="1">
      <alignment horizontal="left" vertical="justify" wrapText="1"/>
    </xf>
    <xf numFmtId="43" fontId="11" fillId="6" borderId="20" xfId="0" applyNumberFormat="1" applyFont="1" applyFill="1" applyBorder="1" applyAlignment="1">
      <alignment horizontal="left" vertical="justify" wrapText="1"/>
    </xf>
    <xf numFmtId="0" fontId="16" fillId="0" borderId="1" xfId="0" applyFont="1" applyBorder="1" applyAlignment="1">
      <alignment horizontal="left" vertical="justify" wrapText="1"/>
    </xf>
    <xf numFmtId="43" fontId="16" fillId="2" borderId="25" xfId="0" applyNumberFormat="1" applyFont="1" applyFill="1" applyBorder="1" applyAlignment="1">
      <alignment horizontal="left" vertical="justify" wrapText="1"/>
    </xf>
    <xf numFmtId="43" fontId="16" fillId="2" borderId="28" xfId="0" applyNumberFormat="1" applyFont="1" applyFill="1" applyBorder="1" applyAlignment="1">
      <alignment horizontal="left" vertical="justify" wrapText="1"/>
    </xf>
    <xf numFmtId="43" fontId="16" fillId="2" borderId="32" xfId="0" applyNumberFormat="1" applyFont="1" applyFill="1" applyBorder="1" applyAlignment="1">
      <alignment horizontal="left" vertical="justify" wrapText="1"/>
    </xf>
    <xf numFmtId="43" fontId="11" fillId="6" borderId="39" xfId="0" applyNumberFormat="1" applyFont="1" applyFill="1" applyBorder="1" applyAlignment="1">
      <alignment horizontal="left" vertical="justify" wrapText="1"/>
    </xf>
    <xf numFmtId="43" fontId="11" fillId="6" borderId="4" xfId="0" applyNumberFormat="1" applyFont="1" applyFill="1" applyBorder="1" applyAlignment="1">
      <alignment horizontal="left" vertical="justify" wrapText="1"/>
    </xf>
    <xf numFmtId="43" fontId="11" fillId="6" borderId="19" xfId="0" applyNumberFormat="1" applyFont="1" applyFill="1" applyBorder="1" applyAlignment="1">
      <alignment horizontal="left" vertical="justify" wrapText="1"/>
    </xf>
    <xf numFmtId="43" fontId="16" fillId="2" borderId="44" xfId="0" applyNumberFormat="1" applyFont="1" applyFill="1" applyBorder="1" applyAlignment="1">
      <alignment horizontal="left" vertical="justify" wrapText="1"/>
    </xf>
    <xf numFmtId="43" fontId="16" fillId="2" borderId="47" xfId="0" applyNumberFormat="1" applyFont="1" applyFill="1" applyBorder="1" applyAlignment="1">
      <alignment horizontal="left" vertical="justify" wrapText="1"/>
    </xf>
    <xf numFmtId="49" fontId="19" fillId="0" borderId="1" xfId="0" applyNumberFormat="1" applyFont="1" applyBorder="1" applyAlignment="1">
      <alignment wrapText="1"/>
    </xf>
    <xf numFmtId="43" fontId="11" fillId="6" borderId="3" xfId="0" applyNumberFormat="1" applyFont="1" applyFill="1" applyBorder="1" applyAlignment="1">
      <alignment horizontal="left" vertical="justify" wrapText="1"/>
    </xf>
    <xf numFmtId="49" fontId="19" fillId="0" borderId="1" xfId="0" applyNumberFormat="1" applyFont="1" applyBorder="1" applyAlignment="1">
      <alignment horizontal="left" vertical="justify" wrapText="1"/>
    </xf>
    <xf numFmtId="0" fontId="11" fillId="0" borderId="48" xfId="0" applyFont="1" applyBorder="1" applyAlignment="1">
      <alignment horizontal="left" vertical="justify" wrapText="1"/>
    </xf>
    <xf numFmtId="0" fontId="16" fillId="0" borderId="13" xfId="0" applyFont="1" applyBorder="1" applyAlignment="1">
      <alignment horizontal="left" vertical="justify" wrapText="1"/>
    </xf>
    <xf numFmtId="43" fontId="11" fillId="2" borderId="47" xfId="0" applyNumberFormat="1" applyFont="1" applyFill="1" applyBorder="1" applyAlignment="1">
      <alignment horizontal="left" vertical="justify" wrapText="1"/>
    </xf>
    <xf numFmtId="43" fontId="11" fillId="2" borderId="28" xfId="0" applyNumberFormat="1" applyFont="1" applyFill="1" applyBorder="1" applyAlignment="1">
      <alignment horizontal="left" vertical="justify" wrapText="1"/>
    </xf>
    <xf numFmtId="43" fontId="14" fillId="0" borderId="49" xfId="1" applyFont="1" applyBorder="1"/>
    <xf numFmtId="43" fontId="11" fillId="2" borderId="44" xfId="0" applyNumberFormat="1" applyFont="1" applyFill="1" applyBorder="1" applyAlignment="1">
      <alignment horizontal="left" vertical="justify" wrapText="1"/>
    </xf>
    <xf numFmtId="43" fontId="1" fillId="8" borderId="0" xfId="1" applyFont="1" applyFill="1" applyBorder="1"/>
    <xf numFmtId="0" fontId="11" fillId="0" borderId="50" xfId="0" applyFont="1" applyBorder="1" applyAlignment="1">
      <alignment horizontal="left" vertical="justify" wrapText="1"/>
    </xf>
    <xf numFmtId="0" fontId="11" fillId="0" borderId="11" xfId="0" applyFont="1" applyBorder="1" applyAlignment="1">
      <alignment horizontal="left" vertical="justify" wrapText="1"/>
    </xf>
    <xf numFmtId="0" fontId="0" fillId="0" borderId="36" xfId="0" applyBorder="1"/>
    <xf numFmtId="0" fontId="16" fillId="0" borderId="23" xfId="0" applyFont="1" applyBorder="1" applyAlignment="1">
      <alignment horizontal="left" vertical="justify" wrapText="1"/>
    </xf>
    <xf numFmtId="0" fontId="16" fillId="0" borderId="34" xfId="0" applyFont="1" applyBorder="1" applyAlignment="1">
      <alignment horizontal="left" vertical="justify" wrapText="1"/>
    </xf>
    <xf numFmtId="43" fontId="11" fillId="6" borderId="16" xfId="0" applyNumberFormat="1" applyFont="1" applyFill="1" applyBorder="1" applyAlignment="1">
      <alignment horizontal="left" vertical="justify" wrapText="1"/>
    </xf>
    <xf numFmtId="0" fontId="16" fillId="0" borderId="51" xfId="0" applyFont="1" applyBorder="1" applyAlignment="1">
      <alignment horizontal="left" vertical="justify" wrapText="1"/>
    </xf>
    <xf numFmtId="43" fontId="11" fillId="2" borderId="45" xfId="0" applyNumberFormat="1" applyFont="1" applyFill="1" applyBorder="1" applyAlignment="1">
      <alignment horizontal="left" vertical="justify" wrapText="1"/>
    </xf>
    <xf numFmtId="0" fontId="11" fillId="0" borderId="0" xfId="0" applyFont="1" applyAlignment="1">
      <alignment horizontal="left" vertical="justify" wrapText="1"/>
    </xf>
    <xf numFmtId="43" fontId="25" fillId="0" borderId="22" xfId="2" applyFont="1" applyBorder="1" applyAlignment="1">
      <alignment horizontal="right"/>
    </xf>
    <xf numFmtId="43" fontId="25" fillId="0" borderId="13" xfId="2" applyFont="1" applyBorder="1" applyAlignment="1">
      <alignment horizontal="right"/>
    </xf>
    <xf numFmtId="43" fontId="25" fillId="0" borderId="30" xfId="2" applyFont="1" applyBorder="1" applyAlignment="1">
      <alignment horizontal="right"/>
    </xf>
    <xf numFmtId="43" fontId="14" fillId="0" borderId="52" xfId="2" applyFont="1" applyBorder="1" applyAlignment="1">
      <alignment horizontal="right"/>
    </xf>
    <xf numFmtId="43" fontId="14" fillId="0" borderId="24" xfId="2" applyFont="1" applyBorder="1" applyAlignment="1">
      <alignment horizontal="right"/>
    </xf>
    <xf numFmtId="43" fontId="8" fillId="2" borderId="44" xfId="0" applyNumberFormat="1" applyFont="1" applyFill="1" applyBorder="1" applyAlignment="1">
      <alignment horizontal="left" vertical="justify" wrapText="1"/>
    </xf>
    <xf numFmtId="43" fontId="8" fillId="2" borderId="28" xfId="0" applyNumberFormat="1" applyFont="1" applyFill="1" applyBorder="1" applyAlignment="1">
      <alignment horizontal="left" vertical="justify" wrapText="1"/>
    </xf>
    <xf numFmtId="0" fontId="9" fillId="0" borderId="0" xfId="0" applyFont="1"/>
    <xf numFmtId="43" fontId="25" fillId="0" borderId="0" xfId="2" applyFont="1" applyAlignment="1">
      <alignment horizontal="right"/>
    </xf>
    <xf numFmtId="43" fontId="8" fillId="2" borderId="47" xfId="0" applyNumberFormat="1" applyFont="1" applyFill="1" applyBorder="1" applyAlignment="1">
      <alignment horizontal="left" vertical="justify" wrapText="1"/>
    </xf>
    <xf numFmtId="43" fontId="14" fillId="0" borderId="26" xfId="2" applyFont="1" applyBorder="1" applyAlignment="1">
      <alignment horizontal="right"/>
    </xf>
    <xf numFmtId="43" fontId="8" fillId="2" borderId="25" xfId="0" applyNumberFormat="1" applyFont="1" applyFill="1" applyBorder="1" applyAlignment="1">
      <alignment horizontal="left" vertical="justify" wrapText="1"/>
    </xf>
    <xf numFmtId="43" fontId="14" fillId="0" borderId="27" xfId="2" applyFont="1" applyBorder="1" applyAlignment="1">
      <alignment horizontal="right"/>
    </xf>
    <xf numFmtId="43" fontId="25" fillId="0" borderId="33" xfId="2" applyFont="1" applyBorder="1" applyAlignment="1">
      <alignment horizontal="right"/>
    </xf>
    <xf numFmtId="43" fontId="25" fillId="0" borderId="38" xfId="2" applyFont="1" applyBorder="1" applyAlignment="1">
      <alignment horizontal="right"/>
    </xf>
    <xf numFmtId="43" fontId="14" fillId="0" borderId="40" xfId="2" applyFont="1" applyBorder="1" applyAlignment="1">
      <alignment horizontal="right"/>
    </xf>
    <xf numFmtId="43" fontId="25" fillId="0" borderId="40" xfId="2" applyFont="1" applyBorder="1" applyAlignment="1">
      <alignment horizontal="right"/>
    </xf>
    <xf numFmtId="43" fontId="10" fillId="2" borderId="47" xfId="0" applyNumberFormat="1" applyFont="1" applyFill="1" applyBorder="1" applyAlignment="1">
      <alignment horizontal="left" vertical="justify" wrapText="1"/>
    </xf>
    <xf numFmtId="43" fontId="14" fillId="0" borderId="36" xfId="2" applyFont="1" applyBorder="1" applyAlignment="1">
      <alignment horizontal="right"/>
    </xf>
    <xf numFmtId="0" fontId="8" fillId="0" borderId="26" xfId="0" applyFont="1" applyBorder="1" applyAlignment="1">
      <alignment horizontal="left" vertical="justify" wrapText="1"/>
    </xf>
    <xf numFmtId="0" fontId="8" fillId="0" borderId="35" xfId="0" applyFont="1" applyBorder="1" applyAlignment="1">
      <alignment horizontal="left" vertical="justify" wrapText="1"/>
    </xf>
    <xf numFmtId="43" fontId="10" fillId="2" borderId="28" xfId="0" applyNumberFormat="1" applyFont="1" applyFill="1" applyBorder="1" applyAlignment="1">
      <alignment horizontal="left" vertical="justify" wrapText="1"/>
    </xf>
    <xf numFmtId="0" fontId="16" fillId="0" borderId="11" xfId="0" applyFont="1" applyBorder="1" applyAlignment="1">
      <alignment horizontal="left" vertical="justify" wrapText="1"/>
    </xf>
    <xf numFmtId="43" fontId="14" fillId="0" borderId="53" xfId="1" applyFont="1" applyBorder="1"/>
    <xf numFmtId="0" fontId="16" fillId="0" borderId="54" xfId="0" applyFont="1" applyBorder="1" applyAlignment="1">
      <alignment horizontal="left" vertical="justify" wrapText="1"/>
    </xf>
    <xf numFmtId="43" fontId="13" fillId="0" borderId="12" xfId="2" applyFont="1" applyBorder="1" applyAlignment="1">
      <alignment horizontal="right"/>
    </xf>
    <xf numFmtId="43" fontId="15" fillId="0" borderId="12" xfId="2" applyFont="1" applyBorder="1" applyAlignment="1">
      <alignment horizontal="right"/>
    </xf>
    <xf numFmtId="43" fontId="13" fillId="0" borderId="55" xfId="2" applyFont="1" applyBorder="1" applyAlignment="1">
      <alignment horizontal="right"/>
    </xf>
    <xf numFmtId="43" fontId="14" fillId="0" borderId="40" xfId="1" applyFont="1" applyBorder="1" applyAlignment="1">
      <alignment horizontal="right"/>
    </xf>
    <xf numFmtId="43" fontId="15" fillId="0" borderId="56" xfId="2" applyFont="1" applyBorder="1" applyAlignment="1">
      <alignment horizontal="right"/>
    </xf>
    <xf numFmtId="43" fontId="16" fillId="2" borderId="47" xfId="0" applyNumberFormat="1" applyFont="1" applyFill="1" applyBorder="1"/>
    <xf numFmtId="43" fontId="14" fillId="0" borderId="55" xfId="1" applyFont="1" applyBorder="1" applyAlignment="1">
      <alignment horizontal="right"/>
    </xf>
    <xf numFmtId="43" fontId="15" fillId="0" borderId="42" xfId="2" applyFont="1" applyBorder="1" applyAlignment="1">
      <alignment horizontal="right"/>
    </xf>
    <xf numFmtId="0" fontId="16" fillId="0" borderId="40" xfId="0" applyFont="1" applyBorder="1" applyAlignment="1">
      <alignment wrapText="1"/>
    </xf>
    <xf numFmtId="43" fontId="14" fillId="0" borderId="57" xfId="1" applyFont="1" applyBorder="1"/>
    <xf numFmtId="0" fontId="16" fillId="0" borderId="55" xfId="0" applyFont="1" applyBorder="1" applyAlignment="1">
      <alignment wrapText="1"/>
    </xf>
    <xf numFmtId="43" fontId="13" fillId="0" borderId="51" xfId="2" applyFont="1" applyBorder="1" applyAlignment="1">
      <alignment horizontal="right"/>
    </xf>
    <xf numFmtId="43" fontId="13" fillId="0" borderId="58" xfId="2" applyFont="1" applyBorder="1" applyAlignment="1">
      <alignment horizontal="right"/>
    </xf>
    <xf numFmtId="0" fontId="16" fillId="0" borderId="43" xfId="0" applyFont="1" applyBorder="1" applyAlignment="1">
      <alignment horizontal="left" vertical="justify" wrapText="1"/>
    </xf>
    <xf numFmtId="43" fontId="13" fillId="0" borderId="59" xfId="2" applyFont="1" applyBorder="1" applyAlignment="1">
      <alignment horizontal="right"/>
    </xf>
    <xf numFmtId="43" fontId="13" fillId="0" borderId="37" xfId="2" applyFont="1" applyBorder="1" applyAlignment="1">
      <alignment horizontal="right"/>
    </xf>
    <xf numFmtId="43" fontId="15" fillId="0" borderId="60" xfId="2" applyFont="1" applyBorder="1" applyAlignment="1">
      <alignment horizontal="right"/>
    </xf>
    <xf numFmtId="43" fontId="15" fillId="0" borderId="41" xfId="2" applyFont="1" applyBorder="1" applyAlignment="1">
      <alignment horizontal="right"/>
    </xf>
    <xf numFmtId="43" fontId="14" fillId="0" borderId="36" xfId="1" applyFont="1" applyBorder="1" applyAlignment="1">
      <alignment horizontal="right"/>
    </xf>
    <xf numFmtId="43" fontId="14" fillId="0" borderId="61" xfId="1" applyFont="1" applyBorder="1" applyAlignment="1">
      <alignment horizontal="right"/>
    </xf>
    <xf numFmtId="43" fontId="14" fillId="0" borderId="36" xfId="2" applyFont="1" applyBorder="1"/>
    <xf numFmtId="49" fontId="19" fillId="0" borderId="43" xfId="0" applyNumberFormat="1" applyFont="1" applyBorder="1" applyAlignment="1">
      <alignment horizontal="left" vertical="justify" wrapText="1"/>
    </xf>
    <xf numFmtId="0" fontId="8" fillId="0" borderId="62" xfId="0" applyFont="1" applyBorder="1" applyAlignment="1">
      <alignment horizontal="left" wrapText="1" indent="2"/>
    </xf>
    <xf numFmtId="43" fontId="13" fillId="0" borderId="62" xfId="2" applyFont="1" applyBorder="1" applyAlignment="1">
      <alignment horizontal="right"/>
    </xf>
    <xf numFmtId="43" fontId="13" fillId="0" borderId="63" xfId="2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7" fillId="4" borderId="62" xfId="0" applyFont="1" applyFill="1" applyBorder="1" applyAlignment="1">
      <alignment horizontal="left" vertical="center"/>
    </xf>
    <xf numFmtId="43" fontId="7" fillId="4" borderId="64" xfId="1" applyFont="1" applyFill="1" applyBorder="1" applyAlignment="1">
      <alignment horizontal="center" vertical="center" wrapText="1"/>
    </xf>
    <xf numFmtId="43" fontId="7" fillId="4" borderId="62" xfId="1" applyFont="1" applyFill="1" applyBorder="1" applyAlignment="1">
      <alignment horizontal="center" vertical="center" wrapText="1"/>
    </xf>
    <xf numFmtId="43" fontId="7" fillId="4" borderId="52" xfId="1" applyFont="1" applyFill="1" applyBorder="1" applyAlignment="1">
      <alignment horizontal="center" vertical="center" wrapText="1"/>
    </xf>
    <xf numFmtId="43" fontId="7" fillId="4" borderId="63" xfId="1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6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5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justify" vertical="justify" wrapText="1"/>
    </xf>
    <xf numFmtId="0" fontId="21" fillId="0" borderId="0" xfId="0" applyFont="1" applyAlignment="1">
      <alignment horizontal="justify" vertical="justify" wrapText="1"/>
    </xf>
    <xf numFmtId="0" fontId="18" fillId="0" borderId="65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6" fillId="0" borderId="66" xfId="0" applyFont="1" applyBorder="1" applyAlignment="1">
      <alignment horizontal="center" vertical="top" wrapText="1" readingOrder="1"/>
    </xf>
    <xf numFmtId="0" fontId="11" fillId="7" borderId="43" xfId="0" applyFont="1" applyFill="1" applyBorder="1" applyAlignment="1">
      <alignment horizontal="left" vertical="center"/>
    </xf>
    <xf numFmtId="0" fontId="11" fillId="7" borderId="54" xfId="0" applyFont="1" applyFill="1" applyBorder="1" applyAlignment="1">
      <alignment horizontal="left" vertical="center"/>
    </xf>
    <xf numFmtId="43" fontId="11" fillId="7" borderId="67" xfId="1" applyFont="1" applyFill="1" applyBorder="1" applyAlignment="1">
      <alignment horizontal="center" vertical="center" wrapText="1"/>
    </xf>
    <xf numFmtId="43" fontId="11" fillId="7" borderId="56" xfId="1" applyFont="1" applyFill="1" applyBorder="1" applyAlignment="1">
      <alignment horizontal="center" vertical="center" wrapText="1"/>
    </xf>
    <xf numFmtId="43" fontId="11" fillId="7" borderId="37" xfId="1" applyFont="1" applyFill="1" applyBorder="1" applyAlignment="1">
      <alignment horizontal="center" vertical="center" wrapText="1"/>
    </xf>
    <xf numFmtId="43" fontId="11" fillId="7" borderId="38" xfId="1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/>
    </xf>
    <xf numFmtId="0" fontId="11" fillId="5" borderId="60" xfId="0" applyFont="1" applyFill="1" applyBorder="1" applyAlignment="1">
      <alignment horizontal="center" vertical="center"/>
    </xf>
    <xf numFmtId="0" fontId="11" fillId="5" borderId="68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justify" wrapText="1"/>
    </xf>
    <xf numFmtId="0" fontId="7" fillId="4" borderId="64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43" fontId="7" fillId="4" borderId="68" xfId="1" applyFont="1" applyFill="1" applyBorder="1" applyAlignment="1">
      <alignment horizontal="center" vertical="center" wrapText="1"/>
    </xf>
    <xf numFmtId="43" fontId="7" fillId="4" borderId="69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171450</xdr:rowOff>
    </xdr:from>
    <xdr:to>
      <xdr:col>1</xdr:col>
      <xdr:colOff>533400</xdr:colOff>
      <xdr:row>3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190875" y="171450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1210677</xdr:colOff>
      <xdr:row>1</xdr:row>
      <xdr:rowOff>170448</xdr:rowOff>
    </xdr:from>
    <xdr:to>
      <xdr:col>7</xdr:col>
      <xdr:colOff>974558</xdr:colOff>
      <xdr:row>5</xdr:row>
      <xdr:rowOff>8022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1649075" y="361950"/>
          <a:ext cx="239077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627785</xdr:colOff>
      <xdr:row>0</xdr:row>
      <xdr:rowOff>21647</xdr:rowOff>
    </xdr:from>
    <xdr:to>
      <xdr:col>6</xdr:col>
      <xdr:colOff>681904</xdr:colOff>
      <xdr:row>3</xdr:row>
      <xdr:rowOff>64943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496550" y="19050"/>
          <a:ext cx="28194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87"/>
  <sheetViews>
    <sheetView showGridLines="0" tabSelected="1" workbookViewId="0"/>
  </sheetViews>
  <sheetFormatPr baseColWidth="10" defaultColWidth="13.140625" defaultRowHeight="15" x14ac:dyDescent="0.25"/>
  <cols>
    <col min="1" max="1" width="73.42578125" customWidth="1"/>
    <col min="2" max="2" width="22.140625" customWidth="1"/>
    <col min="3" max="3" width="23" customWidth="1"/>
  </cols>
  <sheetData>
    <row r="3" spans="1:14" ht="28.5" customHeight="1" x14ac:dyDescent="0.25">
      <c r="A3" s="246"/>
      <c r="B3" s="247"/>
      <c r="C3" s="247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5.5" customHeight="1" x14ac:dyDescent="0.25">
      <c r="A4" s="248" t="s">
        <v>0</v>
      </c>
      <c r="B4" s="249"/>
      <c r="C4" s="249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250" t="s">
        <v>1</v>
      </c>
      <c r="B5" s="251"/>
      <c r="C5" s="251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252" t="s">
        <v>2</v>
      </c>
      <c r="B6" s="253"/>
      <c r="C6" s="253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customHeight="1" x14ac:dyDescent="0.25">
      <c r="A7" s="252" t="s">
        <v>3</v>
      </c>
      <c r="B7" s="253"/>
      <c r="C7" s="253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.75" thickBot="1" x14ac:dyDescent="0.3"/>
    <row r="9" spans="1:14" ht="15" customHeight="1" x14ac:dyDescent="0.25">
      <c r="A9" s="1" t="s">
        <v>4</v>
      </c>
      <c r="B9" s="242" t="s">
        <v>5</v>
      </c>
      <c r="C9" s="244" t="s">
        <v>6</v>
      </c>
      <c r="D9" s="7"/>
    </row>
    <row r="10" spans="1:14" ht="23.25" customHeight="1" thickBot="1" x14ac:dyDescent="0.3">
      <c r="A10" s="241"/>
      <c r="B10" s="243"/>
      <c r="C10" s="245"/>
      <c r="D10" s="7"/>
    </row>
    <row r="11" spans="1:14" ht="15.75" thickBot="1" x14ac:dyDescent="0.3">
      <c r="A11" s="8" t="s">
        <v>7</v>
      </c>
      <c r="B11" s="9"/>
      <c r="C11" s="10"/>
      <c r="D11" s="7"/>
    </row>
    <row r="12" spans="1:14" ht="16.5" thickBot="1" x14ac:dyDescent="0.3">
      <c r="A12" s="11" t="s">
        <v>8</v>
      </c>
      <c r="B12" s="12">
        <f>SUM(B13:B16)</f>
        <v>5157152859</v>
      </c>
      <c r="C12" s="13">
        <f>SUM(C13:C16)</f>
        <v>-1585089701.2</v>
      </c>
      <c r="D12" s="7"/>
    </row>
    <row r="13" spans="1:14" x14ac:dyDescent="0.25">
      <c r="A13" s="14" t="s">
        <v>9</v>
      </c>
      <c r="B13" s="15">
        <v>4093842779</v>
      </c>
      <c r="C13" s="16">
        <v>-1322552741.2</v>
      </c>
      <c r="D13" s="7"/>
    </row>
    <row r="14" spans="1:14" x14ac:dyDescent="0.25">
      <c r="A14" s="17" t="s">
        <v>10</v>
      </c>
      <c r="B14" s="15">
        <v>493379440</v>
      </c>
      <c r="C14" s="16">
        <v>-189140000</v>
      </c>
      <c r="D14" s="7"/>
    </row>
    <row r="15" spans="1:14" x14ac:dyDescent="0.25">
      <c r="A15" s="17" t="s">
        <v>11</v>
      </c>
      <c r="B15" s="15">
        <v>73096960</v>
      </c>
      <c r="C15" s="16">
        <v>-73096960</v>
      </c>
      <c r="D15" s="7"/>
    </row>
    <row r="16" spans="1:14" ht="15.75" thickBot="1" x14ac:dyDescent="0.3">
      <c r="A16" s="18" t="s">
        <v>12</v>
      </c>
      <c r="B16" s="19">
        <v>496833680</v>
      </c>
      <c r="C16" s="16">
        <v>-300000</v>
      </c>
      <c r="D16" s="7"/>
    </row>
    <row r="17" spans="1:4" ht="16.5" thickBot="1" x14ac:dyDescent="0.3">
      <c r="A17" s="11" t="s">
        <v>13</v>
      </c>
      <c r="B17" s="12">
        <f>SUM(B18:B26)</f>
        <v>2166810770</v>
      </c>
      <c r="C17" s="13">
        <f>SUM(C18:C26)</f>
        <v>-12500856</v>
      </c>
      <c r="D17" s="7"/>
    </row>
    <row r="18" spans="1:4" x14ac:dyDescent="0.25">
      <c r="A18" s="20" t="s">
        <v>14</v>
      </c>
      <c r="B18" s="15">
        <v>313107039</v>
      </c>
      <c r="C18" s="16">
        <v>0</v>
      </c>
      <c r="D18" s="7"/>
    </row>
    <row r="19" spans="1:4" x14ac:dyDescent="0.25">
      <c r="A19" s="21" t="s">
        <v>15</v>
      </c>
      <c r="B19" s="22">
        <v>36769146</v>
      </c>
      <c r="C19" s="16">
        <v>2200000</v>
      </c>
      <c r="D19" s="7"/>
    </row>
    <row r="20" spans="1:4" x14ac:dyDescent="0.25">
      <c r="A20" s="21" t="s">
        <v>16</v>
      </c>
      <c r="B20" s="22">
        <v>134200494</v>
      </c>
      <c r="C20" s="16">
        <v>0</v>
      </c>
      <c r="D20" s="7"/>
    </row>
    <row r="21" spans="1:4" x14ac:dyDescent="0.25">
      <c r="A21" s="21" t="s">
        <v>17</v>
      </c>
      <c r="B21" s="22">
        <v>275835014</v>
      </c>
      <c r="C21" s="16">
        <v>1500000</v>
      </c>
      <c r="D21" s="7"/>
    </row>
    <row r="22" spans="1:4" x14ac:dyDescent="0.25">
      <c r="A22" s="21" t="s">
        <v>18</v>
      </c>
      <c r="B22" s="22">
        <v>89550000</v>
      </c>
      <c r="C22" s="16">
        <v>183093280</v>
      </c>
    </row>
    <row r="23" spans="1:4" x14ac:dyDescent="0.25">
      <c r="A23" s="21" t="s">
        <v>19</v>
      </c>
      <c r="B23" s="22">
        <v>346425000</v>
      </c>
      <c r="C23" s="16">
        <v>-187500000</v>
      </c>
    </row>
    <row r="24" spans="1:4" ht="26.25" x14ac:dyDescent="0.25">
      <c r="A24" s="23" t="s">
        <v>20</v>
      </c>
      <c r="B24" s="22">
        <v>157019000</v>
      </c>
      <c r="C24" s="16">
        <v>-10761280</v>
      </c>
    </row>
    <row r="25" spans="1:4" x14ac:dyDescent="0.25">
      <c r="A25" s="21" t="s">
        <v>21</v>
      </c>
      <c r="B25" s="22">
        <v>728755077</v>
      </c>
      <c r="C25" s="16">
        <v>-2328856</v>
      </c>
    </row>
    <row r="26" spans="1:4" ht="15.75" thickBot="1" x14ac:dyDescent="0.3">
      <c r="A26" s="18" t="s">
        <v>22</v>
      </c>
      <c r="B26" s="24">
        <v>85150000</v>
      </c>
      <c r="C26" s="16">
        <v>1296000</v>
      </c>
    </row>
    <row r="27" spans="1:4" ht="16.5" thickBot="1" x14ac:dyDescent="0.3">
      <c r="A27" s="11" t="s">
        <v>23</v>
      </c>
      <c r="B27" s="12">
        <f>SUM(B28:B36)</f>
        <v>732024108</v>
      </c>
      <c r="C27" s="13">
        <f>SUM(C28:C36)</f>
        <v>-28906002</v>
      </c>
    </row>
    <row r="28" spans="1:4" x14ac:dyDescent="0.25">
      <c r="A28" s="20" t="s">
        <v>24</v>
      </c>
      <c r="B28" s="15">
        <v>30434732</v>
      </c>
      <c r="C28" s="16">
        <v>-5546002</v>
      </c>
    </row>
    <row r="29" spans="1:4" x14ac:dyDescent="0.25">
      <c r="A29" s="21" t="s">
        <v>25</v>
      </c>
      <c r="B29" s="22">
        <v>39692773</v>
      </c>
      <c r="C29" s="16">
        <v>365000</v>
      </c>
    </row>
    <row r="30" spans="1:4" x14ac:dyDescent="0.25">
      <c r="A30" s="21" t="s">
        <v>26</v>
      </c>
      <c r="B30" s="22">
        <v>6933000</v>
      </c>
      <c r="C30" s="16">
        <v>-400000</v>
      </c>
    </row>
    <row r="31" spans="1:4" x14ac:dyDescent="0.25">
      <c r="A31" s="21" t="s">
        <v>27</v>
      </c>
      <c r="B31" s="22">
        <v>4950000</v>
      </c>
      <c r="C31" s="16">
        <v>-150000</v>
      </c>
    </row>
    <row r="32" spans="1:4" x14ac:dyDescent="0.25">
      <c r="A32" s="21" t="s">
        <v>28</v>
      </c>
      <c r="B32" s="22">
        <v>26822085</v>
      </c>
      <c r="C32" s="16">
        <v>925000</v>
      </c>
    </row>
    <row r="33" spans="1:6" x14ac:dyDescent="0.25">
      <c r="A33" s="21" t="s">
        <v>29</v>
      </c>
      <c r="B33" s="22">
        <v>28691832</v>
      </c>
      <c r="C33" s="16">
        <v>5325000</v>
      </c>
    </row>
    <row r="34" spans="1:6" x14ac:dyDescent="0.25">
      <c r="A34" s="21" t="s">
        <v>30</v>
      </c>
      <c r="B34" s="22">
        <v>490185459</v>
      </c>
      <c r="C34" s="16">
        <v>-31235000</v>
      </c>
    </row>
    <row r="35" spans="1:6" x14ac:dyDescent="0.25">
      <c r="A35" s="23" t="s">
        <v>31</v>
      </c>
      <c r="B35" s="22">
        <v>5000000</v>
      </c>
      <c r="C35" s="16">
        <v>0</v>
      </c>
    </row>
    <row r="36" spans="1:6" ht="15.75" thickBot="1" x14ac:dyDescent="0.3">
      <c r="A36" s="18" t="s">
        <v>32</v>
      </c>
      <c r="B36" s="24">
        <v>99314227</v>
      </c>
      <c r="C36" s="16">
        <v>1810000</v>
      </c>
    </row>
    <row r="37" spans="1:6" ht="16.5" thickBot="1" x14ac:dyDescent="0.3">
      <c r="A37" s="11" t="s">
        <v>33</v>
      </c>
      <c r="B37" s="12">
        <f>SUM(B38:B44)</f>
        <v>5088259811</v>
      </c>
      <c r="C37" s="13">
        <f>SUM(C38:C44)</f>
        <v>2128753241.3099999</v>
      </c>
    </row>
    <row r="38" spans="1:6" x14ac:dyDescent="0.25">
      <c r="A38" s="20" t="s">
        <v>34</v>
      </c>
      <c r="B38" s="15">
        <v>228048554</v>
      </c>
      <c r="C38" s="16">
        <v>30050000</v>
      </c>
    </row>
    <row r="39" spans="1:6" x14ac:dyDescent="0.25">
      <c r="A39" s="21" t="s">
        <v>35</v>
      </c>
      <c r="B39" s="22">
        <v>3011780031</v>
      </c>
      <c r="C39" s="16">
        <v>-70100000</v>
      </c>
      <c r="F39" s="25"/>
    </row>
    <row r="40" spans="1:6" x14ac:dyDescent="0.25">
      <c r="A40" s="21" t="s">
        <v>36</v>
      </c>
      <c r="B40" s="22">
        <v>1272412088</v>
      </c>
      <c r="C40" s="16">
        <v>324951901.31</v>
      </c>
      <c r="F40" s="25"/>
    </row>
    <row r="41" spans="1:6" x14ac:dyDescent="0.25">
      <c r="A41" s="21" t="s">
        <v>37</v>
      </c>
      <c r="B41" s="22">
        <v>250002253</v>
      </c>
      <c r="C41" s="16">
        <v>0</v>
      </c>
      <c r="F41" s="25"/>
    </row>
    <row r="42" spans="1:6" x14ac:dyDescent="0.25">
      <c r="A42" s="21" t="s">
        <v>38</v>
      </c>
      <c r="B42" s="22">
        <v>286016885</v>
      </c>
      <c r="C42" s="16">
        <v>1843851340</v>
      </c>
      <c r="F42" s="25"/>
    </row>
    <row r="43" spans="1:6" x14ac:dyDescent="0.25">
      <c r="A43" s="21" t="s">
        <v>39</v>
      </c>
      <c r="B43" s="22">
        <v>40000000</v>
      </c>
      <c r="C43" s="16"/>
      <c r="F43" s="25"/>
    </row>
    <row r="44" spans="1:6" ht="15.75" thickBot="1" x14ac:dyDescent="0.3">
      <c r="A44" s="18" t="s">
        <v>40</v>
      </c>
      <c r="B44" s="24">
        <v>0</v>
      </c>
      <c r="C44" s="16">
        <v>0</v>
      </c>
    </row>
    <row r="45" spans="1:6" ht="16.5" thickBot="1" x14ac:dyDescent="0.3">
      <c r="A45" s="11" t="s">
        <v>41</v>
      </c>
      <c r="B45" s="12">
        <f>SUM(B46:B49)</f>
        <v>1926039622</v>
      </c>
      <c r="C45" s="13">
        <f>SUM(C46:C49)</f>
        <v>254997487.69</v>
      </c>
    </row>
    <row r="46" spans="1:6" x14ac:dyDescent="0.25">
      <c r="A46" s="26" t="s">
        <v>42</v>
      </c>
      <c r="B46" s="19">
        <v>0</v>
      </c>
      <c r="C46" s="27">
        <v>0</v>
      </c>
    </row>
    <row r="47" spans="1:6" x14ac:dyDescent="0.25">
      <c r="A47" s="28" t="s">
        <v>43</v>
      </c>
      <c r="B47" s="22">
        <v>49700000</v>
      </c>
      <c r="C47" s="27">
        <v>51985598.689999998</v>
      </c>
    </row>
    <row r="48" spans="1:6" x14ac:dyDescent="0.25">
      <c r="A48" s="21" t="s">
        <v>44</v>
      </c>
      <c r="B48" s="22">
        <v>1876339622</v>
      </c>
      <c r="C48" s="27">
        <v>203011889</v>
      </c>
    </row>
    <row r="49" spans="1:3" ht="15.75" thickBot="1" x14ac:dyDescent="0.3">
      <c r="A49" s="18" t="s">
        <v>45</v>
      </c>
      <c r="B49" s="19">
        <v>0</v>
      </c>
      <c r="C49" s="27">
        <v>0</v>
      </c>
    </row>
    <row r="50" spans="1:3" ht="16.5" thickBot="1" x14ac:dyDescent="0.3">
      <c r="A50" s="11" t="s">
        <v>46</v>
      </c>
      <c r="B50" s="12">
        <f>SUM(B51:B59)</f>
        <v>834831836</v>
      </c>
      <c r="C50" s="13">
        <f>SUM(C51:C59)</f>
        <v>80370858</v>
      </c>
    </row>
    <row r="51" spans="1:3" x14ac:dyDescent="0.25">
      <c r="A51" s="20" t="s">
        <v>47</v>
      </c>
      <c r="B51" s="15">
        <v>153574479</v>
      </c>
      <c r="C51" s="16">
        <v>-5194142</v>
      </c>
    </row>
    <row r="52" spans="1:3" x14ac:dyDescent="0.25">
      <c r="A52" s="21" t="s">
        <v>48</v>
      </c>
      <c r="B52" s="22">
        <v>5430000</v>
      </c>
      <c r="C52" s="16">
        <v>0</v>
      </c>
    </row>
    <row r="53" spans="1:3" x14ac:dyDescent="0.25">
      <c r="A53" s="21" t="s">
        <v>49</v>
      </c>
      <c r="B53" s="22">
        <v>29200000</v>
      </c>
      <c r="C53" s="16">
        <v>1255000</v>
      </c>
    </row>
    <row r="54" spans="1:3" x14ac:dyDescent="0.25">
      <c r="A54" s="21" t="s">
        <v>50</v>
      </c>
      <c r="B54" s="22">
        <v>62653573</v>
      </c>
      <c r="C54" s="16">
        <v>6138000</v>
      </c>
    </row>
    <row r="55" spans="1:3" x14ac:dyDescent="0.25">
      <c r="A55" s="21" t="s">
        <v>51</v>
      </c>
      <c r="B55" s="22">
        <v>47850000</v>
      </c>
      <c r="C55" s="16">
        <v>41722000</v>
      </c>
    </row>
    <row r="56" spans="1:3" x14ac:dyDescent="0.25">
      <c r="A56" s="28" t="s">
        <v>52</v>
      </c>
      <c r="B56" s="22">
        <v>0</v>
      </c>
      <c r="C56" s="16">
        <v>725000</v>
      </c>
    </row>
    <row r="57" spans="1:3" x14ac:dyDescent="0.25">
      <c r="A57" s="21" t="s">
        <v>53</v>
      </c>
      <c r="B57" s="22">
        <v>526173784</v>
      </c>
      <c r="C57" s="16">
        <v>-5775000</v>
      </c>
    </row>
    <row r="58" spans="1:3" x14ac:dyDescent="0.25">
      <c r="A58" s="21" t="s">
        <v>54</v>
      </c>
      <c r="B58" s="22">
        <v>9950000</v>
      </c>
      <c r="C58" s="16">
        <v>41500000</v>
      </c>
    </row>
    <row r="59" spans="1:3" ht="15.75" thickBot="1" x14ac:dyDescent="0.3">
      <c r="A59" s="29" t="s">
        <v>55</v>
      </c>
      <c r="B59" s="19">
        <v>0</v>
      </c>
      <c r="C59" s="16">
        <v>0</v>
      </c>
    </row>
    <row r="60" spans="1:3" ht="16.5" thickBot="1" x14ac:dyDescent="0.3">
      <c r="A60" s="11" t="s">
        <v>56</v>
      </c>
      <c r="B60" s="12">
        <f>SUM(B61:B64)</f>
        <v>1312559477</v>
      </c>
      <c r="C60" s="13">
        <f>SUM(C61:C64)</f>
        <v>-384247527.80000001</v>
      </c>
    </row>
    <row r="61" spans="1:3" x14ac:dyDescent="0.25">
      <c r="A61" s="30" t="s">
        <v>57</v>
      </c>
      <c r="B61" s="15">
        <v>157147588</v>
      </c>
      <c r="C61" s="16">
        <v>-7400000</v>
      </c>
    </row>
    <row r="62" spans="1:3" x14ac:dyDescent="0.25">
      <c r="A62" s="31" t="s">
        <v>58</v>
      </c>
      <c r="B62" s="22">
        <v>1155411889</v>
      </c>
      <c r="C62" s="16">
        <v>-376847527.80000001</v>
      </c>
    </row>
    <row r="63" spans="1:3" x14ac:dyDescent="0.25">
      <c r="A63" s="31" t="s">
        <v>59</v>
      </c>
      <c r="B63" s="19">
        <v>0</v>
      </c>
      <c r="C63" s="27">
        <v>0</v>
      </c>
    </row>
    <row r="64" spans="1:3" ht="27" thickBot="1" x14ac:dyDescent="0.3">
      <c r="A64" s="236" t="s">
        <v>60</v>
      </c>
      <c r="B64" s="237">
        <v>0</v>
      </c>
      <c r="C64" s="238">
        <v>0</v>
      </c>
    </row>
    <row r="65" spans="1:3" ht="16.5" thickBot="1" x14ac:dyDescent="0.3">
      <c r="A65" s="11" t="s">
        <v>61</v>
      </c>
      <c r="B65" s="33">
        <f>SUM(B66:B67)</f>
        <v>0</v>
      </c>
      <c r="C65" s="34">
        <f>SUM(C66:C67)</f>
        <v>0</v>
      </c>
    </row>
    <row r="66" spans="1:3" x14ac:dyDescent="0.25">
      <c r="A66" s="30" t="s">
        <v>62</v>
      </c>
      <c r="B66" s="15">
        <v>0</v>
      </c>
      <c r="C66" s="16">
        <v>0</v>
      </c>
    </row>
    <row r="67" spans="1:3" ht="15.75" thickBot="1" x14ac:dyDescent="0.3">
      <c r="A67" s="35" t="s">
        <v>63</v>
      </c>
      <c r="B67" s="24">
        <v>0</v>
      </c>
      <c r="C67" s="32">
        <v>0</v>
      </c>
    </row>
    <row r="68" spans="1:3" ht="16.5" thickBot="1" x14ac:dyDescent="0.3">
      <c r="A68" s="11" t="s">
        <v>64</v>
      </c>
      <c r="B68" s="33">
        <f>SUM(B69:B71)</f>
        <v>0</v>
      </c>
      <c r="C68" s="34">
        <f>SUM(C69:C71)</f>
        <v>0</v>
      </c>
    </row>
    <row r="69" spans="1:3" x14ac:dyDescent="0.25">
      <c r="A69" s="30" t="s">
        <v>65</v>
      </c>
      <c r="B69" s="15">
        <v>0</v>
      </c>
      <c r="C69" s="16">
        <v>0</v>
      </c>
    </row>
    <row r="70" spans="1:3" x14ac:dyDescent="0.25">
      <c r="A70" s="31" t="s">
        <v>66</v>
      </c>
      <c r="B70" s="22">
        <v>0</v>
      </c>
      <c r="C70" s="27">
        <v>0</v>
      </c>
    </row>
    <row r="71" spans="1:3" ht="15.75" thickBot="1" x14ac:dyDescent="0.3">
      <c r="A71" s="35" t="s">
        <v>67</v>
      </c>
      <c r="B71" s="24">
        <v>0</v>
      </c>
      <c r="C71" s="32">
        <v>0</v>
      </c>
    </row>
    <row r="72" spans="1:3" ht="16.5" thickBot="1" x14ac:dyDescent="0.3">
      <c r="A72" s="36" t="s">
        <v>68</v>
      </c>
      <c r="B72" s="33">
        <v>0</v>
      </c>
      <c r="C72" s="13">
        <f>SUM(C73:C76)</f>
        <v>0</v>
      </c>
    </row>
    <row r="73" spans="1:3" ht="15.75" x14ac:dyDescent="0.25">
      <c r="A73" s="37" t="s">
        <v>69</v>
      </c>
      <c r="B73" s="38">
        <f>+B74+B75</f>
        <v>0</v>
      </c>
      <c r="C73" s="39"/>
    </row>
    <row r="74" spans="1:3" x14ac:dyDescent="0.25">
      <c r="A74" s="31" t="s">
        <v>70</v>
      </c>
      <c r="B74" s="22">
        <v>0</v>
      </c>
      <c r="C74" s="27">
        <v>0</v>
      </c>
    </row>
    <row r="75" spans="1:3" ht="15.75" thickBot="1" x14ac:dyDescent="0.3">
      <c r="A75" s="35" t="s">
        <v>71</v>
      </c>
      <c r="B75" s="24">
        <v>0</v>
      </c>
      <c r="C75" s="40"/>
    </row>
    <row r="76" spans="1:3" ht="16.5" thickBot="1" x14ac:dyDescent="0.3">
      <c r="A76" s="11" t="s">
        <v>72</v>
      </c>
      <c r="B76" s="33">
        <f>SUM(B77:B78)</f>
        <v>0</v>
      </c>
      <c r="C76" s="13">
        <f>SUM(C77:C78)</f>
        <v>0</v>
      </c>
    </row>
    <row r="77" spans="1:3" x14ac:dyDescent="0.25">
      <c r="A77" s="30" t="s">
        <v>73</v>
      </c>
      <c r="B77" s="15">
        <v>0</v>
      </c>
      <c r="C77" s="39">
        <v>0</v>
      </c>
    </row>
    <row r="78" spans="1:3" ht="15.75" thickBot="1" x14ac:dyDescent="0.3">
      <c r="A78" s="35" t="s">
        <v>74</v>
      </c>
      <c r="B78" s="24">
        <v>0</v>
      </c>
      <c r="C78" s="32">
        <v>0</v>
      </c>
    </row>
    <row r="79" spans="1:3" ht="16.5" thickBot="1" x14ac:dyDescent="0.3">
      <c r="A79" s="11" t="s">
        <v>75</v>
      </c>
      <c r="B79" s="33"/>
      <c r="C79" s="34"/>
    </row>
    <row r="80" spans="1:3" ht="15.75" thickBot="1" x14ac:dyDescent="0.3">
      <c r="A80" s="41" t="s">
        <v>76</v>
      </c>
      <c r="B80" s="42">
        <v>0</v>
      </c>
      <c r="C80" s="43">
        <v>0</v>
      </c>
    </row>
    <row r="81" spans="1:3" ht="16.5" thickBot="1" x14ac:dyDescent="0.3">
      <c r="A81" s="44" t="s">
        <v>77</v>
      </c>
      <c r="B81" s="44">
        <f>+B12+B17+B27+B37+B45+B50+B60+B65+B73+B76</f>
        <v>17217678483</v>
      </c>
      <c r="C81" s="45">
        <f>+C12+C17+C27+C37+C45+C50+C60+C65+C72+C76+C79</f>
        <v>453377499.99999994</v>
      </c>
    </row>
    <row r="82" spans="1:3" ht="15.75" customHeight="1" x14ac:dyDescent="0.25">
      <c r="A82" s="46" t="s">
        <v>78</v>
      </c>
    </row>
    <row r="83" spans="1:3" x14ac:dyDescent="0.25">
      <c r="A83" s="47"/>
    </row>
    <row r="84" spans="1:3" x14ac:dyDescent="0.25">
      <c r="A84" s="48" t="s">
        <v>79</v>
      </c>
    </row>
    <row r="85" spans="1:3" ht="30" x14ac:dyDescent="0.25">
      <c r="A85" s="49" t="s">
        <v>80</v>
      </c>
    </row>
    <row r="86" spans="1:3" x14ac:dyDescent="0.25">
      <c r="A86" s="50"/>
    </row>
    <row r="87" spans="1:3" ht="18.75" x14ac:dyDescent="0.3">
      <c r="A87" s="239" t="s">
        <v>141</v>
      </c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199" right="0.70866141732283505" top="0.5" bottom="0.74803149606299202" header="0.31496062992126" footer="0.31496062992126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98"/>
  <sheetViews>
    <sheetView showGridLines="0" topLeftCell="B1" zoomScale="95" zoomScaleNormal="95" workbookViewId="0"/>
  </sheetViews>
  <sheetFormatPr baseColWidth="10" defaultColWidth="13.140625" defaultRowHeight="15" x14ac:dyDescent="0.25"/>
  <cols>
    <col min="1" max="1" width="76" customWidth="1"/>
    <col min="2" max="2" width="21" customWidth="1"/>
    <col min="3" max="3" width="20.140625" customWidth="1"/>
    <col min="4" max="15" width="19.7109375" customWidth="1"/>
    <col min="16" max="16" width="25.7109375" customWidth="1"/>
    <col min="17" max="17" width="13.140625" customWidth="1"/>
  </cols>
  <sheetData>
    <row r="5" spans="1:20" ht="28.5" customHeight="1" x14ac:dyDescent="0.25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</row>
    <row r="6" spans="1:20" ht="27.75" customHeight="1" x14ac:dyDescent="0.25">
      <c r="A6" s="256" t="s">
        <v>0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</row>
    <row r="7" spans="1:20" ht="15.75" x14ac:dyDescent="0.25">
      <c r="A7" s="250" t="s">
        <v>81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</row>
    <row r="8" spans="1:20" ht="15.75" customHeight="1" x14ac:dyDescent="0.25">
      <c r="A8" s="252" t="s">
        <v>82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8"/>
    </row>
    <row r="9" spans="1:20" ht="15.75" customHeight="1" x14ac:dyDescent="0.25">
      <c r="A9" s="253" t="s">
        <v>3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</row>
    <row r="10" spans="1:20" ht="16.5" thickBot="1" x14ac:dyDescent="0.3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25.5" customHeight="1" x14ac:dyDescent="0.25">
      <c r="A11" s="259" t="s">
        <v>4</v>
      </c>
      <c r="B11" s="261" t="s">
        <v>5</v>
      </c>
      <c r="C11" s="263" t="s">
        <v>6</v>
      </c>
      <c r="D11" s="265" t="s">
        <v>83</v>
      </c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7"/>
      <c r="Q11" s="51"/>
      <c r="R11" s="51"/>
      <c r="S11" s="51"/>
      <c r="T11" s="51"/>
    </row>
    <row r="12" spans="1:20" ht="16.5" thickBot="1" x14ac:dyDescent="0.3">
      <c r="A12" s="260"/>
      <c r="B12" s="262"/>
      <c r="C12" s="264"/>
      <c r="D12" s="52" t="s">
        <v>84</v>
      </c>
      <c r="E12" s="53" t="s">
        <v>85</v>
      </c>
      <c r="F12" s="53" t="s">
        <v>86</v>
      </c>
      <c r="G12" s="53" t="s">
        <v>87</v>
      </c>
      <c r="H12" s="53" t="s">
        <v>88</v>
      </c>
      <c r="I12" s="53" t="s">
        <v>89</v>
      </c>
      <c r="J12" s="53" t="s">
        <v>90</v>
      </c>
      <c r="K12" s="53" t="s">
        <v>91</v>
      </c>
      <c r="L12" s="53" t="s">
        <v>92</v>
      </c>
      <c r="M12" s="53" t="s">
        <v>93</v>
      </c>
      <c r="N12" s="53" t="s">
        <v>94</v>
      </c>
      <c r="O12" s="53" t="s">
        <v>95</v>
      </c>
      <c r="P12" s="54" t="s">
        <v>96</v>
      </c>
      <c r="Q12" s="51"/>
      <c r="R12" s="51"/>
      <c r="S12" s="51"/>
      <c r="T12" s="51"/>
    </row>
    <row r="13" spans="1:20" ht="16.5" thickBot="1" x14ac:dyDescent="0.3">
      <c r="A13" s="55" t="s">
        <v>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51"/>
      <c r="R13" s="51"/>
      <c r="S13" s="51"/>
      <c r="T13" s="51"/>
    </row>
    <row r="14" spans="1:20" s="66" customFormat="1" ht="16.5" thickBot="1" x14ac:dyDescent="0.3">
      <c r="A14" s="58" t="s">
        <v>8</v>
      </c>
      <c r="B14" s="59">
        <f>SUM(B15:B18)</f>
        <v>5157152859</v>
      </c>
      <c r="C14" s="60">
        <f>SUM(C15:C18)</f>
        <v>-1585089701.2</v>
      </c>
      <c r="D14" s="61">
        <f>SUM(D15:D18)</f>
        <v>279349518.53000003</v>
      </c>
      <c r="E14" s="59">
        <f t="shared" ref="E14:O14" si="0">SUM(E15:E18)</f>
        <v>365728934.06999999</v>
      </c>
      <c r="F14" s="58">
        <f t="shared" si="0"/>
        <v>307966723.63</v>
      </c>
      <c r="G14" s="58">
        <f t="shared" si="0"/>
        <v>344700687.68000001</v>
      </c>
      <c r="H14" s="62">
        <f t="shared" si="0"/>
        <v>365759837.64000005</v>
      </c>
      <c r="I14" s="60">
        <f t="shared" si="0"/>
        <v>494427753.36000001</v>
      </c>
      <c r="J14" s="63">
        <f t="shared" si="0"/>
        <v>0</v>
      </c>
      <c r="K14" s="59">
        <f t="shared" si="0"/>
        <v>0</v>
      </c>
      <c r="L14" s="60">
        <f t="shared" si="0"/>
        <v>0</v>
      </c>
      <c r="M14" s="63">
        <f t="shared" si="0"/>
        <v>0</v>
      </c>
      <c r="N14" s="60">
        <f t="shared" si="0"/>
        <v>0</v>
      </c>
      <c r="O14" s="63">
        <f t="shared" si="0"/>
        <v>0</v>
      </c>
      <c r="P14" s="64">
        <f t="shared" ref="P14:P38" si="1">SUM(D14:O14)</f>
        <v>2157933454.9100003</v>
      </c>
      <c r="Q14" s="65"/>
      <c r="R14" s="65"/>
      <c r="S14" s="65"/>
      <c r="T14" s="65"/>
    </row>
    <row r="15" spans="1:20" ht="15.75" x14ac:dyDescent="0.25">
      <c r="A15" s="67" t="s">
        <v>97</v>
      </c>
      <c r="B15" s="68">
        <v>4093842779</v>
      </c>
      <c r="C15" s="69">
        <v>-1322552741.2</v>
      </c>
      <c r="D15" s="68">
        <v>240072664.02000001</v>
      </c>
      <c r="E15" s="69">
        <v>315116934.36000001</v>
      </c>
      <c r="F15" s="70">
        <v>265534026.19</v>
      </c>
      <c r="G15" s="70">
        <v>302248069.24000001</v>
      </c>
      <c r="H15" s="70">
        <v>263406967.43000001</v>
      </c>
      <c r="I15" s="69">
        <v>282619349.33999997</v>
      </c>
      <c r="J15" s="71"/>
      <c r="K15" s="72"/>
      <c r="L15" s="72"/>
      <c r="M15" s="72"/>
      <c r="N15" s="72"/>
      <c r="O15" s="72"/>
      <c r="P15" s="73">
        <f t="shared" si="1"/>
        <v>1668998010.5799999</v>
      </c>
      <c r="Q15" s="51"/>
      <c r="R15" s="51"/>
      <c r="S15" s="51"/>
      <c r="T15" s="51"/>
    </row>
    <row r="16" spans="1:20" ht="15.75" x14ac:dyDescent="0.25">
      <c r="A16" s="67" t="s">
        <v>98</v>
      </c>
      <c r="B16" s="74">
        <v>493379440</v>
      </c>
      <c r="C16" s="69">
        <v>-189140000</v>
      </c>
      <c r="D16" s="68">
        <v>2415200</v>
      </c>
      <c r="E16" s="75">
        <v>2415200</v>
      </c>
      <c r="F16" s="70">
        <v>1941200</v>
      </c>
      <c r="G16" s="70">
        <v>2392200</v>
      </c>
      <c r="H16" s="70">
        <v>61895968.859999999</v>
      </c>
      <c r="I16" s="69">
        <v>171359719.77000001</v>
      </c>
      <c r="J16" s="76"/>
      <c r="K16" s="77"/>
      <c r="L16" s="77"/>
      <c r="M16" s="77"/>
      <c r="N16" s="77"/>
      <c r="O16" s="77"/>
      <c r="P16" s="78">
        <f t="shared" si="1"/>
        <v>242419488.63</v>
      </c>
      <c r="Q16" s="51"/>
      <c r="R16" s="51"/>
      <c r="S16" s="51"/>
      <c r="T16" s="51"/>
    </row>
    <row r="17" spans="1:20" ht="15.75" x14ac:dyDescent="0.25">
      <c r="A17" s="67" t="s">
        <v>11</v>
      </c>
      <c r="B17" s="74">
        <v>73096960</v>
      </c>
      <c r="C17" s="69">
        <v>-73096960</v>
      </c>
      <c r="D17" s="68">
        <v>0</v>
      </c>
      <c r="E17" s="77"/>
      <c r="F17" s="70"/>
      <c r="G17" s="70"/>
      <c r="H17" s="70">
        <v>0</v>
      </c>
      <c r="I17" s="69"/>
      <c r="J17" s="76"/>
      <c r="K17" s="77"/>
      <c r="L17" s="77"/>
      <c r="M17" s="77"/>
      <c r="N17" s="77"/>
      <c r="O17" s="77"/>
      <c r="P17" s="73"/>
      <c r="Q17" s="51"/>
      <c r="R17" s="51"/>
      <c r="S17" s="51"/>
      <c r="T17" s="51"/>
    </row>
    <row r="18" spans="1:20" ht="16.5" thickBot="1" x14ac:dyDescent="0.3">
      <c r="A18" s="67" t="s">
        <v>99</v>
      </c>
      <c r="B18" s="79">
        <v>496833680</v>
      </c>
      <c r="C18" s="69">
        <v>-300000</v>
      </c>
      <c r="D18" s="80">
        <v>36861654.509999998</v>
      </c>
      <c r="E18" s="81">
        <v>48196799.710000001</v>
      </c>
      <c r="F18" s="70">
        <v>40491497.439999998</v>
      </c>
      <c r="G18" s="70">
        <v>40060418.439999998</v>
      </c>
      <c r="H18" s="70">
        <v>40456901.350000001</v>
      </c>
      <c r="I18" s="69">
        <v>40448684.25</v>
      </c>
      <c r="J18" s="82"/>
      <c r="K18" s="83"/>
      <c r="L18" s="83"/>
      <c r="M18" s="83"/>
      <c r="N18" s="83"/>
      <c r="O18" s="83"/>
      <c r="P18" s="84">
        <f t="shared" si="1"/>
        <v>246515955.69999999</v>
      </c>
      <c r="Q18" s="51"/>
      <c r="R18" s="51"/>
      <c r="S18" s="51"/>
      <c r="T18" s="51"/>
    </row>
    <row r="19" spans="1:20" s="66" customFormat="1" ht="16.5" thickBot="1" x14ac:dyDescent="0.3">
      <c r="A19" s="58" t="s">
        <v>13</v>
      </c>
      <c r="B19" s="59">
        <f>SUM(B20:B28)</f>
        <v>2166810770</v>
      </c>
      <c r="C19" s="60">
        <f>SUM(C20:C28)</f>
        <v>-12500856</v>
      </c>
      <c r="D19" s="59">
        <f>SUM(D20:D28)</f>
        <v>52497112.75</v>
      </c>
      <c r="E19" s="60">
        <f t="shared" ref="E19:O19" si="2">SUM(E20:E28)</f>
        <v>43560527.75</v>
      </c>
      <c r="F19" s="59">
        <f t="shared" si="2"/>
        <v>106136764.7</v>
      </c>
      <c r="G19" s="58">
        <f t="shared" si="2"/>
        <v>92168129.780000016</v>
      </c>
      <c r="H19" s="59">
        <f t="shared" si="2"/>
        <v>111115764.46000001</v>
      </c>
      <c r="I19" s="60">
        <f t="shared" si="2"/>
        <v>118111907.37</v>
      </c>
      <c r="J19" s="63">
        <f>SUM(J20:J28)</f>
        <v>0</v>
      </c>
      <c r="K19" s="59">
        <f>SUM(K20:K28)</f>
        <v>0</v>
      </c>
      <c r="L19" s="60">
        <f t="shared" si="2"/>
        <v>0</v>
      </c>
      <c r="M19" s="59">
        <f t="shared" si="2"/>
        <v>0</v>
      </c>
      <c r="N19" s="60">
        <f t="shared" si="2"/>
        <v>0</v>
      </c>
      <c r="O19" s="63">
        <f t="shared" si="2"/>
        <v>0</v>
      </c>
      <c r="P19" s="64">
        <f t="shared" si="1"/>
        <v>523590206.81000006</v>
      </c>
      <c r="Q19" s="65"/>
      <c r="R19" s="65"/>
      <c r="S19" s="65"/>
      <c r="T19" s="65"/>
    </row>
    <row r="20" spans="1:20" ht="15.75" x14ac:dyDescent="0.25">
      <c r="A20" s="85" t="s">
        <v>14</v>
      </c>
      <c r="B20" s="80">
        <v>313107039</v>
      </c>
      <c r="C20" s="86">
        <v>0</v>
      </c>
      <c r="D20" s="80">
        <v>39997112.75</v>
      </c>
      <c r="E20" s="69">
        <v>31046874.329999998</v>
      </c>
      <c r="F20" s="87">
        <v>23768551.84</v>
      </c>
      <c r="G20" s="87">
        <v>29558988.960000001</v>
      </c>
      <c r="H20" s="87">
        <v>29053453.420000002</v>
      </c>
      <c r="I20" s="81">
        <v>28739630.859999999</v>
      </c>
      <c r="J20" s="71"/>
      <c r="K20" s="72"/>
      <c r="L20" s="72"/>
      <c r="M20" s="72"/>
      <c r="N20" s="72"/>
      <c r="O20" s="88"/>
      <c r="P20" s="73">
        <f t="shared" si="1"/>
        <v>182164612.16000003</v>
      </c>
      <c r="Q20" s="51"/>
      <c r="R20" s="51"/>
      <c r="S20" s="51"/>
      <c r="T20" s="51"/>
    </row>
    <row r="21" spans="1:20" ht="15.75" x14ac:dyDescent="0.25">
      <c r="A21" s="85" t="s">
        <v>15</v>
      </c>
      <c r="B21" s="74">
        <v>36769146</v>
      </c>
      <c r="C21" s="75">
        <v>2200000</v>
      </c>
      <c r="D21" s="74"/>
      <c r="E21" s="77"/>
      <c r="F21" s="87">
        <v>406176.18</v>
      </c>
      <c r="G21" s="87">
        <v>3108605.52</v>
      </c>
      <c r="H21" s="87">
        <v>0</v>
      </c>
      <c r="I21" s="81">
        <v>1811531.68</v>
      </c>
      <c r="J21" s="76"/>
      <c r="K21" s="77"/>
      <c r="L21" s="77"/>
      <c r="M21" s="77"/>
      <c r="N21" s="77"/>
      <c r="O21" s="89"/>
      <c r="P21" s="78">
        <f t="shared" si="1"/>
        <v>5326313.38</v>
      </c>
      <c r="Q21" s="51"/>
      <c r="R21" s="51"/>
      <c r="S21" s="51"/>
      <c r="T21" s="51"/>
    </row>
    <row r="22" spans="1:20" ht="15.75" x14ac:dyDescent="0.25">
      <c r="A22" s="85" t="s">
        <v>16</v>
      </c>
      <c r="B22" s="74">
        <v>134200494</v>
      </c>
      <c r="C22" s="75">
        <v>0</v>
      </c>
      <c r="D22" s="74"/>
      <c r="E22" s="77"/>
      <c r="F22" s="87">
        <v>109426.68</v>
      </c>
      <c r="G22" s="87">
        <v>226371</v>
      </c>
      <c r="H22" s="87">
        <v>865664.11</v>
      </c>
      <c r="I22" s="81">
        <v>4852620.1500000004</v>
      </c>
      <c r="J22" s="76"/>
      <c r="K22" s="77"/>
      <c r="L22" s="77"/>
      <c r="M22" s="77"/>
      <c r="N22" s="77"/>
      <c r="O22" s="89"/>
      <c r="P22" s="78">
        <f t="shared" si="1"/>
        <v>6054081.9400000004</v>
      </c>
      <c r="Q22" s="51"/>
      <c r="R22" s="51"/>
      <c r="S22" s="51"/>
      <c r="T22" s="51"/>
    </row>
    <row r="23" spans="1:20" ht="15.75" x14ac:dyDescent="0.25">
      <c r="A23" s="85" t="s">
        <v>17</v>
      </c>
      <c r="B23" s="74">
        <v>275835014</v>
      </c>
      <c r="C23" s="75">
        <v>1500000</v>
      </c>
      <c r="D23" s="74">
        <v>0</v>
      </c>
      <c r="E23" s="77"/>
      <c r="F23" s="87">
        <v>50255939.659999996</v>
      </c>
      <c r="G23" s="87">
        <v>35748727.060000002</v>
      </c>
      <c r="H23" s="87">
        <v>29048654.73</v>
      </c>
      <c r="I23" s="81">
        <v>29751834.73</v>
      </c>
      <c r="J23" s="76"/>
      <c r="K23" s="77"/>
      <c r="L23" s="77"/>
      <c r="M23" s="77"/>
      <c r="N23" s="77"/>
      <c r="O23" s="89"/>
      <c r="P23" s="78">
        <f t="shared" si="1"/>
        <v>144805156.18000001</v>
      </c>
      <c r="Q23" s="51"/>
      <c r="R23" s="51"/>
      <c r="S23" s="51"/>
      <c r="T23" s="51"/>
    </row>
    <row r="24" spans="1:20" ht="15.75" x14ac:dyDescent="0.25">
      <c r="A24" s="85" t="s">
        <v>18</v>
      </c>
      <c r="B24" s="74">
        <v>89550000</v>
      </c>
      <c r="C24" s="75">
        <v>183093280</v>
      </c>
      <c r="D24" s="74">
        <v>0</v>
      </c>
      <c r="E24" s="77"/>
      <c r="F24" s="87">
        <v>14215230</v>
      </c>
      <c r="G24" s="87">
        <v>0</v>
      </c>
      <c r="H24" s="87">
        <v>3831135.01</v>
      </c>
      <c r="I24" s="81">
        <v>36918000.82</v>
      </c>
      <c r="J24" s="76"/>
      <c r="K24" s="77"/>
      <c r="L24" s="77"/>
      <c r="M24" s="77"/>
      <c r="N24" s="77"/>
      <c r="O24" s="89"/>
      <c r="P24" s="78">
        <f t="shared" si="1"/>
        <v>54964365.829999998</v>
      </c>
      <c r="Q24" s="51"/>
      <c r="R24" s="51"/>
      <c r="S24" s="51"/>
      <c r="T24" s="51"/>
    </row>
    <row r="25" spans="1:20" ht="15.75" x14ac:dyDescent="0.25">
      <c r="A25" s="85" t="s">
        <v>19</v>
      </c>
      <c r="B25" s="74">
        <v>346425000</v>
      </c>
      <c r="C25" s="75">
        <v>-187500000</v>
      </c>
      <c r="D25" s="74">
        <v>12500000</v>
      </c>
      <c r="E25" s="75">
        <v>12513653.42</v>
      </c>
      <c r="F25" s="87">
        <v>12599820.619999999</v>
      </c>
      <c r="G25" s="87">
        <v>13911943.26</v>
      </c>
      <c r="H25" s="87">
        <v>10602303.43</v>
      </c>
      <c r="I25" s="81">
        <v>12167619.720000001</v>
      </c>
      <c r="J25" s="76"/>
      <c r="K25" s="77"/>
      <c r="L25" s="77"/>
      <c r="M25" s="77"/>
      <c r="N25" s="77"/>
      <c r="O25" s="89"/>
      <c r="P25" s="73">
        <f t="shared" si="1"/>
        <v>74295340.450000003</v>
      </c>
      <c r="Q25" s="51"/>
      <c r="R25" s="51"/>
      <c r="S25" s="51"/>
      <c r="T25" s="51"/>
    </row>
    <row r="26" spans="1:20" ht="31.5" x14ac:dyDescent="0.25">
      <c r="A26" s="85" t="s">
        <v>20</v>
      </c>
      <c r="B26" s="74">
        <v>157019000</v>
      </c>
      <c r="C26" s="75">
        <v>-10761280</v>
      </c>
      <c r="D26" s="74">
        <v>0</v>
      </c>
      <c r="E26" s="77"/>
      <c r="F26" s="87">
        <v>44800.91</v>
      </c>
      <c r="G26" s="87">
        <v>3865714.5</v>
      </c>
      <c r="H26" s="87">
        <v>336624.64000000001</v>
      </c>
      <c r="I26" s="81">
        <v>922733.49</v>
      </c>
      <c r="J26" s="76"/>
      <c r="K26" s="77"/>
      <c r="L26" s="77"/>
      <c r="M26" s="77"/>
      <c r="N26" s="77"/>
      <c r="O26" s="89"/>
      <c r="P26" s="78">
        <f t="shared" si="1"/>
        <v>5169873.54</v>
      </c>
      <c r="Q26" s="51"/>
      <c r="R26" s="51"/>
      <c r="S26" s="51"/>
      <c r="T26" s="51"/>
    </row>
    <row r="27" spans="1:20" ht="31.5" x14ac:dyDescent="0.25">
      <c r="A27" s="85" t="s">
        <v>21</v>
      </c>
      <c r="B27" s="74">
        <v>728755077</v>
      </c>
      <c r="C27" s="75">
        <v>-2328856</v>
      </c>
      <c r="D27" s="74">
        <v>0</v>
      </c>
      <c r="E27" s="77"/>
      <c r="F27" s="87">
        <v>1375093.55</v>
      </c>
      <c r="G27" s="87">
        <v>3420259</v>
      </c>
      <c r="H27" s="87">
        <v>522746.33</v>
      </c>
      <c r="I27" s="81">
        <v>1499720</v>
      </c>
      <c r="J27" s="76"/>
      <c r="K27" s="77"/>
      <c r="L27" s="77"/>
      <c r="M27" s="77"/>
      <c r="N27" s="77"/>
      <c r="O27" s="89"/>
      <c r="P27" s="73">
        <f t="shared" si="1"/>
        <v>6817818.8799999999</v>
      </c>
      <c r="Q27" s="51"/>
      <c r="R27" s="51"/>
      <c r="S27" s="51"/>
      <c r="T27" s="51"/>
    </row>
    <row r="28" spans="1:20" ht="16.5" thickBot="1" x14ac:dyDescent="0.3">
      <c r="A28" s="85" t="s">
        <v>22</v>
      </c>
      <c r="B28" s="80">
        <v>85150000</v>
      </c>
      <c r="C28" s="86">
        <v>1296000</v>
      </c>
      <c r="D28" s="80">
        <v>0</v>
      </c>
      <c r="E28" s="83"/>
      <c r="F28" s="87">
        <v>3361725.26</v>
      </c>
      <c r="G28" s="87">
        <v>2327520.48</v>
      </c>
      <c r="H28" s="87">
        <v>36855182.789999999</v>
      </c>
      <c r="I28" s="81">
        <v>1448215.92</v>
      </c>
      <c r="J28" s="82"/>
      <c r="K28" s="83"/>
      <c r="L28" s="83"/>
      <c r="M28" s="83"/>
      <c r="N28" s="83"/>
      <c r="O28" s="90"/>
      <c r="P28" s="84">
        <f t="shared" si="1"/>
        <v>43992644.450000003</v>
      </c>
      <c r="Q28" s="51"/>
      <c r="R28" s="51"/>
      <c r="S28" s="51"/>
      <c r="T28" s="51"/>
    </row>
    <row r="29" spans="1:20" s="66" customFormat="1" ht="16.5" thickBot="1" x14ac:dyDescent="0.3">
      <c r="A29" s="58" t="s">
        <v>23</v>
      </c>
      <c r="B29" s="59">
        <f>SUM(B30:B38)</f>
        <v>732024108</v>
      </c>
      <c r="C29" s="60">
        <f>SUM(C30:C38)</f>
        <v>-28906002</v>
      </c>
      <c r="D29" s="59">
        <f>SUM(D30:D38)</f>
        <v>2913435</v>
      </c>
      <c r="E29" s="60">
        <f t="shared" ref="E29:O29" si="3">SUM(E30:E38)</f>
        <v>2736164</v>
      </c>
      <c r="F29" s="59">
        <f t="shared" si="3"/>
        <v>29190701.149999999</v>
      </c>
      <c r="G29" s="58">
        <f t="shared" si="3"/>
        <v>14643622.810000001</v>
      </c>
      <c r="H29" s="59">
        <f t="shared" si="3"/>
        <v>26417020.23</v>
      </c>
      <c r="I29" s="60">
        <f t="shared" si="3"/>
        <v>19700083.689999998</v>
      </c>
      <c r="J29" s="63">
        <f t="shared" si="3"/>
        <v>0</v>
      </c>
      <c r="K29" s="59">
        <f t="shared" si="3"/>
        <v>0</v>
      </c>
      <c r="L29" s="60">
        <f t="shared" si="3"/>
        <v>0</v>
      </c>
      <c r="M29" s="59">
        <f t="shared" si="3"/>
        <v>0</v>
      </c>
      <c r="N29" s="60">
        <f t="shared" si="3"/>
        <v>0</v>
      </c>
      <c r="O29" s="63">
        <f t="shared" si="3"/>
        <v>0</v>
      </c>
      <c r="P29" s="64">
        <f t="shared" si="1"/>
        <v>95601026.879999995</v>
      </c>
      <c r="Q29" s="65"/>
      <c r="R29" s="65"/>
      <c r="S29" s="65"/>
      <c r="T29" s="65"/>
    </row>
    <row r="30" spans="1:20" ht="15.75" x14ac:dyDescent="0.25">
      <c r="A30" s="85" t="s">
        <v>24</v>
      </c>
      <c r="B30" s="80">
        <v>30434732</v>
      </c>
      <c r="C30" s="86">
        <v>-5546002</v>
      </c>
      <c r="D30" s="68">
        <v>457995</v>
      </c>
      <c r="E30" s="69">
        <v>403164</v>
      </c>
      <c r="F30" s="91">
        <v>95315</v>
      </c>
      <c r="G30" s="91">
        <v>2260000</v>
      </c>
      <c r="H30" s="91">
        <v>2637000</v>
      </c>
      <c r="I30" s="92">
        <v>452871.2</v>
      </c>
      <c r="J30" s="71"/>
      <c r="K30" s="72"/>
      <c r="L30" s="72"/>
      <c r="M30" s="72"/>
      <c r="N30" s="72"/>
      <c r="O30" s="88"/>
      <c r="P30" s="73">
        <f t="shared" si="1"/>
        <v>6306345.2000000002</v>
      </c>
      <c r="Q30" s="51"/>
      <c r="R30" s="51"/>
      <c r="S30" s="51"/>
      <c r="T30" s="51"/>
    </row>
    <row r="31" spans="1:20" ht="15.75" x14ac:dyDescent="0.25">
      <c r="A31" s="85" t="s">
        <v>25</v>
      </c>
      <c r="B31" s="74">
        <v>39692773</v>
      </c>
      <c r="C31" s="75">
        <v>365000</v>
      </c>
      <c r="D31" s="74">
        <v>0</v>
      </c>
      <c r="E31" s="77"/>
      <c r="F31" s="91">
        <v>0</v>
      </c>
      <c r="G31" s="91">
        <v>36462</v>
      </c>
      <c r="H31" s="91">
        <v>226796</v>
      </c>
      <c r="I31" s="75">
        <v>265716.53000000003</v>
      </c>
      <c r="J31" s="76"/>
      <c r="K31" s="77"/>
      <c r="L31" s="77"/>
      <c r="M31" s="77"/>
      <c r="N31" s="77"/>
      <c r="O31" s="89"/>
      <c r="P31" s="73">
        <f t="shared" si="1"/>
        <v>528974.53</v>
      </c>
      <c r="Q31" s="51"/>
      <c r="R31" s="51"/>
      <c r="S31" s="51"/>
      <c r="T31" s="51"/>
    </row>
    <row r="32" spans="1:20" ht="15.75" x14ac:dyDescent="0.25">
      <c r="A32" s="85" t="s">
        <v>26</v>
      </c>
      <c r="B32" s="74">
        <v>6933000</v>
      </c>
      <c r="C32" s="75">
        <v>-400000</v>
      </c>
      <c r="D32" s="74">
        <v>0</v>
      </c>
      <c r="E32" s="75"/>
      <c r="F32" s="91">
        <v>511412</v>
      </c>
      <c r="G32" s="91">
        <v>99148.32</v>
      </c>
      <c r="H32" s="91">
        <v>393582.3</v>
      </c>
      <c r="I32" s="75">
        <v>815475.72</v>
      </c>
      <c r="J32" s="76"/>
      <c r="K32" s="77"/>
      <c r="L32" s="77"/>
      <c r="M32" s="77"/>
      <c r="N32" s="77"/>
      <c r="O32" s="89"/>
      <c r="P32" s="73">
        <f t="shared" si="1"/>
        <v>1819618.34</v>
      </c>
      <c r="Q32" s="51"/>
      <c r="R32" s="51"/>
      <c r="S32" s="51"/>
      <c r="T32" s="51"/>
    </row>
    <row r="33" spans="1:20" ht="15.75" x14ac:dyDescent="0.25">
      <c r="A33" s="85" t="s">
        <v>27</v>
      </c>
      <c r="B33" s="74">
        <v>4950000</v>
      </c>
      <c r="C33" s="75">
        <v>-150000</v>
      </c>
      <c r="D33" s="74">
        <v>0</v>
      </c>
      <c r="E33" s="75"/>
      <c r="F33" s="91">
        <v>0</v>
      </c>
      <c r="G33" s="91">
        <v>918855</v>
      </c>
      <c r="H33" s="91">
        <v>0</v>
      </c>
      <c r="I33" s="75"/>
      <c r="J33" s="76"/>
      <c r="K33" s="77"/>
      <c r="L33" s="77"/>
      <c r="M33" s="77"/>
      <c r="N33" s="77"/>
      <c r="O33" s="89"/>
      <c r="P33" s="73">
        <f t="shared" si="1"/>
        <v>918855</v>
      </c>
      <c r="Q33" s="51"/>
      <c r="R33" s="51"/>
      <c r="S33" s="51"/>
      <c r="T33" s="51"/>
    </row>
    <row r="34" spans="1:20" ht="15.75" x14ac:dyDescent="0.25">
      <c r="A34" s="85" t="s">
        <v>28</v>
      </c>
      <c r="B34" s="74">
        <v>26822085</v>
      </c>
      <c r="C34" s="75">
        <v>925000</v>
      </c>
      <c r="D34" s="74">
        <v>0</v>
      </c>
      <c r="E34" s="77"/>
      <c r="F34" s="91">
        <v>15480</v>
      </c>
      <c r="G34" s="91">
        <v>488408.32000000001</v>
      </c>
      <c r="H34" s="91">
        <v>0</v>
      </c>
      <c r="I34" s="75">
        <v>1890379.21</v>
      </c>
      <c r="J34" s="76"/>
      <c r="K34" s="77"/>
      <c r="L34" s="77"/>
      <c r="M34" s="77"/>
      <c r="N34" s="77"/>
      <c r="O34" s="89"/>
      <c r="P34" s="78">
        <f t="shared" si="1"/>
        <v>2394267.5299999998</v>
      </c>
      <c r="Q34" s="51"/>
      <c r="R34" s="51"/>
      <c r="S34" s="51"/>
      <c r="T34" s="51"/>
    </row>
    <row r="35" spans="1:20" ht="15.75" x14ac:dyDescent="0.25">
      <c r="A35" s="85" t="s">
        <v>29</v>
      </c>
      <c r="B35" s="74">
        <v>28691832</v>
      </c>
      <c r="C35" s="75">
        <v>5325000</v>
      </c>
      <c r="D35" s="74">
        <v>0</v>
      </c>
      <c r="E35" s="77"/>
      <c r="F35" s="91">
        <v>0</v>
      </c>
      <c r="G35" s="91">
        <v>459305.32</v>
      </c>
      <c r="H35" s="91">
        <v>382798.12</v>
      </c>
      <c r="I35" s="75">
        <v>379880.94</v>
      </c>
      <c r="J35" s="76"/>
      <c r="K35" s="77"/>
      <c r="L35" s="77"/>
      <c r="M35" s="77"/>
      <c r="N35" s="77"/>
      <c r="O35" s="89"/>
      <c r="P35" s="73">
        <f t="shared" si="1"/>
        <v>1221984.3799999999</v>
      </c>
      <c r="Q35" s="51"/>
      <c r="R35" s="51"/>
      <c r="S35" s="51"/>
      <c r="T35" s="51"/>
    </row>
    <row r="36" spans="1:20" ht="31.5" x14ac:dyDescent="0.25">
      <c r="A36" s="85" t="s">
        <v>30</v>
      </c>
      <c r="B36" s="74">
        <v>490185459</v>
      </c>
      <c r="C36" s="75">
        <v>-31235000</v>
      </c>
      <c r="D36" s="74">
        <v>2455440</v>
      </c>
      <c r="E36" s="75">
        <v>2333000</v>
      </c>
      <c r="F36" s="91">
        <v>28568494.149999999</v>
      </c>
      <c r="G36" s="91">
        <v>9507007.1999999993</v>
      </c>
      <c r="H36" s="91">
        <v>19995329.329999998</v>
      </c>
      <c r="I36" s="75">
        <v>14531292.6</v>
      </c>
      <c r="J36" s="76"/>
      <c r="K36" s="77"/>
      <c r="L36" s="77"/>
      <c r="M36" s="77"/>
      <c r="N36" s="77"/>
      <c r="O36" s="89"/>
      <c r="P36" s="73">
        <f t="shared" si="1"/>
        <v>77390563.279999986</v>
      </c>
      <c r="Q36" s="51"/>
      <c r="R36" s="51"/>
      <c r="S36" s="51"/>
      <c r="T36" s="51"/>
    </row>
    <row r="37" spans="1:20" ht="31.5" x14ac:dyDescent="0.25">
      <c r="A37" s="93" t="s">
        <v>31</v>
      </c>
      <c r="B37" s="74">
        <v>5000000</v>
      </c>
      <c r="C37" s="75">
        <v>0</v>
      </c>
      <c r="D37" s="74">
        <v>0</v>
      </c>
      <c r="E37" s="77"/>
      <c r="F37" s="91">
        <v>0</v>
      </c>
      <c r="G37" s="91">
        <v>0</v>
      </c>
      <c r="H37" s="91">
        <v>0</v>
      </c>
      <c r="I37" s="75"/>
      <c r="J37" s="76"/>
      <c r="K37" s="77"/>
      <c r="L37" s="77"/>
      <c r="M37" s="77"/>
      <c r="N37" s="77"/>
      <c r="O37" s="77"/>
      <c r="P37" s="78"/>
      <c r="Q37" s="51"/>
      <c r="R37" s="51"/>
      <c r="S37" s="51"/>
      <c r="T37" s="51"/>
    </row>
    <row r="38" spans="1:20" ht="16.5" thickBot="1" x14ac:dyDescent="0.3">
      <c r="A38" s="85" t="s">
        <v>32</v>
      </c>
      <c r="B38" s="80">
        <v>99314227</v>
      </c>
      <c r="C38" s="94">
        <v>1810000</v>
      </c>
      <c r="D38" s="79">
        <v>0</v>
      </c>
      <c r="E38" s="83"/>
      <c r="F38" s="91">
        <v>0</v>
      </c>
      <c r="G38" s="91">
        <v>874436.65</v>
      </c>
      <c r="H38" s="91">
        <v>2781514.48</v>
      </c>
      <c r="I38" s="75">
        <v>1364467.49</v>
      </c>
      <c r="J38" s="82"/>
      <c r="K38" s="83"/>
      <c r="L38" s="83"/>
      <c r="M38" s="83"/>
      <c r="N38" s="83"/>
      <c r="O38" s="90"/>
      <c r="P38" s="84">
        <f t="shared" si="1"/>
        <v>5020418.62</v>
      </c>
      <c r="Q38" s="51"/>
      <c r="R38" s="51"/>
      <c r="S38" s="51"/>
      <c r="T38" s="51"/>
    </row>
    <row r="39" spans="1:20" s="66" customFormat="1" ht="16.5" thickBot="1" x14ac:dyDescent="0.3">
      <c r="A39" s="58" t="s">
        <v>33</v>
      </c>
      <c r="B39" s="59">
        <f>SUM(B40:B46)</f>
        <v>5088259811</v>
      </c>
      <c r="C39" s="60">
        <f>SUM(C40:C46)</f>
        <v>2128753241.3099999</v>
      </c>
      <c r="D39" s="59">
        <f>SUM(D40:D46)</f>
        <v>330867951.88000005</v>
      </c>
      <c r="E39" s="60">
        <f t="shared" ref="E39:O39" si="4">SUM(E40:E46)</f>
        <v>497392339.84000003</v>
      </c>
      <c r="F39" s="59">
        <f t="shared" si="4"/>
        <v>691517435.40999997</v>
      </c>
      <c r="G39" s="58">
        <f t="shared" si="4"/>
        <v>407003232.96000004</v>
      </c>
      <c r="H39" s="95">
        <f t="shared" si="4"/>
        <v>1530671138.3000002</v>
      </c>
      <c r="I39" s="60">
        <f t="shared" si="4"/>
        <v>877284237.08999991</v>
      </c>
      <c r="J39" s="63">
        <f t="shared" si="4"/>
        <v>0</v>
      </c>
      <c r="K39" s="59">
        <f t="shared" si="4"/>
        <v>0</v>
      </c>
      <c r="L39" s="60">
        <f t="shared" si="4"/>
        <v>0</v>
      </c>
      <c r="M39" s="59">
        <f t="shared" si="4"/>
        <v>0</v>
      </c>
      <c r="N39" s="60">
        <f t="shared" si="4"/>
        <v>0</v>
      </c>
      <c r="O39" s="63">
        <f t="shared" si="4"/>
        <v>0</v>
      </c>
      <c r="P39" s="64">
        <f>SUM(D39:O39)</f>
        <v>4334736335.4800005</v>
      </c>
      <c r="Q39" s="65"/>
      <c r="R39" s="65"/>
      <c r="S39" s="65"/>
      <c r="T39" s="65"/>
    </row>
    <row r="40" spans="1:20" ht="15.75" x14ac:dyDescent="0.25">
      <c r="A40" s="85" t="s">
        <v>34</v>
      </c>
      <c r="B40" s="80">
        <v>228048554</v>
      </c>
      <c r="C40" s="86">
        <v>30050000</v>
      </c>
      <c r="D40" s="68">
        <v>0</v>
      </c>
      <c r="E40" s="69">
        <v>21052576</v>
      </c>
      <c r="F40" s="70">
        <v>36946832</v>
      </c>
      <c r="G40" s="70">
        <v>5169250</v>
      </c>
      <c r="H40" s="92">
        <v>9669254</v>
      </c>
      <c r="I40" s="69">
        <v>0</v>
      </c>
      <c r="J40" s="71"/>
      <c r="K40" s="72"/>
      <c r="L40" s="72"/>
      <c r="M40" s="72"/>
      <c r="N40" s="72"/>
      <c r="O40" s="88"/>
      <c r="P40" s="73">
        <f t="shared" ref="P40:P77" si="5">SUM(D40:O40)</f>
        <v>72837912</v>
      </c>
      <c r="Q40" s="51"/>
      <c r="R40" s="51"/>
      <c r="S40" s="51"/>
      <c r="T40" s="51"/>
    </row>
    <row r="41" spans="1:20" ht="31.5" x14ac:dyDescent="0.25">
      <c r="A41" s="85" t="s">
        <v>35</v>
      </c>
      <c r="B41" s="74">
        <v>3011780031</v>
      </c>
      <c r="C41" s="75">
        <v>-70100000</v>
      </c>
      <c r="D41" s="74">
        <v>222988466.59</v>
      </c>
      <c r="E41" s="75">
        <v>231707666.59</v>
      </c>
      <c r="F41" s="70">
        <v>230528137.59999999</v>
      </c>
      <c r="G41" s="70">
        <v>239751618.59</v>
      </c>
      <c r="H41" s="69">
        <v>260660782.06</v>
      </c>
      <c r="I41" s="69">
        <v>304726294.56999999</v>
      </c>
      <c r="J41" s="76"/>
      <c r="K41" s="77"/>
      <c r="L41" s="77"/>
      <c r="M41" s="77"/>
      <c r="N41" s="77"/>
      <c r="O41" s="89"/>
      <c r="P41" s="73">
        <f t="shared" si="5"/>
        <v>1490362966</v>
      </c>
      <c r="Q41" s="51"/>
      <c r="R41" s="51"/>
      <c r="S41" s="51"/>
      <c r="T41" s="51"/>
    </row>
    <row r="42" spans="1:20" ht="31.5" x14ac:dyDescent="0.25">
      <c r="A42" s="85" t="s">
        <v>36</v>
      </c>
      <c r="B42" s="74">
        <v>1272412088</v>
      </c>
      <c r="C42" s="75">
        <v>324951901.31</v>
      </c>
      <c r="D42" s="74">
        <v>88648542.75</v>
      </c>
      <c r="E42" s="75">
        <v>112441600</v>
      </c>
      <c r="F42" s="70">
        <v>98605482.739999995</v>
      </c>
      <c r="G42" s="70">
        <v>142851421.83000001</v>
      </c>
      <c r="H42" s="69">
        <v>363887485.38</v>
      </c>
      <c r="I42" s="69">
        <v>308156941.82999998</v>
      </c>
      <c r="J42" s="76"/>
      <c r="K42" s="77"/>
      <c r="L42" s="77"/>
      <c r="M42" s="77"/>
      <c r="N42" s="77"/>
      <c r="O42" s="89"/>
      <c r="P42" s="73">
        <f t="shared" si="5"/>
        <v>1114591474.53</v>
      </c>
      <c r="Q42" s="51"/>
      <c r="R42" s="51"/>
      <c r="S42" s="51"/>
      <c r="T42" s="51"/>
    </row>
    <row r="43" spans="1:20" ht="31.5" x14ac:dyDescent="0.25">
      <c r="A43" s="85" t="s">
        <v>37</v>
      </c>
      <c r="B43" s="74">
        <v>250002253</v>
      </c>
      <c r="C43" s="75">
        <v>0</v>
      </c>
      <c r="D43" s="74">
        <v>19230942.539999999</v>
      </c>
      <c r="E43" s="75">
        <v>19230942.539999999</v>
      </c>
      <c r="F43" s="70">
        <v>19230942.539999999</v>
      </c>
      <c r="G43" s="70">
        <v>19230942.539999999</v>
      </c>
      <c r="H43" s="69">
        <v>19230942.539999999</v>
      </c>
      <c r="I43" s="69">
        <v>19230942.539999999</v>
      </c>
      <c r="J43" s="76"/>
      <c r="K43" s="77"/>
      <c r="L43" s="77"/>
      <c r="M43" s="77"/>
      <c r="N43" s="77"/>
      <c r="O43" s="89"/>
      <c r="P43" s="73">
        <f t="shared" si="5"/>
        <v>115385655.23999998</v>
      </c>
      <c r="Q43" s="51"/>
      <c r="R43" s="51"/>
      <c r="S43" s="51"/>
      <c r="T43" s="51"/>
    </row>
    <row r="44" spans="1:20" ht="15.75" x14ac:dyDescent="0.25">
      <c r="A44" s="85" t="s">
        <v>38</v>
      </c>
      <c r="B44" s="74">
        <v>286016885</v>
      </c>
      <c r="C44" s="75">
        <v>1843851340</v>
      </c>
      <c r="D44" s="74">
        <v>0</v>
      </c>
      <c r="E44" s="75">
        <v>112959554.70999999</v>
      </c>
      <c r="F44" s="70">
        <v>306206040.52999997</v>
      </c>
      <c r="G44" s="70">
        <v>0</v>
      </c>
      <c r="H44" s="69">
        <v>877222674.32000005</v>
      </c>
      <c r="I44" s="69">
        <v>245170058.15000001</v>
      </c>
      <c r="J44" s="76"/>
      <c r="K44" s="77"/>
      <c r="L44" s="77"/>
      <c r="M44" s="77"/>
      <c r="N44" s="77"/>
      <c r="O44" s="89"/>
      <c r="P44" s="78">
        <f t="shared" si="5"/>
        <v>1541558327.71</v>
      </c>
      <c r="Q44" s="51"/>
      <c r="R44" s="51"/>
      <c r="S44" s="51"/>
      <c r="T44" s="51"/>
    </row>
    <row r="45" spans="1:20" ht="15.75" x14ac:dyDescent="0.25">
      <c r="A45" s="85" t="s">
        <v>39</v>
      </c>
      <c r="B45" s="74">
        <v>40000000</v>
      </c>
      <c r="C45" s="75">
        <v>0</v>
      </c>
      <c r="D45" s="74">
        <v>0</v>
      </c>
      <c r="E45" s="91">
        <v>0</v>
      </c>
      <c r="F45" s="70">
        <v>0</v>
      </c>
      <c r="G45" s="70">
        <v>0</v>
      </c>
      <c r="H45" s="69">
        <v>0</v>
      </c>
      <c r="I45" s="69"/>
      <c r="J45" s="76"/>
      <c r="K45" s="77"/>
      <c r="L45" s="77"/>
      <c r="M45" s="96"/>
      <c r="N45" s="96"/>
      <c r="O45" s="89"/>
      <c r="P45" s="73">
        <f t="shared" si="5"/>
        <v>0</v>
      </c>
      <c r="Q45" s="51"/>
      <c r="R45" s="51"/>
      <c r="S45" s="51"/>
      <c r="T45" s="51"/>
    </row>
    <row r="46" spans="1:20" ht="32.25" thickBot="1" x14ac:dyDescent="0.3">
      <c r="A46" s="85" t="s">
        <v>40</v>
      </c>
      <c r="B46" s="80">
        <v>0</v>
      </c>
      <c r="C46" s="86">
        <v>0</v>
      </c>
      <c r="D46" s="79">
        <v>0</v>
      </c>
      <c r="E46" s="91">
        <v>0</v>
      </c>
      <c r="F46" s="70">
        <v>0</v>
      </c>
      <c r="G46" s="70">
        <v>0</v>
      </c>
      <c r="H46" s="69">
        <v>0</v>
      </c>
      <c r="I46" s="69"/>
      <c r="J46" s="82"/>
      <c r="K46" s="83"/>
      <c r="L46" s="83"/>
      <c r="M46" s="83"/>
      <c r="N46" s="83"/>
      <c r="O46" s="83"/>
      <c r="P46" s="84">
        <f t="shared" si="5"/>
        <v>0</v>
      </c>
      <c r="Q46" s="51"/>
      <c r="R46" s="51"/>
      <c r="S46" s="51"/>
      <c r="T46" s="51"/>
    </row>
    <row r="47" spans="1:20" s="66" customFormat="1" ht="16.5" thickBot="1" x14ac:dyDescent="0.3">
      <c r="A47" s="58" t="s">
        <v>41</v>
      </c>
      <c r="B47" s="59">
        <f>SUM(B48:B51)</f>
        <v>1926039622</v>
      </c>
      <c r="C47" s="60">
        <f>SUM(C48:C51)</f>
        <v>254997487.69</v>
      </c>
      <c r="D47" s="59">
        <f>SUM(D48:D50)</f>
        <v>0</v>
      </c>
      <c r="E47" s="60">
        <f t="shared" ref="E47:N47" si="6">SUM(E48:E50)</f>
        <v>0</v>
      </c>
      <c r="F47" s="59">
        <f t="shared" si="6"/>
        <v>0</v>
      </c>
      <c r="G47" s="60">
        <f t="shared" si="6"/>
        <v>25135598.690000001</v>
      </c>
      <c r="H47" s="60">
        <f t="shared" si="6"/>
        <v>50976958.57</v>
      </c>
      <c r="I47" s="60">
        <f t="shared" si="6"/>
        <v>97910950.420000002</v>
      </c>
      <c r="J47" s="63">
        <f t="shared" si="6"/>
        <v>0</v>
      </c>
      <c r="K47" s="59">
        <f t="shared" si="6"/>
        <v>0</v>
      </c>
      <c r="L47" s="60">
        <f t="shared" si="6"/>
        <v>0</v>
      </c>
      <c r="M47" s="59">
        <f t="shared" si="6"/>
        <v>0</v>
      </c>
      <c r="N47" s="60">
        <f t="shared" si="6"/>
        <v>0</v>
      </c>
      <c r="O47" s="63">
        <f>SUM(O48:O51)</f>
        <v>0</v>
      </c>
      <c r="P47" s="64">
        <f t="shared" si="5"/>
        <v>174023507.68000001</v>
      </c>
      <c r="Q47" s="65"/>
      <c r="R47" s="65"/>
      <c r="S47" s="65"/>
      <c r="T47" s="65"/>
    </row>
    <row r="48" spans="1:20" ht="15.75" x14ac:dyDescent="0.25">
      <c r="A48" s="67" t="s">
        <v>42</v>
      </c>
      <c r="B48" s="68">
        <v>0</v>
      </c>
      <c r="C48" s="75">
        <v>0</v>
      </c>
      <c r="D48" s="97">
        <v>0</v>
      </c>
      <c r="E48" s="98">
        <v>0</v>
      </c>
      <c r="F48" s="25">
        <v>0</v>
      </c>
      <c r="G48" s="99">
        <v>0</v>
      </c>
      <c r="H48" s="100">
        <v>0</v>
      </c>
      <c r="I48" s="77"/>
      <c r="J48" s="71"/>
      <c r="K48" s="72"/>
      <c r="L48" s="72"/>
      <c r="M48" s="72"/>
      <c r="N48" s="101"/>
      <c r="O48" s="88"/>
      <c r="P48" s="73">
        <f t="shared" si="5"/>
        <v>0</v>
      </c>
      <c r="Q48" s="51"/>
      <c r="R48" s="51"/>
      <c r="S48" s="51"/>
      <c r="T48" s="51"/>
    </row>
    <row r="49" spans="1:20" ht="31.5" x14ac:dyDescent="0.25">
      <c r="A49" s="67" t="s">
        <v>43</v>
      </c>
      <c r="B49" s="74">
        <v>49700000</v>
      </c>
      <c r="C49" s="75">
        <v>51985598.689999998</v>
      </c>
      <c r="D49" s="102">
        <v>0</v>
      </c>
      <c r="E49" s="96">
        <v>0</v>
      </c>
      <c r="F49" s="102">
        <v>0</v>
      </c>
      <c r="G49" s="100">
        <v>25135598.690000001</v>
      </c>
      <c r="H49" s="96">
        <v>26850000</v>
      </c>
      <c r="I49" s="96">
        <v>9841666.6600000001</v>
      </c>
      <c r="J49" s="76"/>
      <c r="K49" s="77"/>
      <c r="L49" s="77"/>
      <c r="M49" s="77"/>
      <c r="N49" s="77"/>
      <c r="O49" s="89"/>
      <c r="P49" s="73">
        <f t="shared" si="5"/>
        <v>61827265.349999994</v>
      </c>
      <c r="Q49" s="51"/>
      <c r="R49" s="51"/>
      <c r="S49" s="51"/>
      <c r="T49" s="51"/>
    </row>
    <row r="50" spans="1:20" ht="31.5" x14ac:dyDescent="0.25">
      <c r="A50" s="85" t="s">
        <v>100</v>
      </c>
      <c r="B50" s="74">
        <v>1876339622</v>
      </c>
      <c r="C50" s="75">
        <v>203011889</v>
      </c>
      <c r="D50" s="102">
        <v>0</v>
      </c>
      <c r="E50" s="96">
        <v>0</v>
      </c>
      <c r="F50" s="102">
        <v>0</v>
      </c>
      <c r="G50" s="75">
        <v>0</v>
      </c>
      <c r="H50" s="96">
        <v>24126958.57</v>
      </c>
      <c r="I50" s="96">
        <v>88069283.760000005</v>
      </c>
      <c r="J50" s="76"/>
      <c r="K50" s="77"/>
      <c r="L50" s="77"/>
      <c r="M50" s="77"/>
      <c r="N50" s="101"/>
      <c r="O50" s="89"/>
      <c r="P50" s="73">
        <f t="shared" si="5"/>
        <v>112196242.33000001</v>
      </c>
      <c r="Q50" s="51"/>
      <c r="R50" s="51"/>
      <c r="S50" s="51"/>
      <c r="T50" s="51"/>
    </row>
    <row r="51" spans="1:20" ht="32.25" thickBot="1" x14ac:dyDescent="0.3">
      <c r="A51" s="85" t="s">
        <v>101</v>
      </c>
      <c r="B51" s="80">
        <v>0</v>
      </c>
      <c r="C51" s="75">
        <v>0</v>
      </c>
      <c r="D51" s="103">
        <v>0</v>
      </c>
      <c r="E51" s="104">
        <v>0</v>
      </c>
      <c r="F51" s="25">
        <v>0</v>
      </c>
      <c r="G51" s="77">
        <v>0</v>
      </c>
      <c r="H51" s="100">
        <v>0</v>
      </c>
      <c r="I51" s="77">
        <v>0</v>
      </c>
      <c r="J51" s="82"/>
      <c r="K51" s="83"/>
      <c r="L51" s="83"/>
      <c r="M51" s="83"/>
      <c r="N51" s="105"/>
      <c r="O51" s="105"/>
      <c r="P51" s="84">
        <f t="shared" si="5"/>
        <v>0</v>
      </c>
      <c r="Q51" s="51"/>
      <c r="R51" s="51"/>
      <c r="S51" s="51"/>
      <c r="T51" s="51"/>
    </row>
    <row r="52" spans="1:20" s="66" customFormat="1" ht="16.5" thickBot="1" x14ac:dyDescent="0.3">
      <c r="A52" s="58" t="s">
        <v>46</v>
      </c>
      <c r="B52" s="59">
        <f>SUM(B53:B61)</f>
        <v>834831836</v>
      </c>
      <c r="C52" s="60">
        <f>SUM(C53:C61)</f>
        <v>80370858</v>
      </c>
      <c r="D52" s="59">
        <f>SUM(D53:D61)</f>
        <v>0</v>
      </c>
      <c r="E52" s="58">
        <f t="shared" ref="E52:O52" si="7">SUM(E53:E61)</f>
        <v>0</v>
      </c>
      <c r="F52" s="59">
        <f t="shared" si="7"/>
        <v>20831058.969999999</v>
      </c>
      <c r="G52" s="60">
        <f t="shared" si="7"/>
        <v>74421716.019999996</v>
      </c>
      <c r="H52" s="60">
        <f t="shared" si="7"/>
        <v>20027213.59</v>
      </c>
      <c r="I52" s="60">
        <f t="shared" si="7"/>
        <v>42134865.210000001</v>
      </c>
      <c r="J52" s="63">
        <f t="shared" si="7"/>
        <v>0</v>
      </c>
      <c r="K52" s="106">
        <f t="shared" si="7"/>
        <v>0</v>
      </c>
      <c r="L52" s="60">
        <f t="shared" si="7"/>
        <v>0</v>
      </c>
      <c r="M52" s="59">
        <f t="shared" si="7"/>
        <v>0</v>
      </c>
      <c r="N52" s="60">
        <f t="shared" si="7"/>
        <v>0</v>
      </c>
      <c r="O52" s="63">
        <f t="shared" si="7"/>
        <v>0</v>
      </c>
      <c r="P52" s="64">
        <f t="shared" si="5"/>
        <v>157414853.78999999</v>
      </c>
      <c r="Q52" s="65"/>
      <c r="R52" s="65"/>
      <c r="S52" s="65"/>
      <c r="T52" s="65"/>
    </row>
    <row r="53" spans="1:20" ht="15.75" x14ac:dyDescent="0.25">
      <c r="A53" s="235" t="s">
        <v>47</v>
      </c>
      <c r="B53" s="228">
        <v>153574479</v>
      </c>
      <c r="C53" s="229">
        <v>-5194142</v>
      </c>
      <c r="D53" s="230">
        <v>0</v>
      </c>
      <c r="E53" s="99">
        <v>0</v>
      </c>
      <c r="F53" s="230">
        <v>0</v>
      </c>
      <c r="G53" s="98">
        <v>1615760.25</v>
      </c>
      <c r="H53" s="98">
        <v>2549700.37</v>
      </c>
      <c r="I53" s="99">
        <v>29500</v>
      </c>
      <c r="J53" s="233"/>
      <c r="K53" s="232"/>
      <c r="L53" s="232"/>
      <c r="M53" s="232"/>
      <c r="N53" s="232"/>
      <c r="O53" s="234"/>
      <c r="P53" s="138">
        <f t="shared" si="5"/>
        <v>4194960.62</v>
      </c>
      <c r="Q53" s="51"/>
      <c r="R53" s="51"/>
      <c r="S53" s="51"/>
      <c r="T53" s="51"/>
    </row>
    <row r="54" spans="1:20" ht="31.5" x14ac:dyDescent="0.25">
      <c r="A54" s="85" t="s">
        <v>48</v>
      </c>
      <c r="B54" s="74">
        <v>5430000</v>
      </c>
      <c r="C54" s="75">
        <v>0</v>
      </c>
      <c r="D54" s="102">
        <v>0</v>
      </c>
      <c r="E54" s="96">
        <v>0</v>
      </c>
      <c r="F54" s="74">
        <v>0</v>
      </c>
      <c r="G54" s="75">
        <v>0</v>
      </c>
      <c r="H54" s="75">
        <v>0</v>
      </c>
      <c r="I54" s="108"/>
      <c r="J54" s="109"/>
      <c r="K54" s="110"/>
      <c r="L54" s="110"/>
      <c r="M54" s="110"/>
      <c r="N54" s="110"/>
      <c r="O54" s="89"/>
      <c r="P54" s="73">
        <f t="shared" si="5"/>
        <v>0</v>
      </c>
      <c r="Q54" s="51"/>
      <c r="R54" s="51"/>
      <c r="S54" s="51"/>
      <c r="T54" s="51"/>
    </row>
    <row r="55" spans="1:20" ht="15.75" x14ac:dyDescent="0.25">
      <c r="A55" s="85" t="s">
        <v>49</v>
      </c>
      <c r="B55" s="74">
        <v>29200000</v>
      </c>
      <c r="C55" s="75">
        <v>1255000</v>
      </c>
      <c r="D55" s="102">
        <v>0</v>
      </c>
      <c r="E55" s="96">
        <v>0</v>
      </c>
      <c r="F55" s="74"/>
      <c r="G55" s="110"/>
      <c r="H55" s="96">
        <v>0</v>
      </c>
      <c r="I55" s="96"/>
      <c r="J55" s="109"/>
      <c r="K55" s="110"/>
      <c r="L55" s="110"/>
      <c r="M55" s="110"/>
      <c r="N55" s="110"/>
      <c r="O55" s="89"/>
      <c r="P55" s="73">
        <f t="shared" si="5"/>
        <v>0</v>
      </c>
      <c r="Q55" s="51"/>
      <c r="R55" s="51"/>
      <c r="S55" s="51"/>
      <c r="T55" s="51"/>
    </row>
    <row r="56" spans="1:20" ht="31.5" x14ac:dyDescent="0.25">
      <c r="A56" s="85" t="s">
        <v>50</v>
      </c>
      <c r="B56" s="74">
        <v>62653573</v>
      </c>
      <c r="C56" s="75">
        <v>6138000</v>
      </c>
      <c r="D56" s="102">
        <v>0</v>
      </c>
      <c r="E56" s="96">
        <v>0</v>
      </c>
      <c r="F56" s="74">
        <v>1316789.97</v>
      </c>
      <c r="G56" s="110"/>
      <c r="H56" s="96">
        <v>0</v>
      </c>
      <c r="I56" s="96"/>
      <c r="J56" s="109"/>
      <c r="K56" s="110"/>
      <c r="L56" s="110"/>
      <c r="M56" s="110"/>
      <c r="N56" s="110"/>
      <c r="O56" s="89"/>
      <c r="P56" s="73">
        <f t="shared" si="5"/>
        <v>1316789.97</v>
      </c>
      <c r="Q56" s="51"/>
      <c r="R56" s="51"/>
      <c r="S56" s="51"/>
      <c r="T56" s="51"/>
    </row>
    <row r="57" spans="1:20" ht="15.75" x14ac:dyDescent="0.25">
      <c r="A57" s="85" t="s">
        <v>51</v>
      </c>
      <c r="B57" s="74">
        <v>47850000</v>
      </c>
      <c r="C57" s="75">
        <v>41722000</v>
      </c>
      <c r="D57" s="102">
        <v>0</v>
      </c>
      <c r="E57" s="96">
        <v>0</v>
      </c>
      <c r="F57" s="74">
        <v>0</v>
      </c>
      <c r="G57" s="96">
        <v>178097.4</v>
      </c>
      <c r="H57" s="96">
        <v>225001.22</v>
      </c>
      <c r="I57" s="96">
        <v>1986012.21</v>
      </c>
      <c r="J57" s="109"/>
      <c r="K57" s="110"/>
      <c r="L57" s="110"/>
      <c r="M57" s="110"/>
      <c r="N57" s="110"/>
      <c r="O57" s="89"/>
      <c r="P57" s="78">
        <f t="shared" si="5"/>
        <v>2389110.83</v>
      </c>
      <c r="Q57" s="51"/>
      <c r="R57" s="51"/>
      <c r="S57" s="51"/>
      <c r="T57" s="51"/>
    </row>
    <row r="58" spans="1:20" ht="15.75" x14ac:dyDescent="0.25">
      <c r="A58" s="67" t="s">
        <v>52</v>
      </c>
      <c r="B58" s="74">
        <v>0</v>
      </c>
      <c r="C58" s="75">
        <v>725000</v>
      </c>
      <c r="D58" s="102">
        <v>0</v>
      </c>
      <c r="E58" s="96">
        <v>0</v>
      </c>
      <c r="F58" s="74"/>
      <c r="G58" s="96">
        <v>182360.37</v>
      </c>
      <c r="H58" s="96">
        <v>0</v>
      </c>
      <c r="I58" s="96">
        <v>0</v>
      </c>
      <c r="J58" s="109"/>
      <c r="K58" s="110"/>
      <c r="L58" s="110"/>
      <c r="M58" s="110"/>
      <c r="N58" s="110"/>
      <c r="O58" s="89"/>
      <c r="P58" s="73">
        <f t="shared" si="5"/>
        <v>182360.37</v>
      </c>
      <c r="Q58" s="51"/>
      <c r="R58" s="51"/>
      <c r="S58" s="51"/>
      <c r="T58" s="51"/>
    </row>
    <row r="59" spans="1:20" ht="15.75" x14ac:dyDescent="0.25">
      <c r="A59" s="85" t="s">
        <v>53</v>
      </c>
      <c r="B59" s="74">
        <v>526173784</v>
      </c>
      <c r="C59" s="75">
        <v>-5775000</v>
      </c>
      <c r="D59" s="102">
        <v>0</v>
      </c>
      <c r="E59" s="96">
        <v>0</v>
      </c>
      <c r="F59" s="74">
        <v>19514269</v>
      </c>
      <c r="G59" s="96">
        <v>72445498</v>
      </c>
      <c r="H59" s="100">
        <v>17252512</v>
      </c>
      <c r="I59" s="96">
        <v>40119353</v>
      </c>
      <c r="J59" s="109"/>
      <c r="K59" s="110"/>
      <c r="L59" s="110"/>
      <c r="M59" s="110"/>
      <c r="N59" s="110"/>
      <c r="O59" s="89"/>
      <c r="P59" s="78">
        <f t="shared" si="5"/>
        <v>149331632</v>
      </c>
      <c r="Q59" s="51"/>
      <c r="R59" s="51"/>
      <c r="S59" s="51"/>
      <c r="T59" s="51"/>
    </row>
    <row r="60" spans="1:20" ht="15.75" x14ac:dyDescent="0.25">
      <c r="A60" s="85" t="s">
        <v>54</v>
      </c>
      <c r="B60" s="74">
        <v>9950000</v>
      </c>
      <c r="C60" s="75">
        <v>41500000</v>
      </c>
      <c r="D60" s="102">
        <v>0</v>
      </c>
      <c r="E60" s="96">
        <v>0</v>
      </c>
      <c r="F60" s="74">
        <v>0</v>
      </c>
      <c r="G60" s="75">
        <v>0</v>
      </c>
      <c r="H60" s="75">
        <v>0</v>
      </c>
      <c r="I60" s="110"/>
      <c r="J60" s="111"/>
      <c r="K60" s="110"/>
      <c r="L60" s="110"/>
      <c r="M60" s="110"/>
      <c r="N60" s="77"/>
      <c r="O60" s="77"/>
      <c r="P60" s="73">
        <f t="shared" si="5"/>
        <v>0</v>
      </c>
      <c r="Q60" s="51"/>
      <c r="R60" s="51"/>
      <c r="S60" s="51"/>
      <c r="T60" s="51"/>
    </row>
    <row r="61" spans="1:20" ht="32.25" thickBot="1" x14ac:dyDescent="0.3">
      <c r="A61" s="213" t="s">
        <v>55</v>
      </c>
      <c r="B61" s="214">
        <v>0</v>
      </c>
      <c r="C61" s="139">
        <v>0</v>
      </c>
      <c r="D61" s="215">
        <v>0</v>
      </c>
      <c r="E61" s="104">
        <v>0</v>
      </c>
      <c r="F61" s="216">
        <v>0</v>
      </c>
      <c r="G61" s="112">
        <v>0</v>
      </c>
      <c r="H61" s="112">
        <v>0</v>
      </c>
      <c r="I61" s="217"/>
      <c r="J61" s="218"/>
      <c r="K61" s="142"/>
      <c r="L61" s="142"/>
      <c r="M61" s="142"/>
      <c r="N61" s="142"/>
      <c r="O61" s="142"/>
      <c r="P61" s="219">
        <f t="shared" si="5"/>
        <v>0</v>
      </c>
      <c r="Q61" s="51"/>
      <c r="R61" s="51"/>
      <c r="S61" s="51"/>
      <c r="T61" s="51"/>
    </row>
    <row r="62" spans="1:20" s="66" customFormat="1" ht="16.5" thickBot="1" x14ac:dyDescent="0.3">
      <c r="A62" s="58" t="s">
        <v>56</v>
      </c>
      <c r="B62" s="59">
        <f>SUM(B63:B66)</f>
        <v>1312559477</v>
      </c>
      <c r="C62" s="60">
        <f>SUM(C63:C66)</f>
        <v>-384247527.80000001</v>
      </c>
      <c r="D62" s="59">
        <f>SUM(D63:D66)</f>
        <v>0</v>
      </c>
      <c r="E62" s="60">
        <f t="shared" ref="E62:O62" si="8">SUM(E63:E66)</f>
        <v>0</v>
      </c>
      <c r="F62" s="59">
        <f t="shared" si="8"/>
        <v>2477848.56</v>
      </c>
      <c r="G62" s="60">
        <f t="shared" si="8"/>
        <v>9794358.3800000008</v>
      </c>
      <c r="H62" s="60">
        <f t="shared" si="8"/>
        <v>81713811.319999993</v>
      </c>
      <c r="I62" s="60">
        <f t="shared" si="8"/>
        <v>166465625.22999999</v>
      </c>
      <c r="J62" s="63">
        <f t="shared" si="8"/>
        <v>0</v>
      </c>
      <c r="K62" s="106">
        <f t="shared" si="8"/>
        <v>0</v>
      </c>
      <c r="L62" s="60">
        <f t="shared" si="8"/>
        <v>0</v>
      </c>
      <c r="M62" s="59">
        <f t="shared" si="8"/>
        <v>0</v>
      </c>
      <c r="N62" s="60">
        <f t="shared" si="8"/>
        <v>0</v>
      </c>
      <c r="O62" s="63">
        <f t="shared" si="8"/>
        <v>0</v>
      </c>
      <c r="P62" s="64">
        <f t="shared" si="5"/>
        <v>260451643.48999998</v>
      </c>
      <c r="Q62" s="65"/>
      <c r="R62" s="65"/>
      <c r="S62" s="65"/>
      <c r="T62" s="65"/>
    </row>
    <row r="63" spans="1:20" ht="15.75" x14ac:dyDescent="0.25">
      <c r="A63" s="227" t="s">
        <v>57</v>
      </c>
      <c r="B63" s="228">
        <v>157147588</v>
      </c>
      <c r="C63" s="229">
        <v>-7400000</v>
      </c>
      <c r="D63" s="230">
        <v>0</v>
      </c>
      <c r="E63" s="231">
        <v>0</v>
      </c>
      <c r="F63" s="114">
        <v>2477848.56</v>
      </c>
      <c r="G63" s="92">
        <v>0</v>
      </c>
      <c r="H63" s="92">
        <v>0</v>
      </c>
      <c r="I63" s="232"/>
      <c r="J63" s="233"/>
      <c r="K63" s="232"/>
      <c r="L63" s="232"/>
      <c r="M63" s="232"/>
      <c r="N63" s="232"/>
      <c r="O63" s="234"/>
      <c r="P63" s="138">
        <f t="shared" si="5"/>
        <v>2477848.56</v>
      </c>
      <c r="Q63" s="51"/>
      <c r="R63" s="51"/>
      <c r="S63" s="51"/>
      <c r="T63" s="51"/>
    </row>
    <row r="64" spans="1:20" ht="15.75" x14ac:dyDescent="0.25">
      <c r="A64" s="67" t="s">
        <v>58</v>
      </c>
      <c r="B64" s="74">
        <v>1155411889</v>
      </c>
      <c r="C64" s="75">
        <v>-376847527.80000001</v>
      </c>
      <c r="D64" s="102">
        <v>0</v>
      </c>
      <c r="E64" s="113">
        <v>0</v>
      </c>
      <c r="F64" s="91">
        <v>0</v>
      </c>
      <c r="G64" s="100">
        <v>9794358.3800000008</v>
      </c>
      <c r="H64" s="100">
        <v>81713811.319999993</v>
      </c>
      <c r="I64" s="100">
        <v>166465625.22999999</v>
      </c>
      <c r="J64" s="109"/>
      <c r="K64" s="110"/>
      <c r="L64" s="110"/>
      <c r="M64" s="110"/>
      <c r="N64" s="110"/>
      <c r="O64" s="89"/>
      <c r="P64" s="78">
        <f t="shared" si="5"/>
        <v>257973794.92999998</v>
      </c>
      <c r="Q64" s="51"/>
      <c r="R64" s="51"/>
      <c r="S64" s="51"/>
      <c r="T64" s="51"/>
    </row>
    <row r="65" spans="1:20" ht="15.75" x14ac:dyDescent="0.25">
      <c r="A65" s="67" t="s">
        <v>59</v>
      </c>
      <c r="B65" s="115">
        <v>0</v>
      </c>
      <c r="C65" s="86">
        <v>0</v>
      </c>
      <c r="D65" s="102">
        <v>0</v>
      </c>
      <c r="E65" s="113">
        <v>0</v>
      </c>
      <c r="F65" s="91">
        <v>0</v>
      </c>
      <c r="G65" s="77">
        <v>0</v>
      </c>
      <c r="H65" s="110">
        <v>0</v>
      </c>
      <c r="I65" s="116"/>
      <c r="J65" s="76">
        <v>0</v>
      </c>
      <c r="K65" s="117"/>
      <c r="L65" s="116"/>
      <c r="M65" s="117"/>
      <c r="N65" s="118"/>
      <c r="O65" s="117"/>
      <c r="P65" s="73">
        <f t="shared" si="5"/>
        <v>0</v>
      </c>
      <c r="Q65" s="51"/>
      <c r="R65" s="51"/>
      <c r="S65" s="51"/>
      <c r="T65" s="51"/>
    </row>
    <row r="66" spans="1:20" ht="32.25" thickBot="1" x14ac:dyDescent="0.3">
      <c r="A66" s="213" t="s">
        <v>60</v>
      </c>
      <c r="B66" s="220">
        <v>0</v>
      </c>
      <c r="C66" s="112">
        <v>0</v>
      </c>
      <c r="D66" s="215">
        <v>0</v>
      </c>
      <c r="E66" s="221">
        <v>0</v>
      </c>
      <c r="F66" s="120">
        <v>0</v>
      </c>
      <c r="G66" s="142">
        <v>0</v>
      </c>
      <c r="H66" s="217">
        <v>0</v>
      </c>
      <c r="I66" s="222"/>
      <c r="J66" s="223">
        <v>0</v>
      </c>
      <c r="K66" s="142">
        <v>0</v>
      </c>
      <c r="L66" s="142">
        <v>0</v>
      </c>
      <c r="M66" s="142">
        <v>0</v>
      </c>
      <c r="N66" s="142">
        <v>0</v>
      </c>
      <c r="O66" s="224"/>
      <c r="P66" s="219">
        <f t="shared" si="5"/>
        <v>0</v>
      </c>
      <c r="Q66" s="51"/>
      <c r="R66" s="51"/>
      <c r="S66" s="51"/>
      <c r="T66" s="51"/>
    </row>
    <row r="67" spans="1:20" s="66" customFormat="1" ht="16.5" thickBot="1" x14ac:dyDescent="0.3">
      <c r="A67" s="58" t="s">
        <v>61</v>
      </c>
      <c r="B67" s="59">
        <f>SUM(B68:B69)</f>
        <v>0</v>
      </c>
      <c r="C67" s="60">
        <f>SUM(C68:C69)</f>
        <v>0</v>
      </c>
      <c r="D67" s="59">
        <f>SUM(D68:D69)</f>
        <v>0</v>
      </c>
      <c r="E67" s="60">
        <f t="shared" ref="E67:O67" si="9">SUM(E68:E69)</f>
        <v>0</v>
      </c>
      <c r="F67" s="59">
        <f t="shared" si="9"/>
        <v>0</v>
      </c>
      <c r="G67" s="60">
        <f t="shared" si="9"/>
        <v>0</v>
      </c>
      <c r="H67" s="60">
        <f t="shared" si="9"/>
        <v>0</v>
      </c>
      <c r="I67" s="60">
        <f t="shared" si="9"/>
        <v>0</v>
      </c>
      <c r="J67" s="59">
        <f t="shared" si="9"/>
        <v>0</v>
      </c>
      <c r="K67" s="59">
        <f t="shared" si="9"/>
        <v>0</v>
      </c>
      <c r="L67" s="59">
        <f t="shared" si="9"/>
        <v>0</v>
      </c>
      <c r="M67" s="59">
        <f t="shared" si="9"/>
        <v>0</v>
      </c>
      <c r="N67" s="59">
        <f t="shared" si="9"/>
        <v>0</v>
      </c>
      <c r="O67" s="59">
        <f t="shared" si="9"/>
        <v>0</v>
      </c>
      <c r="P67" s="61">
        <f t="shared" si="5"/>
        <v>0</v>
      </c>
      <c r="Q67" s="65"/>
      <c r="R67" s="65"/>
      <c r="S67" s="65"/>
      <c r="T67" s="65"/>
    </row>
    <row r="68" spans="1:20" ht="15.75" x14ac:dyDescent="0.25">
      <c r="A68" s="67" t="s">
        <v>62</v>
      </c>
      <c r="B68" s="226">
        <v>0</v>
      </c>
      <c r="C68" s="69">
        <v>0</v>
      </c>
      <c r="D68" s="68">
        <v>0</v>
      </c>
      <c r="E68" s="69">
        <v>0</v>
      </c>
      <c r="F68" s="68">
        <v>0</v>
      </c>
      <c r="G68" s="69">
        <v>0</v>
      </c>
      <c r="H68" s="107"/>
      <c r="I68" s="122"/>
      <c r="J68" s="123"/>
      <c r="K68" s="124"/>
      <c r="L68" s="122"/>
      <c r="M68" s="123"/>
      <c r="N68" s="122"/>
      <c r="O68" s="123"/>
      <c r="P68" s="73">
        <f t="shared" si="5"/>
        <v>0</v>
      </c>
      <c r="Q68" s="51"/>
      <c r="R68" s="51"/>
      <c r="S68" s="51"/>
      <c r="T68" s="51"/>
    </row>
    <row r="69" spans="1:20" ht="32.25" thickBot="1" x14ac:dyDescent="0.3">
      <c r="A69" s="67" t="s">
        <v>63</v>
      </c>
      <c r="B69" s="225">
        <v>0</v>
      </c>
      <c r="C69" s="81">
        <v>0</v>
      </c>
      <c r="D69" s="80">
        <v>0</v>
      </c>
      <c r="E69" s="81">
        <v>0</v>
      </c>
      <c r="F69" s="80">
        <v>0</v>
      </c>
      <c r="G69" s="86">
        <v>0</v>
      </c>
      <c r="H69" s="121">
        <v>0</v>
      </c>
      <c r="I69" s="83">
        <v>0</v>
      </c>
      <c r="J69" s="82">
        <v>0</v>
      </c>
      <c r="K69" s="83">
        <v>0</v>
      </c>
      <c r="L69" s="83">
        <v>0</v>
      </c>
      <c r="M69" s="83">
        <v>0</v>
      </c>
      <c r="N69" s="125"/>
      <c r="O69" s="126"/>
      <c r="P69" s="84">
        <f t="shared" si="5"/>
        <v>0</v>
      </c>
      <c r="Q69" s="51"/>
      <c r="R69" s="51"/>
      <c r="S69" s="51"/>
      <c r="T69" s="51"/>
    </row>
    <row r="70" spans="1:20" s="66" customFormat="1" ht="16.5" thickBot="1" x14ac:dyDescent="0.3">
      <c r="A70" s="58" t="s">
        <v>64</v>
      </c>
      <c r="B70" s="59">
        <f>SUM(B71:B73)</f>
        <v>0</v>
      </c>
      <c r="C70" s="60">
        <f>SUM(C71:C73)</f>
        <v>0</v>
      </c>
      <c r="D70" s="59">
        <f>SUM(D71:D73)</f>
        <v>0</v>
      </c>
      <c r="E70" s="60">
        <f t="shared" ref="E70:O70" si="10">SUM(E71:E73)</f>
        <v>0</v>
      </c>
      <c r="F70" s="59">
        <f t="shared" si="10"/>
        <v>0</v>
      </c>
      <c r="G70" s="60">
        <f t="shared" si="10"/>
        <v>0</v>
      </c>
      <c r="H70" s="60">
        <f t="shared" si="10"/>
        <v>0</v>
      </c>
      <c r="I70" s="60">
        <f t="shared" si="10"/>
        <v>0</v>
      </c>
      <c r="J70" s="63">
        <f t="shared" si="10"/>
        <v>0</v>
      </c>
      <c r="K70" s="106">
        <f t="shared" si="10"/>
        <v>0</v>
      </c>
      <c r="L70" s="60">
        <f t="shared" si="10"/>
        <v>0</v>
      </c>
      <c r="M70" s="59">
        <f t="shared" si="10"/>
        <v>0</v>
      </c>
      <c r="N70" s="60">
        <f t="shared" si="10"/>
        <v>0</v>
      </c>
      <c r="O70" s="63">
        <f t="shared" si="10"/>
        <v>0</v>
      </c>
      <c r="P70" s="64">
        <f t="shared" si="5"/>
        <v>0</v>
      </c>
      <c r="Q70" s="65"/>
      <c r="R70" s="65"/>
      <c r="S70" s="65"/>
      <c r="T70" s="65"/>
    </row>
    <row r="71" spans="1:20" ht="15.75" x14ac:dyDescent="0.25">
      <c r="A71" s="67" t="s">
        <v>65</v>
      </c>
      <c r="B71" s="127">
        <v>0</v>
      </c>
      <c r="C71" s="69">
        <v>0</v>
      </c>
      <c r="D71" s="128">
        <v>0</v>
      </c>
      <c r="E71" s="69">
        <v>0</v>
      </c>
      <c r="F71" s="68">
        <v>0</v>
      </c>
      <c r="G71" s="69">
        <v>0</v>
      </c>
      <c r="H71" s="107">
        <v>0</v>
      </c>
      <c r="I71" s="72">
        <v>0</v>
      </c>
      <c r="J71" s="71">
        <v>0</v>
      </c>
      <c r="K71" s="72">
        <v>0</v>
      </c>
      <c r="L71" s="72">
        <v>0</v>
      </c>
      <c r="M71" s="72">
        <v>0</v>
      </c>
      <c r="N71" s="122"/>
      <c r="O71" s="123"/>
      <c r="P71" s="73">
        <f t="shared" si="5"/>
        <v>0</v>
      </c>
      <c r="Q71" s="51"/>
      <c r="R71" s="51"/>
      <c r="S71" s="51"/>
      <c r="T71" s="51"/>
    </row>
    <row r="72" spans="1:20" ht="15.75" x14ac:dyDescent="0.25">
      <c r="A72" s="67" t="s">
        <v>66</v>
      </c>
      <c r="B72" s="115">
        <v>0</v>
      </c>
      <c r="C72" s="75">
        <v>0</v>
      </c>
      <c r="D72" s="129">
        <v>0</v>
      </c>
      <c r="E72" s="75">
        <v>0</v>
      </c>
      <c r="F72" s="74">
        <v>0</v>
      </c>
      <c r="G72" s="75">
        <v>0</v>
      </c>
      <c r="H72" s="110">
        <v>0</v>
      </c>
      <c r="I72" s="77">
        <v>0</v>
      </c>
      <c r="J72" s="76">
        <v>0</v>
      </c>
      <c r="K72" s="77">
        <v>0</v>
      </c>
      <c r="L72" s="77">
        <v>0</v>
      </c>
      <c r="M72" s="77">
        <v>0</v>
      </c>
      <c r="N72" s="116"/>
      <c r="O72" s="117"/>
      <c r="P72" s="73">
        <f t="shared" si="5"/>
        <v>0</v>
      </c>
      <c r="Q72" s="51"/>
      <c r="R72" s="51"/>
      <c r="S72" s="51"/>
      <c r="T72" s="51"/>
    </row>
    <row r="73" spans="1:20" ht="32.25" thickBot="1" x14ac:dyDescent="0.3">
      <c r="A73" s="67" t="s">
        <v>67</v>
      </c>
      <c r="B73" s="115">
        <v>0</v>
      </c>
      <c r="C73" s="75">
        <v>0</v>
      </c>
      <c r="D73" s="129">
        <v>0</v>
      </c>
      <c r="E73" s="75">
        <v>0</v>
      </c>
      <c r="F73" s="74">
        <v>0</v>
      </c>
      <c r="G73" s="75">
        <v>0</v>
      </c>
      <c r="H73" s="130">
        <v>0</v>
      </c>
      <c r="I73" s="77">
        <v>0</v>
      </c>
      <c r="J73" s="76">
        <v>0</v>
      </c>
      <c r="K73" s="77">
        <v>0</v>
      </c>
      <c r="L73" s="77">
        <v>0</v>
      </c>
      <c r="M73" s="77">
        <v>0</v>
      </c>
      <c r="N73" s="116"/>
      <c r="O73" s="117"/>
      <c r="P73" s="73">
        <f t="shared" si="5"/>
        <v>0</v>
      </c>
      <c r="Q73" s="51"/>
      <c r="R73" s="51"/>
      <c r="S73" s="51"/>
      <c r="T73" s="51"/>
    </row>
    <row r="74" spans="1:20" ht="16.5" thickBot="1" x14ac:dyDescent="0.3">
      <c r="A74" s="131" t="s">
        <v>68</v>
      </c>
      <c r="B74" s="119">
        <v>0</v>
      </c>
      <c r="C74" s="81">
        <v>0</v>
      </c>
      <c r="D74" s="132"/>
      <c r="E74" s="133"/>
      <c r="F74" s="80">
        <v>0</v>
      </c>
      <c r="G74" s="86">
        <v>0</v>
      </c>
      <c r="H74" s="134">
        <v>0</v>
      </c>
      <c r="I74" s="133"/>
      <c r="J74" s="132"/>
      <c r="K74" s="135"/>
      <c r="L74" s="133"/>
      <c r="M74" s="132"/>
      <c r="N74" s="133"/>
      <c r="O74" s="132"/>
      <c r="P74" s="84">
        <f t="shared" si="5"/>
        <v>0</v>
      </c>
      <c r="Q74" s="51"/>
      <c r="R74" s="51"/>
      <c r="S74" s="51"/>
      <c r="T74" s="51"/>
    </row>
    <row r="75" spans="1:20" s="66" customFormat="1" ht="16.5" thickBot="1" x14ac:dyDescent="0.3">
      <c r="A75" s="58" t="s">
        <v>69</v>
      </c>
      <c r="B75" s="62">
        <f>SUM(B76:B77)</f>
        <v>0</v>
      </c>
      <c r="C75" s="60">
        <f>SUM(C76:C77)</f>
        <v>0</v>
      </c>
      <c r="D75" s="61">
        <f>SUM(D76:D77)</f>
        <v>0</v>
      </c>
      <c r="E75" s="60">
        <f t="shared" ref="E75:O75" si="11">SUM(E76:E77)</f>
        <v>0</v>
      </c>
      <c r="F75" s="59">
        <f t="shared" si="11"/>
        <v>0</v>
      </c>
      <c r="G75" s="60">
        <f t="shared" si="11"/>
        <v>0</v>
      </c>
      <c r="H75" s="60">
        <f t="shared" si="11"/>
        <v>0</v>
      </c>
      <c r="I75" s="60">
        <f t="shared" si="11"/>
        <v>0</v>
      </c>
      <c r="J75" s="63">
        <f t="shared" si="11"/>
        <v>0</v>
      </c>
      <c r="K75" s="106">
        <f t="shared" si="11"/>
        <v>0</v>
      </c>
      <c r="L75" s="60">
        <f t="shared" si="11"/>
        <v>0</v>
      </c>
      <c r="M75" s="59">
        <f t="shared" si="11"/>
        <v>0</v>
      </c>
      <c r="N75" s="60">
        <f t="shared" si="11"/>
        <v>0</v>
      </c>
      <c r="O75" s="63">
        <f t="shared" si="11"/>
        <v>0</v>
      </c>
      <c r="P75" s="64">
        <f t="shared" si="5"/>
        <v>0</v>
      </c>
      <c r="Q75" s="65"/>
      <c r="R75" s="65"/>
      <c r="S75" s="65"/>
      <c r="T75" s="65"/>
    </row>
    <row r="76" spans="1:20" ht="15.75" x14ac:dyDescent="0.25">
      <c r="A76" s="67" t="s">
        <v>70</v>
      </c>
      <c r="B76" s="127">
        <v>0</v>
      </c>
      <c r="C76" s="69">
        <v>0</v>
      </c>
      <c r="D76" s="80">
        <v>0</v>
      </c>
      <c r="E76" s="72">
        <v>0</v>
      </c>
      <c r="F76" s="136">
        <v>0</v>
      </c>
      <c r="G76" s="72">
        <v>0</v>
      </c>
      <c r="H76" s="101">
        <v>0</v>
      </c>
      <c r="I76" s="72">
        <v>0</v>
      </c>
      <c r="J76" s="71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3">
        <f t="shared" si="5"/>
        <v>0</v>
      </c>
      <c r="Q76" s="51"/>
      <c r="R76" s="51"/>
      <c r="S76" s="51"/>
      <c r="T76" s="51"/>
    </row>
    <row r="77" spans="1:20" ht="16.5" thickBot="1" x14ac:dyDescent="0.3">
      <c r="A77" s="67" t="s">
        <v>71</v>
      </c>
      <c r="B77" s="115">
        <v>0</v>
      </c>
      <c r="C77" s="81"/>
      <c r="D77" s="129">
        <v>0</v>
      </c>
      <c r="E77" s="77">
        <v>0</v>
      </c>
      <c r="F77" s="137">
        <v>0</v>
      </c>
      <c r="G77" s="77">
        <v>0</v>
      </c>
      <c r="H77" s="130">
        <v>0</v>
      </c>
      <c r="I77" s="77">
        <v>0</v>
      </c>
      <c r="J77" s="76">
        <v>0</v>
      </c>
      <c r="K77" s="77">
        <v>0</v>
      </c>
      <c r="L77" s="77">
        <v>0</v>
      </c>
      <c r="M77" s="77">
        <v>0</v>
      </c>
      <c r="N77" s="110"/>
      <c r="O77" s="89"/>
      <c r="P77" s="73">
        <f t="shared" si="5"/>
        <v>0</v>
      </c>
      <c r="Q77" s="51"/>
      <c r="R77" s="51"/>
      <c r="S77" s="51"/>
      <c r="T77" s="51"/>
    </row>
    <row r="78" spans="1:20" ht="16.5" thickBot="1" x14ac:dyDescent="0.3">
      <c r="A78" s="58" t="s">
        <v>72</v>
      </c>
      <c r="B78" s="59">
        <f>SUM(B79:B80)</f>
        <v>0</v>
      </c>
      <c r="C78" s="60"/>
      <c r="D78" s="59">
        <f>SUM(D79:D80)</f>
        <v>0</v>
      </c>
      <c r="E78" s="60">
        <f t="shared" ref="E78:P78" si="12">SUM(E79:E80)</f>
        <v>0</v>
      </c>
      <c r="F78" s="59">
        <f t="shared" si="12"/>
        <v>0</v>
      </c>
      <c r="G78" s="60">
        <f t="shared" si="12"/>
        <v>0</v>
      </c>
      <c r="H78" s="60">
        <f t="shared" si="12"/>
        <v>0</v>
      </c>
      <c r="I78" s="60">
        <f t="shared" si="12"/>
        <v>0</v>
      </c>
      <c r="J78" s="63">
        <f t="shared" si="12"/>
        <v>0</v>
      </c>
      <c r="K78" s="106">
        <f t="shared" si="12"/>
        <v>0</v>
      </c>
      <c r="L78" s="60">
        <f t="shared" si="12"/>
        <v>0</v>
      </c>
      <c r="M78" s="59">
        <f t="shared" si="12"/>
        <v>0</v>
      </c>
      <c r="N78" s="59">
        <f t="shared" si="12"/>
        <v>0</v>
      </c>
      <c r="O78" s="59">
        <f t="shared" si="12"/>
        <v>0</v>
      </c>
      <c r="P78" s="61">
        <f t="shared" si="12"/>
        <v>0</v>
      </c>
      <c r="Q78" s="51"/>
      <c r="R78" s="51"/>
      <c r="S78" s="51"/>
      <c r="T78" s="51"/>
    </row>
    <row r="79" spans="1:20" ht="15.75" x14ac:dyDescent="0.25">
      <c r="A79" s="67" t="s">
        <v>73</v>
      </c>
      <c r="B79" s="115">
        <v>0</v>
      </c>
      <c r="C79" s="107">
        <v>0</v>
      </c>
      <c r="D79" s="129">
        <v>0</v>
      </c>
      <c r="E79" s="77">
        <v>0</v>
      </c>
      <c r="F79" s="137">
        <v>0</v>
      </c>
      <c r="G79" s="77">
        <v>0</v>
      </c>
      <c r="H79" s="130">
        <v>0</v>
      </c>
      <c r="I79" s="77">
        <v>0</v>
      </c>
      <c r="J79" s="76">
        <v>0</v>
      </c>
      <c r="K79" s="77">
        <v>0</v>
      </c>
      <c r="L79" s="77">
        <v>0</v>
      </c>
      <c r="M79" s="77">
        <v>0</v>
      </c>
      <c r="N79" s="122"/>
      <c r="O79" s="123"/>
      <c r="P79" s="138">
        <f>SUM(D79:O79)</f>
        <v>0</v>
      </c>
      <c r="Q79" s="51"/>
      <c r="R79" s="51"/>
      <c r="S79" s="51"/>
      <c r="T79" s="51"/>
    </row>
    <row r="80" spans="1:20" ht="16.5" thickBot="1" x14ac:dyDescent="0.3">
      <c r="A80" s="67" t="s">
        <v>74</v>
      </c>
      <c r="B80" s="115">
        <v>0</v>
      </c>
      <c r="C80" s="81">
        <v>0</v>
      </c>
      <c r="D80" s="129">
        <v>0</v>
      </c>
      <c r="E80" s="77">
        <v>0</v>
      </c>
      <c r="F80" s="137">
        <v>0</v>
      </c>
      <c r="G80" s="77">
        <v>0</v>
      </c>
      <c r="H80" s="130">
        <v>0</v>
      </c>
      <c r="I80" s="77">
        <v>0</v>
      </c>
      <c r="J80" s="76">
        <v>0</v>
      </c>
      <c r="K80" s="77">
        <v>0</v>
      </c>
      <c r="L80" s="77">
        <v>0</v>
      </c>
      <c r="M80" s="77">
        <v>0</v>
      </c>
      <c r="N80" s="125"/>
      <c r="O80" s="126"/>
      <c r="P80" s="73">
        <f>SUM(D80:O80)</f>
        <v>0</v>
      </c>
      <c r="Q80" s="51"/>
      <c r="R80" s="51"/>
      <c r="S80" s="51"/>
      <c r="T80" s="51"/>
    </row>
    <row r="81" spans="1:20" ht="16.5" thickBot="1" x14ac:dyDescent="0.3">
      <c r="A81" s="58" t="s">
        <v>75</v>
      </c>
      <c r="B81" s="59"/>
      <c r="C81" s="60"/>
      <c r="D81" s="59"/>
      <c r="E81" s="60"/>
      <c r="F81" s="59"/>
      <c r="G81" s="60"/>
      <c r="H81" s="60"/>
      <c r="I81" s="60"/>
      <c r="J81" s="59"/>
      <c r="K81" s="106"/>
      <c r="L81" s="60"/>
      <c r="M81" s="59"/>
      <c r="N81" s="60"/>
      <c r="O81" s="59"/>
      <c r="P81" s="64">
        <f>+D81+E81+F81+G81</f>
        <v>0</v>
      </c>
      <c r="Q81" s="51"/>
      <c r="R81" s="51"/>
      <c r="S81" s="51"/>
      <c r="T81" s="51"/>
    </row>
    <row r="82" spans="1:20" ht="16.5" thickBot="1" x14ac:dyDescent="0.3">
      <c r="A82" s="67" t="s">
        <v>76</v>
      </c>
      <c r="B82" s="115">
        <v>0</v>
      </c>
      <c r="C82" s="139">
        <v>0</v>
      </c>
      <c r="D82" s="115">
        <v>0</v>
      </c>
      <c r="E82" s="140"/>
      <c r="F82" s="51"/>
      <c r="G82" s="141"/>
      <c r="H82" s="130">
        <v>0</v>
      </c>
      <c r="I82" s="142">
        <v>0</v>
      </c>
      <c r="J82" s="76">
        <v>0</v>
      </c>
      <c r="K82" s="77">
        <v>0</v>
      </c>
      <c r="L82" s="77">
        <v>0</v>
      </c>
      <c r="M82" s="77">
        <v>0</v>
      </c>
      <c r="N82" s="140"/>
      <c r="O82" s="51"/>
      <c r="P82" s="143">
        <f>SUM(D82:O82)</f>
        <v>0</v>
      </c>
      <c r="Q82" s="51"/>
      <c r="R82" s="51"/>
      <c r="S82" s="51"/>
      <c r="T82" s="51"/>
    </row>
    <row r="83" spans="1:20" ht="16.5" thickBot="1" x14ac:dyDescent="0.3">
      <c r="A83" s="144" t="s">
        <v>102</v>
      </c>
      <c r="B83" s="145">
        <f>+B14+B19+B29+B39+B47+B52+B62+B67+B75</f>
        <v>17217678483</v>
      </c>
      <c r="C83" s="146">
        <f>+C14+C19+C29+C39+C47+C52+C62+C67+C75+C78</f>
        <v>453377499.99999994</v>
      </c>
      <c r="D83" s="145">
        <f>+D14+D19+D29+D39+D47+D52+D62+D67+D75</f>
        <v>665628018.16000009</v>
      </c>
      <c r="E83" s="147">
        <f>+E14+E19+E29+E39+E47+E52+E62+E67+E75</f>
        <v>909417965.66000009</v>
      </c>
      <c r="F83" s="145">
        <f>+F14+F19+F29+F39+F47+F52+F62+F67+F75</f>
        <v>1158120532.4199998</v>
      </c>
      <c r="G83" s="147">
        <f t="shared" ref="G83:O83" si="13">+G14+G19+G29+G39+G47+G52+G62+G67+G75</f>
        <v>967867346.32000005</v>
      </c>
      <c r="H83" s="147">
        <f t="shared" si="13"/>
        <v>2186681744.1100001</v>
      </c>
      <c r="I83" s="147">
        <f t="shared" si="13"/>
        <v>1816035422.3700001</v>
      </c>
      <c r="J83" s="148">
        <f t="shared" si="13"/>
        <v>0</v>
      </c>
      <c r="K83" s="149">
        <f t="shared" si="13"/>
        <v>0</v>
      </c>
      <c r="L83" s="150">
        <f t="shared" si="13"/>
        <v>0</v>
      </c>
      <c r="M83" s="145">
        <f>+M14+M19+M29+M39+M47+M52+M62+M67+M75+M78+M81</f>
        <v>0</v>
      </c>
      <c r="N83" s="147">
        <f t="shared" si="13"/>
        <v>0</v>
      </c>
      <c r="O83" s="148">
        <f t="shared" si="13"/>
        <v>0</v>
      </c>
      <c r="P83" s="151">
        <f>+P14+P19+P29+P39+P47+P52+P62+P75+P78+P81</f>
        <v>7703751029.0400009</v>
      </c>
      <c r="Q83" s="51"/>
      <c r="R83" s="51"/>
      <c r="S83" s="51"/>
      <c r="T83" s="51"/>
    </row>
    <row r="84" spans="1:20" ht="20.25" x14ac:dyDescent="0.25">
      <c r="A84" s="152" t="s">
        <v>78</v>
      </c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51"/>
      <c r="R84" s="51"/>
      <c r="S84" s="51"/>
      <c r="T84" s="51"/>
    </row>
    <row r="85" spans="1:20" ht="23.25" customHeight="1" x14ac:dyDescent="0.25">
      <c r="A85" s="254" t="s">
        <v>103</v>
      </c>
      <c r="B85" s="254"/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51"/>
      <c r="R85" s="51"/>
      <c r="S85" s="51"/>
      <c r="T85" s="51"/>
    </row>
    <row r="86" spans="1:20" ht="24.75" customHeight="1" x14ac:dyDescent="0.25">
      <c r="A86" s="255" t="s">
        <v>104</v>
      </c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51"/>
      <c r="R86" s="51"/>
      <c r="S86" s="51"/>
      <c r="T86" s="51"/>
    </row>
    <row r="87" spans="1:20" ht="39.75" customHeight="1" x14ac:dyDescent="0.25">
      <c r="A87" s="254" t="s">
        <v>105</v>
      </c>
      <c r="B87" s="254"/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51"/>
      <c r="R87" s="51"/>
      <c r="S87" s="51"/>
      <c r="T87" s="51"/>
    </row>
    <row r="88" spans="1:20" ht="15.75" x14ac:dyDescent="0.25">
      <c r="A88" s="154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 ht="15.75" x14ac:dyDescent="0.25">
      <c r="A89" s="155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 ht="20.25" x14ac:dyDescent="0.25">
      <c r="A90" s="153" t="s">
        <v>141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</row>
    <row r="91" spans="1:20" ht="15.75" x14ac:dyDescent="0.25">
      <c r="A91" s="155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</row>
    <row r="92" spans="1:20" ht="15.75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</row>
    <row r="93" spans="1:20" ht="15.75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</row>
    <row r="94" spans="1:20" ht="15.75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</row>
    <row r="95" spans="1:20" ht="15.75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</row>
    <row r="96" spans="1:20" ht="15.75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</row>
    <row r="97" spans="1:20" ht="15.75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</row>
    <row r="98" spans="1:20" ht="15.75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</row>
  </sheetData>
  <mergeCells count="12">
    <mergeCell ref="A85:P85"/>
    <mergeCell ref="A86:P86"/>
    <mergeCell ref="A87:P87"/>
    <mergeCell ref="A5:P5"/>
    <mergeCell ref="A6:P6"/>
    <mergeCell ref="A7:P7"/>
    <mergeCell ref="A8:P8"/>
    <mergeCell ref="A9:P9"/>
    <mergeCell ref="A11:A12"/>
    <mergeCell ref="B11:B12"/>
    <mergeCell ref="C11:C12"/>
    <mergeCell ref="D11:P11"/>
  </mergeCells>
  <printOptions horizontalCentered="1"/>
  <pageMargins left="0.31496062992126" right="0.27559055118110198" top="0.39370078740157499" bottom="0.74803149606299202" header="0.15748031496063" footer="0.55118110236220497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87"/>
  <sheetViews>
    <sheetView showGridLines="0" zoomScale="88" zoomScaleNormal="88" workbookViewId="0"/>
  </sheetViews>
  <sheetFormatPr baseColWidth="10" defaultColWidth="13.140625" defaultRowHeight="15" x14ac:dyDescent="0.25"/>
  <cols>
    <col min="1" max="1" width="85.85546875" customWidth="1"/>
    <col min="2" max="7" width="20.7109375" customWidth="1"/>
    <col min="8" max="13" width="18.7109375" customWidth="1"/>
    <col min="14" max="14" width="27.28515625" customWidth="1"/>
  </cols>
  <sheetData>
    <row r="3" spans="1:14" ht="28.5" customHeight="1" x14ac:dyDescent="0.25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 ht="30.75" customHeight="1" x14ac:dyDescent="0.25">
      <c r="A4" s="256" t="s">
        <v>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1:14" ht="15.75" x14ac:dyDescent="0.25">
      <c r="A5" s="250" t="s">
        <v>81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4" ht="15.75" customHeight="1" x14ac:dyDescent="0.25">
      <c r="A6" s="252" t="s">
        <v>82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15.75" customHeight="1" x14ac:dyDescent="0.25">
      <c r="A7" s="253" t="s">
        <v>3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</row>
    <row r="8" spans="1:14" ht="15.75" thickBot="1" x14ac:dyDescent="0.3"/>
    <row r="9" spans="1:14" ht="23.25" customHeight="1" x14ac:dyDescent="0.25">
      <c r="A9" s="1" t="s">
        <v>4</v>
      </c>
      <c r="B9" s="244" t="s">
        <v>84</v>
      </c>
      <c r="C9" s="271" t="s">
        <v>85</v>
      </c>
      <c r="D9" s="269" t="s">
        <v>86</v>
      </c>
      <c r="E9" s="269" t="s">
        <v>87</v>
      </c>
      <c r="F9" s="269" t="s">
        <v>88</v>
      </c>
      <c r="G9" s="269" t="s">
        <v>89</v>
      </c>
      <c r="H9" s="269" t="s">
        <v>90</v>
      </c>
      <c r="I9" s="1" t="s">
        <v>91</v>
      </c>
      <c r="J9" s="1" t="s">
        <v>92</v>
      </c>
      <c r="K9" s="1" t="s">
        <v>106</v>
      </c>
      <c r="L9" s="1" t="s">
        <v>94</v>
      </c>
      <c r="M9" s="1" t="s">
        <v>95</v>
      </c>
      <c r="N9" s="1" t="s">
        <v>96</v>
      </c>
    </row>
    <row r="10" spans="1:14" ht="15.75" thickBot="1" x14ac:dyDescent="0.3">
      <c r="A10" s="241" t="s">
        <v>7</v>
      </c>
      <c r="B10" s="245"/>
      <c r="C10" s="272"/>
      <c r="D10" s="270"/>
      <c r="E10" s="270"/>
      <c r="F10" s="270"/>
      <c r="G10" s="270"/>
      <c r="H10" s="270"/>
      <c r="I10" s="241"/>
      <c r="J10" s="241"/>
      <c r="K10" s="241"/>
      <c r="L10" s="241"/>
      <c r="M10" s="241"/>
      <c r="N10" s="241"/>
    </row>
    <row r="11" spans="1:14" ht="16.5" thickBot="1" x14ac:dyDescent="0.3">
      <c r="A11" s="156" t="s">
        <v>8</v>
      </c>
      <c r="B11" s="157">
        <f>SUM(B12:B15)</f>
        <v>279349518.53000003</v>
      </c>
      <c r="C11" s="158">
        <f>SUM(C12:C15)</f>
        <v>365728934.06999999</v>
      </c>
      <c r="D11" s="165">
        <f>SUM(D12:D15)</f>
        <v>307966723.63</v>
      </c>
      <c r="E11" s="166">
        <f t="shared" ref="E11:M11" si="0">SUM(E12:E15)</f>
        <v>344700687.68000001</v>
      </c>
      <c r="F11" s="167">
        <f t="shared" si="0"/>
        <v>365759837.64000005</v>
      </c>
      <c r="G11" s="159">
        <f>SUM(G12:G15)</f>
        <v>494427753.36000001</v>
      </c>
      <c r="H11" s="158">
        <f t="shared" si="0"/>
        <v>0</v>
      </c>
      <c r="I11" s="158">
        <f t="shared" si="0"/>
        <v>0</v>
      </c>
      <c r="J11" s="158">
        <f t="shared" si="0"/>
        <v>0</v>
      </c>
      <c r="K11" s="158">
        <f t="shared" si="0"/>
        <v>0</v>
      </c>
      <c r="L11" s="158">
        <f t="shared" si="0"/>
        <v>0</v>
      </c>
      <c r="M11" s="158">
        <f t="shared" si="0"/>
        <v>0</v>
      </c>
      <c r="N11" s="160">
        <f t="shared" ref="N11:N25" si="1">SUM(B11:M11)</f>
        <v>2157933454.9100003</v>
      </c>
    </row>
    <row r="12" spans="1:14" ht="15.75" x14ac:dyDescent="0.25">
      <c r="A12" s="161" t="s">
        <v>97</v>
      </c>
      <c r="B12" s="101">
        <v>240072664.02000001</v>
      </c>
      <c r="C12" s="101">
        <v>315116934.36000001</v>
      </c>
      <c r="D12" s="101">
        <v>265534026.19</v>
      </c>
      <c r="E12" s="189">
        <v>302248069.24000001</v>
      </c>
      <c r="F12" s="190">
        <v>263406967.43000001</v>
      </c>
      <c r="G12" s="190">
        <v>282619349.33999997</v>
      </c>
      <c r="H12" s="77"/>
      <c r="I12" s="77"/>
      <c r="J12" s="77"/>
      <c r="K12" s="77"/>
      <c r="L12" s="77"/>
      <c r="M12" s="77"/>
      <c r="N12" s="162">
        <f t="shared" si="1"/>
        <v>1668998010.5799999</v>
      </c>
    </row>
    <row r="13" spans="1:14" ht="15.75" x14ac:dyDescent="0.25">
      <c r="A13" s="161" t="s">
        <v>98</v>
      </c>
      <c r="B13" s="101">
        <v>2415200</v>
      </c>
      <c r="C13" s="130">
        <v>2415200</v>
      </c>
      <c r="D13" s="101">
        <v>1941200</v>
      </c>
      <c r="E13" s="190">
        <v>2392200</v>
      </c>
      <c r="F13" s="190">
        <v>61895968.859999999</v>
      </c>
      <c r="G13" s="190">
        <v>171359719.77000001</v>
      </c>
      <c r="H13" s="77"/>
      <c r="I13" s="77"/>
      <c r="J13" s="77"/>
      <c r="K13" s="77"/>
      <c r="L13" s="77"/>
      <c r="M13" s="77"/>
      <c r="N13" s="163">
        <f t="shared" si="1"/>
        <v>242419488.63</v>
      </c>
    </row>
    <row r="14" spans="1:14" ht="15.75" x14ac:dyDescent="0.25">
      <c r="A14" s="161" t="s">
        <v>11</v>
      </c>
      <c r="B14" s="101">
        <v>0</v>
      </c>
      <c r="C14" s="101">
        <v>0</v>
      </c>
      <c r="D14" s="101">
        <v>0</v>
      </c>
      <c r="E14" s="77"/>
      <c r="F14" s="190">
        <v>0</v>
      </c>
      <c r="G14" s="190"/>
      <c r="H14" s="77"/>
      <c r="I14" s="77"/>
      <c r="J14" s="77"/>
      <c r="K14" s="77"/>
      <c r="L14" s="77"/>
      <c r="M14" s="77"/>
      <c r="N14" s="163">
        <f t="shared" si="1"/>
        <v>0</v>
      </c>
    </row>
    <row r="15" spans="1:14" ht="16.5" thickBot="1" x14ac:dyDescent="0.3">
      <c r="A15" s="161" t="s">
        <v>99</v>
      </c>
      <c r="B15" s="101">
        <v>36861654.509999998</v>
      </c>
      <c r="C15" s="134">
        <v>48196799.710000001</v>
      </c>
      <c r="D15" s="101">
        <v>40491497.439999998</v>
      </c>
      <c r="E15" s="191">
        <v>40060418.439999998</v>
      </c>
      <c r="F15" s="190">
        <v>40456901.350000001</v>
      </c>
      <c r="G15" s="191">
        <v>40448684.25</v>
      </c>
      <c r="H15" s="77"/>
      <c r="I15" s="77"/>
      <c r="J15" s="77"/>
      <c r="K15" s="77"/>
      <c r="L15" s="77"/>
      <c r="M15" s="77"/>
      <c r="N15" s="164">
        <f t="shared" si="1"/>
        <v>246515955.69999999</v>
      </c>
    </row>
    <row r="16" spans="1:14" ht="16.5" thickBot="1" x14ac:dyDescent="0.3">
      <c r="A16" s="156" t="s">
        <v>13</v>
      </c>
      <c r="B16" s="157">
        <f>SUM(B17:B25)</f>
        <v>52497112.75</v>
      </c>
      <c r="C16" s="158">
        <f>SUM(C17:C25)</f>
        <v>43560527.75</v>
      </c>
      <c r="D16" s="165">
        <f>SUM(D17:D25)</f>
        <v>106136764.7</v>
      </c>
      <c r="E16" s="166">
        <f t="shared" ref="E16:M16" si="2">SUM(E17:E25)</f>
        <v>92168129.780000016</v>
      </c>
      <c r="F16" s="185">
        <f>SUM(F17:F25)</f>
        <v>111115764.46000001</v>
      </c>
      <c r="G16" s="166">
        <f t="shared" si="2"/>
        <v>118111907.37</v>
      </c>
      <c r="H16" s="167">
        <f t="shared" si="2"/>
        <v>0</v>
      </c>
      <c r="I16" s="158">
        <f t="shared" si="2"/>
        <v>0</v>
      </c>
      <c r="J16" s="158">
        <f t="shared" si="2"/>
        <v>0</v>
      </c>
      <c r="K16" s="158">
        <f t="shared" si="2"/>
        <v>0</v>
      </c>
      <c r="L16" s="158">
        <f t="shared" si="2"/>
        <v>0</v>
      </c>
      <c r="M16" s="158">
        <f t="shared" si="2"/>
        <v>0</v>
      </c>
      <c r="N16" s="160">
        <f t="shared" si="1"/>
        <v>523590206.81000006</v>
      </c>
    </row>
    <row r="17" spans="1:14" ht="15.75" x14ac:dyDescent="0.25">
      <c r="A17" s="161" t="s">
        <v>107</v>
      </c>
      <c r="B17" s="192">
        <v>39997112.75</v>
      </c>
      <c r="C17" s="193">
        <v>31046874.329999998</v>
      </c>
      <c r="D17" s="134">
        <v>23768551.84</v>
      </c>
      <c r="E17" s="189">
        <v>29558988.960000001</v>
      </c>
      <c r="F17" s="190">
        <v>29053453.420000002</v>
      </c>
      <c r="G17" s="189">
        <v>28739630.859999999</v>
      </c>
      <c r="H17" s="77"/>
      <c r="I17" s="77"/>
      <c r="J17" s="77"/>
      <c r="K17" s="77"/>
      <c r="L17" s="77"/>
      <c r="M17" s="89"/>
      <c r="N17" s="168">
        <f t="shared" si="1"/>
        <v>182164612.16000003</v>
      </c>
    </row>
    <row r="18" spans="1:14" ht="15.75" x14ac:dyDescent="0.25">
      <c r="A18" s="161" t="s">
        <v>108</v>
      </c>
      <c r="B18" s="101">
        <v>0</v>
      </c>
      <c r="C18" s="101">
        <v>0</v>
      </c>
      <c r="D18" s="134">
        <v>406176.18</v>
      </c>
      <c r="E18" s="190">
        <v>3108605.52</v>
      </c>
      <c r="F18" s="190">
        <v>0</v>
      </c>
      <c r="G18" s="190">
        <v>1811531.68</v>
      </c>
      <c r="H18" s="77"/>
      <c r="I18" s="77"/>
      <c r="J18" s="77"/>
      <c r="K18" s="77"/>
      <c r="L18" s="77"/>
      <c r="M18" s="89"/>
      <c r="N18" s="163">
        <f t="shared" si="1"/>
        <v>5326313.38</v>
      </c>
    </row>
    <row r="19" spans="1:14" ht="15.75" x14ac:dyDescent="0.25">
      <c r="A19" s="161" t="s">
        <v>109</v>
      </c>
      <c r="B19" s="101">
        <v>0</v>
      </c>
      <c r="C19" s="101">
        <v>0</v>
      </c>
      <c r="D19" s="134">
        <v>109426.68</v>
      </c>
      <c r="E19" s="190">
        <v>226371</v>
      </c>
      <c r="F19" s="190">
        <v>865664.11</v>
      </c>
      <c r="G19" s="190">
        <v>4852620.1500000004</v>
      </c>
      <c r="H19" s="77"/>
      <c r="I19" s="77"/>
      <c r="J19" s="77"/>
      <c r="K19" s="77"/>
      <c r="L19" s="77"/>
      <c r="M19" s="89"/>
      <c r="N19" s="163">
        <f t="shared" si="1"/>
        <v>6054081.9400000004</v>
      </c>
    </row>
    <row r="20" spans="1:14" ht="15.75" x14ac:dyDescent="0.25">
      <c r="A20" s="161" t="s">
        <v>110</v>
      </c>
      <c r="B20" s="101">
        <v>0</v>
      </c>
      <c r="C20" s="101">
        <v>0</v>
      </c>
      <c r="D20" s="134">
        <v>50255939.659999996</v>
      </c>
      <c r="E20" s="190">
        <v>35748727.060000002</v>
      </c>
      <c r="F20" s="190">
        <v>29048654.73</v>
      </c>
      <c r="G20" s="190">
        <v>29751834.73</v>
      </c>
      <c r="H20" s="77"/>
      <c r="I20" s="77"/>
      <c r="J20" s="77"/>
      <c r="K20" s="77"/>
      <c r="L20" s="77"/>
      <c r="M20" s="89"/>
      <c r="N20" s="163">
        <f t="shared" si="1"/>
        <v>144805156.18000001</v>
      </c>
    </row>
    <row r="21" spans="1:14" ht="15.75" x14ac:dyDescent="0.25">
      <c r="A21" s="161" t="s">
        <v>111</v>
      </c>
      <c r="B21" s="101">
        <v>0</v>
      </c>
      <c r="C21" s="101">
        <v>0</v>
      </c>
      <c r="D21" s="134">
        <v>14215230</v>
      </c>
      <c r="E21" s="77">
        <v>0</v>
      </c>
      <c r="F21" s="190">
        <v>3831135.01</v>
      </c>
      <c r="G21" s="190">
        <v>36918000.82</v>
      </c>
      <c r="H21" s="77"/>
      <c r="I21" s="77"/>
      <c r="J21" s="77"/>
      <c r="K21" s="77"/>
      <c r="L21" s="77"/>
      <c r="M21" s="89"/>
      <c r="N21" s="163">
        <f t="shared" si="1"/>
        <v>54964365.829999998</v>
      </c>
    </row>
    <row r="22" spans="1:14" ht="15.75" x14ac:dyDescent="0.25">
      <c r="A22" s="161" t="s">
        <v>112</v>
      </c>
      <c r="B22" s="130">
        <v>12500000</v>
      </c>
      <c r="C22" s="130">
        <v>12513653.42</v>
      </c>
      <c r="D22" s="134">
        <v>12599820.619999999</v>
      </c>
      <c r="E22" s="190">
        <v>13911943.26</v>
      </c>
      <c r="F22" s="190">
        <v>10602303.43</v>
      </c>
      <c r="G22" s="190">
        <v>12167619.720000001</v>
      </c>
      <c r="H22" s="77"/>
      <c r="I22" s="77"/>
      <c r="J22" s="77"/>
      <c r="K22" s="77"/>
      <c r="L22" s="77"/>
      <c r="M22" s="89"/>
      <c r="N22" s="163">
        <f t="shared" si="1"/>
        <v>74295340.450000003</v>
      </c>
    </row>
    <row r="23" spans="1:14" ht="31.5" x14ac:dyDescent="0.25">
      <c r="A23" s="161" t="s">
        <v>113</v>
      </c>
      <c r="B23" s="130">
        <v>0</v>
      </c>
      <c r="C23" s="101">
        <v>0</v>
      </c>
      <c r="D23" s="134">
        <v>44800.91</v>
      </c>
      <c r="E23" s="190">
        <v>3865714.5</v>
      </c>
      <c r="F23" s="190">
        <v>336624.64000000001</v>
      </c>
      <c r="G23" s="190">
        <v>922733.49</v>
      </c>
      <c r="H23" s="77"/>
      <c r="I23" s="77"/>
      <c r="J23" s="77"/>
      <c r="K23" s="77"/>
      <c r="L23" s="77"/>
      <c r="M23" s="89"/>
      <c r="N23" s="163">
        <f t="shared" si="1"/>
        <v>5169873.54</v>
      </c>
    </row>
    <row r="24" spans="1:14" ht="15.75" x14ac:dyDescent="0.25">
      <c r="A24" s="161" t="s">
        <v>114</v>
      </c>
      <c r="B24" s="130">
        <v>0</v>
      </c>
      <c r="C24" s="101">
        <v>0</v>
      </c>
      <c r="D24" s="134">
        <v>1375093.55</v>
      </c>
      <c r="E24" s="190">
        <v>3420259</v>
      </c>
      <c r="F24" s="190">
        <v>522746.33</v>
      </c>
      <c r="G24" s="190">
        <v>1499720</v>
      </c>
      <c r="H24" s="77"/>
      <c r="I24" s="77"/>
      <c r="J24" s="77"/>
      <c r="K24" s="77"/>
      <c r="L24" s="77"/>
      <c r="M24" s="89"/>
      <c r="N24" s="162">
        <f t="shared" si="1"/>
        <v>6817818.8799999999</v>
      </c>
    </row>
    <row r="25" spans="1:14" ht="16.5" thickBot="1" x14ac:dyDescent="0.3">
      <c r="A25" s="161" t="s">
        <v>115</v>
      </c>
      <c r="B25" s="105">
        <v>0</v>
      </c>
      <c r="C25" s="101">
        <v>0</v>
      </c>
      <c r="D25" s="134">
        <v>3361725.26</v>
      </c>
      <c r="E25" s="191">
        <v>2327520.48</v>
      </c>
      <c r="F25" s="190">
        <v>36855182.789999999</v>
      </c>
      <c r="G25" s="191">
        <v>1448215.92</v>
      </c>
      <c r="H25" s="77"/>
      <c r="I25" s="77"/>
      <c r="J25" s="77"/>
      <c r="K25" s="77"/>
      <c r="L25" s="77"/>
      <c r="M25" s="89"/>
      <c r="N25" s="169">
        <f t="shared" si="1"/>
        <v>43992644.450000003</v>
      </c>
    </row>
    <row r="26" spans="1:14" ht="16.5" thickBot="1" x14ac:dyDescent="0.3">
      <c r="A26" s="156" t="s">
        <v>23</v>
      </c>
      <c r="B26" s="157">
        <f>SUM(B27:B35)</f>
        <v>2913435</v>
      </c>
      <c r="C26" s="158">
        <f>SUM(C27:C35)</f>
        <v>2736164</v>
      </c>
      <c r="D26" s="165">
        <f>SUM(D27:D35)</f>
        <v>29190701.149999999</v>
      </c>
      <c r="E26" s="166">
        <f t="shared" ref="E26:M26" si="3">SUM(E27:E35)</f>
        <v>14643622.810000001</v>
      </c>
      <c r="F26" s="185">
        <f t="shared" si="3"/>
        <v>26417020.23</v>
      </c>
      <c r="G26" s="166">
        <f>SUM(G27:G35)</f>
        <v>19700083.689999998</v>
      </c>
      <c r="H26" s="167">
        <f t="shared" si="3"/>
        <v>0</v>
      </c>
      <c r="I26" s="158">
        <f>SUM(I27:I35)</f>
        <v>0</v>
      </c>
      <c r="J26" s="158">
        <f t="shared" si="3"/>
        <v>0</v>
      </c>
      <c r="K26" s="158">
        <f t="shared" si="3"/>
        <v>0</v>
      </c>
      <c r="L26" s="158">
        <f t="shared" si="3"/>
        <v>0</v>
      </c>
      <c r="M26" s="158">
        <f t="shared" si="3"/>
        <v>0</v>
      </c>
      <c r="N26" s="160">
        <f>SUM(B26:M26)</f>
        <v>95601026.879999995</v>
      </c>
    </row>
    <row r="27" spans="1:14" ht="15.75" x14ac:dyDescent="0.25">
      <c r="A27" s="161" t="s">
        <v>116</v>
      </c>
      <c r="B27" s="130">
        <v>457995</v>
      </c>
      <c r="C27" s="101">
        <v>403164</v>
      </c>
      <c r="D27" s="130">
        <v>95315</v>
      </c>
      <c r="E27" s="189">
        <v>2260000</v>
      </c>
      <c r="F27" s="190">
        <v>2637000</v>
      </c>
      <c r="G27" s="189">
        <v>452871.2</v>
      </c>
      <c r="H27" s="77"/>
      <c r="I27" s="77"/>
      <c r="J27" s="77"/>
      <c r="K27" s="77"/>
      <c r="L27" s="77"/>
      <c r="M27" s="89"/>
      <c r="N27" s="194">
        <f>SUM(B27:M27)</f>
        <v>6306345.2000000002</v>
      </c>
    </row>
    <row r="28" spans="1:14" ht="15.75" x14ac:dyDescent="0.25">
      <c r="A28" s="161" t="s">
        <v>117</v>
      </c>
      <c r="B28" s="130">
        <v>0</v>
      </c>
      <c r="C28" s="101">
        <v>0</v>
      </c>
      <c r="D28" s="130">
        <v>0</v>
      </c>
      <c r="E28" s="190">
        <v>36462</v>
      </c>
      <c r="F28" s="190">
        <v>226796</v>
      </c>
      <c r="G28" s="190">
        <v>265716.53000000003</v>
      </c>
      <c r="H28" s="77"/>
      <c r="I28" s="77"/>
      <c r="J28" s="77"/>
      <c r="K28" s="77"/>
      <c r="L28" s="77"/>
      <c r="M28" s="89"/>
      <c r="N28" s="195">
        <f t="shared" ref="N28:N35" si="4">SUM(B28:M28)</f>
        <v>528974.53</v>
      </c>
    </row>
    <row r="29" spans="1:14" ht="15.75" x14ac:dyDescent="0.25">
      <c r="A29" s="161" t="s">
        <v>118</v>
      </c>
      <c r="B29" s="130">
        <v>0</v>
      </c>
      <c r="C29" s="101">
        <v>0</v>
      </c>
      <c r="D29" s="130">
        <v>511412</v>
      </c>
      <c r="E29" s="190">
        <v>99148.32</v>
      </c>
      <c r="F29" s="190">
        <v>393582.3</v>
      </c>
      <c r="G29" s="190">
        <v>815475.72</v>
      </c>
      <c r="H29" s="77"/>
      <c r="I29" s="77"/>
      <c r="J29" s="77"/>
      <c r="K29" s="77"/>
      <c r="L29" s="77"/>
      <c r="M29" s="89"/>
      <c r="N29" s="195">
        <f t="shared" si="4"/>
        <v>1819618.34</v>
      </c>
    </row>
    <row r="30" spans="1:14" ht="15.75" x14ac:dyDescent="0.25">
      <c r="A30" s="161" t="s">
        <v>119</v>
      </c>
      <c r="B30" s="130">
        <v>0</v>
      </c>
      <c r="C30" s="101">
        <v>0</v>
      </c>
      <c r="D30" s="130">
        <v>0</v>
      </c>
      <c r="E30" s="190">
        <v>918855</v>
      </c>
      <c r="F30" s="190">
        <v>0</v>
      </c>
      <c r="G30" s="77"/>
      <c r="H30" s="77"/>
      <c r="I30" s="77"/>
      <c r="J30" s="77"/>
      <c r="K30" s="77"/>
      <c r="L30" s="77"/>
      <c r="M30" s="89"/>
      <c r="N30" s="195">
        <f t="shared" si="4"/>
        <v>918855</v>
      </c>
    </row>
    <row r="31" spans="1:14" ht="15.75" x14ac:dyDescent="0.25">
      <c r="A31" s="161" t="s">
        <v>120</v>
      </c>
      <c r="B31" s="130">
        <v>0</v>
      </c>
      <c r="C31" s="101">
        <v>0</v>
      </c>
      <c r="D31" s="130">
        <v>15480</v>
      </c>
      <c r="E31" s="190">
        <v>488408.32000000001</v>
      </c>
      <c r="F31" s="190">
        <v>0</v>
      </c>
      <c r="G31" s="190">
        <v>1890379.21</v>
      </c>
      <c r="H31" s="77"/>
      <c r="I31" s="77"/>
      <c r="J31" s="77"/>
      <c r="K31" s="77"/>
      <c r="L31" s="77"/>
      <c r="M31" s="89"/>
      <c r="N31" s="195">
        <f t="shared" si="4"/>
        <v>2394267.5299999998</v>
      </c>
    </row>
    <row r="32" spans="1:14" ht="15.75" x14ac:dyDescent="0.25">
      <c r="A32" s="161" t="s">
        <v>121</v>
      </c>
      <c r="B32" s="130">
        <v>0</v>
      </c>
      <c r="C32" s="101">
        <v>0</v>
      </c>
      <c r="D32" s="130">
        <v>0</v>
      </c>
      <c r="E32" s="190">
        <v>459305.32</v>
      </c>
      <c r="F32" s="190">
        <v>382798.12</v>
      </c>
      <c r="G32" s="190">
        <v>379880.94</v>
      </c>
      <c r="H32" s="77"/>
      <c r="I32" s="77"/>
      <c r="J32" s="77"/>
      <c r="K32" s="77"/>
      <c r="L32" s="77"/>
      <c r="M32" s="89"/>
      <c r="N32" s="195">
        <f t="shared" si="4"/>
        <v>1221984.3799999999</v>
      </c>
    </row>
    <row r="33" spans="1:14" ht="15.75" x14ac:dyDescent="0.25">
      <c r="A33" s="161" t="s">
        <v>122</v>
      </c>
      <c r="B33" s="130">
        <v>2455440</v>
      </c>
      <c r="C33" s="130">
        <v>2333000</v>
      </c>
      <c r="D33" s="130">
        <v>28568494.149999999</v>
      </c>
      <c r="E33" s="190">
        <v>9507007.1999999993</v>
      </c>
      <c r="F33" s="190">
        <v>19995329.329999998</v>
      </c>
      <c r="G33" s="190">
        <v>14531292.6</v>
      </c>
      <c r="H33" s="77"/>
      <c r="I33" s="77"/>
      <c r="J33" s="77"/>
      <c r="K33" s="77"/>
      <c r="L33" s="77"/>
      <c r="M33" s="89"/>
      <c r="N33" s="195">
        <f t="shared" si="4"/>
        <v>77390563.279999986</v>
      </c>
    </row>
    <row r="34" spans="1:14" ht="31.5" x14ac:dyDescent="0.25">
      <c r="A34" s="170" t="s">
        <v>31</v>
      </c>
      <c r="B34" s="130">
        <v>0</v>
      </c>
      <c r="C34" s="101">
        <v>0</v>
      </c>
      <c r="D34" s="130">
        <v>0</v>
      </c>
      <c r="E34" s="77">
        <v>0</v>
      </c>
      <c r="F34" s="190"/>
      <c r="G34" s="196"/>
      <c r="H34" s="77"/>
      <c r="I34" s="77"/>
      <c r="J34" s="77"/>
      <c r="K34" s="77"/>
      <c r="L34" s="77"/>
      <c r="M34" s="77"/>
      <c r="N34" s="195">
        <f t="shared" si="4"/>
        <v>0</v>
      </c>
    </row>
    <row r="35" spans="1:14" ht="16.5" thickBot="1" x14ac:dyDescent="0.3">
      <c r="A35" s="161" t="s">
        <v>123</v>
      </c>
      <c r="B35" s="130">
        <v>0</v>
      </c>
      <c r="C35" s="101">
        <v>0</v>
      </c>
      <c r="D35" s="130">
        <v>0</v>
      </c>
      <c r="E35" s="197">
        <v>874436.65</v>
      </c>
      <c r="F35" s="190">
        <v>2781514.48</v>
      </c>
      <c r="G35" s="190">
        <v>1364467.49</v>
      </c>
      <c r="H35" s="77"/>
      <c r="I35" s="77"/>
      <c r="J35" s="77"/>
      <c r="K35" s="77"/>
      <c r="L35" s="77"/>
      <c r="M35" s="89"/>
      <c r="N35" s="198">
        <f t="shared" si="4"/>
        <v>5020418.62</v>
      </c>
    </row>
    <row r="36" spans="1:14" ht="16.5" thickBot="1" x14ac:dyDescent="0.3">
      <c r="A36" s="156" t="s">
        <v>33</v>
      </c>
      <c r="B36" s="157">
        <f>SUM(B37:B43)</f>
        <v>330867951.88000005</v>
      </c>
      <c r="C36" s="158">
        <f>SUM(C37:C43)</f>
        <v>497392339.84000003</v>
      </c>
      <c r="D36" s="158">
        <f>SUM(D37:D43)</f>
        <v>691517435.40999997</v>
      </c>
      <c r="E36" s="159">
        <f t="shared" ref="E36:M36" si="5">SUM(E37:E43)</f>
        <v>407003232.96000004</v>
      </c>
      <c r="F36" s="165">
        <f t="shared" si="5"/>
        <v>1530671138.3000002</v>
      </c>
      <c r="G36" s="166">
        <f t="shared" si="5"/>
        <v>877284237.08999991</v>
      </c>
      <c r="H36" s="185">
        <f t="shared" si="5"/>
        <v>0</v>
      </c>
      <c r="I36" s="158">
        <f t="shared" si="5"/>
        <v>0</v>
      </c>
      <c r="J36" s="158">
        <f t="shared" si="5"/>
        <v>0</v>
      </c>
      <c r="K36" s="158">
        <f t="shared" si="5"/>
        <v>0</v>
      </c>
      <c r="L36" s="158">
        <f t="shared" si="5"/>
        <v>0</v>
      </c>
      <c r="M36" s="158">
        <f t="shared" si="5"/>
        <v>0</v>
      </c>
      <c r="N36" s="160">
        <f>SUM(B36:M36)</f>
        <v>4334736335.4800005</v>
      </c>
    </row>
    <row r="37" spans="1:14" ht="15.75" x14ac:dyDescent="0.25">
      <c r="A37" s="161" t="s">
        <v>124</v>
      </c>
      <c r="B37" s="130">
        <v>0</v>
      </c>
      <c r="C37" s="101">
        <v>21052576</v>
      </c>
      <c r="D37" s="101">
        <v>36946832</v>
      </c>
      <c r="E37" s="190">
        <v>5169250</v>
      </c>
      <c r="F37" s="190">
        <v>9669254</v>
      </c>
      <c r="G37" s="189">
        <v>0</v>
      </c>
      <c r="H37" s="77"/>
      <c r="I37" s="77"/>
      <c r="J37" s="77"/>
      <c r="K37" s="77"/>
      <c r="L37" s="77"/>
      <c r="M37" s="89"/>
      <c r="N37" s="194">
        <f t="shared" ref="N37:N43" si="6">SUM(B37:M37)</f>
        <v>72837912</v>
      </c>
    </row>
    <row r="38" spans="1:14" ht="15.75" x14ac:dyDescent="0.25">
      <c r="A38" s="161" t="s">
        <v>125</v>
      </c>
      <c r="B38" s="130">
        <v>222988466.59</v>
      </c>
      <c r="C38" s="130">
        <v>231707666.59</v>
      </c>
      <c r="D38" s="101">
        <v>230528137.59999999</v>
      </c>
      <c r="E38" s="190">
        <v>239751618.59</v>
      </c>
      <c r="F38" s="190">
        <v>260660782.06</v>
      </c>
      <c r="G38" s="190">
        <v>304726294.56999999</v>
      </c>
      <c r="H38" s="77"/>
      <c r="I38" s="77"/>
      <c r="J38" s="77"/>
      <c r="K38" s="77"/>
      <c r="L38" s="77"/>
      <c r="M38" s="89"/>
      <c r="N38" s="195">
        <f t="shared" si="6"/>
        <v>1490362966</v>
      </c>
    </row>
    <row r="39" spans="1:14" ht="31.5" x14ac:dyDescent="0.25">
      <c r="A39" s="161" t="s">
        <v>126</v>
      </c>
      <c r="B39" s="130">
        <v>88648542.75</v>
      </c>
      <c r="C39" s="130">
        <v>112441600</v>
      </c>
      <c r="D39" s="101">
        <v>98605482.739999995</v>
      </c>
      <c r="E39" s="190">
        <v>142851421.83000001</v>
      </c>
      <c r="F39" s="190">
        <v>363887485.38</v>
      </c>
      <c r="G39" s="190">
        <v>308156941.82999998</v>
      </c>
      <c r="H39" s="77"/>
      <c r="I39" s="77"/>
      <c r="J39" s="77"/>
      <c r="K39" s="77"/>
      <c r="L39" s="77"/>
      <c r="M39" s="89"/>
      <c r="N39" s="195">
        <f t="shared" si="6"/>
        <v>1114591474.53</v>
      </c>
    </row>
    <row r="40" spans="1:14" ht="31.5" x14ac:dyDescent="0.25">
      <c r="A40" s="161" t="s">
        <v>127</v>
      </c>
      <c r="B40" s="130">
        <v>19230942.539999999</v>
      </c>
      <c r="C40" s="130">
        <v>19230942.539999999</v>
      </c>
      <c r="D40" s="101">
        <v>19230942.539999999</v>
      </c>
      <c r="E40" s="190">
        <v>19230942.539999999</v>
      </c>
      <c r="F40" s="190">
        <v>19230942.539999999</v>
      </c>
      <c r="G40" s="190">
        <v>19230942.539999999</v>
      </c>
      <c r="H40" s="77"/>
      <c r="I40" s="77"/>
      <c r="J40" s="77"/>
      <c r="K40" s="77"/>
      <c r="L40" s="77"/>
      <c r="M40" s="89"/>
      <c r="N40" s="195">
        <f t="shared" si="6"/>
        <v>115385655.23999998</v>
      </c>
    </row>
    <row r="41" spans="1:14" ht="15.75" x14ac:dyDescent="0.25">
      <c r="A41" s="161" t="s">
        <v>128</v>
      </c>
      <c r="B41" s="130">
        <v>0</v>
      </c>
      <c r="C41" s="130">
        <v>112959554.70999999</v>
      </c>
      <c r="D41" s="101">
        <v>306206040.52999997</v>
      </c>
      <c r="E41" s="77">
        <v>0</v>
      </c>
      <c r="F41" s="190">
        <v>877222674.32000005</v>
      </c>
      <c r="G41" s="190">
        <v>245170058.15000001</v>
      </c>
      <c r="H41" s="77"/>
      <c r="I41" s="77"/>
      <c r="J41" s="77"/>
      <c r="K41" s="77"/>
      <c r="L41" s="77"/>
      <c r="M41" s="89"/>
      <c r="N41" s="195">
        <f t="shared" si="6"/>
        <v>1541558327.71</v>
      </c>
    </row>
    <row r="42" spans="1:14" ht="15.75" x14ac:dyDescent="0.25">
      <c r="A42" s="161" t="s">
        <v>129</v>
      </c>
      <c r="B42" s="130">
        <v>0</v>
      </c>
      <c r="C42" s="101">
        <v>0</v>
      </c>
      <c r="D42" s="101">
        <v>0</v>
      </c>
      <c r="E42" s="77">
        <v>0</v>
      </c>
      <c r="F42" s="190"/>
      <c r="G42" s="77"/>
      <c r="H42" s="77"/>
      <c r="I42" s="77"/>
      <c r="J42" s="77"/>
      <c r="K42" s="199"/>
      <c r="L42" s="190"/>
      <c r="M42" s="89"/>
      <c r="N42" s="195">
        <f t="shared" si="6"/>
        <v>0</v>
      </c>
    </row>
    <row r="43" spans="1:14" ht="16.5" thickBot="1" x14ac:dyDescent="0.3">
      <c r="A43" s="161" t="s">
        <v>130</v>
      </c>
      <c r="B43" s="130">
        <v>0</v>
      </c>
      <c r="C43" s="101">
        <v>0</v>
      </c>
      <c r="D43" s="101">
        <v>0</v>
      </c>
      <c r="E43" s="77">
        <v>0</v>
      </c>
      <c r="F43" s="190"/>
      <c r="G43" s="77"/>
      <c r="H43" s="77">
        <v>0</v>
      </c>
      <c r="I43" s="77">
        <v>0</v>
      </c>
      <c r="J43" s="77">
        <v>0</v>
      </c>
      <c r="K43" s="77">
        <v>0</v>
      </c>
      <c r="L43" s="130"/>
      <c r="M43" s="77">
        <v>0</v>
      </c>
      <c r="N43" s="198">
        <f t="shared" si="6"/>
        <v>0</v>
      </c>
    </row>
    <row r="44" spans="1:14" ht="16.5" thickBot="1" x14ac:dyDescent="0.3">
      <c r="A44" s="156" t="s">
        <v>41</v>
      </c>
      <c r="B44" s="171">
        <f>SUM(B45:B46)</f>
        <v>0</v>
      </c>
      <c r="C44" s="171">
        <f>SUM(C45:C46)</f>
        <v>0</v>
      </c>
      <c r="D44" s="166">
        <f>SUM(D45:D46)</f>
        <v>0</v>
      </c>
      <c r="E44" s="167">
        <f t="shared" ref="E44:L44" si="7">SUM(E45:E46)</f>
        <v>25135598.690000001</v>
      </c>
      <c r="F44" s="158">
        <f>SUM(F45:F48)</f>
        <v>50976958.57</v>
      </c>
      <c r="G44" s="158">
        <f>SUM(G45:G48)</f>
        <v>97910950.420000002</v>
      </c>
      <c r="H44" s="158">
        <f t="shared" si="7"/>
        <v>0</v>
      </c>
      <c r="I44" s="167">
        <f t="shared" si="7"/>
        <v>0</v>
      </c>
      <c r="J44" s="158">
        <f t="shared" si="7"/>
        <v>0</v>
      </c>
      <c r="K44" s="158">
        <f>SUM(K45:K47)</f>
        <v>0</v>
      </c>
      <c r="L44" s="158">
        <f t="shared" si="7"/>
        <v>0</v>
      </c>
      <c r="M44" s="158">
        <f>SUM(M45:M48)</f>
        <v>0</v>
      </c>
      <c r="N44" s="160">
        <f>SUM(B45:M48)</f>
        <v>174023507.68000001</v>
      </c>
    </row>
    <row r="45" spans="1:14" ht="15.75" x14ac:dyDescent="0.25">
      <c r="A45" s="161" t="s">
        <v>42</v>
      </c>
      <c r="B45" s="189">
        <v>0</v>
      </c>
      <c r="C45" s="101">
        <v>0</v>
      </c>
      <c r="D45" s="101">
        <v>0</v>
      </c>
      <c r="E45" s="77"/>
      <c r="F45" s="197">
        <v>0</v>
      </c>
      <c r="G45" s="77"/>
      <c r="H45" s="77"/>
      <c r="I45" s="77"/>
      <c r="J45" s="77"/>
      <c r="K45" s="101"/>
      <c r="L45" s="101"/>
      <c r="M45" s="89"/>
      <c r="N45" s="194">
        <f>SUM(B45:M45)</f>
        <v>0</v>
      </c>
    </row>
    <row r="46" spans="1:14" ht="15.75" x14ac:dyDescent="0.25">
      <c r="A46" s="161" t="s">
        <v>43</v>
      </c>
      <c r="B46" s="190">
        <v>0</v>
      </c>
      <c r="C46" s="101">
        <v>0</v>
      </c>
      <c r="D46" s="101">
        <v>0</v>
      </c>
      <c r="E46" s="197">
        <v>25135598.690000001</v>
      </c>
      <c r="F46" s="190">
        <v>26850000</v>
      </c>
      <c r="G46" s="190">
        <v>9841666.6600000001</v>
      </c>
      <c r="H46" s="77"/>
      <c r="I46" s="77"/>
      <c r="J46" s="77"/>
      <c r="K46" s="77"/>
      <c r="L46" s="77"/>
      <c r="M46" s="89"/>
      <c r="N46" s="195">
        <f>SUM(B46:M46)</f>
        <v>61827265.349999994</v>
      </c>
    </row>
    <row r="47" spans="1:14" ht="31.5" x14ac:dyDescent="0.25">
      <c r="A47" s="172" t="s">
        <v>100</v>
      </c>
      <c r="B47" s="190">
        <v>0</v>
      </c>
      <c r="C47" s="101">
        <v>0</v>
      </c>
      <c r="D47" s="101">
        <v>0</v>
      </c>
      <c r="E47" s="77"/>
      <c r="F47" s="190">
        <v>24126958.57</v>
      </c>
      <c r="G47" s="190">
        <v>88069283.760000005</v>
      </c>
      <c r="H47" s="77"/>
      <c r="I47" s="77"/>
      <c r="J47" s="77"/>
      <c r="K47" s="77"/>
      <c r="L47" s="101"/>
      <c r="M47" s="89"/>
      <c r="N47" s="195">
        <f>SUM(B47:M47)</f>
        <v>112196242.33000001</v>
      </c>
    </row>
    <row r="48" spans="1:14" ht="16.5" thickBot="1" x14ac:dyDescent="0.3">
      <c r="A48" s="172" t="s">
        <v>101</v>
      </c>
      <c r="B48" s="191">
        <v>0</v>
      </c>
      <c r="C48" s="101">
        <v>0</v>
      </c>
      <c r="D48" s="101">
        <v>0</v>
      </c>
      <c r="E48" s="77">
        <v>0</v>
      </c>
      <c r="F48" s="19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101">
        <v>0</v>
      </c>
      <c r="M48" s="101">
        <v>0</v>
      </c>
      <c r="N48" s="195">
        <f>SUM(B48:M48)</f>
        <v>0</v>
      </c>
    </row>
    <row r="49" spans="1:14" ht="16.5" thickBot="1" x14ac:dyDescent="0.3">
      <c r="A49" s="173" t="s">
        <v>46</v>
      </c>
      <c r="B49" s="157">
        <f>SUM(B50:B58)</f>
        <v>0</v>
      </c>
      <c r="C49" s="158">
        <f>SUM(C50:C58)</f>
        <v>0</v>
      </c>
      <c r="D49" s="158">
        <f>SUM(D50:D58)</f>
        <v>20831058.969999999</v>
      </c>
      <c r="E49" s="158">
        <f t="shared" ref="E49:M49" si="8">SUM(E50:E58)</f>
        <v>74421716.019999996</v>
      </c>
      <c r="F49" s="158">
        <f t="shared" si="8"/>
        <v>20027213.59</v>
      </c>
      <c r="G49" s="165">
        <f t="shared" si="8"/>
        <v>42134865.210000001</v>
      </c>
      <c r="H49" s="158">
        <f t="shared" si="8"/>
        <v>0</v>
      </c>
      <c r="I49" s="158">
        <f t="shared" si="8"/>
        <v>0</v>
      </c>
      <c r="J49" s="158">
        <f t="shared" si="8"/>
        <v>0</v>
      </c>
      <c r="K49" s="158">
        <f t="shared" si="8"/>
        <v>0</v>
      </c>
      <c r="L49" s="158">
        <f t="shared" si="8"/>
        <v>0</v>
      </c>
      <c r="M49" s="158">
        <f t="shared" si="8"/>
        <v>0</v>
      </c>
      <c r="N49" s="160">
        <f>SUM(B49:M49)</f>
        <v>157414853.78999999</v>
      </c>
    </row>
    <row r="50" spans="1:14" ht="15.75" x14ac:dyDescent="0.25">
      <c r="A50" s="174" t="s">
        <v>131</v>
      </c>
      <c r="B50" s="189">
        <v>0</v>
      </c>
      <c r="C50" s="101">
        <v>0</v>
      </c>
      <c r="D50" s="189">
        <v>0</v>
      </c>
      <c r="E50" s="189">
        <v>1615760.25</v>
      </c>
      <c r="F50" s="189">
        <v>2549700.37</v>
      </c>
      <c r="G50" s="189">
        <v>29500</v>
      </c>
      <c r="H50" s="107"/>
      <c r="I50" s="107"/>
      <c r="J50" s="107"/>
      <c r="K50" s="107"/>
      <c r="L50" s="107"/>
      <c r="M50" s="88"/>
      <c r="N50" s="200">
        <f t="shared" ref="N50:N74" si="9">SUM(B50:M50)</f>
        <v>4194960.62</v>
      </c>
    </row>
    <row r="51" spans="1:14" ht="15.75" x14ac:dyDescent="0.25">
      <c r="A51" s="161" t="s">
        <v>132</v>
      </c>
      <c r="B51" s="189">
        <v>0</v>
      </c>
      <c r="C51" s="101">
        <v>0</v>
      </c>
      <c r="D51" s="193">
        <v>0</v>
      </c>
      <c r="E51" s="193">
        <v>0</v>
      </c>
      <c r="F51" s="101">
        <v>0</v>
      </c>
      <c r="G51" s="189"/>
      <c r="H51" s="110"/>
      <c r="I51" s="110"/>
      <c r="J51" s="110"/>
      <c r="K51" s="110"/>
      <c r="L51" s="110"/>
      <c r="M51" s="89"/>
      <c r="N51" s="195">
        <f t="shared" si="9"/>
        <v>0</v>
      </c>
    </row>
    <row r="52" spans="1:14" ht="15.75" x14ac:dyDescent="0.25">
      <c r="A52" s="161" t="s">
        <v>133</v>
      </c>
      <c r="B52" s="190">
        <v>0</v>
      </c>
      <c r="C52" s="101">
        <v>0</v>
      </c>
      <c r="D52" s="201"/>
      <c r="E52" s="201">
        <v>0</v>
      </c>
      <c r="F52" s="190">
        <v>0</v>
      </c>
      <c r="G52" s="190"/>
      <c r="H52" s="110"/>
      <c r="I52" s="110"/>
      <c r="J52" s="110"/>
      <c r="K52" s="110"/>
      <c r="L52" s="110"/>
      <c r="M52" s="89"/>
      <c r="N52" s="195">
        <f t="shared" si="9"/>
        <v>0</v>
      </c>
    </row>
    <row r="53" spans="1:14" ht="15.75" x14ac:dyDescent="0.25">
      <c r="A53" s="161" t="s">
        <v>134</v>
      </c>
      <c r="B53" s="190">
        <v>0</v>
      </c>
      <c r="C53" s="101">
        <v>0</v>
      </c>
      <c r="D53" s="201">
        <v>1316789.97</v>
      </c>
      <c r="E53" s="201">
        <v>0</v>
      </c>
      <c r="F53" s="190">
        <v>0</v>
      </c>
      <c r="G53" s="190"/>
      <c r="H53" s="110"/>
      <c r="I53" s="110"/>
      <c r="J53" s="110"/>
      <c r="K53" s="110"/>
      <c r="L53" s="110"/>
      <c r="M53" s="89"/>
      <c r="N53" s="195">
        <f t="shared" si="9"/>
        <v>1316789.97</v>
      </c>
    </row>
    <row r="54" spans="1:14" ht="15.75" x14ac:dyDescent="0.25">
      <c r="A54" s="161" t="s">
        <v>135</v>
      </c>
      <c r="B54" s="190">
        <v>0</v>
      </c>
      <c r="C54" s="101">
        <v>0</v>
      </c>
      <c r="D54" s="201">
        <v>0</v>
      </c>
      <c r="E54" s="190">
        <v>178097.4</v>
      </c>
      <c r="F54" s="190">
        <v>225001.22</v>
      </c>
      <c r="G54" s="190">
        <v>1986012.21</v>
      </c>
      <c r="H54" s="110"/>
      <c r="I54" s="110"/>
      <c r="J54" s="110"/>
      <c r="K54" s="110"/>
      <c r="L54" s="110"/>
      <c r="M54" s="89"/>
      <c r="N54" s="200">
        <f t="shared" si="9"/>
        <v>2389110.83</v>
      </c>
    </row>
    <row r="55" spans="1:14" ht="15.75" x14ac:dyDescent="0.25">
      <c r="A55" s="161" t="s">
        <v>52</v>
      </c>
      <c r="B55" s="190">
        <v>0</v>
      </c>
      <c r="C55" s="101">
        <v>0</v>
      </c>
      <c r="D55" s="201"/>
      <c r="E55" s="190">
        <v>182360.37</v>
      </c>
      <c r="F55" s="190">
        <v>0</v>
      </c>
      <c r="G55" s="190">
        <v>0</v>
      </c>
      <c r="H55" s="110"/>
      <c r="I55" s="110"/>
      <c r="J55" s="110"/>
      <c r="K55" s="110"/>
      <c r="L55" s="110"/>
      <c r="M55" s="89"/>
      <c r="N55" s="195">
        <f t="shared" si="9"/>
        <v>182360.37</v>
      </c>
    </row>
    <row r="56" spans="1:14" ht="15.75" x14ac:dyDescent="0.25">
      <c r="A56" s="161" t="s">
        <v>136</v>
      </c>
      <c r="B56" s="190">
        <v>0</v>
      </c>
      <c r="C56" s="101">
        <v>0</v>
      </c>
      <c r="D56" s="201">
        <v>19514269</v>
      </c>
      <c r="E56" s="190">
        <v>72445498</v>
      </c>
      <c r="F56" s="202">
        <v>17252512</v>
      </c>
      <c r="G56" s="190">
        <v>40119353</v>
      </c>
      <c r="H56" s="110"/>
      <c r="I56" s="110"/>
      <c r="J56" s="110"/>
      <c r="K56" s="110"/>
      <c r="L56" s="110"/>
      <c r="M56" s="89"/>
      <c r="N56" s="195">
        <f t="shared" si="9"/>
        <v>149331632</v>
      </c>
    </row>
    <row r="57" spans="1:14" ht="15.75" x14ac:dyDescent="0.25">
      <c r="A57" s="161" t="s">
        <v>137</v>
      </c>
      <c r="B57" s="190">
        <v>0</v>
      </c>
      <c r="C57" s="101">
        <v>0</v>
      </c>
      <c r="D57" s="201">
        <v>0</v>
      </c>
      <c r="E57" s="201">
        <v>0</v>
      </c>
      <c r="F57" s="130">
        <v>0</v>
      </c>
      <c r="G57" s="110"/>
      <c r="H57" s="190"/>
      <c r="I57" s="110"/>
      <c r="J57" s="110"/>
      <c r="K57" s="110"/>
      <c r="L57" s="110"/>
      <c r="M57" s="77"/>
      <c r="N57" s="195">
        <f t="shared" si="9"/>
        <v>0</v>
      </c>
    </row>
    <row r="58" spans="1:14" ht="16.5" thickBot="1" x14ac:dyDescent="0.3">
      <c r="A58" s="161" t="s">
        <v>55</v>
      </c>
      <c r="B58" s="203">
        <v>0</v>
      </c>
      <c r="C58" s="101">
        <v>0</v>
      </c>
      <c r="D58" s="201">
        <v>0</v>
      </c>
      <c r="E58" s="201">
        <v>0</v>
      </c>
      <c r="F58" s="204">
        <v>0</v>
      </c>
      <c r="G58" s="110"/>
      <c r="H58" s="203"/>
      <c r="I58" s="203"/>
      <c r="J58" s="191"/>
      <c r="K58" s="77"/>
      <c r="L58" s="205"/>
      <c r="M58" s="77"/>
      <c r="N58" s="206">
        <f t="shared" si="9"/>
        <v>0</v>
      </c>
    </row>
    <row r="59" spans="1:14" ht="16.5" thickBot="1" x14ac:dyDescent="0.3">
      <c r="A59" s="156" t="s">
        <v>56</v>
      </c>
      <c r="B59" s="157">
        <f>SUM(B60:B63)</f>
        <v>0</v>
      </c>
      <c r="C59" s="158">
        <f>SUM(C60:C63)</f>
        <v>0</v>
      </c>
      <c r="D59" s="158">
        <f>SUM(D60:D63)</f>
        <v>2477848.56</v>
      </c>
      <c r="E59" s="158">
        <f t="shared" ref="E59:M59" si="10">SUM(E60:E63)</f>
        <v>9794358.3800000008</v>
      </c>
      <c r="F59" s="165">
        <f t="shared" si="10"/>
        <v>81713811.319999993</v>
      </c>
      <c r="G59" s="158">
        <f t="shared" si="10"/>
        <v>166465625.22999999</v>
      </c>
      <c r="H59" s="158">
        <f t="shared" si="10"/>
        <v>0</v>
      </c>
      <c r="I59" s="167">
        <f t="shared" si="10"/>
        <v>0</v>
      </c>
      <c r="J59" s="158">
        <f t="shared" si="10"/>
        <v>0</v>
      </c>
      <c r="K59" s="158">
        <f t="shared" si="10"/>
        <v>0</v>
      </c>
      <c r="L59" s="158">
        <f t="shared" si="10"/>
        <v>0</v>
      </c>
      <c r="M59" s="158">
        <f t="shared" si="10"/>
        <v>0</v>
      </c>
      <c r="N59" s="160">
        <f t="shared" si="9"/>
        <v>260451643.48999998</v>
      </c>
    </row>
    <row r="60" spans="1:14" ht="15.75" x14ac:dyDescent="0.25">
      <c r="A60" s="161" t="s">
        <v>57</v>
      </c>
      <c r="B60" s="190">
        <v>0</v>
      </c>
      <c r="C60" s="137"/>
      <c r="D60" s="207">
        <v>2477848.56</v>
      </c>
      <c r="E60" s="137"/>
      <c r="F60" s="130">
        <v>0</v>
      </c>
      <c r="G60" s="110"/>
      <c r="H60" s="110"/>
      <c r="I60" s="110"/>
      <c r="J60" s="110"/>
      <c r="K60" s="110"/>
      <c r="L60" s="110"/>
      <c r="M60" s="89"/>
      <c r="N60" s="194">
        <f t="shared" si="9"/>
        <v>2477848.56</v>
      </c>
    </row>
    <row r="61" spans="1:14" ht="15.75" x14ac:dyDescent="0.25">
      <c r="A61" s="161" t="s">
        <v>58</v>
      </c>
      <c r="B61" s="190">
        <v>0</v>
      </c>
      <c r="C61" s="101">
        <v>0</v>
      </c>
      <c r="D61" s="130"/>
      <c r="E61" s="197">
        <v>9794358.3800000008</v>
      </c>
      <c r="F61" s="197">
        <v>81713811.319999993</v>
      </c>
      <c r="G61" s="190">
        <v>166465625.22999999</v>
      </c>
      <c r="H61" s="110"/>
      <c r="I61" s="110"/>
      <c r="J61" s="110"/>
      <c r="K61" s="110"/>
      <c r="L61" s="110"/>
      <c r="M61" s="89"/>
      <c r="N61" s="195">
        <f t="shared" si="9"/>
        <v>257973794.92999998</v>
      </c>
    </row>
    <row r="62" spans="1:14" ht="15.75" x14ac:dyDescent="0.25">
      <c r="A62" s="161" t="s">
        <v>59</v>
      </c>
      <c r="B62" s="190">
        <v>0</v>
      </c>
      <c r="C62" s="101">
        <v>0</v>
      </c>
      <c r="D62" s="130">
        <v>0</v>
      </c>
      <c r="E62" s="201">
        <v>0</v>
      </c>
      <c r="F62" s="110">
        <v>0</v>
      </c>
      <c r="G62" s="77">
        <v>0</v>
      </c>
      <c r="H62" s="77">
        <v>0</v>
      </c>
      <c r="I62" s="208"/>
      <c r="J62" s="209"/>
      <c r="K62" s="77">
        <v>0</v>
      </c>
      <c r="L62" s="77">
        <v>0</v>
      </c>
      <c r="M62" s="77">
        <v>0</v>
      </c>
      <c r="N62" s="210">
        <f t="shared" si="9"/>
        <v>0</v>
      </c>
    </row>
    <row r="63" spans="1:14" ht="32.25" thickBot="1" x14ac:dyDescent="0.3">
      <c r="A63" s="161" t="s">
        <v>60</v>
      </c>
      <c r="B63" s="203">
        <v>0</v>
      </c>
      <c r="C63" s="101">
        <v>0</v>
      </c>
      <c r="D63" s="204">
        <v>0</v>
      </c>
      <c r="E63" s="77">
        <v>0</v>
      </c>
      <c r="F63" s="121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77">
        <v>0</v>
      </c>
      <c r="N63" s="206">
        <f t="shared" si="9"/>
        <v>0</v>
      </c>
    </row>
    <row r="64" spans="1:14" ht="16.5" thickBot="1" x14ac:dyDescent="0.3">
      <c r="A64" s="156" t="s">
        <v>61</v>
      </c>
      <c r="B64" s="157">
        <f>SUM(B65:B66)</f>
        <v>0</v>
      </c>
      <c r="C64" s="158">
        <f>SUM(C65:C66)</f>
        <v>0</v>
      </c>
      <c r="D64" s="158">
        <f>SUM(D65:D66)</f>
        <v>0</v>
      </c>
      <c r="E64" s="158">
        <f t="shared" ref="E64:M64" si="11">SUM(E65:E66)</f>
        <v>0</v>
      </c>
      <c r="F64" s="165">
        <f t="shared" si="11"/>
        <v>0</v>
      </c>
      <c r="G64" s="165">
        <f t="shared" si="11"/>
        <v>0</v>
      </c>
      <c r="H64" s="158">
        <f t="shared" si="11"/>
        <v>0</v>
      </c>
      <c r="I64" s="167">
        <f t="shared" si="11"/>
        <v>0</v>
      </c>
      <c r="J64" s="158">
        <f t="shared" si="11"/>
        <v>0</v>
      </c>
      <c r="K64" s="158">
        <f t="shared" si="11"/>
        <v>0</v>
      </c>
      <c r="L64" s="158">
        <f t="shared" si="11"/>
        <v>0</v>
      </c>
      <c r="M64" s="158">
        <f t="shared" si="11"/>
        <v>0</v>
      </c>
      <c r="N64" s="160">
        <f t="shared" si="9"/>
        <v>0</v>
      </c>
    </row>
    <row r="65" spans="1:16" ht="15.75" x14ac:dyDescent="0.25">
      <c r="A65" s="161" t="s">
        <v>62</v>
      </c>
      <c r="B65" s="177">
        <v>0</v>
      </c>
      <c r="C65" s="69">
        <v>0</v>
      </c>
      <c r="D65" s="69">
        <v>0</v>
      </c>
      <c r="E65" s="69">
        <v>0</v>
      </c>
      <c r="F65" s="69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77">
        <v>0</v>
      </c>
      <c r="N65" s="178">
        <f t="shared" si="9"/>
        <v>0</v>
      </c>
    </row>
    <row r="66" spans="1:16" ht="16.5" thickBot="1" x14ac:dyDescent="0.3">
      <c r="A66" s="211" t="s">
        <v>63</v>
      </c>
      <c r="B66" s="212">
        <v>0</v>
      </c>
      <c r="C66" s="139">
        <v>0</v>
      </c>
      <c r="D66" s="139">
        <v>0</v>
      </c>
      <c r="E66" s="139">
        <v>0</v>
      </c>
      <c r="F66" s="139">
        <v>0</v>
      </c>
      <c r="G66" s="142">
        <v>0</v>
      </c>
      <c r="H66" s="142">
        <v>0</v>
      </c>
      <c r="I66" s="142">
        <v>0</v>
      </c>
      <c r="J66" s="142">
        <v>0</v>
      </c>
      <c r="K66" s="142">
        <v>0</v>
      </c>
      <c r="L66" s="142">
        <v>0</v>
      </c>
      <c r="M66" s="142">
        <v>0</v>
      </c>
      <c r="N66" s="175">
        <f t="shared" si="9"/>
        <v>0</v>
      </c>
    </row>
    <row r="67" spans="1:16" ht="16.5" thickBot="1" x14ac:dyDescent="0.3">
      <c r="A67" s="156" t="s">
        <v>64</v>
      </c>
      <c r="B67" s="157">
        <f>SUM(B68:B70)</f>
        <v>0</v>
      </c>
      <c r="C67" s="158">
        <f>SUM(C68:C70)</f>
        <v>0</v>
      </c>
      <c r="D67" s="158">
        <f>SUM(D68:D70)</f>
        <v>0</v>
      </c>
      <c r="E67" s="158">
        <f t="shared" ref="E67:M67" si="12">SUM(E68:E70)</f>
        <v>0</v>
      </c>
      <c r="F67" s="158">
        <f t="shared" si="12"/>
        <v>0</v>
      </c>
      <c r="G67" s="165">
        <f t="shared" si="12"/>
        <v>0</v>
      </c>
      <c r="H67" s="158">
        <f t="shared" si="12"/>
        <v>0</v>
      </c>
      <c r="I67" s="167">
        <f t="shared" si="12"/>
        <v>0</v>
      </c>
      <c r="J67" s="158">
        <f t="shared" si="12"/>
        <v>0</v>
      </c>
      <c r="K67" s="158">
        <f t="shared" si="12"/>
        <v>0</v>
      </c>
      <c r="L67" s="158">
        <f t="shared" si="12"/>
        <v>0</v>
      </c>
      <c r="M67" s="158">
        <f t="shared" si="12"/>
        <v>0</v>
      </c>
      <c r="N67" s="160">
        <f t="shared" si="9"/>
        <v>0</v>
      </c>
    </row>
    <row r="68" spans="1:16" ht="15.75" x14ac:dyDescent="0.25">
      <c r="A68" s="161" t="s">
        <v>65</v>
      </c>
      <c r="B68" s="177">
        <v>0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  <c r="N68" s="178">
        <f t="shared" si="9"/>
        <v>0</v>
      </c>
      <c r="P68" s="179"/>
    </row>
    <row r="69" spans="1:16" ht="15.75" x14ac:dyDescent="0.25">
      <c r="A69" s="161" t="s">
        <v>66</v>
      </c>
      <c r="B69" s="177">
        <v>0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  <c r="K69" s="77">
        <v>0</v>
      </c>
      <c r="L69" s="77">
        <v>0</v>
      </c>
      <c r="M69" s="77">
        <v>0</v>
      </c>
      <c r="N69" s="176">
        <f t="shared" si="9"/>
        <v>0</v>
      </c>
    </row>
    <row r="70" spans="1:16" ht="16.5" thickBot="1" x14ac:dyDescent="0.3">
      <c r="A70" s="161" t="s">
        <v>67</v>
      </c>
      <c r="B70" s="177">
        <v>0</v>
      </c>
      <c r="C70" s="77">
        <v>0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176">
        <f t="shared" si="9"/>
        <v>0</v>
      </c>
    </row>
    <row r="71" spans="1:16" ht="16.5" thickBot="1" x14ac:dyDescent="0.3">
      <c r="A71" s="180" t="s">
        <v>68</v>
      </c>
      <c r="B71" s="177">
        <v>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175">
        <f t="shared" si="9"/>
        <v>0</v>
      </c>
    </row>
    <row r="72" spans="1:16" ht="16.5" thickBot="1" x14ac:dyDescent="0.3">
      <c r="A72" s="181" t="s">
        <v>69</v>
      </c>
      <c r="B72" s="157">
        <f>SUM(B73:B74)</f>
        <v>0</v>
      </c>
      <c r="C72" s="158">
        <f>SUM(C73:C74)</f>
        <v>0</v>
      </c>
      <c r="D72" s="158">
        <f>SUM(D73:D74)</f>
        <v>0</v>
      </c>
      <c r="E72" s="158">
        <f t="shared" ref="E72:M72" si="13">SUM(E73:E74)</f>
        <v>0</v>
      </c>
      <c r="F72" s="158">
        <f t="shared" si="13"/>
        <v>0</v>
      </c>
      <c r="G72" s="165">
        <f t="shared" si="13"/>
        <v>0</v>
      </c>
      <c r="H72" s="158">
        <f t="shared" si="13"/>
        <v>0</v>
      </c>
      <c r="I72" s="167">
        <f t="shared" si="13"/>
        <v>0</v>
      </c>
      <c r="J72" s="158">
        <f t="shared" si="13"/>
        <v>0</v>
      </c>
      <c r="K72" s="158">
        <f t="shared" si="13"/>
        <v>0</v>
      </c>
      <c r="L72" s="158">
        <f t="shared" si="13"/>
        <v>0</v>
      </c>
      <c r="M72" s="158">
        <f t="shared" si="13"/>
        <v>0</v>
      </c>
      <c r="N72" s="160">
        <f t="shared" si="9"/>
        <v>0</v>
      </c>
    </row>
    <row r="73" spans="1:16" ht="15.75" x14ac:dyDescent="0.25">
      <c r="A73" s="161" t="s">
        <v>70</v>
      </c>
      <c r="B73" s="177">
        <v>0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178">
        <f t="shared" si="9"/>
        <v>0</v>
      </c>
    </row>
    <row r="74" spans="1:16" ht="16.5" thickBot="1" x14ac:dyDescent="0.3">
      <c r="A74" s="161" t="s">
        <v>71</v>
      </c>
      <c r="B74" s="177">
        <v>0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162">
        <f t="shared" si="9"/>
        <v>0</v>
      </c>
    </row>
    <row r="75" spans="1:16" ht="16.5" thickBot="1" x14ac:dyDescent="0.3">
      <c r="A75" s="156" t="s">
        <v>72</v>
      </c>
      <c r="B75" s="157">
        <f>SUM(B76:B77)</f>
        <v>0</v>
      </c>
      <c r="C75" s="158">
        <f>SUM(C76:C77)</f>
        <v>0</v>
      </c>
      <c r="D75" s="158">
        <f>SUM(D76:D77)</f>
        <v>0</v>
      </c>
      <c r="E75" s="158">
        <f t="shared" ref="E75:M75" si="14">SUM(E76:E77)</f>
        <v>0</v>
      </c>
      <c r="F75" s="158">
        <f t="shared" si="14"/>
        <v>0</v>
      </c>
      <c r="G75" s="165">
        <f>SUM(H76:H77)</f>
        <v>0</v>
      </c>
      <c r="H75" s="165">
        <f>SUM(I76:I77)</f>
        <v>0</v>
      </c>
      <c r="I75" s="167">
        <f t="shared" si="14"/>
        <v>0</v>
      </c>
      <c r="J75" s="158">
        <f t="shared" si="14"/>
        <v>0</v>
      </c>
      <c r="K75" s="158">
        <f t="shared" si="14"/>
        <v>0</v>
      </c>
      <c r="L75" s="158">
        <f t="shared" si="14"/>
        <v>0</v>
      </c>
      <c r="M75" s="158">
        <f t="shared" si="14"/>
        <v>0</v>
      </c>
      <c r="N75" s="160">
        <f>+B75+C75+D75+E75+F75+G75+H75+I75</f>
        <v>0</v>
      </c>
    </row>
    <row r="76" spans="1:16" ht="15.75" x14ac:dyDescent="0.25">
      <c r="A76" s="161" t="s">
        <v>73</v>
      </c>
      <c r="B76" s="177">
        <v>0</v>
      </c>
      <c r="C76" s="77">
        <v>0</v>
      </c>
      <c r="D76" s="77">
        <v>0</v>
      </c>
      <c r="E76" s="77">
        <v>0</v>
      </c>
      <c r="F76" s="77">
        <v>0</v>
      </c>
      <c r="G76" s="182"/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183"/>
      <c r="N76" s="178">
        <f>SUM(B76:M76)</f>
        <v>0</v>
      </c>
    </row>
    <row r="77" spans="1:16" ht="16.5" thickBot="1" x14ac:dyDescent="0.3">
      <c r="A77" s="161" t="s">
        <v>74</v>
      </c>
      <c r="B77" s="177">
        <v>0</v>
      </c>
      <c r="C77" s="77">
        <v>0</v>
      </c>
      <c r="D77" s="77">
        <v>0</v>
      </c>
      <c r="E77" s="77">
        <v>0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77">
        <v>0</v>
      </c>
      <c r="M77" s="184"/>
      <c r="N77" s="175">
        <f>SUM(B77:M77)</f>
        <v>0</v>
      </c>
    </row>
    <row r="78" spans="1:16" ht="16.5" thickBot="1" x14ac:dyDescent="0.3">
      <c r="A78" s="156" t="s">
        <v>75</v>
      </c>
      <c r="B78" s="171">
        <f>SUM(B79)</f>
        <v>0</v>
      </c>
      <c r="C78" s="158">
        <f t="shared" ref="C78:M78" si="15">SUM(C79)</f>
        <v>0</v>
      </c>
      <c r="D78" s="158">
        <f t="shared" si="15"/>
        <v>0</v>
      </c>
      <c r="E78" s="167">
        <f t="shared" si="15"/>
        <v>0</v>
      </c>
      <c r="F78" s="158">
        <f t="shared" si="15"/>
        <v>0</v>
      </c>
      <c r="G78" s="165">
        <f t="shared" si="15"/>
        <v>0</v>
      </c>
      <c r="H78" s="158">
        <f t="shared" si="15"/>
        <v>0</v>
      </c>
      <c r="I78" s="185">
        <f t="shared" si="15"/>
        <v>0</v>
      </c>
      <c r="J78" s="158">
        <f t="shared" si="15"/>
        <v>0</v>
      </c>
      <c r="K78" s="185">
        <f t="shared" si="15"/>
        <v>0</v>
      </c>
      <c r="L78" s="158">
        <f t="shared" si="15"/>
        <v>0</v>
      </c>
      <c r="M78" s="167">
        <f t="shared" si="15"/>
        <v>0</v>
      </c>
      <c r="N78" s="160">
        <f>+B78+C78+D78+E78+F78+G78+H78+I78</f>
        <v>0</v>
      </c>
    </row>
    <row r="79" spans="1:16" ht="16.5" thickBot="1" x14ac:dyDescent="0.3">
      <c r="A79" s="161" t="s">
        <v>76</v>
      </c>
      <c r="B79" s="177">
        <v>0</v>
      </c>
      <c r="C79" s="77">
        <v>0</v>
      </c>
      <c r="D79" s="77">
        <v>0</v>
      </c>
      <c r="E79" s="77">
        <v>0</v>
      </c>
      <c r="F79" s="77">
        <v>0</v>
      </c>
      <c r="G79" s="77">
        <v>0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  <c r="M79" s="186"/>
      <c r="N79" s="187">
        <f>SUM(B79:M79)</f>
        <v>0</v>
      </c>
    </row>
    <row r="80" spans="1:16" ht="16.5" thickBot="1" x14ac:dyDescent="0.3">
      <c r="A80" s="44" t="s">
        <v>102</v>
      </c>
      <c r="B80" s="44">
        <f>+B11+B16+B26+B36+B44+B49+B59+B64+B72</f>
        <v>665628018.16000009</v>
      </c>
      <c r="C80" s="44">
        <f>+C11+C16+C26+C36+C44+C49+C59+C64+C72</f>
        <v>909417965.66000009</v>
      </c>
      <c r="D80" s="44">
        <f>+D11+D16+D26+D36+D44+D49+D59+D64+D72</f>
        <v>1158120532.4199998</v>
      </c>
      <c r="E80" s="44">
        <f t="shared" ref="E80:M80" si="16">+E11+E16+E26+E36+E44+E49+E59+E64+E72</f>
        <v>967867346.32000005</v>
      </c>
      <c r="F80" s="44">
        <f>+F11+F16+F26+F36+F44+F49+F59+F64+F72</f>
        <v>2186681744.1100001</v>
      </c>
      <c r="G80" s="44">
        <f t="shared" si="16"/>
        <v>1816035422.3700001</v>
      </c>
      <c r="H80" s="44">
        <f t="shared" si="16"/>
        <v>0</v>
      </c>
      <c r="I80" s="44">
        <f t="shared" si="16"/>
        <v>0</v>
      </c>
      <c r="J80" s="44">
        <f t="shared" si="16"/>
        <v>0</v>
      </c>
      <c r="K80" s="44">
        <f>+K11+K16+K26+K36+K44+K49+K59+K64+K72+K75+K78</f>
        <v>0</v>
      </c>
      <c r="L80" s="44">
        <f t="shared" si="16"/>
        <v>0</v>
      </c>
      <c r="M80" s="44">
        <f t="shared" si="16"/>
        <v>0</v>
      </c>
      <c r="N80" s="45">
        <f>SUM(B80:M80)</f>
        <v>7703751029.04</v>
      </c>
    </row>
    <row r="81" spans="1:14" ht="15.75" x14ac:dyDescent="0.25">
      <c r="A81" s="188" t="s">
        <v>138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</row>
    <row r="82" spans="1:14" ht="15.75" x14ac:dyDescent="0.25">
      <c r="A82" s="188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</row>
    <row r="83" spans="1:14" ht="25.5" customHeight="1" x14ac:dyDescent="0.25">
      <c r="A83" s="268" t="s">
        <v>139</v>
      </c>
      <c r="B83" s="268"/>
      <c r="C83" s="26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268"/>
    </row>
    <row r="85" spans="1:14" ht="21" x14ac:dyDescent="0.35">
      <c r="A85" s="240" t="s">
        <v>141</v>
      </c>
    </row>
    <row r="87" spans="1:14" x14ac:dyDescent="0.25">
      <c r="M87" t="s">
        <v>140</v>
      </c>
    </row>
  </sheetData>
  <mergeCells count="20">
    <mergeCell ref="A3:N3"/>
    <mergeCell ref="A4:N4"/>
    <mergeCell ref="A5:N5"/>
    <mergeCell ref="A6:N6"/>
    <mergeCell ref="A7:N7"/>
    <mergeCell ref="L9:L10"/>
    <mergeCell ref="M9:M10"/>
    <mergeCell ref="N9:N10"/>
    <mergeCell ref="A83:N83"/>
    <mergeCell ref="F9:F10"/>
    <mergeCell ref="G9:G10"/>
    <mergeCell ref="H9:H10"/>
    <mergeCell ref="I9:I10"/>
    <mergeCell ref="J9:J10"/>
    <mergeCell ref="K9:K10"/>
    <mergeCell ref="A9:A10"/>
    <mergeCell ref="B9:B10"/>
    <mergeCell ref="C9:C10"/>
    <mergeCell ref="D9:D10"/>
    <mergeCell ref="E9:E10"/>
  </mergeCells>
  <printOptions horizontalCentered="1"/>
  <pageMargins left="0.35433070866141703" right="0.35433070866141703" top="0.59055118110236204" bottom="0.74803149606299202" header="0.27559055118110198" footer="0.31496062992126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junio 2026</vt:lpstr>
      <vt:lpstr>P2 Presup.Aprob.Ejec. Junio 26</vt:lpstr>
      <vt:lpstr>P3 Ejecucion Junio 2026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Alcantara</dc:creator>
  <cp:keywords/>
  <dc:description/>
  <cp:lastModifiedBy>Rafaela Villar</cp:lastModifiedBy>
  <cp:lastPrinted>2026-07-06T14:15:18Z</cp:lastPrinted>
  <dcterms:created xsi:type="dcterms:W3CDTF">2026-07-03T18:38:06Z</dcterms:created>
  <dcterms:modified xsi:type="dcterms:W3CDTF">2026-07-07T12:11:33Z</dcterms:modified>
  <cp:category/>
</cp:coreProperties>
</file>