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rvillar\Desktop\"/>
    </mc:Choice>
  </mc:AlternateContent>
  <xr:revisionPtr revIDLastSave="0" documentId="8_{0A898960-430B-4155-B3AC-A11BF66F6F3D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 P1 Presup. aprob. MAYO 2026" sheetId="1" r:id="rId1"/>
    <sheet name="P2 Presup.Aprob.Ejec. MAYO 26" sheetId="2" r:id="rId2"/>
    <sheet name="P3 Ejecucion MAYO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0" i="3" l="1"/>
  <c r="M79" i="3"/>
  <c r="L79" i="3"/>
  <c r="K79" i="3"/>
  <c r="J79" i="3"/>
  <c r="I79" i="3"/>
  <c r="H79" i="3"/>
  <c r="G79" i="3"/>
  <c r="F79" i="3"/>
  <c r="E79" i="3"/>
  <c r="D79" i="3"/>
  <c r="C79" i="3"/>
  <c r="B79" i="3"/>
  <c r="N78" i="3"/>
  <c r="N77" i="3"/>
  <c r="M76" i="3"/>
  <c r="L76" i="3"/>
  <c r="K76" i="3"/>
  <c r="J76" i="3"/>
  <c r="I76" i="3"/>
  <c r="H76" i="3"/>
  <c r="G76" i="3"/>
  <c r="F76" i="3"/>
  <c r="E76" i="3"/>
  <c r="D76" i="3"/>
  <c r="C76" i="3"/>
  <c r="B76" i="3"/>
  <c r="N75" i="3"/>
  <c r="N74" i="3"/>
  <c r="M73" i="3"/>
  <c r="L73" i="3"/>
  <c r="K73" i="3"/>
  <c r="J73" i="3"/>
  <c r="I73" i="3"/>
  <c r="H73" i="3"/>
  <c r="G73" i="3"/>
  <c r="F73" i="3"/>
  <c r="E73" i="3"/>
  <c r="E81" i="3" s="1"/>
  <c r="D73" i="3"/>
  <c r="C73" i="3"/>
  <c r="B73" i="3"/>
  <c r="N72" i="3"/>
  <c r="N71" i="3"/>
  <c r="N70" i="3"/>
  <c r="N69" i="3"/>
  <c r="M68" i="3"/>
  <c r="L68" i="3"/>
  <c r="K68" i="3"/>
  <c r="J68" i="3"/>
  <c r="I68" i="3"/>
  <c r="H68" i="3"/>
  <c r="G68" i="3"/>
  <c r="F68" i="3"/>
  <c r="E68" i="3"/>
  <c r="D68" i="3"/>
  <c r="C68" i="3"/>
  <c r="B68" i="3"/>
  <c r="N67" i="3"/>
  <c r="N66" i="3"/>
  <c r="M65" i="3"/>
  <c r="L65" i="3"/>
  <c r="K65" i="3"/>
  <c r="J65" i="3"/>
  <c r="I65" i="3"/>
  <c r="H65" i="3"/>
  <c r="G65" i="3"/>
  <c r="F65" i="3"/>
  <c r="E65" i="3"/>
  <c r="D65" i="3"/>
  <c r="C65" i="3"/>
  <c r="B65" i="3"/>
  <c r="N64" i="3"/>
  <c r="N63" i="3"/>
  <c r="N62" i="3"/>
  <c r="N61" i="3"/>
  <c r="M60" i="3"/>
  <c r="L60" i="3"/>
  <c r="K60" i="3"/>
  <c r="J60" i="3"/>
  <c r="I60" i="3"/>
  <c r="H60" i="3"/>
  <c r="G60" i="3"/>
  <c r="F60" i="3"/>
  <c r="E60" i="3"/>
  <c r="D60" i="3"/>
  <c r="C60" i="3"/>
  <c r="B60" i="3"/>
  <c r="N59" i="3"/>
  <c r="N58" i="3"/>
  <c r="N57" i="3"/>
  <c r="N56" i="3"/>
  <c r="N55" i="3"/>
  <c r="N54" i="3"/>
  <c r="N53" i="3"/>
  <c r="N52" i="3"/>
  <c r="N51" i="3"/>
  <c r="M50" i="3"/>
  <c r="L50" i="3"/>
  <c r="K50" i="3"/>
  <c r="J50" i="3"/>
  <c r="I50" i="3"/>
  <c r="H50" i="3"/>
  <c r="G50" i="3"/>
  <c r="F50" i="3"/>
  <c r="E50" i="3"/>
  <c r="D50" i="3"/>
  <c r="C50" i="3"/>
  <c r="B50" i="3"/>
  <c r="N49" i="3"/>
  <c r="N48" i="3"/>
  <c r="N47" i="3"/>
  <c r="N46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N44" i="3"/>
  <c r="N43" i="3"/>
  <c r="N42" i="3"/>
  <c r="N41" i="3"/>
  <c r="N40" i="3"/>
  <c r="N39" i="3"/>
  <c r="N38" i="3"/>
  <c r="M37" i="3"/>
  <c r="L37" i="3"/>
  <c r="K37" i="3"/>
  <c r="J37" i="3"/>
  <c r="I37" i="3"/>
  <c r="H37" i="3"/>
  <c r="G37" i="3"/>
  <c r="F37" i="3"/>
  <c r="E37" i="3"/>
  <c r="D37" i="3"/>
  <c r="C37" i="3"/>
  <c r="B37" i="3"/>
  <c r="N36" i="3"/>
  <c r="N35" i="3"/>
  <c r="N34" i="3"/>
  <c r="N33" i="3"/>
  <c r="N32" i="3"/>
  <c r="N31" i="3"/>
  <c r="N30" i="3"/>
  <c r="N29" i="3"/>
  <c r="N28" i="3"/>
  <c r="M27" i="3"/>
  <c r="L27" i="3"/>
  <c r="K27" i="3"/>
  <c r="J27" i="3"/>
  <c r="I27" i="3"/>
  <c r="H27" i="3"/>
  <c r="G27" i="3"/>
  <c r="F27" i="3"/>
  <c r="E27" i="3"/>
  <c r="D27" i="3"/>
  <c r="C27" i="3"/>
  <c r="B27" i="3"/>
  <c r="N26" i="3"/>
  <c r="N25" i="3"/>
  <c r="N24" i="3"/>
  <c r="N23" i="3"/>
  <c r="N22" i="3"/>
  <c r="N21" i="3"/>
  <c r="N20" i="3"/>
  <c r="N19" i="3"/>
  <c r="N18" i="3"/>
  <c r="M17" i="3"/>
  <c r="L17" i="3"/>
  <c r="K17" i="3"/>
  <c r="J17" i="3"/>
  <c r="I17" i="3"/>
  <c r="H17" i="3"/>
  <c r="G17" i="3"/>
  <c r="F17" i="3"/>
  <c r="E17" i="3"/>
  <c r="D17" i="3"/>
  <c r="C17" i="3"/>
  <c r="B17" i="3"/>
  <c r="N16" i="3"/>
  <c r="N15" i="3"/>
  <c r="N14" i="3"/>
  <c r="N13" i="3"/>
  <c r="M12" i="3"/>
  <c r="L12" i="3"/>
  <c r="K12" i="3"/>
  <c r="J12" i="3"/>
  <c r="I12" i="3"/>
  <c r="H12" i="3"/>
  <c r="G12" i="3"/>
  <c r="F12" i="3"/>
  <c r="E12" i="3"/>
  <c r="D12" i="3"/>
  <c r="C12" i="3"/>
  <c r="B12" i="3"/>
  <c r="P83" i="2"/>
  <c r="P82" i="2"/>
  <c r="P81" i="2"/>
  <c r="P80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B79" i="2"/>
  <c r="P78" i="2"/>
  <c r="P77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P75" i="2"/>
  <c r="P74" i="2"/>
  <c r="P73" i="2"/>
  <c r="P72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P70" i="2"/>
  <c r="P69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P67" i="2"/>
  <c r="P66" i="2"/>
  <c r="P65" i="2"/>
  <c r="P64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P62" i="2"/>
  <c r="P61" i="2"/>
  <c r="P60" i="2"/>
  <c r="P59" i="2"/>
  <c r="P58" i="2"/>
  <c r="P57" i="2"/>
  <c r="P56" i="2"/>
  <c r="P55" i="2"/>
  <c r="P54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P52" i="2"/>
  <c r="P51" i="2"/>
  <c r="P50" i="2"/>
  <c r="P49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P47" i="2"/>
  <c r="P46" i="2"/>
  <c r="P45" i="2"/>
  <c r="P44" i="2"/>
  <c r="P43" i="2"/>
  <c r="P42" i="2"/>
  <c r="P41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P39" i="2"/>
  <c r="P37" i="2"/>
  <c r="P36" i="2"/>
  <c r="P35" i="2"/>
  <c r="P34" i="2"/>
  <c r="P33" i="2"/>
  <c r="P32" i="2"/>
  <c r="P31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P29" i="2"/>
  <c r="P28" i="2"/>
  <c r="P27" i="2"/>
  <c r="P26" i="2"/>
  <c r="P25" i="2"/>
  <c r="P24" i="2"/>
  <c r="P23" i="2"/>
  <c r="P22" i="2"/>
  <c r="P21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P19" i="2"/>
  <c r="P17" i="2"/>
  <c r="P16" i="2"/>
  <c r="O15" i="2"/>
  <c r="N15" i="2"/>
  <c r="M15" i="2"/>
  <c r="L15" i="2"/>
  <c r="K15" i="2"/>
  <c r="J15" i="2"/>
  <c r="I15" i="2"/>
  <c r="I84" i="2" s="1"/>
  <c r="H15" i="2"/>
  <c r="G15" i="2"/>
  <c r="F15" i="2"/>
  <c r="E15" i="2"/>
  <c r="D15" i="2"/>
  <c r="C15" i="2"/>
  <c r="B15" i="2"/>
  <c r="C78" i="1"/>
  <c r="C74" i="1" s="1"/>
  <c r="B78" i="1"/>
  <c r="B75" i="1"/>
  <c r="C70" i="1"/>
  <c r="B70" i="1"/>
  <c r="C67" i="1"/>
  <c r="B67" i="1"/>
  <c r="C62" i="1"/>
  <c r="B62" i="1"/>
  <c r="C52" i="1"/>
  <c r="B52" i="1"/>
  <c r="C47" i="1"/>
  <c r="B47" i="1"/>
  <c r="C39" i="1"/>
  <c r="B39" i="1"/>
  <c r="C29" i="1"/>
  <c r="B29" i="1"/>
  <c r="C19" i="1"/>
  <c r="B19" i="1"/>
  <c r="C14" i="1"/>
  <c r="B14" i="1"/>
  <c r="P71" i="2" l="1"/>
  <c r="N12" i="3"/>
  <c r="N50" i="3"/>
  <c r="J84" i="2"/>
  <c r="H81" i="3"/>
  <c r="K84" i="2"/>
  <c r="I81" i="3"/>
  <c r="L84" i="2"/>
  <c r="P76" i="2"/>
  <c r="J81" i="3"/>
  <c r="N17" i="3"/>
  <c r="N60" i="3"/>
  <c r="B83" i="1"/>
  <c r="M84" i="2"/>
  <c r="P48" i="2"/>
  <c r="K81" i="3"/>
  <c r="N84" i="2"/>
  <c r="L81" i="3"/>
  <c r="O84" i="2"/>
  <c r="M81" i="3"/>
  <c r="N27" i="3"/>
  <c r="N65" i="3"/>
  <c r="P53" i="2"/>
  <c r="B84" i="2"/>
  <c r="F81" i="3"/>
  <c r="C84" i="2"/>
  <c r="P63" i="2"/>
  <c r="P15" i="2"/>
  <c r="N76" i="3"/>
  <c r="E84" i="2"/>
  <c r="P20" i="2"/>
  <c r="P84" i="2" s="1"/>
  <c r="N68" i="3"/>
  <c r="B81" i="3"/>
  <c r="F84" i="2"/>
  <c r="P68" i="2"/>
  <c r="C81" i="3"/>
  <c r="G84" i="2"/>
  <c r="P30" i="2"/>
  <c r="D81" i="3"/>
  <c r="N79" i="3"/>
  <c r="P40" i="2"/>
  <c r="H84" i="2"/>
  <c r="G81" i="3"/>
  <c r="N73" i="3"/>
  <c r="N37" i="3"/>
  <c r="D84" i="2"/>
  <c r="C83" i="1"/>
  <c r="N81" i="3" l="1"/>
</calcChain>
</file>

<file path=xl/sharedStrings.xml><?xml version="1.0" encoding="utf-8"?>
<sst xmlns="http://schemas.openxmlformats.org/spreadsheetml/2006/main" count="275" uniqueCount="144">
  <si>
    <t>MINISTERIO DE AGRICULTURA</t>
  </si>
  <si>
    <t>AÑO 2026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</si>
  <si>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</si>
  <si>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</si>
  <si>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</si>
  <si>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</si>
  <si>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</si>
  <si>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</si>
  <si>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</si>
  <si>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2.1.1-REMUNERACIONES</t>
  </si>
  <si>
    <t>2.1.2-SOBRESUELDOS</t>
  </si>
  <si>
    <t>2.1.4-GRATIFICACIONES Y BONIFICACIONES</t>
  </si>
  <si>
    <t>2.1.5-CONTRIBUCIONES A LA SEGURIDAD SOCIAL</t>
  </si>
  <si>
    <t>2.2 - 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</si>
  <si>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</si>
  <si>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</si>
  <si>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</si>
  <si>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</si>
  <si>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</si>
  <si>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</si>
  <si>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</si>
  <si>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</si>
  <si>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</si>
  <si>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2.3 - 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</si>
  <si>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</si>
  <si>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</si>
  <si>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</si>
  <si>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</si>
  <si>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</si>
  <si>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</si>
  <si>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</si>
  <si>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</si>
  <si>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</si>
  <si>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2.4 - TRANSFERENCIAS CORRIENTES</t>
  </si>
  <si>
    <t>2.4.1-TRANSFERENCIAS CORRIENTES AL SECTOR PRIVADO</t>
  </si>
  <si>
    <t>2.4.2-TRANSFERENCIAS CORRIENTES AL  GOBIERNO GENERAL NACIONAL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</si>
  <si>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</si>
  <si>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</si>
  <si>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</si>
  <si>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</si>
  <si>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</si>
  <si>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</si>
  <si>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</si>
  <si>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</si>
  <si>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2.5.5-TRANSFERENCIAS DE CAPITAL A INSTITUCIONES PÚBLICAS FINANCIERAS</t>
  </si>
  <si>
    <t xml:space="preserve"> 2.5.9-TRANSFERENCIAS DE CAPITAL A OTRAS INSTITUCIONES PÚBLICAS</t>
  </si>
  <si>
    <t>2.6 - 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</si>
  <si>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</si>
  <si>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</si>
  <si>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</si>
  <si>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</si>
  <si>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</si>
  <si>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2.6.6 - EQUIPOS DE DEFENSA Y SEGURIDAD</t>
  </si>
  <si>
    <t>2.6.7-ACTIVOS BIOLÓGICOS</t>
  </si>
  <si>
    <t>2.6.8-BIENES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</si>
  <si>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</si>
  <si>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</si>
  <si>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</si>
  <si>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</si>
  <si>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</si>
  <si>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</si>
  <si>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</si>
  <si>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</si>
  <si>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</si>
  <si>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</si>
  <si>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</si>
  <si>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</si>
  <si>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</si>
  <si>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</si>
  <si>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</si>
  <si>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</si>
  <si>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</si>
  <si>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</si>
  <si>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</si>
  <si>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</si>
  <si>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</si>
  <si>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</si>
  <si>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</si>
  <si>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</si>
  <si>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</si>
  <si>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</si>
  <si>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Año 2026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</si>
  <si>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</si>
  <si>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</si>
  <si>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</si>
  <si>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</si>
  <si>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</si>
  <si>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</si>
  <si>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</si>
  <si>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</si>
  <si>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</si>
  <si>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</si>
  <si>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</si>
  <si>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Octurbre</t>
  </si>
  <si>
    <t>Noviembre</t>
  </si>
  <si>
    <t>Diciembre</t>
  </si>
  <si>
    <t xml:space="preserve">Total </t>
  </si>
  <si>
    <t>2.1.1 - REMUNERACIONES</t>
  </si>
  <si>
    <t>2.1.2 - SOBRESUELDOS</t>
  </si>
  <si>
    <t>2.1.5 - CONTRIBUCIONES A LA SEGURIDAD SOCIAL</t>
  </si>
  <si>
    <t xml:space="preserve">      2.5.5-TRANSFERENCIAS DE CAPITAL A INSTITUCIONES PÚBLICAS FINANCIERAS</t>
  </si>
  <si>
    <t xml:space="preserve">      2.5.9-TRANSFERENCIAS DE CAPITAL A OTRAS INSTITUCIONES PÚBLICAS</t>
  </si>
  <si>
    <t>Total general</t>
  </si>
  <si>
    <r>
      <rPr>
        <b/>
        <sz val="16"/>
        <color theme="1"/>
        <rFont val="Times New Roman"/>
        <family val="1"/>
      </rPr>
      <t>Presupuesto aprobado:</t>
    </r>
    <r>
      <rPr>
        <sz val="16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</si>
  <si>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</si>
  <si>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Times New Roman"/>
        <family val="1"/>
      </rPr>
      <t>Total devengado:</t>
    </r>
    <r>
      <rPr>
        <sz val="16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</si>
  <si>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Octubre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</si>
  <si>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</si>
  <si>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</si>
  <si>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</si>
  <si>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</si>
  <si>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</si>
  <si>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</si>
  <si>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INST. TEMPORALES</t>
  </si>
  <si>
    <t>2.2.8 - OTROS SERVICIOS NO INCLUIDOS EN CONCEPTOS ANTERIORES</t>
  </si>
  <si>
    <t>2.2.9 - OTRAS CONTRATACIONES DE SERVICIOS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</si>
  <si>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</si>
  <si>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</si>
  <si>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</si>
  <si>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</si>
  <si>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</si>
  <si>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</si>
  <si>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</si>
  <si>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</si>
  <si>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2.4.1 - TRANSFERENCIAS CORRIENTES AL SECTOR PRIVADO</t>
  </si>
  <si>
    <t>2.4.2 - TRANSFERENCIAS CORRIENTES AL  GOBIERNO GENERAL NACIONAL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</si>
  <si>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</si>
  <si>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</si>
  <si>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</si>
  <si>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</si>
  <si>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</si>
  <si>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</si>
  <si>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</si>
  <si>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</si>
  <si>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</si>
  <si>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</si>
  <si>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2.6.7 - ACTIVOS BIOLÓGICOS</t>
  </si>
  <si>
    <t>2.6.8 - BIENES INTANGIBLES</t>
  </si>
  <si>
    <t>FUENTE : (SIGEF)</t>
  </si>
  <si>
    <r>
      <rPr>
        <b/>
        <sz val="14"/>
        <color theme="1"/>
        <rFont val="Times New Roman"/>
        <family val="1"/>
      </rPr>
      <t>Total devengado:</t>
    </r>
    <r>
      <rPr>
        <sz val="14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</si>
  <si>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</si>
  <si>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2.5.9-TRANSFERENCIAS DE CAPITAL A OTRAS INSTITUCIONES PÚBLICAS</t>
  </si>
  <si>
    <t>Elaborado por: Angela M. Alcántara</t>
  </si>
  <si>
    <t>Encagada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</si>
</sst>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0"/>
      <color rgb="FF000000"/>
      <name val="Algerian"/>
      <family val="5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indexed="8"/>
      <name val="Calibri"/>
      <family val="2"/>
      <scheme val="minor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Calibri"/>
    </font>
    <font>
      <sz val="12"/>
      <color theme="1"/>
      <name val="Times New Roman"/>
      <family val="1"/>
    </font>
    <font>
      <sz val="9"/>
      <color indexed="8"/>
      <name val="Calibri"/>
      <family val="2"/>
    </font>
    <font>
      <b/>
      <sz val="11"/>
      <color theme="1"/>
      <name val="Times New Roman"/>
      <family val="1"/>
    </font>
    <font>
      <sz val="22"/>
      <color rgb="FF000000"/>
      <name val="Algerian"/>
      <family val="5"/>
    </font>
    <font>
      <sz val="12"/>
      <color indexed="8"/>
      <name val="Times New Roman"/>
      <family val="1"/>
    </font>
    <font>
      <b/>
      <sz val="12"/>
      <color theme="0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indexed="8"/>
      <name val="Calibri"/>
      <family val="2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6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52">
    <xf numFmtId="0" fontId="0" fillId="0" borderId="0" xfId="0"/>
    <xf numFmtId="0" fontId="8" fillId="0" borderId="8" xfId="0" applyFont="1" applyBorder="1" applyAlignment="1">
      <alignment horizontal="left"/>
    </xf>
    <xf numFmtId="164" fontId="9" fillId="0" borderId="9" xfId="0" applyNumberFormat="1" applyFont="1" applyBorder="1"/>
    <xf numFmtId="164" fontId="9" fillId="0" borderId="10" xfId="0" applyNumberFormat="1" applyFont="1" applyBorder="1"/>
    <xf numFmtId="0" fontId="10" fillId="0" borderId="11" xfId="0" applyFont="1" applyBorder="1" applyAlignment="1">
      <alignment horizontal="left" indent="1"/>
    </xf>
    <xf numFmtId="43" fontId="11" fillId="4" borderId="12" xfId="0" applyNumberFormat="1" applyFont="1" applyFill="1" applyBorder="1"/>
    <xf numFmtId="0" fontId="0" fillId="3" borderId="13" xfId="0" applyFill="1" applyBorder="1"/>
    <xf numFmtId="43" fontId="13" fillId="0" borderId="13" xfId="2" applyFont="1" applyBorder="1" applyAlignment="1">
      <alignment horizontal="right"/>
    </xf>
    <xf numFmtId="43" fontId="13" fillId="0" borderId="14" xfId="2" applyFont="1" applyBorder="1" applyAlignment="1">
      <alignment horizontal="right"/>
    </xf>
    <xf numFmtId="0" fontId="0" fillId="3" borderId="15" xfId="0" applyFill="1" applyBorder="1"/>
    <xf numFmtId="49" fontId="14" fillId="0" borderId="16" xfId="0" applyNumberFormat="1" applyFont="1" applyBorder="1"/>
    <xf numFmtId="43" fontId="13" fillId="0" borderId="8" xfId="2" applyFont="1" applyBorder="1" applyAlignment="1">
      <alignment horizontal="right"/>
    </xf>
    <xf numFmtId="43" fontId="13" fillId="0" borderId="9" xfId="2" applyFont="1" applyBorder="1" applyAlignment="1">
      <alignment horizontal="right"/>
    </xf>
    <xf numFmtId="49" fontId="14" fillId="0" borderId="13" xfId="0" applyNumberFormat="1" applyFont="1" applyBorder="1"/>
    <xf numFmtId="49" fontId="14" fillId="0" borderId="15" xfId="0" applyNumberFormat="1" applyFont="1" applyBorder="1"/>
    <xf numFmtId="43" fontId="13" fillId="0" borderId="17" xfId="2" applyFont="1" applyBorder="1" applyAlignment="1">
      <alignment horizontal="right"/>
    </xf>
    <xf numFmtId="49" fontId="14" fillId="0" borderId="15" xfId="0" applyNumberFormat="1" applyFont="1" applyBorder="1" applyAlignment="1">
      <alignment wrapText="1"/>
    </xf>
    <xf numFmtId="43" fontId="13" fillId="0" borderId="18" xfId="2" applyFont="1" applyBorder="1" applyAlignment="1">
      <alignment horizontal="right"/>
    </xf>
    <xf numFmtId="43" fontId="13" fillId="0" borderId="19" xfId="2" applyFont="1" applyBorder="1" applyAlignment="1">
      <alignment horizontal="right"/>
    </xf>
    <xf numFmtId="43" fontId="13" fillId="0" borderId="20" xfId="2" applyFont="1" applyBorder="1" applyAlignment="1">
      <alignment horizontal="right"/>
    </xf>
    <xf numFmtId="0" fontId="8" fillId="0" borderId="13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13" xfId="0" applyFont="1" applyBorder="1" applyAlignment="1">
      <alignment horizontal="left" indent="2"/>
    </xf>
    <xf numFmtId="0" fontId="8" fillId="0" borderId="15" xfId="0" applyFont="1" applyBorder="1" applyAlignment="1">
      <alignment horizontal="left" indent="2"/>
    </xf>
    <xf numFmtId="0" fontId="8" fillId="0" borderId="16" xfId="0" applyFont="1" applyBorder="1" applyAlignment="1">
      <alignment horizontal="left" wrapText="1" indent="2"/>
    </xf>
    <xf numFmtId="43" fontId="13" fillId="0" borderId="10" xfId="2" applyFont="1" applyBorder="1" applyAlignment="1">
      <alignment horizontal="right"/>
    </xf>
    <xf numFmtId="43" fontId="16" fillId="4" borderId="12" xfId="0" applyNumberFormat="1" applyFont="1" applyFill="1" applyBorder="1"/>
    <xf numFmtId="43" fontId="16" fillId="4" borderId="21" xfId="0" applyNumberFormat="1" applyFont="1" applyFill="1" applyBorder="1"/>
    <xf numFmtId="43" fontId="13" fillId="0" borderId="22" xfId="2" applyFont="1" applyBorder="1" applyAlignment="1">
      <alignment horizontal="right"/>
    </xf>
    <xf numFmtId="0" fontId="8" fillId="0" borderId="16" xfId="0" applyFont="1" applyBorder="1" applyAlignment="1">
      <alignment horizontal="left" indent="2"/>
    </xf>
    <xf numFmtId="0" fontId="10" fillId="0" borderId="11" xfId="0" applyFont="1" applyBorder="1" applyAlignment="1">
      <alignment horizontal="left"/>
    </xf>
    <xf numFmtId="43" fontId="11" fillId="4" borderId="21" xfId="0" applyNumberFormat="1" applyFont="1" applyFill="1" applyBorder="1"/>
    <xf numFmtId="0" fontId="8" fillId="0" borderId="13" xfId="0" applyFont="1" applyBorder="1" applyAlignment="1">
      <alignment horizontal="left" indent="1"/>
    </xf>
    <xf numFmtId="43" fontId="16" fillId="3" borderId="14" xfId="0" applyNumberFormat="1" applyFont="1" applyFill="1" applyBorder="1"/>
    <xf numFmtId="43" fontId="14" fillId="0" borderId="19" xfId="1" applyFont="1" applyBorder="1"/>
    <xf numFmtId="43" fontId="17" fillId="0" borderId="10" xfId="2" applyFont="1" applyBorder="1" applyAlignment="1">
      <alignment horizontal="right"/>
    </xf>
    <xf numFmtId="43" fontId="14" fillId="0" borderId="22" xfId="1" applyFont="1" applyBorder="1"/>
    <xf numFmtId="0" fontId="8" fillId="0" borderId="23" xfId="0" applyFont="1" applyBorder="1" applyAlignment="1">
      <alignment horizontal="left" indent="2"/>
    </xf>
    <xf numFmtId="43" fontId="13" fillId="0" borderId="24" xfId="2" applyFont="1" applyBorder="1" applyAlignment="1">
      <alignment horizontal="right"/>
    </xf>
    <xf numFmtId="43" fontId="13" fillId="0" borderId="25" xfId="2" applyFont="1" applyBorder="1" applyAlignment="1">
      <alignment horizontal="right"/>
    </xf>
    <xf numFmtId="43" fontId="7" fillId="2" borderId="2" xfId="1" applyFont="1" applyFill="1" applyBorder="1" applyAlignment="1">
      <alignment horizontal="left" vertical="center"/>
    </xf>
    <xf numFmtId="0" fontId="18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0" applyFont="1"/>
    <xf numFmtId="0" fontId="11" fillId="6" borderId="33" xfId="0" applyFont="1" applyFill="1" applyBorder="1" applyAlignment="1">
      <alignment horizontal="center"/>
    </xf>
    <xf numFmtId="0" fontId="11" fillId="6" borderId="34" xfId="0" applyFont="1" applyFill="1" applyBorder="1" applyAlignment="1">
      <alignment horizontal="center"/>
    </xf>
    <xf numFmtId="0" fontId="11" fillId="6" borderId="25" xfId="0" applyFont="1" applyFill="1" applyBorder="1" applyAlignment="1">
      <alignment horizontal="center"/>
    </xf>
    <xf numFmtId="164" fontId="11" fillId="0" borderId="0" xfId="0" applyNumberFormat="1" applyFont="1"/>
    <xf numFmtId="164" fontId="11" fillId="0" borderId="10" xfId="0" applyNumberFormat="1" applyFont="1" applyBorder="1"/>
    <xf numFmtId="43" fontId="11" fillId="7" borderId="12" xfId="0" applyNumberFormat="1" applyFont="1" applyFill="1" applyBorder="1"/>
    <xf numFmtId="43" fontId="11" fillId="7" borderId="35" xfId="0" applyNumberFormat="1" applyFont="1" applyFill="1" applyBorder="1"/>
    <xf numFmtId="43" fontId="11" fillId="7" borderId="36" xfId="0" applyNumberFormat="1" applyFont="1" applyFill="1" applyBorder="1"/>
    <xf numFmtId="43" fontId="11" fillId="7" borderId="37" xfId="0" applyNumberFormat="1" applyFont="1" applyFill="1" applyBorder="1"/>
    <xf numFmtId="43" fontId="11" fillId="7" borderId="38" xfId="0" applyNumberFormat="1" applyFont="1" applyFill="1" applyBorder="1"/>
    <xf numFmtId="43" fontId="11" fillId="7" borderId="39" xfId="0" applyNumberFormat="1" applyFont="1" applyFill="1" applyBorder="1"/>
    <xf numFmtId="0" fontId="0" fillId="0" borderId="35" xfId="0" applyBorder="1"/>
    <xf numFmtId="43" fontId="13" fillId="0" borderId="40" xfId="2" applyFont="1" applyBorder="1" applyAlignment="1">
      <alignment horizontal="right"/>
    </xf>
    <xf numFmtId="43" fontId="13" fillId="0" borderId="42" xfId="2" applyFont="1" applyBorder="1" applyAlignment="1">
      <alignment horizontal="right"/>
    </xf>
    <xf numFmtId="43" fontId="15" fillId="0" borderId="34" xfId="2" applyFont="1" applyBorder="1" applyAlignment="1">
      <alignment horizontal="right"/>
    </xf>
    <xf numFmtId="43" fontId="14" fillId="0" borderId="42" xfId="1" applyFont="1" applyBorder="1"/>
    <xf numFmtId="43" fontId="16" fillId="3" borderId="43" xfId="0" applyNumberFormat="1" applyFont="1" applyFill="1" applyBorder="1"/>
    <xf numFmtId="43" fontId="13" fillId="0" borderId="44" xfId="2" applyFont="1" applyBorder="1" applyAlignment="1">
      <alignment horizontal="right"/>
    </xf>
    <xf numFmtId="43" fontId="13" fillId="0" borderId="34" xfId="2" applyFont="1" applyBorder="1" applyAlignment="1">
      <alignment horizontal="right"/>
    </xf>
    <xf numFmtId="43" fontId="14" fillId="0" borderId="34" xfId="1" applyFont="1" applyBorder="1"/>
    <xf numFmtId="43" fontId="16" fillId="3" borderId="45" xfId="0" applyNumberFormat="1" applyFont="1" applyFill="1" applyBorder="1"/>
    <xf numFmtId="43" fontId="13" fillId="0" borderId="47" xfId="2" applyFont="1" applyBorder="1" applyAlignment="1">
      <alignment horizontal="right"/>
    </xf>
    <xf numFmtId="43" fontId="14" fillId="0" borderId="47" xfId="1" applyFont="1" applyBorder="1"/>
    <xf numFmtId="43" fontId="16" fillId="3" borderId="48" xfId="0" applyNumberFormat="1" applyFont="1" applyFill="1" applyBorder="1"/>
    <xf numFmtId="43" fontId="17" fillId="0" borderId="42" xfId="2" applyFont="1" applyBorder="1" applyAlignment="1">
      <alignment horizontal="right"/>
    </xf>
    <xf numFmtId="43" fontId="14" fillId="0" borderId="42" xfId="2" applyFont="1" applyBorder="1"/>
    <xf numFmtId="43" fontId="13" fillId="0" borderId="49" xfId="2" applyFont="1" applyBorder="1" applyAlignment="1">
      <alignment horizontal="right"/>
    </xf>
    <xf numFmtId="43" fontId="14" fillId="0" borderId="34" xfId="2" applyFont="1" applyBorder="1"/>
    <xf numFmtId="43" fontId="14" fillId="0" borderId="47" xfId="2" applyFont="1" applyBorder="1"/>
    <xf numFmtId="43" fontId="11" fillId="7" borderId="32" xfId="0" applyNumberFormat="1" applyFont="1" applyFill="1" applyBorder="1"/>
    <xf numFmtId="43" fontId="17" fillId="0" borderId="34" xfId="2" applyFont="1" applyBorder="1" applyAlignment="1">
      <alignment horizontal="right"/>
    </xf>
    <xf numFmtId="43" fontId="13" fillId="0" borderId="51" xfId="2" applyFont="1" applyBorder="1" applyAlignment="1">
      <alignment horizontal="right"/>
    </xf>
    <xf numFmtId="43" fontId="17" fillId="0" borderId="51" xfId="2" applyFont="1" applyBorder="1" applyAlignment="1">
      <alignment horizontal="right"/>
    </xf>
    <xf numFmtId="43" fontId="15" fillId="0" borderId="28" xfId="2" applyFont="1" applyBorder="1" applyAlignment="1">
      <alignment horizontal="right"/>
    </xf>
    <xf numFmtId="43" fontId="14" fillId="0" borderId="42" xfId="2" applyFont="1" applyBorder="1" applyAlignment="1">
      <alignment horizontal="right"/>
    </xf>
    <xf numFmtId="43" fontId="17" fillId="0" borderId="49" xfId="2" applyFont="1" applyBorder="1" applyAlignment="1">
      <alignment horizontal="right"/>
    </xf>
    <xf numFmtId="43" fontId="15" fillId="0" borderId="44" xfId="2" applyFont="1" applyBorder="1" applyAlignment="1">
      <alignment horizontal="right"/>
    </xf>
    <xf numFmtId="43" fontId="13" fillId="0" borderId="0" xfId="2" applyFont="1" applyBorder="1" applyAlignment="1">
      <alignment horizontal="right"/>
    </xf>
    <xf numFmtId="43" fontId="17" fillId="0" borderId="52" xfId="2" applyFont="1" applyBorder="1" applyAlignment="1">
      <alignment horizontal="right"/>
    </xf>
    <xf numFmtId="43" fontId="15" fillId="0" borderId="32" xfId="2" applyFont="1" applyBorder="1" applyAlignment="1">
      <alignment horizontal="right"/>
    </xf>
    <xf numFmtId="43" fontId="14" fillId="0" borderId="53" xfId="2" applyFont="1" applyBorder="1" applyAlignment="1">
      <alignment horizontal="right"/>
    </xf>
    <xf numFmtId="43" fontId="14" fillId="0" borderId="42" xfId="1" applyFont="1" applyBorder="1" applyAlignment="1">
      <alignment horizontal="right"/>
    </xf>
    <xf numFmtId="43" fontId="13" fillId="0" borderId="54" xfId="2" applyFont="1" applyBorder="1" applyAlignment="1">
      <alignment horizontal="right"/>
    </xf>
    <xf numFmtId="43" fontId="14" fillId="0" borderId="34" xfId="1" applyFont="1" applyBorder="1" applyAlignment="1">
      <alignment horizontal="right"/>
    </xf>
    <xf numFmtId="43" fontId="14" fillId="0" borderId="49" xfId="1" applyFont="1" applyBorder="1" applyAlignment="1">
      <alignment horizontal="right"/>
    </xf>
    <xf numFmtId="43" fontId="15" fillId="0" borderId="49" xfId="2" applyFont="1" applyBorder="1" applyAlignment="1">
      <alignment horizontal="right"/>
    </xf>
    <xf numFmtId="43" fontId="15" fillId="0" borderId="53" xfId="2" applyFont="1" applyBorder="1" applyAlignment="1">
      <alignment horizontal="right"/>
    </xf>
    <xf numFmtId="43" fontId="13" fillId="0" borderId="55" xfId="2" applyFont="1" applyBorder="1" applyAlignment="1">
      <alignment horizontal="right"/>
    </xf>
    <xf numFmtId="43" fontId="14" fillId="0" borderId="47" xfId="1" applyFont="1" applyBorder="1" applyAlignment="1">
      <alignment horizontal="right"/>
    </xf>
    <xf numFmtId="43" fontId="17" fillId="0" borderId="53" xfId="2" applyFont="1" applyBorder="1" applyAlignment="1">
      <alignment horizontal="right"/>
    </xf>
    <xf numFmtId="43" fontId="13" fillId="0" borderId="56" xfId="2" applyFont="1" applyBorder="1" applyAlignment="1">
      <alignment horizontal="right"/>
    </xf>
    <xf numFmtId="43" fontId="17" fillId="0" borderId="54" xfId="2" applyFont="1" applyBorder="1" applyAlignment="1">
      <alignment horizontal="right"/>
    </xf>
    <xf numFmtId="43" fontId="14" fillId="0" borderId="54" xfId="1" applyFont="1" applyBorder="1" applyAlignment="1">
      <alignment horizontal="right"/>
    </xf>
    <xf numFmtId="0" fontId="16" fillId="0" borderId="34" xfId="0" applyFont="1" applyBorder="1"/>
    <xf numFmtId="0" fontId="16" fillId="0" borderId="54" xfId="0" applyFont="1" applyBorder="1"/>
    <xf numFmtId="0" fontId="16" fillId="0" borderId="49" xfId="0" applyFont="1" applyBorder="1" applyAlignment="1">
      <alignment horizontal="left" vertical="justify" wrapText="1"/>
    </xf>
    <xf numFmtId="0" fontId="16" fillId="0" borderId="47" xfId="0" applyFont="1" applyBorder="1" applyAlignment="1">
      <alignment wrapText="1"/>
    </xf>
    <xf numFmtId="0" fontId="16" fillId="0" borderId="52" xfId="0" applyFont="1" applyBorder="1" applyAlignment="1">
      <alignment wrapText="1"/>
    </xf>
    <xf numFmtId="0" fontId="16" fillId="0" borderId="51" xfId="0" applyFont="1" applyBorder="1"/>
    <xf numFmtId="0" fontId="16" fillId="0" borderId="41" xfId="0" applyFont="1" applyBorder="1"/>
    <xf numFmtId="0" fontId="16" fillId="0" borderId="42" xfId="0" applyFont="1" applyBorder="1"/>
    <xf numFmtId="0" fontId="16" fillId="0" borderId="47" xfId="0" applyFont="1" applyBorder="1"/>
    <xf numFmtId="0" fontId="16" fillId="0" borderId="52" xfId="0" applyFont="1" applyBorder="1"/>
    <xf numFmtId="43" fontId="14" fillId="0" borderId="34" xfId="2" applyFont="1" applyBorder="1" applyAlignment="1">
      <alignment horizontal="right"/>
    </xf>
    <xf numFmtId="43" fontId="11" fillId="7" borderId="21" xfId="0" applyNumberFormat="1" applyFont="1" applyFill="1" applyBorder="1"/>
    <xf numFmtId="43" fontId="16" fillId="3" borderId="57" xfId="0" applyNumberFormat="1" applyFont="1" applyFill="1" applyBorder="1"/>
    <xf numFmtId="0" fontId="16" fillId="0" borderId="53" xfId="0" applyFont="1" applyBorder="1"/>
    <xf numFmtId="43" fontId="16" fillId="3" borderId="58" xfId="0" applyNumberFormat="1" applyFont="1" applyFill="1" applyBorder="1"/>
    <xf numFmtId="0" fontId="21" fillId="5" borderId="12" xfId="0" applyFont="1" applyFill="1" applyBorder="1" applyAlignment="1">
      <alignment horizontal="left" vertical="justify" wrapText="1"/>
    </xf>
    <xf numFmtId="43" fontId="11" fillId="5" borderId="35" xfId="1" applyFont="1" applyFill="1" applyBorder="1"/>
    <xf numFmtId="43" fontId="11" fillId="5" borderId="36" xfId="1" applyFont="1" applyFill="1" applyBorder="1"/>
    <xf numFmtId="43" fontId="11" fillId="5" borderId="37" xfId="1" applyFont="1" applyFill="1" applyBorder="1"/>
    <xf numFmtId="43" fontId="11" fillId="5" borderId="38" xfId="1" applyFont="1" applyFill="1" applyBorder="1"/>
    <xf numFmtId="43" fontId="11" fillId="5" borderId="21" xfId="1" applyFont="1" applyFill="1" applyBorder="1"/>
    <xf numFmtId="0" fontId="22" fillId="0" borderId="0" xfId="0" applyFont="1" applyAlignment="1">
      <alignment horizontal="justify" vertical="justify" wrapText="1"/>
    </xf>
    <xf numFmtId="0" fontId="23" fillId="0" borderId="0" xfId="0" applyFont="1" applyAlignment="1">
      <alignment horizontal="justify" vertical="justify" wrapText="1"/>
    </xf>
    <xf numFmtId="0" fontId="16" fillId="0" borderId="0" xfId="0" applyFont="1" applyAlignment="1">
      <alignment horizontal="left" vertical="justify" wrapText="1"/>
    </xf>
    <xf numFmtId="0" fontId="11" fillId="0" borderId="11" xfId="0" applyFont="1" applyBorder="1" applyAlignment="1">
      <alignment horizontal="left" vertical="justify" wrapText="1"/>
    </xf>
    <xf numFmtId="43" fontId="11" fillId="7" borderId="59" xfId="0" applyNumberFormat="1" applyFont="1" applyFill="1" applyBorder="1" applyAlignment="1">
      <alignment horizontal="left" vertical="justify" wrapText="1"/>
    </xf>
    <xf numFmtId="43" fontId="11" fillId="7" borderId="37" xfId="0" applyNumberFormat="1" applyFont="1" applyFill="1" applyBorder="1" applyAlignment="1">
      <alignment horizontal="left" vertical="justify" wrapText="1"/>
    </xf>
    <xf numFmtId="43" fontId="11" fillId="7" borderId="39" xfId="0" applyNumberFormat="1" applyFont="1" applyFill="1" applyBorder="1" applyAlignment="1">
      <alignment horizontal="left" vertical="justify" wrapText="1"/>
    </xf>
    <xf numFmtId="0" fontId="16" fillId="0" borderId="8" xfId="0" applyFont="1" applyBorder="1" applyAlignment="1">
      <alignment horizontal="left" vertical="justify" wrapText="1"/>
    </xf>
    <xf numFmtId="43" fontId="16" fillId="3" borderId="43" xfId="0" applyNumberFormat="1" applyFont="1" applyFill="1" applyBorder="1" applyAlignment="1">
      <alignment horizontal="left" vertical="justify" wrapText="1"/>
    </xf>
    <xf numFmtId="43" fontId="16" fillId="3" borderId="45" xfId="0" applyNumberFormat="1" applyFont="1" applyFill="1" applyBorder="1" applyAlignment="1">
      <alignment horizontal="left" vertical="justify" wrapText="1"/>
    </xf>
    <xf numFmtId="43" fontId="16" fillId="3" borderId="48" xfId="0" applyNumberFormat="1" applyFont="1" applyFill="1" applyBorder="1" applyAlignment="1">
      <alignment horizontal="left" vertical="justify" wrapText="1"/>
    </xf>
    <xf numFmtId="43" fontId="11" fillId="7" borderId="36" xfId="0" applyNumberFormat="1" applyFont="1" applyFill="1" applyBorder="1" applyAlignment="1">
      <alignment horizontal="left" vertical="justify" wrapText="1"/>
    </xf>
    <xf numFmtId="43" fontId="17" fillId="0" borderId="56" xfId="2" applyFont="1" applyBorder="1" applyAlignment="1">
      <alignment horizontal="right"/>
    </xf>
    <xf numFmtId="43" fontId="16" fillId="3" borderId="57" xfId="0" applyNumberFormat="1" applyFont="1" applyFill="1" applyBorder="1" applyAlignment="1">
      <alignment horizontal="left" vertical="justify" wrapText="1"/>
    </xf>
    <xf numFmtId="43" fontId="16" fillId="3" borderId="60" xfId="0" applyNumberFormat="1" applyFont="1" applyFill="1" applyBorder="1" applyAlignment="1">
      <alignment horizontal="left" vertical="justify" wrapText="1"/>
    </xf>
    <xf numFmtId="49" fontId="20" fillId="0" borderId="8" xfId="0" applyNumberFormat="1" applyFont="1" applyBorder="1" applyAlignment="1">
      <alignment wrapText="1"/>
    </xf>
    <xf numFmtId="43" fontId="11" fillId="7" borderId="11" xfId="0" applyNumberFormat="1" applyFont="1" applyFill="1" applyBorder="1" applyAlignment="1">
      <alignment horizontal="left" vertical="justify" wrapText="1"/>
    </xf>
    <xf numFmtId="43" fontId="11" fillId="7" borderId="38" xfId="0" applyNumberFormat="1" applyFont="1" applyFill="1" applyBorder="1" applyAlignment="1">
      <alignment horizontal="left" vertical="justify" wrapText="1"/>
    </xf>
    <xf numFmtId="49" fontId="20" fillId="0" borderId="8" xfId="0" applyNumberFormat="1" applyFont="1" applyBorder="1" applyAlignment="1">
      <alignment horizontal="left" vertical="justify" wrapText="1"/>
    </xf>
    <xf numFmtId="43" fontId="17" fillId="0" borderId="47" xfId="2" applyFont="1" applyBorder="1" applyAlignment="1">
      <alignment horizontal="right"/>
    </xf>
    <xf numFmtId="43" fontId="17" fillId="0" borderId="32" xfId="2" applyFont="1" applyBorder="1" applyAlignment="1">
      <alignment horizontal="right"/>
    </xf>
    <xf numFmtId="43" fontId="17" fillId="0" borderId="55" xfId="2" applyFont="1" applyBorder="1" applyAlignment="1">
      <alignment horizontal="right"/>
    </xf>
    <xf numFmtId="43" fontId="11" fillId="3" borderId="60" xfId="0" applyNumberFormat="1" applyFont="1" applyFill="1" applyBorder="1" applyAlignment="1">
      <alignment horizontal="left" vertical="justify" wrapText="1"/>
    </xf>
    <xf numFmtId="0" fontId="16" fillId="0" borderId="54" xfId="0" applyFont="1" applyBorder="1" applyAlignment="1">
      <alignment horizontal="left" vertical="justify" wrapText="1"/>
    </xf>
    <xf numFmtId="43" fontId="11" fillId="3" borderId="45" xfId="0" applyNumberFormat="1" applyFont="1" applyFill="1" applyBorder="1" applyAlignment="1">
      <alignment horizontal="left" vertical="justify" wrapText="1"/>
    </xf>
    <xf numFmtId="43" fontId="14" fillId="0" borderId="61" xfId="1" applyFont="1" applyBorder="1"/>
    <xf numFmtId="43" fontId="11" fillId="3" borderId="57" xfId="0" applyNumberFormat="1" applyFont="1" applyFill="1" applyBorder="1" applyAlignment="1">
      <alignment horizontal="left" vertical="justify" wrapText="1"/>
    </xf>
    <xf numFmtId="43" fontId="2" fillId="8" borderId="0" xfId="1" applyFont="1" applyFill="1" applyBorder="1"/>
    <xf numFmtId="0" fontId="11" fillId="0" borderId="62" xfId="0" applyFont="1" applyBorder="1" applyAlignment="1">
      <alignment horizontal="left" vertical="justify" wrapText="1"/>
    </xf>
    <xf numFmtId="0" fontId="11" fillId="0" borderId="23" xfId="0" applyFont="1" applyBorder="1" applyAlignment="1">
      <alignment horizontal="left" vertical="justify" wrapText="1"/>
    </xf>
    <xf numFmtId="0" fontId="0" fillId="0" borderId="56" xfId="0" applyBorder="1"/>
    <xf numFmtId="0" fontId="16" fillId="0" borderId="41" xfId="0" applyFont="1" applyBorder="1" applyAlignment="1">
      <alignment horizontal="left" vertical="justify" wrapText="1"/>
    </xf>
    <xf numFmtId="0" fontId="16" fillId="0" borderId="50" xfId="0" applyFont="1" applyBorder="1" applyAlignment="1">
      <alignment horizontal="left" vertical="justify" wrapText="1"/>
    </xf>
    <xf numFmtId="43" fontId="11" fillId="7" borderId="35" xfId="0" applyNumberFormat="1" applyFont="1" applyFill="1" applyBorder="1" applyAlignment="1">
      <alignment horizontal="left" vertical="justify" wrapText="1"/>
    </xf>
    <xf numFmtId="0" fontId="16" fillId="0" borderId="46" xfId="0" applyFont="1" applyBorder="1" applyAlignment="1">
      <alignment horizontal="left" vertical="justify" wrapText="1"/>
    </xf>
    <xf numFmtId="43" fontId="11" fillId="3" borderId="58" xfId="0" applyNumberFormat="1" applyFont="1" applyFill="1" applyBorder="1" applyAlignment="1">
      <alignment horizontal="left" vertical="justify" wrapText="1"/>
    </xf>
    <xf numFmtId="0" fontId="11" fillId="0" borderId="0" xfId="0" applyFont="1" applyAlignment="1">
      <alignment horizontal="left" vertical="justify" wrapText="1"/>
    </xf>
    <xf numFmtId="0" fontId="16" fillId="0" borderId="63" xfId="0" applyFont="1" applyBorder="1" applyAlignment="1">
      <alignment horizontal="left" vertical="justify" wrapText="1"/>
    </xf>
    <xf numFmtId="43" fontId="14" fillId="0" borderId="29" xfId="1" applyFont="1" applyBorder="1"/>
    <xf numFmtId="43" fontId="14" fillId="0" borderId="56" xfId="1" applyFont="1" applyBorder="1" applyAlignment="1">
      <alignment horizontal="right"/>
    </xf>
    <xf numFmtId="43" fontId="14" fillId="0" borderId="56" xfId="2" applyFont="1" applyBorder="1"/>
    <xf numFmtId="43" fontId="15" fillId="0" borderId="0" xfId="2" applyFont="1" applyBorder="1" applyAlignment="1">
      <alignment horizontal="right"/>
    </xf>
    <xf numFmtId="0" fontId="16" fillId="0" borderId="23" xfId="0" applyFont="1" applyBorder="1" applyAlignment="1">
      <alignment horizontal="left" vertical="justify" wrapText="1"/>
    </xf>
    <xf numFmtId="43" fontId="13" fillId="0" borderId="32" xfId="2" applyFont="1" applyBorder="1" applyAlignment="1">
      <alignment horizontal="right"/>
    </xf>
    <xf numFmtId="43" fontId="14" fillId="0" borderId="55" xfId="1" applyFont="1" applyBorder="1"/>
    <xf numFmtId="43" fontId="14" fillId="0" borderId="55" xfId="1" applyFont="1" applyBorder="1" applyAlignment="1">
      <alignment horizontal="right"/>
    </xf>
    <xf numFmtId="43" fontId="13" fillId="0" borderId="52" xfId="2" applyFont="1" applyBorder="1" applyAlignment="1">
      <alignment horizontal="right"/>
    </xf>
    <xf numFmtId="164" fontId="11" fillId="0" borderId="9" xfId="0" applyNumberFormat="1" applyFont="1" applyBorder="1"/>
    <xf numFmtId="43" fontId="14" fillId="0" borderId="17" xfId="1" applyFont="1" applyBorder="1" applyAlignment="1">
      <alignment horizontal="right"/>
    </xf>
    <xf numFmtId="43" fontId="14" fillId="0" borderId="18" xfId="1" applyFont="1" applyBorder="1" applyAlignment="1">
      <alignment horizontal="right"/>
    </xf>
    <xf numFmtId="43" fontId="14" fillId="0" borderId="14" xfId="1" applyFont="1" applyBorder="1" applyAlignment="1">
      <alignment horizontal="right"/>
    </xf>
    <xf numFmtId="43" fontId="11" fillId="5" borderId="12" xfId="1" applyFont="1" applyFill="1" applyBorder="1"/>
    <xf numFmtId="43" fontId="17" fillId="0" borderId="0" xfId="2" applyFont="1" applyBorder="1" applyAlignment="1">
      <alignment horizontal="right"/>
    </xf>
    <xf numFmtId="43" fontId="14" fillId="0" borderId="51" xfId="1" applyFont="1" applyBorder="1"/>
    <xf numFmtId="43" fontId="14" fillId="0" borderId="54" xfId="1" applyFont="1" applyBorder="1"/>
    <xf numFmtId="43" fontId="11" fillId="7" borderId="24" xfId="0" applyNumberFormat="1" applyFont="1" applyFill="1" applyBorder="1"/>
    <xf numFmtId="43" fontId="14" fillId="0" borderId="55" xfId="2" applyFont="1" applyBorder="1" applyAlignment="1">
      <alignment horizontal="right"/>
    </xf>
    <xf numFmtId="43" fontId="16" fillId="3" borderId="39" xfId="0" applyNumberFormat="1" applyFont="1" applyFill="1" applyBorder="1"/>
    <xf numFmtId="43" fontId="14" fillId="0" borderId="6" xfId="1" applyFont="1" applyBorder="1" applyAlignment="1">
      <alignment horizontal="right"/>
    </xf>
    <xf numFmtId="0" fontId="8" fillId="0" borderId="9" xfId="0" applyFont="1" applyBorder="1" applyAlignment="1">
      <alignment horizontal="left" vertical="justify" wrapText="1"/>
    </xf>
    <xf numFmtId="0" fontId="18" fillId="0" borderId="9" xfId="0" applyFont="1" applyBorder="1" applyAlignment="1">
      <alignment horizontal="left" vertical="justify" wrapText="1"/>
    </xf>
    <xf numFmtId="43" fontId="18" fillId="7" borderId="12" xfId="0" applyNumberFormat="1" applyFont="1" applyFill="1" applyBorder="1"/>
    <xf numFmtId="43" fontId="13" fillId="0" borderId="12" xfId="2" applyFont="1" applyBorder="1" applyAlignment="1">
      <alignment horizontal="right"/>
    </xf>
    <xf numFmtId="43" fontId="13" fillId="0" borderId="6" xfId="2" applyFont="1" applyBorder="1" applyAlignment="1">
      <alignment horizontal="right"/>
    </xf>
    <xf numFmtId="43" fontId="13" fillId="0" borderId="33" xfId="2" applyFont="1" applyBorder="1" applyAlignment="1">
      <alignment horizontal="right"/>
    </xf>
    <xf numFmtId="43" fontId="13" fillId="0" borderId="31" xfId="2" applyFont="1" applyBorder="1" applyAlignment="1">
      <alignment horizontal="right"/>
    </xf>
    <xf numFmtId="0" fontId="16" fillId="0" borderId="55" xfId="0" applyFont="1" applyBorder="1"/>
    <xf numFmtId="0" fontId="16" fillId="0" borderId="64" xfId="0" applyFont="1" applyBorder="1"/>
    <xf numFmtId="43" fontId="16" fillId="3" borderId="60" xfId="0" applyNumberFormat="1" applyFont="1" applyFill="1" applyBorder="1"/>
    <xf numFmtId="43" fontId="15" fillId="0" borderId="42" xfId="2" applyFont="1" applyBorder="1" applyAlignment="1">
      <alignment horizontal="right"/>
    </xf>
    <xf numFmtId="43" fontId="15" fillId="0" borderId="56" xfId="2" applyFont="1" applyBorder="1" applyAlignment="1">
      <alignment horizontal="right"/>
    </xf>
    <xf numFmtId="43" fontId="14" fillId="0" borderId="64" xfId="1" applyFont="1" applyBorder="1"/>
    <xf numFmtId="43" fontId="13" fillId="0" borderId="65" xfId="2" applyFont="1" applyBorder="1" applyAlignment="1">
      <alignment horizontal="right"/>
    </xf>
    <xf numFmtId="49" fontId="14" fillId="0" borderId="9" xfId="0" applyNumberFormat="1" applyFont="1" applyBorder="1" applyAlignment="1">
      <alignment horizontal="left" vertical="justify" wrapText="1"/>
    </xf>
    <xf numFmtId="49" fontId="14" fillId="0" borderId="9" xfId="0" applyNumberFormat="1" applyFont="1" applyBorder="1" applyAlignment="1">
      <alignment wrapText="1"/>
    </xf>
    <xf numFmtId="0" fontId="8" fillId="0" borderId="24" xfId="0" applyFont="1" applyBorder="1" applyAlignment="1">
      <alignment horizontal="left" vertical="justify" wrapText="1"/>
    </xf>
    <xf numFmtId="43" fontId="14" fillId="0" borderId="55" xfId="2" applyFont="1" applyBorder="1"/>
    <xf numFmtId="0" fontId="18" fillId="0" borderId="12" xfId="0" applyFont="1" applyBorder="1" applyAlignment="1">
      <alignment horizontal="left" vertical="justify" wrapText="1"/>
    </xf>
    <xf numFmtId="43" fontId="14" fillId="0" borderId="12" xfId="1" applyFont="1" applyBorder="1" applyAlignment="1">
      <alignment horizontal="right"/>
    </xf>
    <xf numFmtId="164" fontId="11" fillId="0" borderId="35" xfId="0" applyNumberFormat="1" applyFont="1" applyBorder="1"/>
    <xf numFmtId="164" fontId="11" fillId="0" borderId="37" xfId="0" applyNumberFormat="1" applyFont="1" applyBorder="1"/>
    <xf numFmtId="43" fontId="13" fillId="0" borderId="38" xfId="2" applyFont="1" applyBorder="1" applyAlignment="1">
      <alignment horizontal="right"/>
    </xf>
    <xf numFmtId="43" fontId="13" fillId="0" borderId="37" xfId="2" applyFont="1" applyBorder="1" applyAlignment="1">
      <alignment horizontal="right"/>
    </xf>
    <xf numFmtId="43" fontId="14" fillId="0" borderId="37" xfId="2" applyFont="1" applyBorder="1" applyAlignment="1">
      <alignment horizontal="right"/>
    </xf>
    <xf numFmtId="164" fontId="11" fillId="0" borderId="36" xfId="0" applyNumberFormat="1" applyFont="1" applyBorder="1"/>
    <xf numFmtId="0" fontId="10" fillId="0" borderId="5" xfId="0" applyFont="1" applyBorder="1" applyAlignment="1">
      <alignment horizontal="left" indent="1"/>
    </xf>
    <xf numFmtId="43" fontId="16" fillId="4" borderId="6" xfId="0" applyNumberFormat="1" applyFont="1" applyFill="1" applyBorder="1"/>
    <xf numFmtId="43" fontId="16" fillId="4" borderId="7" xfId="0" applyNumberFormat="1" applyFont="1" applyFill="1" applyBorder="1"/>
    <xf numFmtId="43" fontId="11" fillId="7" borderId="12" xfId="0" applyNumberFormat="1" applyFont="1" applyFill="1" applyBorder="1" applyAlignment="1">
      <alignment horizontal="left" vertical="justify" wrapText="1"/>
    </xf>
    <xf numFmtId="43" fontId="14" fillId="0" borderId="56" xfId="2" applyFont="1" applyBorder="1" applyAlignment="1">
      <alignment horizontal="right"/>
    </xf>
    <xf numFmtId="43" fontId="14" fillId="0" borderId="47" xfId="2" applyFont="1" applyBorder="1" applyAlignment="1">
      <alignment horizontal="right"/>
    </xf>
    <xf numFmtId="43" fontId="26" fillId="0" borderId="42" xfId="2" applyFont="1" applyBorder="1" applyAlignment="1">
      <alignment horizontal="right"/>
    </xf>
    <xf numFmtId="43" fontId="26" fillId="0" borderId="34" xfId="2" applyFont="1" applyBorder="1" applyAlignment="1">
      <alignment horizontal="right"/>
    </xf>
    <xf numFmtId="43" fontId="26" fillId="0" borderId="47" xfId="2" applyFont="1" applyBorder="1" applyAlignment="1">
      <alignment horizontal="right"/>
    </xf>
    <xf numFmtId="43" fontId="26" fillId="0" borderId="0" xfId="2" applyFont="1" applyAlignment="1">
      <alignment horizontal="right"/>
    </xf>
    <xf numFmtId="43" fontId="26" fillId="0" borderId="44" xfId="2" applyFont="1" applyBorder="1" applyAlignment="1">
      <alignment horizontal="right"/>
    </xf>
    <xf numFmtId="43" fontId="26" fillId="0" borderId="28" xfId="2" applyFont="1" applyBorder="1" applyAlignment="1">
      <alignment horizontal="right"/>
    </xf>
    <xf numFmtId="43" fontId="14" fillId="0" borderId="44" xfId="2" applyFont="1" applyBorder="1" applyAlignment="1">
      <alignment horizontal="right"/>
    </xf>
    <xf numFmtId="43" fontId="26" fillId="0" borderId="53" xfId="2" applyFont="1" applyBorder="1" applyAlignment="1">
      <alignment horizontal="right"/>
    </xf>
    <xf numFmtId="43" fontId="26" fillId="0" borderId="32" xfId="2" applyFont="1" applyBorder="1" applyAlignment="1">
      <alignment horizontal="right"/>
    </xf>
    <xf numFmtId="43" fontId="26" fillId="0" borderId="56" xfId="2" applyFont="1" applyBorder="1" applyAlignment="1">
      <alignment horizontal="right"/>
    </xf>
    <xf numFmtId="43" fontId="26" fillId="0" borderId="0" xfId="2" applyFont="1" applyBorder="1" applyAlignment="1">
      <alignment horizontal="right"/>
    </xf>
    <xf numFmtId="43" fontId="14" fillId="0" borderId="32" xfId="2" applyFont="1" applyBorder="1" applyAlignment="1">
      <alignment horizontal="right"/>
    </xf>
    <xf numFmtId="0" fontId="27" fillId="0" borderId="0" xfId="0" applyFont="1"/>
    <xf numFmtId="0" fontId="7" fillId="2" borderId="2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43" fontId="7" fillId="2" borderId="3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4" xfId="1" applyFont="1" applyFill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3" fillId="0" borderId="0" xfId="0" applyFont="1" applyAlignment="1">
      <alignment horizontal="justify" vertical="justify" wrapText="1"/>
    </xf>
    <xf numFmtId="0" fontId="22" fillId="0" borderId="0" xfId="0" applyFont="1" applyAlignment="1">
      <alignment horizontal="justify" vertical="justify" wrapText="1"/>
    </xf>
    <xf numFmtId="0" fontId="19" fillId="0" borderId="1" xfId="0" applyFont="1" applyBorder="1" applyAlignment="1">
      <alignment horizontal="center" vertical="top" wrapText="1" readingOrder="1"/>
    </xf>
    <xf numFmtId="0" fontId="19" fillId="0" borderId="0" xfId="0" applyFont="1" applyAlignment="1">
      <alignment horizontal="center" vertical="top" wrapText="1" readingOrder="1"/>
    </xf>
    <xf numFmtId="0" fontId="6" fillId="0" borderId="26" xfId="0" applyFont="1" applyBorder="1" applyAlignment="1">
      <alignment horizontal="center" vertical="top" wrapText="1" readingOrder="1"/>
    </xf>
    <xf numFmtId="0" fontId="11" fillId="5" borderId="27" xfId="0" applyFont="1" applyFill="1" applyBorder="1" applyAlignment="1">
      <alignment horizontal="left" vertical="center"/>
    </xf>
    <xf numFmtId="0" fontId="11" fillId="5" borderId="24" xfId="0" applyFont="1" applyFill="1" applyBorder="1" applyAlignment="1">
      <alignment horizontal="left" vertical="center"/>
    </xf>
    <xf numFmtId="43" fontId="11" fillId="5" borderId="27" xfId="1" applyFont="1" applyFill="1" applyBorder="1" applyAlignment="1">
      <alignment horizontal="center" vertical="center" wrapText="1"/>
    </xf>
    <xf numFmtId="43" fontId="11" fillId="5" borderId="24" xfId="1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justify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3486150</xdr:colOff>
      <xdr:row>2</xdr:row>
      <xdr:rowOff>47626</xdr:rowOff>
    </xdr:from>
    <xdr:to>
      <xdr:col>1</xdr:col>
      <xdr:colOff>323850</xdr:colOff>
      <xdr:row>5</xdr:row>
      <xdr:rowOff>28576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99B2AA5-B5F9-4257-935D-5F8918F7F3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28626"/>
          <a:ext cx="24003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77703</xdr:colOff>
      <xdr:row>2</xdr:row>
      <xdr:rowOff>160421</xdr:rowOff>
    </xdr:from>
    <xdr:to>
      <xdr:col>7</xdr:col>
      <xdr:colOff>1084846</xdr:colOff>
      <xdr:row>5</xdr:row>
      <xdr:rowOff>358942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BC85A1D-D4E0-4C1A-B0C3-FE89014799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9071" y="541421"/>
          <a:ext cx="2390775" cy="7700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615106</xdr:colOff>
      <xdr:row>1</xdr:row>
      <xdr:rowOff>19174</xdr:rowOff>
    </xdr:from>
    <xdr:to>
      <xdr:col>7</xdr:col>
      <xdr:colOff>64944</xdr:colOff>
      <xdr:row>4</xdr:row>
      <xdr:rowOff>43296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C3A8D1DA-B197-4864-9A99-C51138CF52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5163" y="214004"/>
          <a:ext cx="3184071" cy="7709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C90"/>
  <sheetViews>
    <sheetView showGridLines="0" topLeftCell="A76" workbookViewId="0">
      <selection activeCell="A90" sqref="A90"/>
    </sheetView>
  </sheetViews>
  <sheetFormatPr baseColWidth="10" defaultColWidth="13.140625" defaultRowHeight="15" x14ac:dyDescent="0.25"/>
  <cols>
    <col min="1" max="1" width="83.42578125" customWidth="1"/>
    <col min="2" max="2" width="22.140625" customWidth="1"/>
    <col min="3" max="3" width="23" customWidth="1"/>
  </cols>
  <sheetData>
    <row r="5" spans="1:3" ht="28.5" customHeight="1" x14ac:dyDescent="0.25">
      <c r="A5" s="232"/>
      <c r="B5" s="233"/>
      <c r="C5" s="233"/>
    </row>
    <row r="6" spans="1:3" ht="25.5" customHeight="1" x14ac:dyDescent="0.25">
      <c r="A6" s="234" t="s">
        <v>0</v>
      </c>
      <c r="B6" s="235"/>
      <c r="C6" s="235"/>
    </row>
    <row r="7" spans="1:3" ht="15.75" x14ac:dyDescent="0.25">
      <c r="A7" s="236" t="s">
        <v>1</v>
      </c>
      <c r="B7" s="237"/>
      <c r="C7" s="237"/>
    </row>
    <row r="8" spans="1:3" ht="15.75" customHeight="1" x14ac:dyDescent="0.25">
      <c r="A8" s="238" t="s">
        <v>2</v>
      </c>
      <c r="B8" s="239"/>
      <c r="C8" s="239"/>
    </row>
    <row r="9" spans="1:3" ht="15.75" customHeight="1" x14ac:dyDescent="0.25">
      <c r="A9" s="238" t="s">
        <v>3</v>
      </c>
      <c r="B9" s="239"/>
      <c r="C9" s="239"/>
    </row>
    <row r="10" spans="1:3" ht="15.75" thickBot="1" x14ac:dyDescent="0.3"/>
    <row r="11" spans="1:3" ht="15" customHeight="1" x14ac:dyDescent="0.25">
      <c r="A11" s="226" t="s">
        <v>4</v>
      </c>
      <c r="B11" s="228" t="s">
        <v>5</v>
      </c>
      <c r="C11" s="230" t="s">
        <v>6</v>
      </c>
    </row>
    <row r="12" spans="1:3" ht="23.25" customHeight="1" thickBot="1" x14ac:dyDescent="0.3">
      <c r="A12" s="227"/>
      <c r="B12" s="229"/>
      <c r="C12" s="231"/>
    </row>
    <row r="13" spans="1:3" ht="15.75" thickBot="1" x14ac:dyDescent="0.3">
      <c r="A13" s="1" t="s">
        <v>7</v>
      </c>
      <c r="B13" s="2"/>
      <c r="C13" s="3"/>
    </row>
    <row r="14" spans="1:3" ht="16.5" thickBot="1" x14ac:dyDescent="0.3">
      <c r="A14" s="4" t="s">
        <v>8</v>
      </c>
      <c r="B14" s="5">
        <f>SUM(B15:B18)</f>
        <v>5157152859</v>
      </c>
      <c r="C14" s="5">
        <f>SUM(C15:C18)</f>
        <v>-1173927560</v>
      </c>
    </row>
    <row r="15" spans="1:3" x14ac:dyDescent="0.25">
      <c r="A15" s="6" t="s">
        <v>9</v>
      </c>
      <c r="B15" s="7">
        <v>4093842779</v>
      </c>
      <c r="C15" s="8">
        <v>-911390600</v>
      </c>
    </row>
    <row r="16" spans="1:3" x14ac:dyDescent="0.25">
      <c r="A16" s="9" t="s">
        <v>10</v>
      </c>
      <c r="B16" s="7">
        <v>493379440</v>
      </c>
      <c r="C16" s="8">
        <v>-189140000</v>
      </c>
    </row>
    <row r="17" spans="1:3" x14ac:dyDescent="0.25">
      <c r="A17" s="9" t="s">
        <v>11</v>
      </c>
      <c r="B17" s="7">
        <v>73096960</v>
      </c>
      <c r="C17" s="8">
        <v>-73096960</v>
      </c>
    </row>
    <row r="18" spans="1:3" ht="15.75" thickBot="1" x14ac:dyDescent="0.3">
      <c r="A18" s="10" t="s">
        <v>12</v>
      </c>
      <c r="B18" s="11">
        <v>496833680</v>
      </c>
      <c r="C18" s="12">
        <v>-300000</v>
      </c>
    </row>
    <row r="19" spans="1:3" ht="16.5" thickBot="1" x14ac:dyDescent="0.3">
      <c r="A19" s="4" t="s">
        <v>13</v>
      </c>
      <c r="B19" s="5">
        <f>SUM(B20:B28)</f>
        <v>2166810770</v>
      </c>
      <c r="C19" s="5">
        <f>SUM(C20:C28)</f>
        <v>-12765856</v>
      </c>
    </row>
    <row r="20" spans="1:3" x14ac:dyDescent="0.25">
      <c r="A20" s="13" t="s">
        <v>14</v>
      </c>
      <c r="B20" s="8">
        <v>313107039</v>
      </c>
      <c r="C20" s="8">
        <v>0</v>
      </c>
    </row>
    <row r="21" spans="1:3" x14ac:dyDescent="0.25">
      <c r="A21" s="14" t="s">
        <v>15</v>
      </c>
      <c r="B21" s="15">
        <v>36769146</v>
      </c>
      <c r="C21" s="8">
        <v>2200000</v>
      </c>
    </row>
    <row r="22" spans="1:3" x14ac:dyDescent="0.25">
      <c r="A22" s="14" t="s">
        <v>16</v>
      </c>
      <c r="B22" s="15">
        <v>134200494</v>
      </c>
      <c r="C22" s="8">
        <v>0</v>
      </c>
    </row>
    <row r="23" spans="1:3" x14ac:dyDescent="0.25">
      <c r="A23" s="14" t="s">
        <v>17</v>
      </c>
      <c r="B23" s="15">
        <v>275835014</v>
      </c>
      <c r="C23" s="8">
        <v>1500000</v>
      </c>
    </row>
    <row r="24" spans="1:3" x14ac:dyDescent="0.25">
      <c r="A24" s="14" t="s">
        <v>18</v>
      </c>
      <c r="B24" s="15">
        <v>89550000</v>
      </c>
      <c r="C24" s="8">
        <v>181393280</v>
      </c>
    </row>
    <row r="25" spans="1:3" x14ac:dyDescent="0.25">
      <c r="A25" s="14" t="s">
        <v>19</v>
      </c>
      <c r="B25" s="15">
        <v>346425000</v>
      </c>
      <c r="C25" s="8">
        <v>-187500000</v>
      </c>
    </row>
    <row r="26" spans="1:3" ht="26.25" x14ac:dyDescent="0.25">
      <c r="A26" s="16" t="s">
        <v>20</v>
      </c>
      <c r="B26" s="15">
        <v>157019000</v>
      </c>
      <c r="C26" s="8">
        <v>-7453280</v>
      </c>
    </row>
    <row r="27" spans="1:3" x14ac:dyDescent="0.25">
      <c r="A27" s="14" t="s">
        <v>21</v>
      </c>
      <c r="B27" s="15">
        <v>728755077</v>
      </c>
      <c r="C27" s="8">
        <v>-3201856</v>
      </c>
    </row>
    <row r="28" spans="1:3" ht="15.75" thickBot="1" x14ac:dyDescent="0.3">
      <c r="A28" s="10" t="s">
        <v>22</v>
      </c>
      <c r="B28" s="17">
        <v>85150000</v>
      </c>
      <c r="C28" s="8">
        <v>296000</v>
      </c>
    </row>
    <row r="29" spans="1:3" ht="16.5" thickBot="1" x14ac:dyDescent="0.3">
      <c r="A29" s="4" t="s">
        <v>23</v>
      </c>
      <c r="B29" s="5">
        <f>SUM(B30:B38)</f>
        <v>732024108</v>
      </c>
      <c r="C29" s="5">
        <f>SUM(C30:C38)</f>
        <v>-21591002</v>
      </c>
    </row>
    <row r="30" spans="1:3" x14ac:dyDescent="0.25">
      <c r="A30" s="13" t="s">
        <v>24</v>
      </c>
      <c r="B30" s="8">
        <v>30434732</v>
      </c>
      <c r="C30" s="8">
        <v>-5546002</v>
      </c>
    </row>
    <row r="31" spans="1:3" x14ac:dyDescent="0.25">
      <c r="A31" s="14" t="s">
        <v>25</v>
      </c>
      <c r="B31" s="15">
        <v>39692773</v>
      </c>
      <c r="C31" s="8">
        <v>415000</v>
      </c>
    </row>
    <row r="32" spans="1:3" x14ac:dyDescent="0.25">
      <c r="A32" s="14" t="s">
        <v>26</v>
      </c>
      <c r="B32" s="15">
        <v>6933000</v>
      </c>
      <c r="C32" s="8">
        <v>-450000</v>
      </c>
    </row>
    <row r="33" spans="1:3" x14ac:dyDescent="0.25">
      <c r="A33" s="14" t="s">
        <v>27</v>
      </c>
      <c r="B33" s="15">
        <v>4950000</v>
      </c>
      <c r="C33" s="8">
        <v>-150000</v>
      </c>
    </row>
    <row r="34" spans="1:3" x14ac:dyDescent="0.25">
      <c r="A34" s="14" t="s">
        <v>28</v>
      </c>
      <c r="B34" s="15">
        <v>26822085</v>
      </c>
      <c r="C34" s="8">
        <v>925000</v>
      </c>
    </row>
    <row r="35" spans="1:3" x14ac:dyDescent="0.25">
      <c r="A35" s="14" t="s">
        <v>29</v>
      </c>
      <c r="B35" s="15">
        <v>28691832</v>
      </c>
      <c r="C35" s="8">
        <v>5225000</v>
      </c>
    </row>
    <row r="36" spans="1:3" x14ac:dyDescent="0.25">
      <c r="A36" s="14" t="s">
        <v>30</v>
      </c>
      <c r="B36" s="15">
        <v>490185459</v>
      </c>
      <c r="C36" s="8">
        <v>-29085000</v>
      </c>
    </row>
    <row r="37" spans="1:3" x14ac:dyDescent="0.25">
      <c r="A37" s="16" t="s">
        <v>31</v>
      </c>
      <c r="B37" s="15">
        <v>5000000</v>
      </c>
      <c r="C37" s="8">
        <v>0</v>
      </c>
    </row>
    <row r="38" spans="1:3" ht="15.75" thickBot="1" x14ac:dyDescent="0.3">
      <c r="A38" s="10" t="s">
        <v>32</v>
      </c>
      <c r="B38" s="17">
        <v>99314227</v>
      </c>
      <c r="C38" s="8">
        <v>7075000</v>
      </c>
    </row>
    <row r="39" spans="1:3" ht="16.5" thickBot="1" x14ac:dyDescent="0.3">
      <c r="A39" s="4" t="s">
        <v>33</v>
      </c>
      <c r="B39" s="5">
        <f>SUM(B40:B46)</f>
        <v>5088259811</v>
      </c>
      <c r="C39" s="5">
        <f>SUM(C40:C46)</f>
        <v>1721703241.3099999</v>
      </c>
    </row>
    <row r="40" spans="1:3" x14ac:dyDescent="0.25">
      <c r="A40" s="13" t="s">
        <v>34</v>
      </c>
      <c r="B40" s="8">
        <v>228048554</v>
      </c>
      <c r="C40" s="8">
        <v>23000000</v>
      </c>
    </row>
    <row r="41" spans="1:3" x14ac:dyDescent="0.25">
      <c r="A41" s="14" t="s">
        <v>35</v>
      </c>
      <c r="B41" s="15">
        <v>3011780031</v>
      </c>
      <c r="C41" s="8">
        <v>-70100000</v>
      </c>
    </row>
    <row r="42" spans="1:3" x14ac:dyDescent="0.25">
      <c r="A42" s="14" t="s">
        <v>36</v>
      </c>
      <c r="B42" s="15">
        <v>1272412088</v>
      </c>
      <c r="C42" s="8">
        <v>324951901.31</v>
      </c>
    </row>
    <row r="43" spans="1:3" x14ac:dyDescent="0.25">
      <c r="A43" s="14" t="s">
        <v>37</v>
      </c>
      <c r="B43" s="15">
        <v>250002253</v>
      </c>
      <c r="C43" s="8">
        <v>0</v>
      </c>
    </row>
    <row r="44" spans="1:3" x14ac:dyDescent="0.25">
      <c r="A44" s="14" t="s">
        <v>38</v>
      </c>
      <c r="B44" s="15">
        <v>286016885</v>
      </c>
      <c r="C44" s="8">
        <v>1443851340</v>
      </c>
    </row>
    <row r="45" spans="1:3" x14ac:dyDescent="0.25">
      <c r="A45" s="14" t="s">
        <v>39</v>
      </c>
      <c r="B45" s="15">
        <v>40000000</v>
      </c>
      <c r="C45" s="18"/>
    </row>
    <row r="46" spans="1:3" ht="15.75" thickBot="1" x14ac:dyDescent="0.3">
      <c r="A46" s="10" t="s">
        <v>40</v>
      </c>
      <c r="B46" s="17">
        <v>0</v>
      </c>
      <c r="C46" s="19">
        <v>0</v>
      </c>
    </row>
    <row r="47" spans="1:3" ht="16.5" thickBot="1" x14ac:dyDescent="0.3">
      <c r="A47" s="4" t="s">
        <v>41</v>
      </c>
      <c r="B47" s="5">
        <f>SUM(B48:B51)</f>
        <v>1926039622</v>
      </c>
      <c r="C47" s="5">
        <f>SUM(C48:C51)</f>
        <v>254997487.69</v>
      </c>
    </row>
    <row r="48" spans="1:3" x14ac:dyDescent="0.25">
      <c r="A48" s="20" t="s">
        <v>42</v>
      </c>
      <c r="B48" s="12">
        <v>0</v>
      </c>
      <c r="C48" s="15">
        <v>0</v>
      </c>
    </row>
    <row r="49" spans="1:3" x14ac:dyDescent="0.25">
      <c r="A49" s="21" t="s">
        <v>43</v>
      </c>
      <c r="B49" s="15">
        <v>49700000</v>
      </c>
      <c r="C49" s="15">
        <v>51985598.689999998</v>
      </c>
    </row>
    <row r="50" spans="1:3" x14ac:dyDescent="0.25">
      <c r="A50" s="14" t="s">
        <v>44</v>
      </c>
      <c r="B50" s="15">
        <v>1876339622</v>
      </c>
      <c r="C50" s="15">
        <v>203011889</v>
      </c>
    </row>
    <row r="51" spans="1:3" ht="15.75" thickBot="1" x14ac:dyDescent="0.3">
      <c r="A51" s="10" t="s">
        <v>45</v>
      </c>
      <c r="B51" s="12">
        <v>0</v>
      </c>
      <c r="C51" s="15">
        <v>0</v>
      </c>
    </row>
    <row r="52" spans="1:3" ht="16.5" thickBot="1" x14ac:dyDescent="0.3">
      <c r="A52" s="4" t="s">
        <v>46</v>
      </c>
      <c r="B52" s="5">
        <f>SUM(B53:B61)</f>
        <v>834831836</v>
      </c>
      <c r="C52" s="5">
        <f>SUM(C53:C61)</f>
        <v>34370858</v>
      </c>
    </row>
    <row r="53" spans="1:3" x14ac:dyDescent="0.25">
      <c r="A53" s="13" t="s">
        <v>47</v>
      </c>
      <c r="B53" s="8">
        <v>153574479</v>
      </c>
      <c r="C53" s="8">
        <v>-5194142</v>
      </c>
    </row>
    <row r="54" spans="1:3" x14ac:dyDescent="0.25">
      <c r="A54" s="14" t="s">
        <v>48</v>
      </c>
      <c r="B54" s="15">
        <v>5430000</v>
      </c>
      <c r="C54" s="8">
        <v>0</v>
      </c>
    </row>
    <row r="55" spans="1:3" x14ac:dyDescent="0.25">
      <c r="A55" s="14" t="s">
        <v>49</v>
      </c>
      <c r="B55" s="15">
        <v>29200000</v>
      </c>
      <c r="C55" s="8">
        <v>255000</v>
      </c>
    </row>
    <row r="56" spans="1:3" x14ac:dyDescent="0.25">
      <c r="A56" s="14" t="s">
        <v>50</v>
      </c>
      <c r="B56" s="15">
        <v>62653573</v>
      </c>
      <c r="C56" s="8">
        <v>0</v>
      </c>
    </row>
    <row r="57" spans="1:3" x14ac:dyDescent="0.25">
      <c r="A57" s="14" t="s">
        <v>51</v>
      </c>
      <c r="B57" s="15">
        <v>47850000</v>
      </c>
      <c r="C57" s="8">
        <v>660000</v>
      </c>
    </row>
    <row r="58" spans="1:3" x14ac:dyDescent="0.25">
      <c r="A58" s="21" t="s">
        <v>52</v>
      </c>
      <c r="B58" s="15">
        <v>0</v>
      </c>
      <c r="C58" s="8">
        <v>725000</v>
      </c>
    </row>
    <row r="59" spans="1:3" x14ac:dyDescent="0.25">
      <c r="A59" s="14" t="s">
        <v>53</v>
      </c>
      <c r="B59" s="15">
        <v>526173784</v>
      </c>
      <c r="C59" s="8">
        <v>-3775000</v>
      </c>
    </row>
    <row r="60" spans="1:3" x14ac:dyDescent="0.25">
      <c r="A60" s="14" t="s">
        <v>54</v>
      </c>
      <c r="B60" s="15">
        <v>9950000</v>
      </c>
      <c r="C60" s="8">
        <v>41700000</v>
      </c>
    </row>
    <row r="61" spans="1:3" ht="15.75" thickBot="1" x14ac:dyDescent="0.3">
      <c r="A61" s="22" t="s">
        <v>55</v>
      </c>
      <c r="B61" s="12">
        <v>0</v>
      </c>
      <c r="C61" s="8">
        <v>0</v>
      </c>
    </row>
    <row r="62" spans="1:3" ht="16.5" thickBot="1" x14ac:dyDescent="0.3">
      <c r="A62" s="4" t="s">
        <v>56</v>
      </c>
      <c r="B62" s="5">
        <f>SUM(B63:B66)</f>
        <v>1312559477</v>
      </c>
      <c r="C62" s="5">
        <f>SUM(C63:C66)</f>
        <v>-309409669</v>
      </c>
    </row>
    <row r="63" spans="1:3" x14ac:dyDescent="0.25">
      <c r="A63" s="23" t="s">
        <v>57</v>
      </c>
      <c r="B63" s="8">
        <v>157147588</v>
      </c>
      <c r="C63" s="8">
        <v>-6400000</v>
      </c>
    </row>
    <row r="64" spans="1:3" x14ac:dyDescent="0.25">
      <c r="A64" s="24" t="s">
        <v>58</v>
      </c>
      <c r="B64" s="15">
        <v>1155411889</v>
      </c>
      <c r="C64" s="8">
        <v>-303009669</v>
      </c>
    </row>
    <row r="65" spans="1:3" x14ac:dyDescent="0.25">
      <c r="A65" s="24" t="s">
        <v>59</v>
      </c>
      <c r="B65" s="12">
        <v>0</v>
      </c>
      <c r="C65" s="8">
        <v>0</v>
      </c>
    </row>
    <row r="66" spans="1:3" ht="27" thickBot="1" x14ac:dyDescent="0.3">
      <c r="A66" s="25" t="s">
        <v>60</v>
      </c>
      <c r="B66" s="17">
        <v>0</v>
      </c>
      <c r="C66" s="26">
        <v>0</v>
      </c>
    </row>
    <row r="67" spans="1:3" ht="16.5" thickBot="1" x14ac:dyDescent="0.3">
      <c r="A67" s="4" t="s">
        <v>61</v>
      </c>
      <c r="B67" s="27">
        <f>SUM(B68:B69)</f>
        <v>0</v>
      </c>
      <c r="C67" s="28">
        <f>SUM(C68:C69)</f>
        <v>0</v>
      </c>
    </row>
    <row r="68" spans="1:3" x14ac:dyDescent="0.25">
      <c r="A68" s="23" t="s">
        <v>62</v>
      </c>
      <c r="B68" s="8">
        <v>0</v>
      </c>
      <c r="C68" s="29">
        <v>0</v>
      </c>
    </row>
    <row r="69" spans="1:3" x14ac:dyDescent="0.25">
      <c r="A69" s="30" t="s">
        <v>63</v>
      </c>
      <c r="B69" s="17">
        <v>0</v>
      </c>
      <c r="C69" s="19">
        <v>0</v>
      </c>
    </row>
    <row r="70" spans="1:3" ht="16.5" thickBot="1" x14ac:dyDescent="0.3">
      <c r="A70" s="207" t="s">
        <v>64</v>
      </c>
      <c r="B70" s="208">
        <f>SUM(B71:B73)</f>
        <v>0</v>
      </c>
      <c r="C70" s="209">
        <f>SUM(C71:C73)</f>
        <v>0</v>
      </c>
    </row>
    <row r="71" spans="1:3" x14ac:dyDescent="0.25">
      <c r="A71" s="23" t="s">
        <v>65</v>
      </c>
      <c r="B71" s="8">
        <v>0</v>
      </c>
      <c r="C71" s="29">
        <v>0</v>
      </c>
    </row>
    <row r="72" spans="1:3" x14ac:dyDescent="0.25">
      <c r="A72" s="24" t="s">
        <v>66</v>
      </c>
      <c r="B72" s="15">
        <v>0</v>
      </c>
      <c r="C72" s="18">
        <v>0</v>
      </c>
    </row>
    <row r="73" spans="1:3" ht="15.75" thickBot="1" x14ac:dyDescent="0.3">
      <c r="A73" s="30" t="s">
        <v>67</v>
      </c>
      <c r="B73" s="17">
        <v>0</v>
      </c>
      <c r="C73" s="19">
        <v>0</v>
      </c>
    </row>
    <row r="74" spans="1:3" ht="16.5" thickBot="1" x14ac:dyDescent="0.3">
      <c r="A74" s="31" t="s">
        <v>68</v>
      </c>
      <c r="B74" s="27">
        <v>0</v>
      </c>
      <c r="C74" s="32">
        <f>SUM(C75:C78)</f>
        <v>0</v>
      </c>
    </row>
    <row r="75" spans="1:3" ht="15.75" x14ac:dyDescent="0.25">
      <c r="A75" s="33" t="s">
        <v>69</v>
      </c>
      <c r="B75" s="34">
        <f>+B76+B77</f>
        <v>0</v>
      </c>
      <c r="C75" s="35"/>
    </row>
    <row r="76" spans="1:3" x14ac:dyDescent="0.25">
      <c r="A76" s="24" t="s">
        <v>70</v>
      </c>
      <c r="B76" s="15">
        <v>0</v>
      </c>
      <c r="C76" s="18">
        <v>0</v>
      </c>
    </row>
    <row r="77" spans="1:3" ht="15.75" thickBot="1" x14ac:dyDescent="0.3">
      <c r="A77" s="30" t="s">
        <v>71</v>
      </c>
      <c r="B77" s="17">
        <v>0</v>
      </c>
      <c r="C77" s="36"/>
    </row>
    <row r="78" spans="1:3" ht="16.5" thickBot="1" x14ac:dyDescent="0.3">
      <c r="A78" s="4" t="s">
        <v>72</v>
      </c>
      <c r="B78" s="27">
        <f>SUM(B79:B80)</f>
        <v>0</v>
      </c>
      <c r="C78" s="32">
        <f>SUM(C79:C80)</f>
        <v>0</v>
      </c>
    </row>
    <row r="79" spans="1:3" x14ac:dyDescent="0.25">
      <c r="A79" s="23" t="s">
        <v>73</v>
      </c>
      <c r="B79" s="8">
        <v>0</v>
      </c>
      <c r="C79" s="37">
        <v>0</v>
      </c>
    </row>
    <row r="80" spans="1:3" ht="15.75" thickBot="1" x14ac:dyDescent="0.3">
      <c r="A80" s="30" t="s">
        <v>74</v>
      </c>
      <c r="B80" s="17">
        <v>0</v>
      </c>
      <c r="C80" s="19">
        <v>0</v>
      </c>
    </row>
    <row r="81" spans="1:3" ht="16.5" thickBot="1" x14ac:dyDescent="0.3">
      <c r="A81" s="4" t="s">
        <v>75</v>
      </c>
      <c r="B81" s="27"/>
      <c r="C81" s="28"/>
    </row>
    <row r="82" spans="1:3" ht="15.75" thickBot="1" x14ac:dyDescent="0.3">
      <c r="A82" s="38" t="s">
        <v>76</v>
      </c>
      <c r="B82" s="39">
        <v>0</v>
      </c>
      <c r="C82" s="40">
        <v>0</v>
      </c>
    </row>
    <row r="83" spans="1:3" ht="15.75" x14ac:dyDescent="0.25">
      <c r="A83" s="41" t="s">
        <v>77</v>
      </c>
      <c r="B83" s="41">
        <f>+B14+B19+B29+B39+B47+B52+B62+B67+B75+B78</f>
        <v>17217678483</v>
      </c>
      <c r="C83" s="41">
        <f>+C14+C19+C29+C39+C47+C52+C62+C67+C74+C78+C81</f>
        <v>493377500</v>
      </c>
    </row>
    <row r="84" spans="1:3" ht="15.75" customHeight="1" x14ac:dyDescent="0.25">
      <c r="A84" s="42" t="s">
        <v>78</v>
      </c>
    </row>
    <row r="85" spans="1:3" x14ac:dyDescent="0.25">
      <c r="A85" s="43"/>
    </row>
    <row r="86" spans="1:3" x14ac:dyDescent="0.25">
      <c r="A86" s="44" t="s">
        <v>79</v>
      </c>
    </row>
    <row r="87" spans="1:3" ht="30" x14ac:dyDescent="0.25">
      <c r="A87" s="45" t="s">
        <v>80</v>
      </c>
    </row>
    <row r="88" spans="1:3" x14ac:dyDescent="0.25">
      <c r="A88" s="46"/>
    </row>
    <row r="89" spans="1:3" ht="18.75" x14ac:dyDescent="0.3">
      <c r="A89" s="225" t="s">
        <v>142</v>
      </c>
    </row>
    <row r="90" spans="1:3" x14ac:dyDescent="0.25">
      <c r="A90" t="s">
        <v>143</v>
      </c>
    </row>
  </sheetData>
  <mergeCells count="8">
    <mergeCell ref="A11:A12"/>
    <mergeCell ref="B11:B12"/>
    <mergeCell ref="C11:C12"/>
    <mergeCell ref="A5:C5"/>
    <mergeCell ref="A6:C6"/>
    <mergeCell ref="A7:C7"/>
    <mergeCell ref="A8:C8"/>
    <mergeCell ref="A9:C9"/>
  </mergeCells>
  <pageMargins left="0.9055118110236221" right="0.70866141732283472" top="0.5" bottom="0.7480314960629921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P90"/>
  <sheetViews>
    <sheetView showGridLines="0" topLeftCell="A78" zoomScale="95" zoomScaleNormal="95" workbookViewId="0">
      <selection activeCell="A90" sqref="A90"/>
    </sheetView>
  </sheetViews>
  <sheetFormatPr baseColWidth="10" defaultColWidth="13.140625" defaultRowHeight="15" x14ac:dyDescent="0.25"/>
  <cols>
    <col min="1" max="1" width="75.42578125" customWidth="1"/>
    <col min="2" max="16" width="20.7109375" customWidth="1"/>
    <col min="17" max="17" width="13.140625" customWidth="1"/>
  </cols>
  <sheetData>
    <row r="6" spans="1:16" ht="28.5" customHeight="1" x14ac:dyDescent="0.25">
      <c r="A6" s="232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</row>
    <row r="7" spans="1:16" ht="27.75" customHeight="1" x14ac:dyDescent="0.25">
      <c r="A7" s="242" t="s">
        <v>0</v>
      </c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</row>
    <row r="8" spans="1:16" ht="15.75" x14ac:dyDescent="0.25">
      <c r="A8" s="236" t="s">
        <v>81</v>
      </c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</row>
    <row r="9" spans="1:16" ht="15.75" customHeight="1" x14ac:dyDescent="0.25">
      <c r="A9" s="238" t="s">
        <v>82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44"/>
    </row>
    <row r="10" spans="1:16" ht="15.75" customHeight="1" x14ac:dyDescent="0.25">
      <c r="A10" s="239" t="s">
        <v>3</v>
      </c>
      <c r="B10" s="239"/>
      <c r="C10" s="239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</row>
    <row r="11" spans="1:16" ht="16.5" thickBot="1" x14ac:dyDescent="0.3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16" ht="25.5" customHeight="1" x14ac:dyDescent="0.25">
      <c r="A12" s="245" t="s">
        <v>4</v>
      </c>
      <c r="B12" s="247" t="s">
        <v>5</v>
      </c>
      <c r="C12" s="247" t="s">
        <v>6</v>
      </c>
      <c r="D12" s="249" t="s">
        <v>83</v>
      </c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50"/>
    </row>
    <row r="13" spans="1:16" ht="16.5" thickBot="1" x14ac:dyDescent="0.3">
      <c r="A13" s="246"/>
      <c r="B13" s="248"/>
      <c r="C13" s="248"/>
      <c r="D13" s="48" t="s">
        <v>84</v>
      </c>
      <c r="E13" s="49" t="s">
        <v>85</v>
      </c>
      <c r="F13" s="49" t="s">
        <v>86</v>
      </c>
      <c r="G13" s="49" t="s">
        <v>87</v>
      </c>
      <c r="H13" s="49" t="s">
        <v>88</v>
      </c>
      <c r="I13" s="49" t="s">
        <v>89</v>
      </c>
      <c r="J13" s="49" t="s">
        <v>90</v>
      </c>
      <c r="K13" s="49" t="s">
        <v>91</v>
      </c>
      <c r="L13" s="49" t="s">
        <v>92</v>
      </c>
      <c r="M13" s="49" t="s">
        <v>93</v>
      </c>
      <c r="N13" s="49" t="s">
        <v>94</v>
      </c>
      <c r="O13" s="49" t="s">
        <v>95</v>
      </c>
      <c r="P13" s="50" t="s">
        <v>96</v>
      </c>
    </row>
    <row r="14" spans="1:16" ht="16.5" thickBot="1" x14ac:dyDescent="0.3">
      <c r="A14" s="182" t="s">
        <v>7</v>
      </c>
      <c r="B14" s="169"/>
      <c r="C14" s="169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2"/>
    </row>
    <row r="15" spans="1:16" s="59" customFormat="1" ht="16.5" thickBot="1" x14ac:dyDescent="0.3">
      <c r="A15" s="183" t="s">
        <v>8</v>
      </c>
      <c r="B15" s="53">
        <f>SUM(B16:B19)</f>
        <v>5157152859</v>
      </c>
      <c r="C15" s="53">
        <f>SUM(C16:C19)</f>
        <v>-1173927560</v>
      </c>
      <c r="D15" s="57">
        <f>SUM(D16:D19)</f>
        <v>279349518.53000003</v>
      </c>
      <c r="E15" s="57">
        <f t="shared" ref="E15:O15" si="0">SUM(E16:E19)</f>
        <v>365728934.06999999</v>
      </c>
      <c r="F15" s="54">
        <f t="shared" si="0"/>
        <v>307966723.63</v>
      </c>
      <c r="G15" s="56">
        <f t="shared" si="0"/>
        <v>344700687.68000001</v>
      </c>
      <c r="H15" s="56">
        <f t="shared" si="0"/>
        <v>365759837.64000005</v>
      </c>
      <c r="I15" s="57">
        <f t="shared" si="0"/>
        <v>0</v>
      </c>
      <c r="J15" s="57">
        <f t="shared" si="0"/>
        <v>0</v>
      </c>
      <c r="K15" s="54">
        <f t="shared" si="0"/>
        <v>0</v>
      </c>
      <c r="L15" s="56">
        <f t="shared" si="0"/>
        <v>0</v>
      </c>
      <c r="M15" s="57">
        <f t="shared" si="0"/>
        <v>0</v>
      </c>
      <c r="N15" s="56">
        <f t="shared" si="0"/>
        <v>0</v>
      </c>
      <c r="O15" s="57">
        <f t="shared" si="0"/>
        <v>0</v>
      </c>
      <c r="P15" s="58">
        <f t="shared" ref="P15:P39" si="1">SUM(D15:O15)</f>
        <v>1663505701.5500002</v>
      </c>
    </row>
    <row r="16" spans="1:16" ht="15.75" x14ac:dyDescent="0.25">
      <c r="A16" s="181" t="s">
        <v>97</v>
      </c>
      <c r="B16" s="8">
        <v>4093842779</v>
      </c>
      <c r="C16" s="8">
        <v>-911390600</v>
      </c>
      <c r="D16" s="79">
        <v>240072664.02000001</v>
      </c>
      <c r="E16" s="61">
        <v>315116934.36000001</v>
      </c>
      <c r="F16" s="61">
        <v>265534026.19</v>
      </c>
      <c r="G16" s="62">
        <v>302248069.24000001</v>
      </c>
      <c r="H16" s="62">
        <v>263406967.43000001</v>
      </c>
      <c r="I16" s="63"/>
      <c r="J16" s="63"/>
      <c r="K16" s="63"/>
      <c r="L16" s="63"/>
      <c r="M16" s="63"/>
      <c r="N16" s="63"/>
      <c r="O16" s="63"/>
      <c r="P16" s="64">
        <f t="shared" si="1"/>
        <v>1386378661.24</v>
      </c>
    </row>
    <row r="17" spans="1:16" ht="15.75" x14ac:dyDescent="0.25">
      <c r="A17" s="181" t="s">
        <v>98</v>
      </c>
      <c r="B17" s="15">
        <v>493379440</v>
      </c>
      <c r="C17" s="8">
        <v>-189140000</v>
      </c>
      <c r="D17" s="79">
        <v>2415200</v>
      </c>
      <c r="E17" s="66">
        <v>2415200</v>
      </c>
      <c r="F17" s="61">
        <v>1941200</v>
      </c>
      <c r="G17" s="62">
        <v>2392200</v>
      </c>
      <c r="H17" s="62">
        <v>61895968.859999999</v>
      </c>
      <c r="I17" s="67"/>
      <c r="J17" s="67"/>
      <c r="K17" s="67"/>
      <c r="L17" s="67"/>
      <c r="M17" s="67"/>
      <c r="N17" s="67"/>
      <c r="O17" s="67"/>
      <c r="P17" s="68">
        <f t="shared" si="1"/>
        <v>71059768.859999999</v>
      </c>
    </row>
    <row r="18" spans="1:16" ht="15.75" x14ac:dyDescent="0.25">
      <c r="A18" s="181" t="s">
        <v>11</v>
      </c>
      <c r="B18" s="15">
        <v>73096960</v>
      </c>
      <c r="C18" s="8">
        <v>-73096960</v>
      </c>
      <c r="D18" s="79">
        <v>0</v>
      </c>
      <c r="E18" s="67"/>
      <c r="F18" s="61"/>
      <c r="G18" s="67"/>
      <c r="H18" s="62">
        <v>0</v>
      </c>
      <c r="I18" s="67"/>
      <c r="J18" s="67"/>
      <c r="K18" s="67"/>
      <c r="L18" s="67"/>
      <c r="M18" s="67"/>
      <c r="N18" s="67"/>
      <c r="O18" s="67"/>
      <c r="P18" s="64"/>
    </row>
    <row r="19" spans="1:16" ht="16.5" thickBot="1" x14ac:dyDescent="0.3">
      <c r="A19" s="181" t="s">
        <v>99</v>
      </c>
      <c r="B19" s="17">
        <v>496833680</v>
      </c>
      <c r="C19" s="12">
        <v>-300000</v>
      </c>
      <c r="D19" s="85">
        <v>36861654.509999998</v>
      </c>
      <c r="E19" s="69">
        <v>48196799.710000001</v>
      </c>
      <c r="F19" s="61">
        <v>40491497.439999998</v>
      </c>
      <c r="G19" s="62">
        <v>40060418.439999998</v>
      </c>
      <c r="H19" s="62">
        <v>40456901.350000001</v>
      </c>
      <c r="I19" s="70"/>
      <c r="J19" s="70"/>
      <c r="K19" s="70"/>
      <c r="L19" s="70"/>
      <c r="M19" s="70"/>
      <c r="N19" s="70"/>
      <c r="O19" s="70"/>
      <c r="P19" s="71">
        <f t="shared" si="1"/>
        <v>206067271.44999999</v>
      </c>
    </row>
    <row r="20" spans="1:16" s="59" customFormat="1" ht="16.5" thickBot="1" x14ac:dyDescent="0.3">
      <c r="A20" s="183" t="s">
        <v>13</v>
      </c>
      <c r="B20" s="53">
        <f>SUM(B21:B29)</f>
        <v>2166810770</v>
      </c>
      <c r="C20" s="53">
        <f>SUM(C21:C29)</f>
        <v>-12765856</v>
      </c>
      <c r="D20" s="54">
        <f>SUM(D21:D29)</f>
        <v>52497112.75</v>
      </c>
      <c r="E20" s="56">
        <f t="shared" ref="E20:O20" si="2">SUM(E21:E29)</f>
        <v>43560527.75</v>
      </c>
      <c r="F20" s="54">
        <f t="shared" si="2"/>
        <v>106136764.7</v>
      </c>
      <c r="G20" s="56">
        <f t="shared" si="2"/>
        <v>92168129.780000016</v>
      </c>
      <c r="H20" s="56">
        <f t="shared" si="2"/>
        <v>111115764.46000001</v>
      </c>
      <c r="I20" s="57">
        <f t="shared" si="2"/>
        <v>0</v>
      </c>
      <c r="J20" s="57">
        <f>SUM(J21:J29)</f>
        <v>0</v>
      </c>
      <c r="K20" s="54">
        <f>SUM(K21:K29)</f>
        <v>0</v>
      </c>
      <c r="L20" s="56">
        <f t="shared" si="2"/>
        <v>0</v>
      </c>
      <c r="M20" s="54">
        <f t="shared" si="2"/>
        <v>0</v>
      </c>
      <c r="N20" s="56">
        <f t="shared" si="2"/>
        <v>0</v>
      </c>
      <c r="O20" s="57">
        <f t="shared" si="2"/>
        <v>0</v>
      </c>
      <c r="P20" s="58">
        <f t="shared" si="1"/>
        <v>405478299.44000006</v>
      </c>
    </row>
    <row r="21" spans="1:16" ht="15.75" x14ac:dyDescent="0.25">
      <c r="A21" s="195" t="s">
        <v>14</v>
      </c>
      <c r="B21" s="12">
        <v>313107039</v>
      </c>
      <c r="C21" s="8">
        <v>0</v>
      </c>
      <c r="D21" s="85">
        <v>39997112.75</v>
      </c>
      <c r="E21" s="61">
        <v>31046874.329999998</v>
      </c>
      <c r="F21" s="69">
        <v>23768551.84</v>
      </c>
      <c r="G21" s="62">
        <v>29558988.960000001</v>
      </c>
      <c r="H21" s="62">
        <v>29053453.420000002</v>
      </c>
      <c r="I21" s="72"/>
      <c r="J21" s="63"/>
      <c r="K21" s="63"/>
      <c r="L21" s="63"/>
      <c r="M21" s="63"/>
      <c r="N21" s="63"/>
      <c r="O21" s="73"/>
      <c r="P21" s="64">
        <f t="shared" si="1"/>
        <v>153424981.30000001</v>
      </c>
    </row>
    <row r="22" spans="1:16" ht="15.75" x14ac:dyDescent="0.25">
      <c r="A22" s="195" t="s">
        <v>15</v>
      </c>
      <c r="B22" s="15">
        <v>36769146</v>
      </c>
      <c r="C22" s="8">
        <v>2200000</v>
      </c>
      <c r="D22" s="90"/>
      <c r="E22" s="67"/>
      <c r="F22" s="69">
        <v>406176.18</v>
      </c>
      <c r="G22" s="62">
        <v>3108605.52</v>
      </c>
      <c r="H22" s="62">
        <v>0</v>
      </c>
      <c r="I22" s="67"/>
      <c r="J22" s="67"/>
      <c r="K22" s="67"/>
      <c r="L22" s="67"/>
      <c r="M22" s="67"/>
      <c r="N22" s="67"/>
      <c r="O22" s="75"/>
      <c r="P22" s="68">
        <f t="shared" si="1"/>
        <v>3514781.7</v>
      </c>
    </row>
    <row r="23" spans="1:16" ht="15.75" x14ac:dyDescent="0.25">
      <c r="A23" s="195" t="s">
        <v>16</v>
      </c>
      <c r="B23" s="15">
        <v>134200494</v>
      </c>
      <c r="C23" s="8">
        <v>0</v>
      </c>
      <c r="D23" s="90"/>
      <c r="E23" s="67"/>
      <c r="F23" s="69">
        <v>109426.68</v>
      </c>
      <c r="G23" s="62">
        <v>226371</v>
      </c>
      <c r="H23" s="62">
        <v>865664.11</v>
      </c>
      <c r="I23" s="67"/>
      <c r="J23" s="67"/>
      <c r="K23" s="67"/>
      <c r="L23" s="67"/>
      <c r="M23" s="67"/>
      <c r="N23" s="67"/>
      <c r="O23" s="75"/>
      <c r="P23" s="68">
        <f t="shared" si="1"/>
        <v>1201461.79</v>
      </c>
    </row>
    <row r="24" spans="1:16" ht="15.75" x14ac:dyDescent="0.25">
      <c r="A24" s="195" t="s">
        <v>17</v>
      </c>
      <c r="B24" s="15">
        <v>275835014</v>
      </c>
      <c r="C24" s="8">
        <v>1500000</v>
      </c>
      <c r="D24" s="90">
        <v>0</v>
      </c>
      <c r="E24" s="67"/>
      <c r="F24" s="69">
        <v>50255939.659999996</v>
      </c>
      <c r="G24" s="62">
        <v>35748727.060000002</v>
      </c>
      <c r="H24" s="62">
        <v>29048654.73</v>
      </c>
      <c r="I24" s="67"/>
      <c r="J24" s="67"/>
      <c r="K24" s="67"/>
      <c r="L24" s="67"/>
      <c r="M24" s="67"/>
      <c r="N24" s="67"/>
      <c r="O24" s="75"/>
      <c r="P24" s="68">
        <f t="shared" si="1"/>
        <v>115053321.45</v>
      </c>
    </row>
    <row r="25" spans="1:16" ht="15.75" x14ac:dyDescent="0.25">
      <c r="A25" s="195" t="s">
        <v>18</v>
      </c>
      <c r="B25" s="15">
        <v>89550000</v>
      </c>
      <c r="C25" s="8">
        <v>181393280</v>
      </c>
      <c r="D25" s="90">
        <v>0</v>
      </c>
      <c r="E25" s="67"/>
      <c r="F25" s="69">
        <v>14215230</v>
      </c>
      <c r="G25" s="67">
        <v>0</v>
      </c>
      <c r="H25" s="62">
        <v>3831135.01</v>
      </c>
      <c r="I25" s="67"/>
      <c r="J25" s="67"/>
      <c r="K25" s="67"/>
      <c r="L25" s="67"/>
      <c r="M25" s="67"/>
      <c r="N25" s="67"/>
      <c r="O25" s="75"/>
      <c r="P25" s="68">
        <f t="shared" si="1"/>
        <v>18046365.009999998</v>
      </c>
    </row>
    <row r="26" spans="1:16" ht="15.75" x14ac:dyDescent="0.25">
      <c r="A26" s="195" t="s">
        <v>19</v>
      </c>
      <c r="B26" s="15">
        <v>346425000</v>
      </c>
      <c r="C26" s="8">
        <v>-187500000</v>
      </c>
      <c r="D26" s="90">
        <v>12500000</v>
      </c>
      <c r="E26" s="66">
        <v>12513653.42</v>
      </c>
      <c r="F26" s="69">
        <v>12599820.619999999</v>
      </c>
      <c r="G26" s="62">
        <v>13911943.26</v>
      </c>
      <c r="H26" s="62">
        <v>10602303.43</v>
      </c>
      <c r="I26" s="67"/>
      <c r="J26" s="67"/>
      <c r="K26" s="67"/>
      <c r="L26" s="67"/>
      <c r="M26" s="67"/>
      <c r="N26" s="67"/>
      <c r="O26" s="75"/>
      <c r="P26" s="64">
        <f t="shared" si="1"/>
        <v>62127720.729999997</v>
      </c>
    </row>
    <row r="27" spans="1:16" ht="25.5" x14ac:dyDescent="0.25">
      <c r="A27" s="195" t="s">
        <v>20</v>
      </c>
      <c r="B27" s="15">
        <v>157019000</v>
      </c>
      <c r="C27" s="8">
        <v>-7453280</v>
      </c>
      <c r="D27" s="90">
        <v>0</v>
      </c>
      <c r="E27" s="67"/>
      <c r="F27" s="69">
        <v>44800.91</v>
      </c>
      <c r="G27" s="62">
        <v>3865714.5</v>
      </c>
      <c r="H27" s="62">
        <v>336624.64000000001</v>
      </c>
      <c r="I27" s="67"/>
      <c r="J27" s="67"/>
      <c r="K27" s="67"/>
      <c r="L27" s="67"/>
      <c r="M27" s="67"/>
      <c r="N27" s="67"/>
      <c r="O27" s="75"/>
      <c r="P27" s="68">
        <f t="shared" si="1"/>
        <v>4247140.05</v>
      </c>
    </row>
    <row r="28" spans="1:16" ht="15.75" x14ac:dyDescent="0.25">
      <c r="A28" s="195" t="s">
        <v>21</v>
      </c>
      <c r="B28" s="15">
        <v>728755077</v>
      </c>
      <c r="C28" s="8">
        <v>-3201856</v>
      </c>
      <c r="D28" s="90">
        <v>0</v>
      </c>
      <c r="E28" s="67"/>
      <c r="F28" s="69">
        <v>1375093.55</v>
      </c>
      <c r="G28" s="62">
        <v>3420259</v>
      </c>
      <c r="H28" s="62">
        <v>522746.33</v>
      </c>
      <c r="I28" s="67"/>
      <c r="J28" s="67"/>
      <c r="K28" s="67"/>
      <c r="L28" s="67"/>
      <c r="M28" s="67"/>
      <c r="N28" s="67"/>
      <c r="O28" s="75"/>
      <c r="P28" s="64">
        <f t="shared" si="1"/>
        <v>5318098.88</v>
      </c>
    </row>
    <row r="29" spans="1:16" ht="16.5" thickBot="1" x14ac:dyDescent="0.3">
      <c r="A29" s="195" t="s">
        <v>22</v>
      </c>
      <c r="B29" s="12">
        <v>85150000</v>
      </c>
      <c r="C29" s="8">
        <v>296000</v>
      </c>
      <c r="D29" s="85">
        <v>0</v>
      </c>
      <c r="E29" s="70"/>
      <c r="F29" s="69">
        <v>3361725.26</v>
      </c>
      <c r="G29" s="62">
        <v>2327520.48</v>
      </c>
      <c r="H29" s="62">
        <v>36855182.789999999</v>
      </c>
      <c r="I29" s="70"/>
      <c r="J29" s="70"/>
      <c r="K29" s="70"/>
      <c r="L29" s="70"/>
      <c r="M29" s="70"/>
      <c r="N29" s="70"/>
      <c r="O29" s="76"/>
      <c r="P29" s="71">
        <f t="shared" si="1"/>
        <v>42544428.530000001</v>
      </c>
    </row>
    <row r="30" spans="1:16" s="59" customFormat="1" ht="16.5" thickBot="1" x14ac:dyDescent="0.3">
      <c r="A30" s="183" t="s">
        <v>23</v>
      </c>
      <c r="B30" s="53">
        <f>SUM(B31:B39)</f>
        <v>732024108</v>
      </c>
      <c r="C30" s="53">
        <f>SUM(C31:C39)</f>
        <v>-21591002</v>
      </c>
      <c r="D30" s="54">
        <f>SUM(D31:D39)</f>
        <v>2913435</v>
      </c>
      <c r="E30" s="56">
        <f t="shared" ref="E30:O30" si="3">SUM(E31:E39)</f>
        <v>2736164</v>
      </c>
      <c r="F30" s="54">
        <f t="shared" si="3"/>
        <v>29190701.149999999</v>
      </c>
      <c r="G30" s="56">
        <f t="shared" si="3"/>
        <v>14643622.810000001</v>
      </c>
      <c r="H30" s="56">
        <f t="shared" si="3"/>
        <v>26417020.23</v>
      </c>
      <c r="I30" s="56">
        <f t="shared" si="3"/>
        <v>0</v>
      </c>
      <c r="J30" s="57">
        <f t="shared" si="3"/>
        <v>0</v>
      </c>
      <c r="K30" s="54">
        <f t="shared" si="3"/>
        <v>0</v>
      </c>
      <c r="L30" s="56">
        <f t="shared" si="3"/>
        <v>0</v>
      </c>
      <c r="M30" s="54">
        <f t="shared" si="3"/>
        <v>0</v>
      </c>
      <c r="N30" s="56">
        <f t="shared" si="3"/>
        <v>0</v>
      </c>
      <c r="O30" s="57">
        <f t="shared" si="3"/>
        <v>0</v>
      </c>
      <c r="P30" s="58">
        <f t="shared" si="1"/>
        <v>75900943.189999998</v>
      </c>
    </row>
    <row r="31" spans="1:16" ht="15.75" x14ac:dyDescent="0.25">
      <c r="A31" s="195" t="s">
        <v>24</v>
      </c>
      <c r="B31" s="12">
        <v>30434732</v>
      </c>
      <c r="C31" s="8">
        <v>-5546002</v>
      </c>
      <c r="D31" s="79">
        <v>457995</v>
      </c>
      <c r="E31" s="61">
        <v>403164</v>
      </c>
      <c r="F31" s="66">
        <v>95315</v>
      </c>
      <c r="G31" s="62">
        <v>2260000</v>
      </c>
      <c r="H31" s="163">
        <v>2637000</v>
      </c>
      <c r="I31" s="63"/>
      <c r="J31" s="63"/>
      <c r="K31" s="63"/>
      <c r="L31" s="63"/>
      <c r="M31" s="63"/>
      <c r="N31" s="63"/>
      <c r="O31" s="73"/>
      <c r="P31" s="64">
        <f t="shared" si="1"/>
        <v>5853474</v>
      </c>
    </row>
    <row r="32" spans="1:16" ht="15.75" x14ac:dyDescent="0.25">
      <c r="A32" s="195" t="s">
        <v>25</v>
      </c>
      <c r="B32" s="15">
        <v>39692773</v>
      </c>
      <c r="C32" s="8">
        <v>415000</v>
      </c>
      <c r="D32" s="90">
        <v>0</v>
      </c>
      <c r="E32" s="67"/>
      <c r="F32" s="66">
        <v>0</v>
      </c>
      <c r="G32" s="62">
        <v>36462</v>
      </c>
      <c r="H32" s="62">
        <v>226796</v>
      </c>
      <c r="I32" s="67"/>
      <c r="J32" s="67"/>
      <c r="K32" s="67"/>
      <c r="L32" s="67"/>
      <c r="M32" s="67"/>
      <c r="N32" s="67"/>
      <c r="O32" s="75"/>
      <c r="P32" s="64">
        <f t="shared" si="1"/>
        <v>263258</v>
      </c>
    </row>
    <row r="33" spans="1:16" ht="15.75" x14ac:dyDescent="0.25">
      <c r="A33" s="195" t="s">
        <v>26</v>
      </c>
      <c r="B33" s="15">
        <v>6933000</v>
      </c>
      <c r="C33" s="8">
        <v>-450000</v>
      </c>
      <c r="D33" s="90">
        <v>0</v>
      </c>
      <c r="E33" s="66"/>
      <c r="F33" s="66">
        <v>511412</v>
      </c>
      <c r="G33" s="62">
        <v>99148.32</v>
      </c>
      <c r="H33" s="62">
        <v>393582.3</v>
      </c>
      <c r="I33" s="67"/>
      <c r="J33" s="67"/>
      <c r="K33" s="67"/>
      <c r="L33" s="67"/>
      <c r="M33" s="67"/>
      <c r="N33" s="67"/>
      <c r="O33" s="75"/>
      <c r="P33" s="64">
        <f t="shared" si="1"/>
        <v>1004142.6200000001</v>
      </c>
    </row>
    <row r="34" spans="1:16" ht="15.75" x14ac:dyDescent="0.25">
      <c r="A34" s="195" t="s">
        <v>27</v>
      </c>
      <c r="B34" s="15">
        <v>4950000</v>
      </c>
      <c r="C34" s="8">
        <v>-150000</v>
      </c>
      <c r="D34" s="90">
        <v>0</v>
      </c>
      <c r="E34" s="66"/>
      <c r="F34" s="66">
        <v>0</v>
      </c>
      <c r="G34" s="62">
        <v>918855</v>
      </c>
      <c r="H34" s="62">
        <v>0</v>
      </c>
      <c r="I34" s="67"/>
      <c r="J34" s="67"/>
      <c r="K34" s="67"/>
      <c r="L34" s="67"/>
      <c r="M34" s="67"/>
      <c r="N34" s="67"/>
      <c r="O34" s="75"/>
      <c r="P34" s="64">
        <f t="shared" si="1"/>
        <v>918855</v>
      </c>
    </row>
    <row r="35" spans="1:16" ht="15.75" x14ac:dyDescent="0.25">
      <c r="A35" s="195" t="s">
        <v>28</v>
      </c>
      <c r="B35" s="15">
        <v>26822085</v>
      </c>
      <c r="C35" s="8">
        <v>925000</v>
      </c>
      <c r="D35" s="90">
        <v>0</v>
      </c>
      <c r="E35" s="67"/>
      <c r="F35" s="66">
        <v>15480</v>
      </c>
      <c r="G35" s="62">
        <v>488408.32000000001</v>
      </c>
      <c r="H35" s="62">
        <v>0</v>
      </c>
      <c r="I35" s="67"/>
      <c r="J35" s="67"/>
      <c r="K35" s="67"/>
      <c r="L35" s="67"/>
      <c r="M35" s="67"/>
      <c r="N35" s="67"/>
      <c r="O35" s="75"/>
      <c r="P35" s="68">
        <f t="shared" si="1"/>
        <v>503888.32</v>
      </c>
    </row>
    <row r="36" spans="1:16" ht="15.75" x14ac:dyDescent="0.25">
      <c r="A36" s="195" t="s">
        <v>29</v>
      </c>
      <c r="B36" s="15">
        <v>28691832</v>
      </c>
      <c r="C36" s="8">
        <v>5225000</v>
      </c>
      <c r="D36" s="90">
        <v>0</v>
      </c>
      <c r="E36" s="67"/>
      <c r="F36" s="66">
        <v>0</v>
      </c>
      <c r="G36" s="62">
        <v>459305.32</v>
      </c>
      <c r="H36" s="62">
        <v>382798.12</v>
      </c>
      <c r="I36" s="67"/>
      <c r="J36" s="67"/>
      <c r="K36" s="67"/>
      <c r="L36" s="67"/>
      <c r="M36" s="67"/>
      <c r="N36" s="67"/>
      <c r="O36" s="75"/>
      <c r="P36" s="64">
        <f t="shared" si="1"/>
        <v>842103.44</v>
      </c>
    </row>
    <row r="37" spans="1:16" ht="15.75" x14ac:dyDescent="0.25">
      <c r="A37" s="195" t="s">
        <v>30</v>
      </c>
      <c r="B37" s="15">
        <v>490185459</v>
      </c>
      <c r="C37" s="8">
        <v>-29085000</v>
      </c>
      <c r="D37" s="90">
        <v>2455440</v>
      </c>
      <c r="E37" s="66">
        <v>2333000</v>
      </c>
      <c r="F37" s="66">
        <v>28568494.149999999</v>
      </c>
      <c r="G37" s="62">
        <v>9507007.1999999993</v>
      </c>
      <c r="H37" s="62">
        <v>19995329.329999998</v>
      </c>
      <c r="I37" s="67"/>
      <c r="J37" s="67"/>
      <c r="K37" s="67"/>
      <c r="L37" s="67"/>
      <c r="M37" s="67"/>
      <c r="N37" s="67"/>
      <c r="O37" s="75"/>
      <c r="P37" s="64">
        <f t="shared" si="1"/>
        <v>62859270.679999992</v>
      </c>
    </row>
    <row r="38" spans="1:16" ht="15.75" x14ac:dyDescent="0.25">
      <c r="A38" s="196" t="s">
        <v>31</v>
      </c>
      <c r="B38" s="15">
        <v>5000000</v>
      </c>
      <c r="C38" s="8">
        <v>0</v>
      </c>
      <c r="D38" s="90">
        <v>0</v>
      </c>
      <c r="E38" s="67"/>
      <c r="F38" s="66">
        <v>0</v>
      </c>
      <c r="G38" s="67">
        <v>0</v>
      </c>
      <c r="H38" s="67">
        <v>0</v>
      </c>
      <c r="I38" s="67"/>
      <c r="J38" s="67"/>
      <c r="K38" s="67"/>
      <c r="L38" s="67"/>
      <c r="M38" s="67"/>
      <c r="N38" s="67"/>
      <c r="O38" s="67"/>
      <c r="P38" s="68"/>
    </row>
    <row r="39" spans="1:16" ht="16.5" thickBot="1" x14ac:dyDescent="0.3">
      <c r="A39" s="195" t="s">
        <v>32</v>
      </c>
      <c r="B39" s="12">
        <v>99314227</v>
      </c>
      <c r="C39" s="8">
        <v>7075000</v>
      </c>
      <c r="D39" s="168">
        <v>0</v>
      </c>
      <c r="E39" s="70"/>
      <c r="F39" s="66">
        <v>0</v>
      </c>
      <c r="G39" s="163">
        <v>874436.65</v>
      </c>
      <c r="H39" s="62">
        <v>2781514.48</v>
      </c>
      <c r="I39" s="70"/>
      <c r="J39" s="70"/>
      <c r="K39" s="70"/>
      <c r="L39" s="70"/>
      <c r="M39" s="70"/>
      <c r="N39" s="70"/>
      <c r="O39" s="76"/>
      <c r="P39" s="71">
        <f t="shared" si="1"/>
        <v>3655951.13</v>
      </c>
    </row>
    <row r="40" spans="1:16" s="59" customFormat="1" ht="16.5" thickBot="1" x14ac:dyDescent="0.3">
      <c r="A40" s="183" t="s">
        <v>33</v>
      </c>
      <c r="B40" s="53">
        <f>SUM(B41:B47)</f>
        <v>5088259811</v>
      </c>
      <c r="C40" s="53">
        <f>SUM(C41:C47)</f>
        <v>1721703241.3099999</v>
      </c>
      <c r="D40" s="54">
        <f>SUM(D41:D47)</f>
        <v>330867951.88000005</v>
      </c>
      <c r="E40" s="56">
        <f t="shared" ref="E40:O40" si="4">SUM(E41:E47)</f>
        <v>497392339.84000003</v>
      </c>
      <c r="F40" s="54">
        <f t="shared" si="4"/>
        <v>691517435.40999997</v>
      </c>
      <c r="G40" s="56">
        <f t="shared" si="4"/>
        <v>407003232.96000004</v>
      </c>
      <c r="H40" s="77">
        <f t="shared" si="4"/>
        <v>1530671138.3000002</v>
      </c>
      <c r="I40" s="57">
        <f t="shared" si="4"/>
        <v>0</v>
      </c>
      <c r="J40" s="57">
        <f t="shared" si="4"/>
        <v>0</v>
      </c>
      <c r="K40" s="54">
        <f t="shared" si="4"/>
        <v>0</v>
      </c>
      <c r="L40" s="56">
        <f t="shared" si="4"/>
        <v>0</v>
      </c>
      <c r="M40" s="54">
        <f t="shared" si="4"/>
        <v>0</v>
      </c>
      <c r="N40" s="56">
        <f t="shared" si="4"/>
        <v>0</v>
      </c>
      <c r="O40" s="57">
        <f t="shared" si="4"/>
        <v>0</v>
      </c>
      <c r="P40" s="58">
        <f>SUM(D40:O40)</f>
        <v>3457452098.3900003</v>
      </c>
    </row>
    <row r="41" spans="1:16" ht="15.75" x14ac:dyDescent="0.25">
      <c r="A41" s="195" t="s">
        <v>34</v>
      </c>
      <c r="B41" s="12">
        <v>228048554</v>
      </c>
      <c r="C41" s="8">
        <v>23000000</v>
      </c>
      <c r="D41" s="79">
        <v>0</v>
      </c>
      <c r="E41" s="61">
        <v>21052576</v>
      </c>
      <c r="F41" s="61">
        <v>36946832</v>
      </c>
      <c r="G41" s="62">
        <v>5169250</v>
      </c>
      <c r="H41" s="163">
        <v>9669254</v>
      </c>
      <c r="I41" s="63"/>
      <c r="J41" s="63"/>
      <c r="K41" s="63"/>
      <c r="L41" s="63"/>
      <c r="M41" s="63"/>
      <c r="N41" s="63"/>
      <c r="O41" s="73"/>
      <c r="P41" s="64">
        <f t="shared" ref="P41:P78" si="5">SUM(D41:O41)</f>
        <v>72837912</v>
      </c>
    </row>
    <row r="42" spans="1:16" ht="15.75" x14ac:dyDescent="0.25">
      <c r="A42" s="195" t="s">
        <v>35</v>
      </c>
      <c r="B42" s="15">
        <v>3011780031</v>
      </c>
      <c r="C42" s="8">
        <v>-70100000</v>
      </c>
      <c r="D42" s="90">
        <v>222988466.59</v>
      </c>
      <c r="E42" s="66">
        <v>231707666.59</v>
      </c>
      <c r="F42" s="61">
        <v>230528137.59999999</v>
      </c>
      <c r="G42" s="62">
        <v>239751618.59</v>
      </c>
      <c r="H42" s="62">
        <v>260660782.06</v>
      </c>
      <c r="I42" s="67"/>
      <c r="J42" s="67"/>
      <c r="K42" s="67"/>
      <c r="L42" s="67"/>
      <c r="M42" s="67"/>
      <c r="N42" s="67"/>
      <c r="O42" s="75"/>
      <c r="P42" s="64">
        <f t="shared" si="5"/>
        <v>1185636671.4300001</v>
      </c>
    </row>
    <row r="43" spans="1:16" ht="18.75" customHeight="1" x14ac:dyDescent="0.25">
      <c r="A43" s="195" t="s">
        <v>36</v>
      </c>
      <c r="B43" s="15">
        <v>1272412088</v>
      </c>
      <c r="C43" s="8">
        <v>324951901.31</v>
      </c>
      <c r="D43" s="90">
        <v>88648542.75</v>
      </c>
      <c r="E43" s="66">
        <v>112441600</v>
      </c>
      <c r="F43" s="61">
        <v>98605482.739999995</v>
      </c>
      <c r="G43" s="62">
        <v>142851421.83000001</v>
      </c>
      <c r="H43" s="62">
        <v>363887485.38</v>
      </c>
      <c r="I43" s="67"/>
      <c r="J43" s="67"/>
      <c r="K43" s="67"/>
      <c r="L43" s="67"/>
      <c r="M43" s="67"/>
      <c r="N43" s="67"/>
      <c r="O43" s="75"/>
      <c r="P43" s="64">
        <f t="shared" si="5"/>
        <v>806434532.70000005</v>
      </c>
    </row>
    <row r="44" spans="1:16" ht="15.75" x14ac:dyDescent="0.25">
      <c r="A44" s="195" t="s">
        <v>37</v>
      </c>
      <c r="B44" s="15">
        <v>250002253</v>
      </c>
      <c r="C44" s="8">
        <v>0</v>
      </c>
      <c r="D44" s="90">
        <v>19230942.539999999</v>
      </c>
      <c r="E44" s="66">
        <v>19230942.539999999</v>
      </c>
      <c r="F44" s="61">
        <v>19230942.539999999</v>
      </c>
      <c r="G44" s="62">
        <v>19230942.539999999</v>
      </c>
      <c r="H44" s="62">
        <v>19230942.539999999</v>
      </c>
      <c r="I44" s="67"/>
      <c r="J44" s="67"/>
      <c r="K44" s="67"/>
      <c r="L44" s="67"/>
      <c r="M44" s="67"/>
      <c r="N44" s="67"/>
      <c r="O44" s="75"/>
      <c r="P44" s="64">
        <f t="shared" si="5"/>
        <v>96154712.699999988</v>
      </c>
    </row>
    <row r="45" spans="1:16" ht="15.75" x14ac:dyDescent="0.25">
      <c r="A45" s="195" t="s">
        <v>38</v>
      </c>
      <c r="B45" s="15">
        <v>286016885</v>
      </c>
      <c r="C45" s="8">
        <v>1443851340</v>
      </c>
      <c r="D45" s="90">
        <v>0</v>
      </c>
      <c r="E45" s="66">
        <v>112959554.70999999</v>
      </c>
      <c r="F45" s="61">
        <v>306206040.52999997</v>
      </c>
      <c r="G45" s="67">
        <v>0</v>
      </c>
      <c r="H45" s="62">
        <v>877222674.32000005</v>
      </c>
      <c r="I45" s="67"/>
      <c r="J45" s="67"/>
      <c r="K45" s="67"/>
      <c r="L45" s="67"/>
      <c r="M45" s="67"/>
      <c r="N45" s="67"/>
      <c r="O45" s="75"/>
      <c r="P45" s="68">
        <f t="shared" si="5"/>
        <v>1296388269.5599999</v>
      </c>
    </row>
    <row r="46" spans="1:16" ht="15.75" x14ac:dyDescent="0.25">
      <c r="A46" s="195" t="s">
        <v>39</v>
      </c>
      <c r="B46" s="15">
        <v>40000000</v>
      </c>
      <c r="C46" s="17">
        <v>0</v>
      </c>
      <c r="D46" s="90">
        <v>0</v>
      </c>
      <c r="E46" s="74">
        <v>0</v>
      </c>
      <c r="F46" s="61">
        <v>0</v>
      </c>
      <c r="G46" s="61">
        <v>0</v>
      </c>
      <c r="H46" s="61">
        <v>0</v>
      </c>
      <c r="I46" s="67"/>
      <c r="J46" s="67"/>
      <c r="K46" s="67"/>
      <c r="L46" s="67"/>
      <c r="M46" s="78"/>
      <c r="N46" s="78"/>
      <c r="O46" s="75"/>
      <c r="P46" s="64">
        <f t="shared" si="5"/>
        <v>0</v>
      </c>
    </row>
    <row r="47" spans="1:16" ht="16.5" customHeight="1" thickBot="1" x14ac:dyDescent="0.3">
      <c r="A47" s="195" t="s">
        <v>40</v>
      </c>
      <c r="B47" s="12">
        <v>0</v>
      </c>
      <c r="C47" s="17">
        <v>0</v>
      </c>
      <c r="D47" s="168">
        <v>0</v>
      </c>
      <c r="E47" s="74">
        <v>0</v>
      </c>
      <c r="F47" s="61">
        <v>0</v>
      </c>
      <c r="G47" s="61">
        <v>0</v>
      </c>
      <c r="H47" s="61">
        <v>0</v>
      </c>
      <c r="I47" s="70"/>
      <c r="J47" s="70"/>
      <c r="K47" s="70"/>
      <c r="L47" s="70"/>
      <c r="M47" s="70"/>
      <c r="N47" s="70"/>
      <c r="O47" s="70"/>
      <c r="P47" s="71">
        <f t="shared" si="5"/>
        <v>0</v>
      </c>
    </row>
    <row r="48" spans="1:16" s="59" customFormat="1" ht="16.5" thickBot="1" x14ac:dyDescent="0.3">
      <c r="A48" s="183" t="s">
        <v>41</v>
      </c>
      <c r="B48" s="53">
        <f>SUM(B49:B52)</f>
        <v>1926039622</v>
      </c>
      <c r="C48" s="53">
        <f>SUM(C49:C52)</f>
        <v>254997487.69</v>
      </c>
      <c r="D48" s="54">
        <f>SUM(D49:D51)</f>
        <v>0</v>
      </c>
      <c r="E48" s="56">
        <f t="shared" ref="E48:N48" si="6">SUM(E49:E51)</f>
        <v>0</v>
      </c>
      <c r="F48" s="54">
        <f t="shared" si="6"/>
        <v>0</v>
      </c>
      <c r="G48" s="56">
        <f t="shared" si="6"/>
        <v>25135598.690000001</v>
      </c>
      <c r="H48" s="56">
        <f t="shared" si="6"/>
        <v>50976958.57</v>
      </c>
      <c r="I48" s="56">
        <f t="shared" si="6"/>
        <v>0</v>
      </c>
      <c r="J48" s="57">
        <f t="shared" si="6"/>
        <v>0</v>
      </c>
      <c r="K48" s="54">
        <f t="shared" si="6"/>
        <v>0</v>
      </c>
      <c r="L48" s="56">
        <f t="shared" si="6"/>
        <v>0</v>
      </c>
      <c r="M48" s="54">
        <f t="shared" si="6"/>
        <v>0</v>
      </c>
      <c r="N48" s="56">
        <f t="shared" si="6"/>
        <v>0</v>
      </c>
      <c r="O48" s="57">
        <f>SUM(O49:O52)</f>
        <v>0</v>
      </c>
      <c r="P48" s="58">
        <f t="shared" si="5"/>
        <v>76112557.260000005</v>
      </c>
    </row>
    <row r="49" spans="1:16" ht="18" customHeight="1" x14ac:dyDescent="0.25">
      <c r="A49" s="181" t="s">
        <v>42</v>
      </c>
      <c r="B49" s="8">
        <v>0</v>
      </c>
      <c r="C49" s="15">
        <v>0</v>
      </c>
      <c r="D49" s="80">
        <v>0</v>
      </c>
      <c r="E49" s="81">
        <v>0</v>
      </c>
      <c r="F49" s="163">
        <v>0</v>
      </c>
      <c r="G49" s="192">
        <v>0</v>
      </c>
      <c r="H49" s="163">
        <v>0</v>
      </c>
      <c r="I49" s="63"/>
      <c r="J49" s="63"/>
      <c r="K49" s="63"/>
      <c r="L49" s="63"/>
      <c r="M49" s="63"/>
      <c r="N49" s="82"/>
      <c r="O49" s="73"/>
      <c r="P49" s="64">
        <f t="shared" si="5"/>
        <v>0</v>
      </c>
    </row>
    <row r="50" spans="1:16" ht="21" customHeight="1" x14ac:dyDescent="0.25">
      <c r="A50" s="181" t="s">
        <v>43</v>
      </c>
      <c r="B50" s="15">
        <v>49700000</v>
      </c>
      <c r="C50" s="15">
        <v>51985598.689999998</v>
      </c>
      <c r="D50" s="99">
        <v>0</v>
      </c>
      <c r="E50" s="62">
        <v>0</v>
      </c>
      <c r="F50" s="84">
        <v>0</v>
      </c>
      <c r="G50" s="163">
        <v>25135598.690000001</v>
      </c>
      <c r="H50" s="62">
        <v>26850000</v>
      </c>
      <c r="I50" s="67"/>
      <c r="J50" s="67"/>
      <c r="K50" s="67"/>
      <c r="L50" s="67"/>
      <c r="M50" s="67"/>
      <c r="N50" s="67"/>
      <c r="O50" s="75"/>
      <c r="P50" s="64">
        <f t="shared" si="5"/>
        <v>51985598.689999998</v>
      </c>
    </row>
    <row r="51" spans="1:16" ht="19.5" customHeight="1" x14ac:dyDescent="0.25">
      <c r="A51" s="195" t="s">
        <v>44</v>
      </c>
      <c r="B51" s="15">
        <v>1876339622</v>
      </c>
      <c r="C51" s="15">
        <v>203011889</v>
      </c>
      <c r="D51" s="99">
        <v>0</v>
      </c>
      <c r="E51" s="62">
        <v>0</v>
      </c>
      <c r="F51" s="84">
        <v>0</v>
      </c>
      <c r="G51" s="74">
        <v>0</v>
      </c>
      <c r="H51" s="62">
        <v>24126958.57</v>
      </c>
      <c r="I51" s="67"/>
      <c r="J51" s="67"/>
      <c r="K51" s="67"/>
      <c r="L51" s="67"/>
      <c r="M51" s="67"/>
      <c r="N51" s="82"/>
      <c r="O51" s="75"/>
      <c r="P51" s="64">
        <f t="shared" si="5"/>
        <v>24126958.57</v>
      </c>
    </row>
    <row r="52" spans="1:16" ht="23.25" customHeight="1" thickBot="1" x14ac:dyDescent="0.3">
      <c r="A52" s="195" t="s">
        <v>141</v>
      </c>
      <c r="B52" s="12">
        <v>0</v>
      </c>
      <c r="C52" s="15">
        <v>0</v>
      </c>
      <c r="D52" s="86">
        <v>0</v>
      </c>
      <c r="E52" s="87">
        <v>0</v>
      </c>
      <c r="F52" s="163">
        <v>0</v>
      </c>
      <c r="G52" s="166">
        <v>0</v>
      </c>
      <c r="H52" s="163">
        <v>0</v>
      </c>
      <c r="I52" s="70"/>
      <c r="J52" s="70"/>
      <c r="K52" s="70"/>
      <c r="L52" s="70"/>
      <c r="M52" s="70"/>
      <c r="N52" s="88"/>
      <c r="O52" s="88"/>
      <c r="P52" s="71">
        <f t="shared" si="5"/>
        <v>0</v>
      </c>
    </row>
    <row r="53" spans="1:16" s="59" customFormat="1" ht="16.5" thickBot="1" x14ac:dyDescent="0.3">
      <c r="A53" s="183" t="s">
        <v>46</v>
      </c>
      <c r="B53" s="53">
        <f>SUM(B54:B62)</f>
        <v>834831836</v>
      </c>
      <c r="C53" s="177">
        <f>SUM(C54:C62)</f>
        <v>34370858</v>
      </c>
      <c r="D53" s="54">
        <f>SUM(D54:D62)</f>
        <v>0</v>
      </c>
      <c r="E53" s="53">
        <f t="shared" ref="E53:O53" si="7">SUM(E54:E62)</f>
        <v>0</v>
      </c>
      <c r="F53" s="54">
        <f t="shared" si="7"/>
        <v>20831058.969999999</v>
      </c>
      <c r="G53" s="56">
        <f t="shared" si="7"/>
        <v>74421716.019999996</v>
      </c>
      <c r="H53" s="56">
        <f t="shared" si="7"/>
        <v>20027213.59</v>
      </c>
      <c r="I53" s="57">
        <f t="shared" si="7"/>
        <v>0</v>
      </c>
      <c r="J53" s="56">
        <f t="shared" si="7"/>
        <v>0</v>
      </c>
      <c r="K53" s="55">
        <f t="shared" si="7"/>
        <v>0</v>
      </c>
      <c r="L53" s="56">
        <f t="shared" si="7"/>
        <v>0</v>
      </c>
      <c r="M53" s="54">
        <f t="shared" si="7"/>
        <v>0</v>
      </c>
      <c r="N53" s="56">
        <f t="shared" si="7"/>
        <v>0</v>
      </c>
      <c r="O53" s="57">
        <f t="shared" si="7"/>
        <v>0</v>
      </c>
      <c r="P53" s="58">
        <f t="shared" si="5"/>
        <v>115279988.58</v>
      </c>
    </row>
    <row r="54" spans="1:16" ht="15.75" x14ac:dyDescent="0.25">
      <c r="A54" s="195" t="s">
        <v>47</v>
      </c>
      <c r="B54" s="12">
        <v>153574479</v>
      </c>
      <c r="C54" s="8">
        <v>-5194142</v>
      </c>
      <c r="D54" s="80">
        <v>0</v>
      </c>
      <c r="E54" s="191">
        <v>0</v>
      </c>
      <c r="F54" s="84">
        <v>0</v>
      </c>
      <c r="G54" s="163">
        <v>1615760.25</v>
      </c>
      <c r="H54" s="81">
        <v>2549700.37</v>
      </c>
      <c r="I54" s="89"/>
      <c r="J54" s="89"/>
      <c r="K54" s="89"/>
      <c r="L54" s="89"/>
      <c r="M54" s="89"/>
      <c r="N54" s="89"/>
      <c r="O54" s="73"/>
      <c r="P54" s="64">
        <f t="shared" si="5"/>
        <v>4165460.62</v>
      </c>
    </row>
    <row r="55" spans="1:16" ht="15.75" x14ac:dyDescent="0.25">
      <c r="A55" s="195" t="s">
        <v>48</v>
      </c>
      <c r="B55" s="15">
        <v>5430000</v>
      </c>
      <c r="C55" s="8">
        <v>0</v>
      </c>
      <c r="D55" s="99">
        <v>0</v>
      </c>
      <c r="E55" s="62">
        <v>0</v>
      </c>
      <c r="F55" s="65">
        <v>0</v>
      </c>
      <c r="G55" s="90">
        <v>0</v>
      </c>
      <c r="H55" s="66">
        <v>0</v>
      </c>
      <c r="I55" s="91"/>
      <c r="J55" s="91"/>
      <c r="K55" s="91"/>
      <c r="L55" s="91"/>
      <c r="M55" s="91"/>
      <c r="N55" s="91"/>
      <c r="O55" s="75"/>
      <c r="P55" s="64">
        <f t="shared" si="5"/>
        <v>0</v>
      </c>
    </row>
    <row r="56" spans="1:16" ht="15.75" x14ac:dyDescent="0.25">
      <c r="A56" s="195" t="s">
        <v>49</v>
      </c>
      <c r="B56" s="15">
        <v>29200000</v>
      </c>
      <c r="C56" s="8">
        <v>255000</v>
      </c>
      <c r="D56" s="99">
        <v>0</v>
      </c>
      <c r="E56" s="62">
        <v>0</v>
      </c>
      <c r="F56" s="65"/>
      <c r="G56" s="92"/>
      <c r="H56" s="62">
        <v>0</v>
      </c>
      <c r="I56" s="91"/>
      <c r="J56" s="91"/>
      <c r="K56" s="91"/>
      <c r="L56" s="91"/>
      <c r="M56" s="91"/>
      <c r="N56" s="91"/>
      <c r="O56" s="75"/>
      <c r="P56" s="64">
        <f t="shared" si="5"/>
        <v>0</v>
      </c>
    </row>
    <row r="57" spans="1:16" ht="15.75" x14ac:dyDescent="0.25">
      <c r="A57" s="195" t="s">
        <v>50</v>
      </c>
      <c r="B57" s="15">
        <v>62653573</v>
      </c>
      <c r="C57" s="8">
        <v>0</v>
      </c>
      <c r="D57" s="99">
        <v>0</v>
      </c>
      <c r="E57" s="62">
        <v>0</v>
      </c>
      <c r="F57" s="65">
        <v>1316789.97</v>
      </c>
      <c r="G57" s="92"/>
      <c r="H57" s="62">
        <v>0</v>
      </c>
      <c r="I57" s="91"/>
      <c r="J57" s="91"/>
      <c r="K57" s="91"/>
      <c r="L57" s="91"/>
      <c r="M57" s="91"/>
      <c r="N57" s="91"/>
      <c r="O57" s="75"/>
      <c r="P57" s="64">
        <f t="shared" si="5"/>
        <v>1316789.97</v>
      </c>
    </row>
    <row r="58" spans="1:16" ht="15.75" x14ac:dyDescent="0.25">
      <c r="A58" s="195" t="s">
        <v>51</v>
      </c>
      <c r="B58" s="15">
        <v>47850000</v>
      </c>
      <c r="C58" s="8">
        <v>660000</v>
      </c>
      <c r="D58" s="99">
        <v>0</v>
      </c>
      <c r="E58" s="62">
        <v>0</v>
      </c>
      <c r="F58" s="65">
        <v>0</v>
      </c>
      <c r="G58" s="93">
        <v>178097.4</v>
      </c>
      <c r="H58" s="62">
        <v>225001.22</v>
      </c>
      <c r="I58" s="91"/>
      <c r="J58" s="91"/>
      <c r="K58" s="91"/>
      <c r="L58" s="91"/>
      <c r="M58" s="91"/>
      <c r="N58" s="91"/>
      <c r="O58" s="75"/>
      <c r="P58" s="68">
        <f t="shared" si="5"/>
        <v>403098.62</v>
      </c>
    </row>
    <row r="59" spans="1:16" ht="15.75" x14ac:dyDescent="0.25">
      <c r="A59" s="181" t="s">
        <v>52</v>
      </c>
      <c r="B59" s="15">
        <v>0</v>
      </c>
      <c r="C59" s="8">
        <v>725000</v>
      </c>
      <c r="D59" s="99">
        <v>0</v>
      </c>
      <c r="E59" s="62">
        <v>0</v>
      </c>
      <c r="F59" s="65"/>
      <c r="G59" s="93">
        <v>182360.37</v>
      </c>
      <c r="H59" s="62">
        <v>0</v>
      </c>
      <c r="I59" s="91"/>
      <c r="J59" s="91"/>
      <c r="K59" s="91"/>
      <c r="L59" s="91"/>
      <c r="M59" s="91"/>
      <c r="N59" s="91"/>
      <c r="O59" s="75"/>
      <c r="P59" s="64">
        <f t="shared" si="5"/>
        <v>182360.37</v>
      </c>
    </row>
    <row r="60" spans="1:16" ht="15.75" x14ac:dyDescent="0.25">
      <c r="A60" s="195" t="s">
        <v>53</v>
      </c>
      <c r="B60" s="15">
        <v>526173784</v>
      </c>
      <c r="C60" s="8">
        <v>-3775000</v>
      </c>
      <c r="D60" s="99">
        <v>0</v>
      </c>
      <c r="E60" s="62">
        <v>0</v>
      </c>
      <c r="F60" s="65">
        <v>19514269</v>
      </c>
      <c r="G60" s="93">
        <v>72445498</v>
      </c>
      <c r="H60" s="94">
        <v>17252512</v>
      </c>
      <c r="I60" s="91"/>
      <c r="J60" s="91"/>
      <c r="K60" s="91"/>
      <c r="L60" s="91"/>
      <c r="M60" s="91"/>
      <c r="N60" s="91"/>
      <c r="O60" s="75"/>
      <c r="P60" s="68">
        <f t="shared" si="5"/>
        <v>109212279</v>
      </c>
    </row>
    <row r="61" spans="1:16" ht="15.75" x14ac:dyDescent="0.25">
      <c r="A61" s="195" t="s">
        <v>54</v>
      </c>
      <c r="B61" s="15">
        <v>9950000</v>
      </c>
      <c r="C61" s="8">
        <v>41700000</v>
      </c>
      <c r="D61" s="99">
        <v>0</v>
      </c>
      <c r="E61" s="62">
        <v>0</v>
      </c>
      <c r="F61" s="65">
        <v>0</v>
      </c>
      <c r="G61" s="90">
        <v>0</v>
      </c>
      <c r="H61" s="66">
        <v>0</v>
      </c>
      <c r="I61" s="91"/>
      <c r="J61" s="78"/>
      <c r="K61" s="91"/>
      <c r="L61" s="91"/>
      <c r="M61" s="91"/>
      <c r="N61" s="67"/>
      <c r="O61" s="67"/>
      <c r="P61" s="64">
        <f t="shared" si="5"/>
        <v>0</v>
      </c>
    </row>
    <row r="62" spans="1:16" ht="21.75" customHeight="1" thickBot="1" x14ac:dyDescent="0.3">
      <c r="A62" s="181" t="s">
        <v>55</v>
      </c>
      <c r="B62" s="12">
        <v>0</v>
      </c>
      <c r="C62" s="8">
        <v>0</v>
      </c>
      <c r="D62" s="174">
        <v>0</v>
      </c>
      <c r="E62" s="87">
        <v>0</v>
      </c>
      <c r="F62" s="65">
        <v>0</v>
      </c>
      <c r="G62" s="90">
        <v>0</v>
      </c>
      <c r="H62" s="95">
        <v>0</v>
      </c>
      <c r="I62" s="96"/>
      <c r="J62" s="97"/>
      <c r="K62" s="70"/>
      <c r="L62" s="70"/>
      <c r="M62" s="70"/>
      <c r="N62" s="70"/>
      <c r="O62" s="70"/>
      <c r="P62" s="71">
        <f t="shared" si="5"/>
        <v>0</v>
      </c>
    </row>
    <row r="63" spans="1:16" s="59" customFormat="1" ht="16.5" thickBot="1" x14ac:dyDescent="0.3">
      <c r="A63" s="183" t="s">
        <v>56</v>
      </c>
      <c r="B63" s="53">
        <f>SUM(B64:B67)</f>
        <v>1312559477</v>
      </c>
      <c r="C63" s="53">
        <f>SUM(C64:C67)</f>
        <v>-309409669</v>
      </c>
      <c r="D63" s="54">
        <f>SUM(D64:D67)</f>
        <v>0</v>
      </c>
      <c r="E63" s="56">
        <f t="shared" ref="E63:O63" si="8">SUM(E64:E67)</f>
        <v>0</v>
      </c>
      <c r="F63" s="54">
        <f t="shared" si="8"/>
        <v>2477848.56</v>
      </c>
      <c r="G63" s="56">
        <f t="shared" si="8"/>
        <v>9794358.3800000008</v>
      </c>
      <c r="H63" s="56">
        <f t="shared" si="8"/>
        <v>81713811.319999993</v>
      </c>
      <c r="I63" s="57">
        <f t="shared" si="8"/>
        <v>0</v>
      </c>
      <c r="J63" s="56">
        <f t="shared" si="8"/>
        <v>0</v>
      </c>
      <c r="K63" s="55">
        <f t="shared" si="8"/>
        <v>0</v>
      </c>
      <c r="L63" s="56">
        <f t="shared" si="8"/>
        <v>0</v>
      </c>
      <c r="M63" s="54">
        <f t="shared" si="8"/>
        <v>0</v>
      </c>
      <c r="N63" s="56">
        <f t="shared" si="8"/>
        <v>0</v>
      </c>
      <c r="O63" s="57">
        <f t="shared" si="8"/>
        <v>0</v>
      </c>
      <c r="P63" s="58">
        <f t="shared" si="5"/>
        <v>93986018.25999999</v>
      </c>
    </row>
    <row r="64" spans="1:16" ht="15.75" x14ac:dyDescent="0.25">
      <c r="A64" s="181" t="s">
        <v>57</v>
      </c>
      <c r="B64" s="12">
        <v>157147588</v>
      </c>
      <c r="C64" s="8">
        <v>-6400000</v>
      </c>
      <c r="D64" s="80">
        <v>0</v>
      </c>
      <c r="E64" s="83">
        <v>0</v>
      </c>
      <c r="F64" s="98">
        <v>2477848.56</v>
      </c>
      <c r="G64" s="66">
        <v>0</v>
      </c>
      <c r="H64" s="66">
        <v>0</v>
      </c>
      <c r="I64" s="89"/>
      <c r="J64" s="89"/>
      <c r="K64" s="89"/>
      <c r="L64" s="89"/>
      <c r="M64" s="89"/>
      <c r="N64" s="89"/>
      <c r="O64" s="73"/>
      <c r="P64" s="64">
        <f t="shared" si="5"/>
        <v>2477848.56</v>
      </c>
    </row>
    <row r="65" spans="1:16" ht="15.75" x14ac:dyDescent="0.25">
      <c r="A65" s="181" t="s">
        <v>58</v>
      </c>
      <c r="B65" s="15">
        <v>1155411889</v>
      </c>
      <c r="C65" s="8">
        <v>-303009669</v>
      </c>
      <c r="D65" s="99">
        <v>0</v>
      </c>
      <c r="E65" s="83">
        <v>0</v>
      </c>
      <c r="F65" s="66">
        <v>0</v>
      </c>
      <c r="G65" s="163">
        <v>9794358.3800000008</v>
      </c>
      <c r="H65" s="163">
        <v>81713811.319999993</v>
      </c>
      <c r="I65" s="91"/>
      <c r="J65" s="91"/>
      <c r="K65" s="91"/>
      <c r="L65" s="91"/>
      <c r="M65" s="91"/>
      <c r="N65" s="91"/>
      <c r="O65" s="75"/>
      <c r="P65" s="68">
        <f t="shared" si="5"/>
        <v>91508169.699999988</v>
      </c>
    </row>
    <row r="66" spans="1:16" ht="15.75" x14ac:dyDescent="0.25">
      <c r="A66" s="181" t="s">
        <v>59</v>
      </c>
      <c r="B66" s="170">
        <v>0</v>
      </c>
      <c r="C66" s="8">
        <v>0</v>
      </c>
      <c r="D66" s="99">
        <v>0</v>
      </c>
      <c r="E66" s="83">
        <v>0</v>
      </c>
      <c r="F66" s="66">
        <v>0</v>
      </c>
      <c r="G66" s="67">
        <v>0</v>
      </c>
      <c r="H66" s="91">
        <v>0</v>
      </c>
      <c r="I66" s="101"/>
      <c r="J66" s="67">
        <v>0</v>
      </c>
      <c r="K66" s="102"/>
      <c r="L66" s="101"/>
      <c r="M66" s="102"/>
      <c r="N66" s="103"/>
      <c r="O66" s="102"/>
      <c r="P66" s="64">
        <f t="shared" si="5"/>
        <v>0</v>
      </c>
    </row>
    <row r="67" spans="1:16" ht="26.25" thickBot="1" x14ac:dyDescent="0.3">
      <c r="A67" s="181" t="s">
        <v>60</v>
      </c>
      <c r="B67" s="171">
        <v>0</v>
      </c>
      <c r="C67" s="12">
        <v>0</v>
      </c>
      <c r="D67" s="174">
        <v>0</v>
      </c>
      <c r="E67" s="83">
        <v>0</v>
      </c>
      <c r="F67" s="95">
        <v>0</v>
      </c>
      <c r="G67" s="70">
        <v>0</v>
      </c>
      <c r="H67" s="96">
        <v>0</v>
      </c>
      <c r="I67" s="104"/>
      <c r="J67" s="70">
        <v>0</v>
      </c>
      <c r="K67" s="70">
        <v>0</v>
      </c>
      <c r="L67" s="70">
        <v>0</v>
      </c>
      <c r="M67" s="70">
        <v>0</v>
      </c>
      <c r="N67" s="70">
        <v>0</v>
      </c>
      <c r="O67" s="105"/>
      <c r="P67" s="71">
        <f t="shared" si="5"/>
        <v>0</v>
      </c>
    </row>
    <row r="68" spans="1:16" s="59" customFormat="1" ht="16.5" thickBot="1" x14ac:dyDescent="0.3">
      <c r="A68" s="183" t="s">
        <v>61</v>
      </c>
      <c r="B68" s="53">
        <f>SUM(B69:B70)</f>
        <v>0</v>
      </c>
      <c r="C68" s="53">
        <f>SUM(C69:C70)</f>
        <v>0</v>
      </c>
      <c r="D68" s="54">
        <f>SUM(D69:D70)</f>
        <v>0</v>
      </c>
      <c r="E68" s="56">
        <f t="shared" ref="E68:O68" si="9">SUM(E69:E70)</f>
        <v>0</v>
      </c>
      <c r="F68" s="54">
        <f t="shared" si="9"/>
        <v>0</v>
      </c>
      <c r="G68" s="55">
        <f t="shared" si="9"/>
        <v>0</v>
      </c>
      <c r="H68" s="56">
        <f t="shared" si="9"/>
        <v>0</v>
      </c>
      <c r="I68" s="54">
        <f t="shared" si="9"/>
        <v>0</v>
      </c>
      <c r="J68" s="54">
        <f t="shared" si="9"/>
        <v>0</v>
      </c>
      <c r="K68" s="54">
        <f t="shared" si="9"/>
        <v>0</v>
      </c>
      <c r="L68" s="54">
        <f t="shared" si="9"/>
        <v>0</v>
      </c>
      <c r="M68" s="54">
        <f t="shared" si="9"/>
        <v>0</v>
      </c>
      <c r="N68" s="54">
        <f t="shared" si="9"/>
        <v>0</v>
      </c>
      <c r="O68" s="54">
        <f t="shared" si="9"/>
        <v>0</v>
      </c>
      <c r="P68" s="112">
        <f t="shared" si="5"/>
        <v>0</v>
      </c>
    </row>
    <row r="69" spans="1:16" ht="16.5" thickBot="1" x14ac:dyDescent="0.3">
      <c r="A69" s="181" t="s">
        <v>62</v>
      </c>
      <c r="B69" s="8">
        <v>0</v>
      </c>
      <c r="C69" s="8">
        <v>0</v>
      </c>
      <c r="D69" s="79">
        <v>0</v>
      </c>
      <c r="E69" s="61">
        <v>0</v>
      </c>
      <c r="F69" s="60">
        <v>0</v>
      </c>
      <c r="G69" s="61">
        <v>0</v>
      </c>
      <c r="H69" s="89"/>
      <c r="I69" s="106"/>
      <c r="J69" s="107"/>
      <c r="K69" s="107"/>
      <c r="L69" s="108"/>
      <c r="M69" s="106"/>
      <c r="N69" s="108"/>
      <c r="O69" s="106"/>
      <c r="P69" s="64">
        <f t="shared" si="5"/>
        <v>0</v>
      </c>
    </row>
    <row r="70" spans="1:16" ht="19.5" customHeight="1" thickBot="1" x14ac:dyDescent="0.3">
      <c r="A70" s="197" t="s">
        <v>63</v>
      </c>
      <c r="B70" s="184">
        <v>0</v>
      </c>
      <c r="C70" s="185">
        <v>0</v>
      </c>
      <c r="D70" s="186">
        <v>0</v>
      </c>
      <c r="E70" s="95">
        <v>0</v>
      </c>
      <c r="F70" s="187">
        <v>0</v>
      </c>
      <c r="G70" s="165">
        <v>0</v>
      </c>
      <c r="H70" s="167">
        <v>0</v>
      </c>
      <c r="I70" s="166">
        <v>0</v>
      </c>
      <c r="J70" s="166">
        <v>0</v>
      </c>
      <c r="K70" s="166">
        <v>0</v>
      </c>
      <c r="L70" s="166">
        <v>0</v>
      </c>
      <c r="M70" s="166">
        <v>0</v>
      </c>
      <c r="N70" s="188"/>
      <c r="O70" s="189"/>
      <c r="P70" s="190">
        <f t="shared" si="5"/>
        <v>0</v>
      </c>
    </row>
    <row r="71" spans="1:16" s="59" customFormat="1" ht="16.5" thickBot="1" x14ac:dyDescent="0.3">
      <c r="A71" s="183" t="s">
        <v>64</v>
      </c>
      <c r="B71" s="53">
        <f>SUM(B72:B74)</f>
        <v>0</v>
      </c>
      <c r="C71" s="53">
        <f>SUM(C72:C74)</f>
        <v>0</v>
      </c>
      <c r="D71" s="54">
        <f>SUM(D72:D74)</f>
        <v>0</v>
      </c>
      <c r="E71" s="56">
        <f t="shared" ref="E71:O71" si="10">SUM(E72:E74)</f>
        <v>0</v>
      </c>
      <c r="F71" s="54">
        <f t="shared" si="10"/>
        <v>0</v>
      </c>
      <c r="G71" s="55">
        <f t="shared" si="10"/>
        <v>0</v>
      </c>
      <c r="H71" s="55">
        <f t="shared" si="10"/>
        <v>0</v>
      </c>
      <c r="I71" s="57">
        <f t="shared" si="10"/>
        <v>0</v>
      </c>
      <c r="J71" s="56">
        <f t="shared" si="10"/>
        <v>0</v>
      </c>
      <c r="K71" s="55">
        <f t="shared" si="10"/>
        <v>0</v>
      </c>
      <c r="L71" s="56">
        <f t="shared" si="10"/>
        <v>0</v>
      </c>
      <c r="M71" s="54">
        <f t="shared" si="10"/>
        <v>0</v>
      </c>
      <c r="N71" s="56">
        <f t="shared" si="10"/>
        <v>0</v>
      </c>
      <c r="O71" s="57">
        <f t="shared" si="10"/>
        <v>0</v>
      </c>
      <c r="P71" s="58">
        <f t="shared" si="5"/>
        <v>0</v>
      </c>
    </row>
    <row r="72" spans="1:16" ht="15.75" x14ac:dyDescent="0.25">
      <c r="A72" s="181" t="s">
        <v>65</v>
      </c>
      <c r="B72" s="172">
        <v>0</v>
      </c>
      <c r="C72" s="12">
        <v>0</v>
      </c>
      <c r="D72" s="175">
        <v>0</v>
      </c>
      <c r="E72" s="61">
        <v>0</v>
      </c>
      <c r="F72" s="60">
        <v>0</v>
      </c>
      <c r="G72" s="61">
        <v>0</v>
      </c>
      <c r="H72" s="89">
        <v>0</v>
      </c>
      <c r="I72" s="63">
        <v>0</v>
      </c>
      <c r="J72" s="63">
        <v>0</v>
      </c>
      <c r="K72" s="63">
        <v>0</v>
      </c>
      <c r="L72" s="63">
        <v>0</v>
      </c>
      <c r="M72" s="63">
        <v>0</v>
      </c>
      <c r="N72" s="108"/>
      <c r="O72" s="106"/>
      <c r="P72" s="64">
        <f t="shared" si="5"/>
        <v>0</v>
      </c>
    </row>
    <row r="73" spans="1:16" ht="15.75" x14ac:dyDescent="0.25">
      <c r="A73" s="181" t="s">
        <v>66</v>
      </c>
      <c r="B73" s="170">
        <v>0</v>
      </c>
      <c r="C73" s="15">
        <v>0</v>
      </c>
      <c r="D73" s="176">
        <v>0</v>
      </c>
      <c r="E73" s="66">
        <v>0</v>
      </c>
      <c r="F73" s="65">
        <v>0</v>
      </c>
      <c r="G73" s="66">
        <v>0</v>
      </c>
      <c r="H73" s="91">
        <v>0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101"/>
      <c r="O73" s="102"/>
      <c r="P73" s="64">
        <f t="shared" si="5"/>
        <v>0</v>
      </c>
    </row>
    <row r="74" spans="1:16" ht="19.5" customHeight="1" thickBot="1" x14ac:dyDescent="0.3">
      <c r="A74" s="197" t="s">
        <v>67</v>
      </c>
      <c r="B74" s="180">
        <v>0</v>
      </c>
      <c r="C74" s="185">
        <v>0</v>
      </c>
      <c r="D74" s="193">
        <v>0</v>
      </c>
      <c r="E74" s="95">
        <v>0</v>
      </c>
      <c r="F74" s="194">
        <v>0</v>
      </c>
      <c r="G74" s="95">
        <v>0</v>
      </c>
      <c r="H74" s="178">
        <v>0</v>
      </c>
      <c r="I74" s="166">
        <v>0</v>
      </c>
      <c r="J74" s="166">
        <v>0</v>
      </c>
      <c r="K74" s="166">
        <v>0</v>
      </c>
      <c r="L74" s="166">
        <v>0</v>
      </c>
      <c r="M74" s="166">
        <v>0</v>
      </c>
      <c r="N74" s="188"/>
      <c r="O74" s="189"/>
      <c r="P74" s="190">
        <f t="shared" si="5"/>
        <v>0</v>
      </c>
    </row>
    <row r="75" spans="1:16" ht="16.5" thickBot="1" x14ac:dyDescent="0.3">
      <c r="A75" s="199" t="s">
        <v>68</v>
      </c>
      <c r="B75" s="200">
        <v>0</v>
      </c>
      <c r="C75" s="184">
        <v>0</v>
      </c>
      <c r="D75" s="201"/>
      <c r="E75" s="202"/>
      <c r="F75" s="203">
        <v>0</v>
      </c>
      <c r="G75" s="204">
        <v>0</v>
      </c>
      <c r="H75" s="205">
        <v>0</v>
      </c>
      <c r="I75" s="201"/>
      <c r="J75" s="206"/>
      <c r="K75" s="206"/>
      <c r="L75" s="202"/>
      <c r="M75" s="201"/>
      <c r="N75" s="202"/>
      <c r="O75" s="201"/>
      <c r="P75" s="179">
        <f t="shared" si="5"/>
        <v>0</v>
      </c>
    </row>
    <row r="76" spans="1:16" s="59" customFormat="1" ht="16.5" thickBot="1" x14ac:dyDescent="0.3">
      <c r="A76" s="183" t="s">
        <v>69</v>
      </c>
      <c r="B76" s="53">
        <f>SUM(B77:B78)</f>
        <v>0</v>
      </c>
      <c r="C76" s="53">
        <f>SUM(C77:C78)</f>
        <v>0</v>
      </c>
      <c r="D76" s="112">
        <f>SUM(D77:D78)</f>
        <v>0</v>
      </c>
      <c r="E76" s="56">
        <f t="shared" ref="E76:O76" si="11">SUM(E77:E78)</f>
        <v>0</v>
      </c>
      <c r="F76" s="54">
        <f t="shared" si="11"/>
        <v>0</v>
      </c>
      <c r="G76" s="56">
        <f t="shared" si="11"/>
        <v>0</v>
      </c>
      <c r="H76" s="56">
        <f t="shared" si="11"/>
        <v>0</v>
      </c>
      <c r="I76" s="57">
        <f t="shared" si="11"/>
        <v>0</v>
      </c>
      <c r="J76" s="56">
        <f t="shared" si="11"/>
        <v>0</v>
      </c>
      <c r="K76" s="55">
        <f t="shared" si="11"/>
        <v>0</v>
      </c>
      <c r="L76" s="56">
        <f t="shared" si="11"/>
        <v>0</v>
      </c>
      <c r="M76" s="54">
        <f t="shared" si="11"/>
        <v>0</v>
      </c>
      <c r="N76" s="56">
        <f t="shared" si="11"/>
        <v>0</v>
      </c>
      <c r="O76" s="57">
        <f t="shared" si="11"/>
        <v>0</v>
      </c>
      <c r="P76" s="58">
        <f t="shared" si="5"/>
        <v>0</v>
      </c>
    </row>
    <row r="77" spans="1:16" ht="19.5" customHeight="1" x14ac:dyDescent="0.25">
      <c r="A77" s="181" t="s">
        <v>70</v>
      </c>
      <c r="B77" s="172">
        <v>0</v>
      </c>
      <c r="C77" s="12">
        <v>0</v>
      </c>
      <c r="D77" s="85">
        <v>0</v>
      </c>
      <c r="E77" s="63">
        <v>0</v>
      </c>
      <c r="F77" s="63">
        <v>0</v>
      </c>
      <c r="G77" s="63">
        <v>0</v>
      </c>
      <c r="H77" s="82">
        <v>0</v>
      </c>
      <c r="I77" s="63">
        <v>0</v>
      </c>
      <c r="J77" s="63">
        <v>0</v>
      </c>
      <c r="K77" s="63">
        <v>0</v>
      </c>
      <c r="L77" s="63">
        <v>0</v>
      </c>
      <c r="M77" s="63">
        <v>0</v>
      </c>
      <c r="N77" s="63">
        <v>0</v>
      </c>
      <c r="O77" s="63">
        <v>0</v>
      </c>
      <c r="P77" s="64">
        <f t="shared" si="5"/>
        <v>0</v>
      </c>
    </row>
    <row r="78" spans="1:16" ht="24.75" customHeight="1" thickBot="1" x14ac:dyDescent="0.3">
      <c r="A78" s="197" t="s">
        <v>71</v>
      </c>
      <c r="B78" s="180">
        <v>0</v>
      </c>
      <c r="C78" s="185"/>
      <c r="D78" s="193">
        <v>0</v>
      </c>
      <c r="E78" s="166">
        <v>0</v>
      </c>
      <c r="F78" s="166">
        <v>0</v>
      </c>
      <c r="G78" s="166">
        <v>0</v>
      </c>
      <c r="H78" s="178">
        <v>0</v>
      </c>
      <c r="I78" s="166">
        <v>0</v>
      </c>
      <c r="J78" s="166">
        <v>0</v>
      </c>
      <c r="K78" s="166">
        <v>0</v>
      </c>
      <c r="L78" s="166">
        <v>0</v>
      </c>
      <c r="M78" s="166">
        <v>0</v>
      </c>
      <c r="N78" s="167"/>
      <c r="O78" s="198"/>
      <c r="P78" s="190">
        <f t="shared" si="5"/>
        <v>0</v>
      </c>
    </row>
    <row r="79" spans="1:16" ht="16.5" thickBot="1" x14ac:dyDescent="0.3">
      <c r="A79" s="183" t="s">
        <v>72</v>
      </c>
      <c r="B79" s="53">
        <f>SUM(B80:B81)</f>
        <v>0</v>
      </c>
      <c r="C79" s="53"/>
      <c r="D79" s="54">
        <f>SUM(D80:D81)</f>
        <v>0</v>
      </c>
      <c r="E79" s="56">
        <f t="shared" ref="E79:P79" si="12">SUM(E80:E81)</f>
        <v>0</v>
      </c>
      <c r="F79" s="54">
        <f t="shared" si="12"/>
        <v>0</v>
      </c>
      <c r="G79" s="56">
        <f t="shared" si="12"/>
        <v>0</v>
      </c>
      <c r="H79" s="56">
        <f t="shared" si="12"/>
        <v>0</v>
      </c>
      <c r="I79" s="57">
        <f t="shared" si="12"/>
        <v>0</v>
      </c>
      <c r="J79" s="56">
        <f t="shared" si="12"/>
        <v>0</v>
      </c>
      <c r="K79" s="55">
        <f t="shared" si="12"/>
        <v>0</v>
      </c>
      <c r="L79" s="56">
        <f t="shared" si="12"/>
        <v>0</v>
      </c>
      <c r="M79" s="54">
        <f t="shared" si="12"/>
        <v>0</v>
      </c>
      <c r="N79" s="54">
        <f t="shared" si="12"/>
        <v>0</v>
      </c>
      <c r="O79" s="54">
        <f t="shared" si="12"/>
        <v>0</v>
      </c>
      <c r="P79" s="112">
        <f t="shared" si="12"/>
        <v>0</v>
      </c>
    </row>
    <row r="80" spans="1:16" ht="20.25" customHeight="1" x14ac:dyDescent="0.25">
      <c r="A80" s="181" t="s">
        <v>73</v>
      </c>
      <c r="B80" s="170">
        <v>0</v>
      </c>
      <c r="C80" s="170">
        <v>0</v>
      </c>
      <c r="D80" s="176">
        <v>0</v>
      </c>
      <c r="E80" s="67">
        <v>0</v>
      </c>
      <c r="F80" s="67">
        <v>0</v>
      </c>
      <c r="G80" s="67">
        <v>0</v>
      </c>
      <c r="H80" s="111">
        <v>0</v>
      </c>
      <c r="I80" s="67">
        <v>0</v>
      </c>
      <c r="J80" s="67">
        <v>0</v>
      </c>
      <c r="K80" s="67">
        <v>0</v>
      </c>
      <c r="L80" s="67">
        <v>0</v>
      </c>
      <c r="M80" s="67">
        <v>0</v>
      </c>
      <c r="N80" s="108"/>
      <c r="O80" s="106"/>
      <c r="P80" s="113">
        <f>SUM(D80:O80)</f>
        <v>0</v>
      </c>
    </row>
    <row r="81" spans="1:16" ht="18.75" customHeight="1" thickBot="1" x14ac:dyDescent="0.3">
      <c r="A81" s="181" t="s">
        <v>74</v>
      </c>
      <c r="B81" s="170">
        <v>0</v>
      </c>
      <c r="C81" s="12">
        <v>0</v>
      </c>
      <c r="D81" s="176">
        <v>0</v>
      </c>
      <c r="E81" s="67">
        <v>0</v>
      </c>
      <c r="F81" s="67">
        <v>0</v>
      </c>
      <c r="G81" s="67">
        <v>0</v>
      </c>
      <c r="H81" s="111">
        <v>0</v>
      </c>
      <c r="I81" s="67">
        <v>0</v>
      </c>
      <c r="J81" s="67">
        <v>0</v>
      </c>
      <c r="K81" s="67">
        <v>0</v>
      </c>
      <c r="L81" s="67">
        <v>0</v>
      </c>
      <c r="M81" s="67">
        <v>0</v>
      </c>
      <c r="N81" s="109"/>
      <c r="O81" s="110"/>
      <c r="P81" s="64">
        <f>SUM(D81:O81)</f>
        <v>0</v>
      </c>
    </row>
    <row r="82" spans="1:16" ht="16.5" thickBot="1" x14ac:dyDescent="0.3">
      <c r="A82" s="183" t="s">
        <v>75</v>
      </c>
      <c r="B82" s="53"/>
      <c r="C82" s="53"/>
      <c r="D82" s="54"/>
      <c r="E82" s="56"/>
      <c r="F82" s="54"/>
      <c r="G82" s="56"/>
      <c r="H82" s="56"/>
      <c r="I82" s="54"/>
      <c r="J82" s="55"/>
      <c r="K82" s="55"/>
      <c r="L82" s="56"/>
      <c r="M82" s="54"/>
      <c r="N82" s="56"/>
      <c r="O82" s="54"/>
      <c r="P82" s="58">
        <f>+D82+E82+F82+G82</f>
        <v>0</v>
      </c>
    </row>
    <row r="83" spans="1:16" ht="23.25" customHeight="1" thickBot="1" x14ac:dyDescent="0.3">
      <c r="A83" s="181" t="s">
        <v>76</v>
      </c>
      <c r="B83" s="180">
        <v>0</v>
      </c>
      <c r="C83" s="39">
        <v>0</v>
      </c>
      <c r="D83" s="100">
        <v>0</v>
      </c>
      <c r="E83" s="114"/>
      <c r="F83" s="47"/>
      <c r="G83" s="114"/>
      <c r="H83" s="111">
        <v>0</v>
      </c>
      <c r="I83" s="67">
        <v>0</v>
      </c>
      <c r="J83" s="67">
        <v>0</v>
      </c>
      <c r="K83" s="67">
        <v>0</v>
      </c>
      <c r="L83" s="70">
        <v>0</v>
      </c>
      <c r="M83" s="67">
        <v>0</v>
      </c>
      <c r="N83" s="114"/>
      <c r="O83" s="47"/>
      <c r="P83" s="115">
        <f>SUM(D83:O83)</f>
        <v>0</v>
      </c>
    </row>
    <row r="84" spans="1:16" ht="16.5" thickBot="1" x14ac:dyDescent="0.3">
      <c r="A84" s="116" t="s">
        <v>102</v>
      </c>
      <c r="B84" s="117">
        <f>+B15+B20+B30+B40+B48+B53+B63+B68+B76</f>
        <v>17217678483</v>
      </c>
      <c r="C84" s="118">
        <f>+C15+C20+C30+C40+C48+C53+C63+C68+C76+C79</f>
        <v>493377500</v>
      </c>
      <c r="D84" s="118">
        <f>+D15+D20+D30+D40+D48+D53+D63+D68+D76</f>
        <v>665628018.16000009</v>
      </c>
      <c r="E84" s="119">
        <f>+E15+E20+E30+E40+E48+E53+E63+E68+E76</f>
        <v>909417965.66000009</v>
      </c>
      <c r="F84" s="117">
        <f>+F15+F20+F30+F40+F48+F53+F63+F68+F76</f>
        <v>1158120532.4199998</v>
      </c>
      <c r="G84" s="119">
        <f t="shared" ref="G84:O84" si="13">+G15+G20+G30+G40+G48+G53+G63+G68+G76</f>
        <v>967867346.32000005</v>
      </c>
      <c r="H84" s="119">
        <f t="shared" si="13"/>
        <v>2186681744.1100001</v>
      </c>
      <c r="I84" s="120">
        <f t="shared" si="13"/>
        <v>0</v>
      </c>
      <c r="J84" s="119">
        <f t="shared" si="13"/>
        <v>0</v>
      </c>
      <c r="K84" s="118">
        <f t="shared" si="13"/>
        <v>0</v>
      </c>
      <c r="L84" s="173">
        <f t="shared" si="13"/>
        <v>0</v>
      </c>
      <c r="M84" s="117">
        <f>+M15+M20+M30+M40+M48+M53+M63+M68+M76+M79+M82</f>
        <v>0</v>
      </c>
      <c r="N84" s="119">
        <f t="shared" si="13"/>
        <v>0</v>
      </c>
      <c r="O84" s="120">
        <f t="shared" si="13"/>
        <v>0</v>
      </c>
      <c r="P84" s="121">
        <f>+P15+P20+P30+P40+P48+P53+P63+P76+P79+P82</f>
        <v>5887715606.670001</v>
      </c>
    </row>
    <row r="85" spans="1:16" ht="20.25" x14ac:dyDescent="0.25">
      <c r="A85" s="122" t="s">
        <v>78</v>
      </c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</row>
    <row r="86" spans="1:16" ht="23.25" customHeight="1" x14ac:dyDescent="0.25">
      <c r="A86" s="240" t="s">
        <v>103</v>
      </c>
      <c r="B86" s="240"/>
      <c r="C86" s="240"/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</row>
    <row r="87" spans="1:16" ht="24.75" customHeight="1" x14ac:dyDescent="0.25">
      <c r="A87" s="241" t="s">
        <v>104</v>
      </c>
      <c r="B87" s="241"/>
      <c r="C87" s="241"/>
      <c r="D87" s="241"/>
      <c r="E87" s="241"/>
      <c r="F87" s="241"/>
      <c r="G87" s="241"/>
      <c r="H87" s="241"/>
      <c r="I87" s="241"/>
      <c r="J87" s="241"/>
      <c r="K87" s="241"/>
      <c r="L87" s="241"/>
      <c r="M87" s="241"/>
      <c r="N87" s="241"/>
      <c r="O87" s="241"/>
      <c r="P87" s="241"/>
    </row>
    <row r="88" spans="1:16" ht="39.75" customHeight="1" x14ac:dyDescent="0.25">
      <c r="A88" s="240" t="s">
        <v>105</v>
      </c>
      <c r="B88" s="240"/>
      <c r="C88" s="240"/>
      <c r="D88" s="240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</row>
    <row r="89" spans="1:16" ht="18.75" x14ac:dyDescent="0.3">
      <c r="A89" s="225" t="s">
        <v>142</v>
      </c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</row>
    <row r="90" spans="1:16" x14ac:dyDescent="0.25">
      <c r="A90" t="s">
        <v>143</v>
      </c>
    </row>
  </sheetData>
  <mergeCells count="12">
    <mergeCell ref="A86:P86"/>
    <mergeCell ref="A87:P87"/>
    <mergeCell ref="A88:P88"/>
    <mergeCell ref="A6:P6"/>
    <mergeCell ref="A7:P7"/>
    <mergeCell ref="A8:P8"/>
    <mergeCell ref="A9:P9"/>
    <mergeCell ref="A10:P10"/>
    <mergeCell ref="A12:A13"/>
    <mergeCell ref="B12:B13"/>
    <mergeCell ref="C12:C13"/>
    <mergeCell ref="D12:P12"/>
  </mergeCells>
  <printOptions horizontalCentered="1"/>
  <pageMargins left="0.31496062992125984" right="0.27559055118110237" top="0.39370078740157483" bottom="0.74803149606299213" header="0.15748031496062992" footer="0.55118110236220474"/>
  <pageSetup paperSize="5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P88"/>
  <sheetViews>
    <sheetView showGridLines="0" tabSelected="1" topLeftCell="A77" zoomScale="88" zoomScaleNormal="88" workbookViewId="0">
      <selection activeCell="D94" sqref="D94"/>
    </sheetView>
  </sheetViews>
  <sheetFormatPr baseColWidth="10" defaultColWidth="13.140625" defaultRowHeight="15" x14ac:dyDescent="0.25"/>
  <cols>
    <col min="1" max="1" width="85.85546875" customWidth="1"/>
    <col min="2" max="13" width="18.7109375" customWidth="1"/>
    <col min="14" max="14" width="27.28515625" customWidth="1"/>
  </cols>
  <sheetData>
    <row r="4" spans="1:14" ht="28.5" customHeight="1" x14ac:dyDescent="0.25">
      <c r="A4" s="232"/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</row>
    <row r="5" spans="1:14" ht="30.75" customHeight="1" x14ac:dyDescent="0.25">
      <c r="A5" s="242" t="s">
        <v>0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</row>
    <row r="6" spans="1:14" ht="15.75" x14ac:dyDescent="0.25">
      <c r="A6" s="236" t="s">
        <v>81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</row>
    <row r="7" spans="1:14" ht="15.75" customHeight="1" x14ac:dyDescent="0.25">
      <c r="A7" s="238" t="s">
        <v>82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</row>
    <row r="8" spans="1:14" ht="15.75" customHeight="1" x14ac:dyDescent="0.25">
      <c r="A8" s="239" t="s">
        <v>3</v>
      </c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</row>
    <row r="9" spans="1:14" ht="15.75" thickBot="1" x14ac:dyDescent="0.3"/>
    <row r="10" spans="1:14" ht="23.25" customHeight="1" x14ac:dyDescent="0.25">
      <c r="A10" s="226" t="s">
        <v>4</v>
      </c>
      <c r="B10" s="228" t="s">
        <v>84</v>
      </c>
      <c r="C10" s="230" t="s">
        <v>85</v>
      </c>
      <c r="D10" s="226" t="s">
        <v>86</v>
      </c>
      <c r="E10" s="226" t="s">
        <v>87</v>
      </c>
      <c r="F10" s="226" t="s">
        <v>88</v>
      </c>
      <c r="G10" s="226" t="s">
        <v>89</v>
      </c>
      <c r="H10" s="226" t="s">
        <v>90</v>
      </c>
      <c r="I10" s="226" t="s">
        <v>91</v>
      </c>
      <c r="J10" s="226" t="s">
        <v>92</v>
      </c>
      <c r="K10" s="226" t="s">
        <v>106</v>
      </c>
      <c r="L10" s="226" t="s">
        <v>94</v>
      </c>
      <c r="M10" s="226" t="s">
        <v>95</v>
      </c>
      <c r="N10" s="226" t="s">
        <v>96</v>
      </c>
    </row>
    <row r="11" spans="1:14" ht="15.75" thickBot="1" x14ac:dyDescent="0.3">
      <c r="A11" s="227" t="s">
        <v>7</v>
      </c>
      <c r="B11" s="229"/>
      <c r="C11" s="231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</row>
    <row r="12" spans="1:14" ht="16.5" thickBot="1" x14ac:dyDescent="0.3">
      <c r="A12" s="125" t="s">
        <v>8</v>
      </c>
      <c r="B12" s="126">
        <f>SUM(B13:B16)</f>
        <v>279349518.53000003</v>
      </c>
      <c r="C12" s="127">
        <f>SUM(C13:C16)</f>
        <v>365728934.06999999</v>
      </c>
      <c r="D12" s="133">
        <f>SUM(D13:D16)</f>
        <v>307966723.63</v>
      </c>
      <c r="E12" s="210">
        <f t="shared" ref="E12:M12" si="0">SUM(E13:E16)</f>
        <v>344700687.68000001</v>
      </c>
      <c r="F12" s="139">
        <f t="shared" si="0"/>
        <v>365759837.64000005</v>
      </c>
      <c r="G12" s="127">
        <f t="shared" si="0"/>
        <v>0</v>
      </c>
      <c r="H12" s="127">
        <f t="shared" si="0"/>
        <v>0</v>
      </c>
      <c r="I12" s="127">
        <f t="shared" si="0"/>
        <v>0</v>
      </c>
      <c r="J12" s="127">
        <f t="shared" si="0"/>
        <v>0</v>
      </c>
      <c r="K12" s="127">
        <f t="shared" si="0"/>
        <v>0</v>
      </c>
      <c r="L12" s="127">
        <f t="shared" si="0"/>
        <v>0</v>
      </c>
      <c r="M12" s="127">
        <f t="shared" si="0"/>
        <v>0</v>
      </c>
      <c r="N12" s="128">
        <f t="shared" ref="N12:N26" si="1">SUM(B12:M12)</f>
        <v>1663505701.5500002</v>
      </c>
    </row>
    <row r="13" spans="1:14" ht="15.75" x14ac:dyDescent="0.25">
      <c r="A13" s="129" t="s">
        <v>97</v>
      </c>
      <c r="B13" s="82">
        <v>240072664.02000001</v>
      </c>
      <c r="C13" s="82">
        <v>315116934.36000001</v>
      </c>
      <c r="D13" s="82">
        <v>265534026.19</v>
      </c>
      <c r="E13" s="213">
        <v>302248069.24000001</v>
      </c>
      <c r="F13" s="214">
        <v>263406967.43000001</v>
      </c>
      <c r="G13" s="67"/>
      <c r="H13" s="67"/>
      <c r="I13" s="67"/>
      <c r="J13" s="67"/>
      <c r="K13" s="67"/>
      <c r="L13" s="67"/>
      <c r="M13" s="67"/>
      <c r="N13" s="130">
        <f t="shared" si="1"/>
        <v>1386378661.24</v>
      </c>
    </row>
    <row r="14" spans="1:14" ht="15.75" x14ac:dyDescent="0.25">
      <c r="A14" s="129" t="s">
        <v>98</v>
      </c>
      <c r="B14" s="82">
        <v>2415200</v>
      </c>
      <c r="C14" s="111">
        <v>2415200</v>
      </c>
      <c r="D14" s="82">
        <v>1941200</v>
      </c>
      <c r="E14" s="214">
        <v>2392200</v>
      </c>
      <c r="F14" s="214">
        <v>61895968.859999999</v>
      </c>
      <c r="G14" s="67"/>
      <c r="H14" s="67"/>
      <c r="I14" s="67"/>
      <c r="J14" s="67"/>
      <c r="K14" s="67"/>
      <c r="L14" s="67"/>
      <c r="M14" s="67"/>
      <c r="N14" s="131">
        <f t="shared" si="1"/>
        <v>71059768.859999999</v>
      </c>
    </row>
    <row r="15" spans="1:14" ht="15.75" x14ac:dyDescent="0.25">
      <c r="A15" s="129" t="s">
        <v>11</v>
      </c>
      <c r="B15" s="82">
        <v>0</v>
      </c>
      <c r="C15" s="82">
        <v>0</v>
      </c>
      <c r="D15" s="82">
        <v>0</v>
      </c>
      <c r="E15" s="67"/>
      <c r="F15" s="214">
        <v>0</v>
      </c>
      <c r="G15" s="67"/>
      <c r="H15" s="67"/>
      <c r="I15" s="67"/>
      <c r="J15" s="67"/>
      <c r="K15" s="67"/>
      <c r="L15" s="67"/>
      <c r="M15" s="67"/>
      <c r="N15" s="131">
        <f t="shared" si="1"/>
        <v>0</v>
      </c>
    </row>
    <row r="16" spans="1:14" ht="16.5" thickBot="1" x14ac:dyDescent="0.3">
      <c r="A16" s="129" t="s">
        <v>99</v>
      </c>
      <c r="B16" s="82">
        <v>36861654.509999998</v>
      </c>
      <c r="C16" s="212">
        <v>48196799.710000001</v>
      </c>
      <c r="D16" s="82">
        <v>40491497.439999998</v>
      </c>
      <c r="E16" s="215">
        <v>40060418.439999998</v>
      </c>
      <c r="F16" s="214">
        <v>40456901.350000001</v>
      </c>
      <c r="G16" s="67"/>
      <c r="H16" s="67"/>
      <c r="I16" s="67"/>
      <c r="J16" s="67"/>
      <c r="K16" s="67"/>
      <c r="L16" s="67"/>
      <c r="M16" s="67"/>
      <c r="N16" s="132">
        <f t="shared" si="1"/>
        <v>206067271.44999999</v>
      </c>
    </row>
    <row r="17" spans="1:14" ht="16.5" thickBot="1" x14ac:dyDescent="0.3">
      <c r="A17" s="125" t="s">
        <v>13</v>
      </c>
      <c r="B17" s="126">
        <f>SUM(B18:B26)</f>
        <v>52497112.75</v>
      </c>
      <c r="C17" s="127">
        <f>SUM(C18:C26)</f>
        <v>43560527.75</v>
      </c>
      <c r="D17" s="133">
        <f>SUM(D18:D26)</f>
        <v>106136764.7</v>
      </c>
      <c r="E17" s="210">
        <f t="shared" ref="E17:M17" si="2">SUM(E18:E26)</f>
        <v>92168129.780000016</v>
      </c>
      <c r="F17" s="139">
        <f>SUM(F18:F26)</f>
        <v>111115764.46000001</v>
      </c>
      <c r="G17" s="133">
        <f t="shared" si="2"/>
        <v>0</v>
      </c>
      <c r="H17" s="127">
        <f t="shared" si="2"/>
        <v>0</v>
      </c>
      <c r="I17" s="127">
        <f t="shared" si="2"/>
        <v>0</v>
      </c>
      <c r="J17" s="127">
        <f t="shared" si="2"/>
        <v>0</v>
      </c>
      <c r="K17" s="127">
        <f t="shared" si="2"/>
        <v>0</v>
      </c>
      <c r="L17" s="127">
        <f t="shared" si="2"/>
        <v>0</v>
      </c>
      <c r="M17" s="127">
        <f t="shared" si="2"/>
        <v>0</v>
      </c>
      <c r="N17" s="128">
        <f t="shared" si="1"/>
        <v>405478299.44000006</v>
      </c>
    </row>
    <row r="18" spans="1:14" ht="15.75" x14ac:dyDescent="0.25">
      <c r="A18" s="129" t="s">
        <v>107</v>
      </c>
      <c r="B18" s="211">
        <v>39997112.75</v>
      </c>
      <c r="C18" s="82">
        <v>31046874.329999998</v>
      </c>
      <c r="D18" s="212">
        <v>23768551.84</v>
      </c>
      <c r="E18" s="213">
        <v>29558988.960000001</v>
      </c>
      <c r="F18" s="214">
        <v>29053453.420000002</v>
      </c>
      <c r="G18" s="134"/>
      <c r="H18" s="67"/>
      <c r="I18" s="67"/>
      <c r="J18" s="67"/>
      <c r="K18" s="67"/>
      <c r="L18" s="67"/>
      <c r="M18" s="75"/>
      <c r="N18" s="135">
        <f t="shared" si="1"/>
        <v>153424981.30000001</v>
      </c>
    </row>
    <row r="19" spans="1:14" ht="15.75" x14ac:dyDescent="0.25">
      <c r="A19" s="129" t="s">
        <v>108</v>
      </c>
      <c r="B19" s="82">
        <v>0</v>
      </c>
      <c r="C19" s="82">
        <v>0</v>
      </c>
      <c r="D19" s="212">
        <v>406176.18</v>
      </c>
      <c r="E19" s="214">
        <v>3108605.52</v>
      </c>
      <c r="F19" s="214">
        <v>0</v>
      </c>
      <c r="G19" s="67"/>
      <c r="H19" s="67"/>
      <c r="I19" s="67"/>
      <c r="J19" s="67"/>
      <c r="K19" s="67"/>
      <c r="L19" s="67"/>
      <c r="M19" s="75"/>
      <c r="N19" s="131">
        <f t="shared" si="1"/>
        <v>3514781.7</v>
      </c>
    </row>
    <row r="20" spans="1:14" ht="15.75" x14ac:dyDescent="0.25">
      <c r="A20" s="129" t="s">
        <v>109</v>
      </c>
      <c r="B20" s="82">
        <v>0</v>
      </c>
      <c r="C20" s="82">
        <v>0</v>
      </c>
      <c r="D20" s="212">
        <v>109426.68</v>
      </c>
      <c r="E20" s="214">
        <v>226371</v>
      </c>
      <c r="F20" s="214">
        <v>865664.11</v>
      </c>
      <c r="G20" s="67"/>
      <c r="H20" s="67"/>
      <c r="I20" s="67"/>
      <c r="J20" s="67"/>
      <c r="K20" s="67"/>
      <c r="L20" s="67"/>
      <c r="M20" s="75"/>
      <c r="N20" s="131">
        <f t="shared" si="1"/>
        <v>1201461.79</v>
      </c>
    </row>
    <row r="21" spans="1:14" ht="15.75" x14ac:dyDescent="0.25">
      <c r="A21" s="129" t="s">
        <v>110</v>
      </c>
      <c r="B21" s="82">
        <v>0</v>
      </c>
      <c r="C21" s="82">
        <v>0</v>
      </c>
      <c r="D21" s="212">
        <v>50255939.659999996</v>
      </c>
      <c r="E21" s="214">
        <v>35748727.060000002</v>
      </c>
      <c r="F21" s="214">
        <v>29048654.73</v>
      </c>
      <c r="G21" s="67"/>
      <c r="H21" s="67"/>
      <c r="I21" s="67"/>
      <c r="J21" s="67"/>
      <c r="K21" s="67"/>
      <c r="L21" s="67"/>
      <c r="M21" s="75"/>
      <c r="N21" s="131">
        <f t="shared" si="1"/>
        <v>115053321.45</v>
      </c>
    </row>
    <row r="22" spans="1:14" ht="15.75" x14ac:dyDescent="0.25">
      <c r="A22" s="129" t="s">
        <v>111</v>
      </c>
      <c r="B22" s="82">
        <v>0</v>
      </c>
      <c r="C22" s="82">
        <v>0</v>
      </c>
      <c r="D22" s="212">
        <v>14215230</v>
      </c>
      <c r="E22" s="67">
        <v>0</v>
      </c>
      <c r="F22" s="214">
        <v>3831135.01</v>
      </c>
      <c r="G22" s="67"/>
      <c r="H22" s="67"/>
      <c r="I22" s="67"/>
      <c r="J22" s="67"/>
      <c r="K22" s="67"/>
      <c r="L22" s="67"/>
      <c r="M22" s="75"/>
      <c r="N22" s="131">
        <f t="shared" si="1"/>
        <v>18046365.009999998</v>
      </c>
    </row>
    <row r="23" spans="1:14" ht="15.75" x14ac:dyDescent="0.25">
      <c r="A23" s="129" t="s">
        <v>112</v>
      </c>
      <c r="B23" s="111">
        <v>12500000</v>
      </c>
      <c r="C23" s="111">
        <v>12513653.42</v>
      </c>
      <c r="D23" s="212">
        <v>12599820.619999999</v>
      </c>
      <c r="E23" s="214">
        <v>13911943.26</v>
      </c>
      <c r="F23" s="214">
        <v>10602303.43</v>
      </c>
      <c r="G23" s="67"/>
      <c r="H23" s="67"/>
      <c r="I23" s="67"/>
      <c r="J23" s="67"/>
      <c r="K23" s="67"/>
      <c r="L23" s="67"/>
      <c r="M23" s="75"/>
      <c r="N23" s="131">
        <f t="shared" si="1"/>
        <v>62127720.729999997</v>
      </c>
    </row>
    <row r="24" spans="1:14" ht="31.5" x14ac:dyDescent="0.25">
      <c r="A24" s="129" t="s">
        <v>113</v>
      </c>
      <c r="B24" s="111">
        <v>0</v>
      </c>
      <c r="C24" s="82">
        <v>0</v>
      </c>
      <c r="D24" s="212">
        <v>44800.91</v>
      </c>
      <c r="E24" s="214">
        <v>3865714.5</v>
      </c>
      <c r="F24" s="214">
        <v>336624.64000000001</v>
      </c>
      <c r="G24" s="67"/>
      <c r="H24" s="67"/>
      <c r="I24" s="67"/>
      <c r="J24" s="67"/>
      <c r="K24" s="67"/>
      <c r="L24" s="67"/>
      <c r="M24" s="75"/>
      <c r="N24" s="131">
        <f t="shared" si="1"/>
        <v>4247140.05</v>
      </c>
    </row>
    <row r="25" spans="1:14" ht="15.75" x14ac:dyDescent="0.25">
      <c r="A25" s="129" t="s">
        <v>114</v>
      </c>
      <c r="B25" s="111">
        <v>0</v>
      </c>
      <c r="C25" s="82">
        <v>0</v>
      </c>
      <c r="D25" s="212">
        <v>1375093.55</v>
      </c>
      <c r="E25" s="214">
        <v>3420259</v>
      </c>
      <c r="F25" s="214">
        <v>522746.33</v>
      </c>
      <c r="G25" s="67"/>
      <c r="H25" s="67"/>
      <c r="I25" s="67"/>
      <c r="J25" s="67"/>
      <c r="K25" s="67"/>
      <c r="L25" s="67"/>
      <c r="M25" s="75"/>
      <c r="N25" s="130">
        <f t="shared" si="1"/>
        <v>5318098.88</v>
      </c>
    </row>
    <row r="26" spans="1:14" ht="16.5" thickBot="1" x14ac:dyDescent="0.3">
      <c r="A26" s="129" t="s">
        <v>115</v>
      </c>
      <c r="B26" s="88">
        <v>0</v>
      </c>
      <c r="C26" s="82">
        <v>0</v>
      </c>
      <c r="D26" s="212">
        <v>3361725.26</v>
      </c>
      <c r="E26" s="215">
        <v>2327520.48</v>
      </c>
      <c r="F26" s="214">
        <v>36855182.789999999</v>
      </c>
      <c r="G26" s="67"/>
      <c r="H26" s="67"/>
      <c r="I26" s="67"/>
      <c r="J26" s="67"/>
      <c r="K26" s="67"/>
      <c r="L26" s="67"/>
      <c r="M26" s="75"/>
      <c r="N26" s="136">
        <f t="shared" si="1"/>
        <v>42544428.530000001</v>
      </c>
    </row>
    <row r="27" spans="1:14" ht="16.5" thickBot="1" x14ac:dyDescent="0.3">
      <c r="A27" s="125" t="s">
        <v>23</v>
      </c>
      <c r="B27" s="126">
        <f>SUM(B28:B36)</f>
        <v>2913435</v>
      </c>
      <c r="C27" s="127">
        <f>SUM(C28:C36)</f>
        <v>2736164</v>
      </c>
      <c r="D27" s="133">
        <f>SUM(D28:D36)</f>
        <v>29190701.149999999</v>
      </c>
      <c r="E27" s="210">
        <f t="shared" ref="E27:M27" si="3">SUM(E28:E36)</f>
        <v>14643622.810000001</v>
      </c>
      <c r="F27" s="139">
        <f t="shared" si="3"/>
        <v>26417020.23</v>
      </c>
      <c r="G27" s="133">
        <f>SUM(G28:G36)</f>
        <v>0</v>
      </c>
      <c r="H27" s="127">
        <f t="shared" si="3"/>
        <v>0</v>
      </c>
      <c r="I27" s="127">
        <f>SUM(I28:I36)</f>
        <v>0</v>
      </c>
      <c r="J27" s="127">
        <f t="shared" si="3"/>
        <v>0</v>
      </c>
      <c r="K27" s="127">
        <f t="shared" si="3"/>
        <v>0</v>
      </c>
      <c r="L27" s="127">
        <f t="shared" si="3"/>
        <v>0</v>
      </c>
      <c r="M27" s="127">
        <f t="shared" si="3"/>
        <v>0</v>
      </c>
      <c r="N27" s="128">
        <f>SUM(B27:M27)</f>
        <v>75900943.189999998</v>
      </c>
    </row>
    <row r="28" spans="1:14" ht="15.75" x14ac:dyDescent="0.25">
      <c r="A28" s="129" t="s">
        <v>116</v>
      </c>
      <c r="B28" s="111">
        <v>457995</v>
      </c>
      <c r="C28" s="82">
        <v>403164</v>
      </c>
      <c r="D28" s="111">
        <v>95315</v>
      </c>
      <c r="E28" s="213">
        <v>2260000</v>
      </c>
      <c r="F28" s="214">
        <v>2637000</v>
      </c>
      <c r="G28" s="67"/>
      <c r="H28" s="67"/>
      <c r="I28" s="67"/>
      <c r="J28" s="67"/>
      <c r="K28" s="67"/>
      <c r="L28" s="67"/>
      <c r="M28" s="75"/>
      <c r="N28" s="135">
        <f>SUM(B28:M28)</f>
        <v>5853474</v>
      </c>
    </row>
    <row r="29" spans="1:14" ht="15.75" x14ac:dyDescent="0.25">
      <c r="A29" s="129" t="s">
        <v>117</v>
      </c>
      <c r="B29" s="111">
        <v>0</v>
      </c>
      <c r="C29" s="82">
        <v>0</v>
      </c>
      <c r="D29" s="111">
        <v>0</v>
      </c>
      <c r="E29" s="214">
        <v>36462</v>
      </c>
      <c r="F29" s="214">
        <v>226796</v>
      </c>
      <c r="G29" s="67"/>
      <c r="H29" s="67"/>
      <c r="I29" s="67"/>
      <c r="J29" s="67"/>
      <c r="K29" s="67"/>
      <c r="L29" s="67"/>
      <c r="M29" s="75"/>
      <c r="N29" s="131">
        <f t="shared" ref="N29:N36" si="4">SUM(B29:M29)</f>
        <v>263258</v>
      </c>
    </row>
    <row r="30" spans="1:14" ht="15.75" x14ac:dyDescent="0.25">
      <c r="A30" s="129" t="s">
        <v>118</v>
      </c>
      <c r="B30" s="111">
        <v>0</v>
      </c>
      <c r="C30" s="82">
        <v>0</v>
      </c>
      <c r="D30" s="111">
        <v>511412</v>
      </c>
      <c r="E30" s="214">
        <v>99148.32</v>
      </c>
      <c r="F30" s="214">
        <v>393582.3</v>
      </c>
      <c r="G30" s="67"/>
      <c r="H30" s="67"/>
      <c r="I30" s="67"/>
      <c r="J30" s="67"/>
      <c r="K30" s="67"/>
      <c r="L30" s="67"/>
      <c r="M30" s="75"/>
      <c r="N30" s="131">
        <f t="shared" si="4"/>
        <v>1004142.6200000001</v>
      </c>
    </row>
    <row r="31" spans="1:14" ht="15.75" x14ac:dyDescent="0.25">
      <c r="A31" s="129" t="s">
        <v>119</v>
      </c>
      <c r="B31" s="111">
        <v>0</v>
      </c>
      <c r="C31" s="82">
        <v>0</v>
      </c>
      <c r="D31" s="111">
        <v>0</v>
      </c>
      <c r="E31" s="214">
        <v>918855</v>
      </c>
      <c r="F31" s="214">
        <v>0</v>
      </c>
      <c r="G31" s="67"/>
      <c r="H31" s="67"/>
      <c r="I31" s="67"/>
      <c r="J31" s="67"/>
      <c r="K31" s="67"/>
      <c r="L31" s="67"/>
      <c r="M31" s="75"/>
      <c r="N31" s="131">
        <f t="shared" si="4"/>
        <v>918855</v>
      </c>
    </row>
    <row r="32" spans="1:14" ht="15.75" x14ac:dyDescent="0.25">
      <c r="A32" s="129" t="s">
        <v>120</v>
      </c>
      <c r="B32" s="111">
        <v>0</v>
      </c>
      <c r="C32" s="82">
        <v>0</v>
      </c>
      <c r="D32" s="111">
        <v>15480</v>
      </c>
      <c r="E32" s="214">
        <v>488408.32000000001</v>
      </c>
      <c r="F32" s="214">
        <v>0</v>
      </c>
      <c r="G32" s="67"/>
      <c r="H32" s="67"/>
      <c r="I32" s="67"/>
      <c r="J32" s="67"/>
      <c r="K32" s="67"/>
      <c r="L32" s="67"/>
      <c r="M32" s="75"/>
      <c r="N32" s="131">
        <f t="shared" si="4"/>
        <v>503888.32</v>
      </c>
    </row>
    <row r="33" spans="1:14" ht="15.75" x14ac:dyDescent="0.25">
      <c r="A33" s="129" t="s">
        <v>121</v>
      </c>
      <c r="B33" s="111">
        <v>0</v>
      </c>
      <c r="C33" s="82">
        <v>0</v>
      </c>
      <c r="D33" s="111">
        <v>0</v>
      </c>
      <c r="E33" s="214">
        <v>459305.32</v>
      </c>
      <c r="F33" s="214">
        <v>382798.12</v>
      </c>
      <c r="G33" s="67"/>
      <c r="H33" s="67"/>
      <c r="I33" s="67"/>
      <c r="J33" s="67"/>
      <c r="K33" s="67"/>
      <c r="L33" s="67"/>
      <c r="M33" s="75"/>
      <c r="N33" s="131">
        <f t="shared" si="4"/>
        <v>842103.44</v>
      </c>
    </row>
    <row r="34" spans="1:14" ht="15.75" x14ac:dyDescent="0.25">
      <c r="A34" s="129" t="s">
        <v>122</v>
      </c>
      <c r="B34" s="111">
        <v>2455440</v>
      </c>
      <c r="C34" s="111">
        <v>2333000</v>
      </c>
      <c r="D34" s="111">
        <v>28568494.149999999</v>
      </c>
      <c r="E34" s="214">
        <v>9507007.1999999993</v>
      </c>
      <c r="F34" s="214">
        <v>19995329.329999998</v>
      </c>
      <c r="G34" s="67"/>
      <c r="H34" s="67"/>
      <c r="I34" s="67"/>
      <c r="J34" s="67"/>
      <c r="K34" s="67"/>
      <c r="L34" s="67"/>
      <c r="M34" s="75"/>
      <c r="N34" s="131">
        <f t="shared" si="4"/>
        <v>62859270.679999992</v>
      </c>
    </row>
    <row r="35" spans="1:14" ht="31.5" x14ac:dyDescent="0.25">
      <c r="A35" s="137" t="s">
        <v>31</v>
      </c>
      <c r="B35" s="111">
        <v>0</v>
      </c>
      <c r="C35" s="82">
        <v>0</v>
      </c>
      <c r="D35" s="111">
        <v>0</v>
      </c>
      <c r="E35" s="67">
        <v>0</v>
      </c>
      <c r="F35" s="214"/>
      <c r="G35" s="67"/>
      <c r="H35" s="67"/>
      <c r="I35" s="67"/>
      <c r="J35" s="67"/>
      <c r="K35" s="67"/>
      <c r="L35" s="67"/>
      <c r="M35" s="67"/>
      <c r="N35" s="131">
        <f t="shared" si="4"/>
        <v>0</v>
      </c>
    </row>
    <row r="36" spans="1:14" ht="16.5" thickBot="1" x14ac:dyDescent="0.3">
      <c r="A36" s="129" t="s">
        <v>123</v>
      </c>
      <c r="B36" s="111">
        <v>0</v>
      </c>
      <c r="C36" s="82">
        <v>0</v>
      </c>
      <c r="D36" s="111">
        <v>0</v>
      </c>
      <c r="E36" s="216">
        <v>874436.65</v>
      </c>
      <c r="F36" s="214">
        <v>2781514.48</v>
      </c>
      <c r="G36" s="67"/>
      <c r="H36" s="67"/>
      <c r="I36" s="67"/>
      <c r="J36" s="67"/>
      <c r="K36" s="67"/>
      <c r="L36" s="67"/>
      <c r="M36" s="75"/>
      <c r="N36" s="136">
        <f t="shared" si="4"/>
        <v>3655951.13</v>
      </c>
    </row>
    <row r="37" spans="1:14" ht="16.5" thickBot="1" x14ac:dyDescent="0.3">
      <c r="A37" s="125" t="s">
        <v>33</v>
      </c>
      <c r="B37" s="126">
        <f>SUM(B38:B44)</f>
        <v>330867951.88000005</v>
      </c>
      <c r="C37" s="127">
        <f>SUM(C38:C44)</f>
        <v>497392339.84000003</v>
      </c>
      <c r="D37" s="127">
        <f>SUM(D38:D44)</f>
        <v>691517435.40999997</v>
      </c>
      <c r="E37" s="127">
        <f t="shared" ref="E37:M37" si="5">SUM(E38:E44)</f>
        <v>407003232.96000004</v>
      </c>
      <c r="F37" s="128">
        <f t="shared" si="5"/>
        <v>1530671138.3000002</v>
      </c>
      <c r="G37" s="155">
        <f t="shared" si="5"/>
        <v>0</v>
      </c>
      <c r="H37" s="133">
        <f t="shared" si="5"/>
        <v>0</v>
      </c>
      <c r="I37" s="127">
        <f t="shared" si="5"/>
        <v>0</v>
      </c>
      <c r="J37" s="127">
        <f t="shared" si="5"/>
        <v>0</v>
      </c>
      <c r="K37" s="127">
        <f t="shared" si="5"/>
        <v>0</v>
      </c>
      <c r="L37" s="127">
        <f t="shared" si="5"/>
        <v>0</v>
      </c>
      <c r="M37" s="127">
        <f t="shared" si="5"/>
        <v>0</v>
      </c>
      <c r="N37" s="128">
        <f>SUM(B37:M37)</f>
        <v>3457452098.3900003</v>
      </c>
    </row>
    <row r="38" spans="1:14" ht="15.75" x14ac:dyDescent="0.25">
      <c r="A38" s="129" t="s">
        <v>124</v>
      </c>
      <c r="B38" s="82">
        <v>0</v>
      </c>
      <c r="C38" s="82">
        <v>21052576</v>
      </c>
      <c r="D38" s="82">
        <v>36946832</v>
      </c>
      <c r="E38" s="213">
        <v>5169250</v>
      </c>
      <c r="F38" s="213">
        <v>9669254</v>
      </c>
      <c r="G38" s="67"/>
      <c r="H38" s="67"/>
      <c r="I38" s="67"/>
      <c r="J38" s="67"/>
      <c r="K38" s="67"/>
      <c r="L38" s="67"/>
      <c r="M38" s="75"/>
      <c r="N38" s="135">
        <f t="shared" ref="N38:N44" si="6">SUM(B38:M38)</f>
        <v>72837912</v>
      </c>
    </row>
    <row r="39" spans="1:14" ht="15.75" x14ac:dyDescent="0.25">
      <c r="A39" s="129" t="s">
        <v>125</v>
      </c>
      <c r="B39" s="111">
        <v>222988466.59</v>
      </c>
      <c r="C39" s="111">
        <v>231707666.59</v>
      </c>
      <c r="D39" s="82">
        <v>230528137.59999999</v>
      </c>
      <c r="E39" s="214">
        <v>239751618.59</v>
      </c>
      <c r="F39" s="214">
        <v>260660782.06</v>
      </c>
      <c r="G39" s="67"/>
      <c r="H39" s="67"/>
      <c r="I39" s="67"/>
      <c r="J39" s="67"/>
      <c r="K39" s="67"/>
      <c r="L39" s="67"/>
      <c r="M39" s="75"/>
      <c r="N39" s="131">
        <f t="shared" si="6"/>
        <v>1185636671.4300001</v>
      </c>
    </row>
    <row r="40" spans="1:14" ht="31.5" x14ac:dyDescent="0.25">
      <c r="A40" s="129" t="s">
        <v>126</v>
      </c>
      <c r="B40" s="111">
        <v>88648542.75</v>
      </c>
      <c r="C40" s="111">
        <v>112441600</v>
      </c>
      <c r="D40" s="82">
        <v>98605482.739999995</v>
      </c>
      <c r="E40" s="214">
        <v>142851421.83000001</v>
      </c>
      <c r="F40" s="214">
        <v>363887485.38</v>
      </c>
      <c r="G40" s="67"/>
      <c r="H40" s="67"/>
      <c r="I40" s="67"/>
      <c r="J40" s="67"/>
      <c r="K40" s="67"/>
      <c r="L40" s="67"/>
      <c r="M40" s="75"/>
      <c r="N40" s="131">
        <f t="shared" si="6"/>
        <v>806434532.70000005</v>
      </c>
    </row>
    <row r="41" spans="1:14" ht="31.5" x14ac:dyDescent="0.25">
      <c r="A41" s="129" t="s">
        <v>127</v>
      </c>
      <c r="B41" s="111">
        <v>19230942.539999999</v>
      </c>
      <c r="C41" s="111">
        <v>19230942.539999999</v>
      </c>
      <c r="D41" s="82">
        <v>19230942.539999999</v>
      </c>
      <c r="E41" s="214">
        <v>19230942.539999999</v>
      </c>
      <c r="F41" s="214">
        <v>19230942.539999999</v>
      </c>
      <c r="G41" s="67"/>
      <c r="H41" s="67"/>
      <c r="I41" s="67"/>
      <c r="J41" s="67"/>
      <c r="K41" s="67"/>
      <c r="L41" s="67"/>
      <c r="M41" s="75"/>
      <c r="N41" s="131">
        <f t="shared" si="6"/>
        <v>96154712.699999988</v>
      </c>
    </row>
    <row r="42" spans="1:14" ht="15.75" x14ac:dyDescent="0.25">
      <c r="A42" s="129" t="s">
        <v>128</v>
      </c>
      <c r="B42" s="111">
        <v>0</v>
      </c>
      <c r="C42" s="111">
        <v>112959554.70999999</v>
      </c>
      <c r="D42" s="82">
        <v>306206040.52999997</v>
      </c>
      <c r="E42" s="67">
        <v>0</v>
      </c>
      <c r="F42" s="214">
        <v>877222674.32000005</v>
      </c>
      <c r="G42" s="67"/>
      <c r="H42" s="67"/>
      <c r="I42" s="67"/>
      <c r="J42" s="67"/>
      <c r="K42" s="67"/>
      <c r="L42" s="67"/>
      <c r="M42" s="75"/>
      <c r="N42" s="131">
        <f t="shared" si="6"/>
        <v>1296388269.5599999</v>
      </c>
    </row>
    <row r="43" spans="1:14" ht="15.75" x14ac:dyDescent="0.25">
      <c r="A43" s="129" t="s">
        <v>129</v>
      </c>
      <c r="B43" s="111">
        <v>0</v>
      </c>
      <c r="C43" s="82">
        <v>0</v>
      </c>
      <c r="D43" s="82">
        <v>0</v>
      </c>
      <c r="E43" s="67">
        <v>0</v>
      </c>
      <c r="F43" s="214"/>
      <c r="G43" s="67"/>
      <c r="H43" s="67"/>
      <c r="I43" s="67"/>
      <c r="J43" s="67"/>
      <c r="K43" s="90"/>
      <c r="L43" s="78"/>
      <c r="M43" s="75"/>
      <c r="N43" s="131">
        <f t="shared" si="6"/>
        <v>0</v>
      </c>
    </row>
    <row r="44" spans="1:14" ht="16.5" thickBot="1" x14ac:dyDescent="0.3">
      <c r="A44" s="129" t="s">
        <v>130</v>
      </c>
      <c r="B44" s="111">
        <v>0</v>
      </c>
      <c r="C44" s="82">
        <v>0</v>
      </c>
      <c r="D44" s="82">
        <v>0</v>
      </c>
      <c r="E44" s="67">
        <v>0</v>
      </c>
      <c r="F44" s="214"/>
      <c r="G44" s="67"/>
      <c r="H44" s="67">
        <v>0</v>
      </c>
      <c r="I44" s="67">
        <v>0</v>
      </c>
      <c r="J44" s="67">
        <v>0</v>
      </c>
      <c r="K44" s="67">
        <v>0</v>
      </c>
      <c r="L44" s="66"/>
      <c r="M44" s="67">
        <v>0</v>
      </c>
      <c r="N44" s="136">
        <f t="shared" si="6"/>
        <v>0</v>
      </c>
    </row>
    <row r="45" spans="1:14" ht="16.5" thickBot="1" x14ac:dyDescent="0.3">
      <c r="A45" s="125" t="s">
        <v>41</v>
      </c>
      <c r="B45" s="138">
        <f>SUM(B46:B47)</f>
        <v>0</v>
      </c>
      <c r="C45" s="138">
        <f>SUM(C46:C47)</f>
        <v>0</v>
      </c>
      <c r="D45" s="210">
        <f>SUM(D46:D47)</f>
        <v>0</v>
      </c>
      <c r="E45" s="139">
        <f t="shared" ref="E45:L45" si="7">SUM(E46:E47)</f>
        <v>25135598.690000001</v>
      </c>
      <c r="F45" s="128">
        <f>SUM(F46:F49)</f>
        <v>50976958.57</v>
      </c>
      <c r="G45" s="155">
        <f t="shared" si="7"/>
        <v>0</v>
      </c>
      <c r="H45" s="127">
        <f t="shared" si="7"/>
        <v>0</v>
      </c>
      <c r="I45" s="139">
        <f t="shared" si="7"/>
        <v>0</v>
      </c>
      <c r="J45" s="127">
        <f t="shared" si="7"/>
        <v>0</v>
      </c>
      <c r="K45" s="127">
        <f>SUM(K46:K48)</f>
        <v>0</v>
      </c>
      <c r="L45" s="127">
        <f t="shared" si="7"/>
        <v>0</v>
      </c>
      <c r="M45" s="127">
        <f>SUM(M46:M49)</f>
        <v>0</v>
      </c>
      <c r="N45" s="128">
        <f>SUM(B46:M49)</f>
        <v>76112557.25999999</v>
      </c>
    </row>
    <row r="46" spans="1:14" ht="15.75" x14ac:dyDescent="0.25">
      <c r="A46" s="129" t="s">
        <v>42</v>
      </c>
      <c r="B46" s="213">
        <v>0</v>
      </c>
      <c r="C46" s="82">
        <v>0</v>
      </c>
      <c r="D46" s="82">
        <v>0</v>
      </c>
      <c r="E46" s="67"/>
      <c r="F46" s="216">
        <v>0</v>
      </c>
      <c r="G46" s="67"/>
      <c r="H46" s="67"/>
      <c r="I46" s="67"/>
      <c r="J46" s="67"/>
      <c r="K46" s="82"/>
      <c r="L46" s="82"/>
      <c r="M46" s="75"/>
      <c r="N46" s="135">
        <f>SUM(B46:M46)</f>
        <v>0</v>
      </c>
    </row>
    <row r="47" spans="1:14" ht="15.75" x14ac:dyDescent="0.25">
      <c r="A47" s="129" t="s">
        <v>43</v>
      </c>
      <c r="B47" s="214">
        <v>0</v>
      </c>
      <c r="C47" s="82">
        <v>0</v>
      </c>
      <c r="D47" s="82">
        <v>0</v>
      </c>
      <c r="E47" s="216">
        <v>25135598.690000001</v>
      </c>
      <c r="F47" s="214">
        <v>26850000</v>
      </c>
      <c r="G47" s="67"/>
      <c r="H47" s="67"/>
      <c r="I47" s="67"/>
      <c r="J47" s="67"/>
      <c r="K47" s="67"/>
      <c r="L47" s="67"/>
      <c r="M47" s="75"/>
      <c r="N47" s="131">
        <f>SUM(B47:M47)</f>
        <v>51985598.689999998</v>
      </c>
    </row>
    <row r="48" spans="1:14" ht="31.5" x14ac:dyDescent="0.25">
      <c r="A48" s="140" t="s">
        <v>100</v>
      </c>
      <c r="B48" s="214">
        <v>0</v>
      </c>
      <c r="C48" s="82">
        <v>0</v>
      </c>
      <c r="D48" s="82">
        <v>0</v>
      </c>
      <c r="E48" s="67"/>
      <c r="F48" s="214">
        <v>24126958.57</v>
      </c>
      <c r="G48" s="67"/>
      <c r="H48" s="67"/>
      <c r="I48" s="67"/>
      <c r="J48" s="67"/>
      <c r="K48" s="67"/>
      <c r="L48" s="82"/>
      <c r="M48" s="75"/>
      <c r="N48" s="131">
        <f>SUM(B48:M48)</f>
        <v>24126958.57</v>
      </c>
    </row>
    <row r="49" spans="1:14" ht="16.5" thickBot="1" x14ac:dyDescent="0.3">
      <c r="A49" s="140" t="s">
        <v>101</v>
      </c>
      <c r="B49" s="215">
        <v>0</v>
      </c>
      <c r="C49" s="82">
        <v>0</v>
      </c>
      <c r="D49" s="82">
        <v>0</v>
      </c>
      <c r="E49" s="67">
        <v>0</v>
      </c>
      <c r="F49" s="216">
        <v>0</v>
      </c>
      <c r="G49" s="67">
        <v>0</v>
      </c>
      <c r="H49" s="67">
        <v>0</v>
      </c>
      <c r="I49" s="67">
        <v>0</v>
      </c>
      <c r="J49" s="67">
        <v>0</v>
      </c>
      <c r="K49" s="67">
        <v>0</v>
      </c>
      <c r="L49" s="82">
        <v>0</v>
      </c>
      <c r="M49" s="82">
        <v>0</v>
      </c>
      <c r="N49" s="131">
        <f>SUM(B49:M49)</f>
        <v>0</v>
      </c>
    </row>
    <row r="50" spans="1:14" ht="16.5" thickBot="1" x14ac:dyDescent="0.3">
      <c r="A50" s="125" t="s">
        <v>46</v>
      </c>
      <c r="B50" s="126">
        <f>SUM(B51:B59)</f>
        <v>0</v>
      </c>
      <c r="C50" s="127">
        <f>SUM(C51:C59)</f>
        <v>0</v>
      </c>
      <c r="D50" s="127">
        <f>SUM(D51:D59)</f>
        <v>20831058.969999999</v>
      </c>
      <c r="E50" s="127">
        <f t="shared" ref="E50:M50" si="8">SUM(E51:E59)</f>
        <v>74421716.019999996</v>
      </c>
      <c r="F50" s="127">
        <f t="shared" si="8"/>
        <v>20027213.59</v>
      </c>
      <c r="G50" s="133">
        <f t="shared" si="8"/>
        <v>0</v>
      </c>
      <c r="H50" s="127">
        <f t="shared" si="8"/>
        <v>0</v>
      </c>
      <c r="I50" s="127">
        <f t="shared" si="8"/>
        <v>0</v>
      </c>
      <c r="J50" s="127">
        <f t="shared" si="8"/>
        <v>0</v>
      </c>
      <c r="K50" s="127">
        <f t="shared" si="8"/>
        <v>0</v>
      </c>
      <c r="L50" s="127">
        <f t="shared" si="8"/>
        <v>0</v>
      </c>
      <c r="M50" s="127">
        <f t="shared" si="8"/>
        <v>0</v>
      </c>
      <c r="N50" s="128">
        <f>SUM(B50:M50)</f>
        <v>115279988.58</v>
      </c>
    </row>
    <row r="51" spans="1:14" ht="15.75" x14ac:dyDescent="0.25">
      <c r="A51" s="129" t="s">
        <v>131</v>
      </c>
      <c r="B51" s="213">
        <v>0</v>
      </c>
      <c r="C51" s="82">
        <v>0</v>
      </c>
      <c r="D51" s="217">
        <v>0</v>
      </c>
      <c r="E51" s="216">
        <v>1615760.25</v>
      </c>
      <c r="F51" s="218">
        <v>2549700.37</v>
      </c>
      <c r="G51" s="134"/>
      <c r="H51" s="91"/>
      <c r="I51" s="91"/>
      <c r="J51" s="91"/>
      <c r="K51" s="91"/>
      <c r="L51" s="91"/>
      <c r="M51" s="75"/>
      <c r="N51" s="135">
        <f t="shared" ref="N51:N75" si="9">SUM(B51:M51)</f>
        <v>4165460.62</v>
      </c>
    </row>
    <row r="52" spans="1:14" ht="15.75" x14ac:dyDescent="0.25">
      <c r="A52" s="129" t="s">
        <v>132</v>
      </c>
      <c r="B52" s="214">
        <v>0</v>
      </c>
      <c r="C52" s="82">
        <v>0</v>
      </c>
      <c r="D52" s="219">
        <v>0</v>
      </c>
      <c r="E52" s="219">
        <v>0</v>
      </c>
      <c r="F52" s="111">
        <v>0</v>
      </c>
      <c r="G52" s="89"/>
      <c r="H52" s="91"/>
      <c r="I52" s="91"/>
      <c r="J52" s="91"/>
      <c r="K52" s="91"/>
      <c r="L52" s="91"/>
      <c r="M52" s="75"/>
      <c r="N52" s="131">
        <f t="shared" si="9"/>
        <v>0</v>
      </c>
    </row>
    <row r="53" spans="1:14" ht="15.75" x14ac:dyDescent="0.25">
      <c r="A53" s="129" t="s">
        <v>133</v>
      </c>
      <c r="B53" s="214">
        <v>0</v>
      </c>
      <c r="C53" s="82">
        <v>0</v>
      </c>
      <c r="D53" s="219"/>
      <c r="E53" s="219">
        <v>0</v>
      </c>
      <c r="F53" s="214">
        <v>0</v>
      </c>
      <c r="G53" s="91"/>
      <c r="H53" s="91"/>
      <c r="I53" s="91"/>
      <c r="J53" s="91"/>
      <c r="K53" s="91"/>
      <c r="L53" s="91"/>
      <c r="M53" s="75"/>
      <c r="N53" s="131">
        <f t="shared" si="9"/>
        <v>0</v>
      </c>
    </row>
    <row r="54" spans="1:14" ht="15.75" x14ac:dyDescent="0.25">
      <c r="A54" s="129" t="s">
        <v>134</v>
      </c>
      <c r="B54" s="214">
        <v>0</v>
      </c>
      <c r="C54" s="82">
        <v>0</v>
      </c>
      <c r="D54" s="219">
        <v>1316789.97</v>
      </c>
      <c r="E54" s="219">
        <v>0</v>
      </c>
      <c r="F54" s="214">
        <v>0</v>
      </c>
      <c r="G54" s="91"/>
      <c r="H54" s="91"/>
      <c r="I54" s="91"/>
      <c r="J54" s="91"/>
      <c r="K54" s="91"/>
      <c r="L54" s="91"/>
      <c r="M54" s="75"/>
      <c r="N54" s="131">
        <f t="shared" si="9"/>
        <v>1316789.97</v>
      </c>
    </row>
    <row r="55" spans="1:14" ht="15.75" x14ac:dyDescent="0.25">
      <c r="A55" s="129" t="s">
        <v>135</v>
      </c>
      <c r="B55" s="214">
        <v>0</v>
      </c>
      <c r="C55" s="82">
        <v>0</v>
      </c>
      <c r="D55" s="219">
        <v>0</v>
      </c>
      <c r="E55" s="214">
        <v>178097.4</v>
      </c>
      <c r="F55" s="214">
        <v>225001.22</v>
      </c>
      <c r="G55" s="91"/>
      <c r="H55" s="91"/>
      <c r="I55" s="91"/>
      <c r="J55" s="91"/>
      <c r="K55" s="91"/>
      <c r="L55" s="91"/>
      <c r="M55" s="75"/>
      <c r="N55" s="130">
        <f t="shared" si="9"/>
        <v>403098.62</v>
      </c>
    </row>
    <row r="56" spans="1:14" ht="15.75" x14ac:dyDescent="0.25">
      <c r="A56" s="129" t="s">
        <v>52</v>
      </c>
      <c r="B56" s="214">
        <v>0</v>
      </c>
      <c r="C56" s="82">
        <v>0</v>
      </c>
      <c r="D56" s="219"/>
      <c r="E56" s="214">
        <v>182360.37</v>
      </c>
      <c r="F56" s="214">
        <v>0</v>
      </c>
      <c r="G56" s="91"/>
      <c r="H56" s="91"/>
      <c r="I56" s="91"/>
      <c r="J56" s="91"/>
      <c r="K56" s="91"/>
      <c r="L56" s="91"/>
      <c r="M56" s="75"/>
      <c r="N56" s="131">
        <f t="shared" si="9"/>
        <v>182360.37</v>
      </c>
    </row>
    <row r="57" spans="1:14" ht="15.75" x14ac:dyDescent="0.25">
      <c r="A57" s="129" t="s">
        <v>136</v>
      </c>
      <c r="B57" s="214">
        <v>0</v>
      </c>
      <c r="C57" s="82">
        <v>0</v>
      </c>
      <c r="D57" s="219">
        <v>19514269</v>
      </c>
      <c r="E57" s="214">
        <v>72445498</v>
      </c>
      <c r="F57" s="220">
        <v>17252512</v>
      </c>
      <c r="G57" s="91"/>
      <c r="H57" s="91"/>
      <c r="I57" s="91"/>
      <c r="J57" s="91"/>
      <c r="K57" s="91"/>
      <c r="L57" s="91"/>
      <c r="M57" s="75"/>
      <c r="N57" s="131">
        <f t="shared" si="9"/>
        <v>109212279</v>
      </c>
    </row>
    <row r="58" spans="1:14" ht="15.75" x14ac:dyDescent="0.25">
      <c r="A58" s="129" t="s">
        <v>137</v>
      </c>
      <c r="B58" s="214">
        <v>0</v>
      </c>
      <c r="C58" s="82">
        <v>0</v>
      </c>
      <c r="D58" s="219">
        <v>0</v>
      </c>
      <c r="E58" s="219">
        <v>0</v>
      </c>
      <c r="F58" s="111">
        <v>0</v>
      </c>
      <c r="G58" s="91"/>
      <c r="H58" s="78"/>
      <c r="I58" s="91"/>
      <c r="J58" s="91"/>
      <c r="K58" s="91"/>
      <c r="L58" s="91"/>
      <c r="M58" s="67"/>
      <c r="N58" s="131">
        <f t="shared" si="9"/>
        <v>0</v>
      </c>
    </row>
    <row r="59" spans="1:14" ht="16.5" thickBot="1" x14ac:dyDescent="0.3">
      <c r="A59" s="129" t="s">
        <v>55</v>
      </c>
      <c r="B59" s="221">
        <v>0</v>
      </c>
      <c r="C59" s="82">
        <v>0</v>
      </c>
      <c r="D59" s="219">
        <v>0</v>
      </c>
      <c r="E59" s="219">
        <v>0</v>
      </c>
      <c r="F59" s="178">
        <v>0</v>
      </c>
      <c r="G59" s="91"/>
      <c r="H59" s="142"/>
      <c r="I59" s="142"/>
      <c r="J59" s="141"/>
      <c r="K59" s="67"/>
      <c r="L59" s="143"/>
      <c r="M59" s="67"/>
      <c r="N59" s="144">
        <f t="shared" si="9"/>
        <v>0</v>
      </c>
    </row>
    <row r="60" spans="1:14" ht="16.5" thickBot="1" x14ac:dyDescent="0.3">
      <c r="A60" s="125" t="s">
        <v>56</v>
      </c>
      <c r="B60" s="126">
        <f>SUM(B61:B64)</f>
        <v>0</v>
      </c>
      <c r="C60" s="127">
        <f>SUM(C61:C64)</f>
        <v>0</v>
      </c>
      <c r="D60" s="127">
        <f>SUM(D61:D64)</f>
        <v>2477848.56</v>
      </c>
      <c r="E60" s="127">
        <f t="shared" ref="E60:M60" si="10">SUM(E61:E64)</f>
        <v>9794358.3800000008</v>
      </c>
      <c r="F60" s="133">
        <f t="shared" si="10"/>
        <v>81713811.319999993</v>
      </c>
      <c r="G60" s="127">
        <f t="shared" si="10"/>
        <v>0</v>
      </c>
      <c r="H60" s="127">
        <f t="shared" si="10"/>
        <v>0</v>
      </c>
      <c r="I60" s="139">
        <f t="shared" si="10"/>
        <v>0</v>
      </c>
      <c r="J60" s="127">
        <f t="shared" si="10"/>
        <v>0</v>
      </c>
      <c r="K60" s="127">
        <f t="shared" si="10"/>
        <v>0</v>
      </c>
      <c r="L60" s="127">
        <f t="shared" si="10"/>
        <v>0</v>
      </c>
      <c r="M60" s="127">
        <f t="shared" si="10"/>
        <v>0</v>
      </c>
      <c r="N60" s="128">
        <f t="shared" si="9"/>
        <v>93986018.25999999</v>
      </c>
    </row>
    <row r="61" spans="1:14" ht="15.75" x14ac:dyDescent="0.25">
      <c r="A61" s="159" t="s">
        <v>57</v>
      </c>
      <c r="B61" s="222">
        <v>0</v>
      </c>
      <c r="C61" s="160"/>
      <c r="D61" s="211">
        <v>2477848.56</v>
      </c>
      <c r="E61" s="160"/>
      <c r="F61" s="211">
        <v>0</v>
      </c>
      <c r="G61" s="161"/>
      <c r="H61" s="161"/>
      <c r="I61" s="161"/>
      <c r="J61" s="161"/>
      <c r="K61" s="161"/>
      <c r="L61" s="161"/>
      <c r="M61" s="162"/>
      <c r="N61" s="135">
        <f t="shared" si="9"/>
        <v>2477848.56</v>
      </c>
    </row>
    <row r="62" spans="1:14" ht="15.75" x14ac:dyDescent="0.25">
      <c r="A62" s="129" t="s">
        <v>58</v>
      </c>
      <c r="B62" s="214">
        <v>0</v>
      </c>
      <c r="C62" s="82">
        <v>0</v>
      </c>
      <c r="D62" s="111"/>
      <c r="E62" s="223">
        <v>9794358.3800000008</v>
      </c>
      <c r="F62" s="214">
        <v>81713811.319999993</v>
      </c>
      <c r="G62" s="91"/>
      <c r="H62" s="91"/>
      <c r="I62" s="91"/>
      <c r="J62" s="91"/>
      <c r="K62" s="91"/>
      <c r="L62" s="91"/>
      <c r="M62" s="75"/>
      <c r="N62" s="131">
        <f t="shared" si="9"/>
        <v>91508169.699999988</v>
      </c>
    </row>
    <row r="63" spans="1:14" ht="15.75" x14ac:dyDescent="0.25">
      <c r="A63" s="129" t="s">
        <v>59</v>
      </c>
      <c r="B63" s="214">
        <v>0</v>
      </c>
      <c r="C63" s="82">
        <v>0</v>
      </c>
      <c r="D63" s="111">
        <v>0</v>
      </c>
      <c r="E63" s="219">
        <v>0</v>
      </c>
      <c r="F63" s="91">
        <v>0</v>
      </c>
      <c r="G63" s="67">
        <v>0</v>
      </c>
      <c r="H63" s="67">
        <v>0</v>
      </c>
      <c r="I63" s="145"/>
      <c r="J63" s="103"/>
      <c r="K63" s="67">
        <v>0</v>
      </c>
      <c r="L63" s="67">
        <v>0</v>
      </c>
      <c r="M63" s="67">
        <v>0</v>
      </c>
      <c r="N63" s="146">
        <f t="shared" si="9"/>
        <v>0</v>
      </c>
    </row>
    <row r="64" spans="1:14" ht="32.25" thickBot="1" x14ac:dyDescent="0.3">
      <c r="A64" s="164" t="s">
        <v>60</v>
      </c>
      <c r="B64" s="221">
        <v>0</v>
      </c>
      <c r="C64" s="224">
        <v>0</v>
      </c>
      <c r="D64" s="178">
        <v>0</v>
      </c>
      <c r="E64" s="166">
        <v>0</v>
      </c>
      <c r="F64" s="167">
        <v>0</v>
      </c>
      <c r="G64" s="166">
        <v>0</v>
      </c>
      <c r="H64" s="166">
        <v>0</v>
      </c>
      <c r="I64" s="166">
        <v>0</v>
      </c>
      <c r="J64" s="166">
        <v>0</v>
      </c>
      <c r="K64" s="166">
        <v>0</v>
      </c>
      <c r="L64" s="166">
        <v>0</v>
      </c>
      <c r="M64" s="166">
        <v>0</v>
      </c>
      <c r="N64" s="144">
        <f t="shared" si="9"/>
        <v>0</v>
      </c>
    </row>
    <row r="65" spans="1:16" ht="16.5" thickBot="1" x14ac:dyDescent="0.3">
      <c r="A65" s="125" t="s">
        <v>61</v>
      </c>
      <c r="B65" s="126">
        <f>SUM(B66:B67)</f>
        <v>0</v>
      </c>
      <c r="C65" s="127">
        <f>SUM(C66:C67)</f>
        <v>0</v>
      </c>
      <c r="D65" s="127">
        <f>SUM(D66:D67)</f>
        <v>0</v>
      </c>
      <c r="E65" s="127">
        <f t="shared" ref="E65:M65" si="11">SUM(E66:E67)</f>
        <v>0</v>
      </c>
      <c r="F65" s="133">
        <f t="shared" si="11"/>
        <v>0</v>
      </c>
      <c r="G65" s="133">
        <f t="shared" si="11"/>
        <v>0</v>
      </c>
      <c r="H65" s="127">
        <f t="shared" si="11"/>
        <v>0</v>
      </c>
      <c r="I65" s="139">
        <f t="shared" si="11"/>
        <v>0</v>
      </c>
      <c r="J65" s="127">
        <f t="shared" si="11"/>
        <v>0</v>
      </c>
      <c r="K65" s="127">
        <f t="shared" si="11"/>
        <v>0</v>
      </c>
      <c r="L65" s="127">
        <f t="shared" si="11"/>
        <v>0</v>
      </c>
      <c r="M65" s="127">
        <f t="shared" si="11"/>
        <v>0</v>
      </c>
      <c r="N65" s="128">
        <f t="shared" si="9"/>
        <v>0</v>
      </c>
    </row>
    <row r="66" spans="1:16" ht="15.75" x14ac:dyDescent="0.25">
      <c r="A66" s="129" t="s">
        <v>62</v>
      </c>
      <c r="B66" s="147">
        <v>0</v>
      </c>
      <c r="C66" s="61">
        <v>0</v>
      </c>
      <c r="D66" s="61">
        <v>0</v>
      </c>
      <c r="E66" s="61">
        <v>0</v>
      </c>
      <c r="F66" s="61">
        <v>0</v>
      </c>
      <c r="G66" s="67">
        <v>0</v>
      </c>
      <c r="H66" s="67">
        <v>0</v>
      </c>
      <c r="I66" s="67">
        <v>0</v>
      </c>
      <c r="J66" s="67">
        <v>0</v>
      </c>
      <c r="K66" s="67">
        <v>0</v>
      </c>
      <c r="L66" s="67">
        <v>0</v>
      </c>
      <c r="M66" s="67">
        <v>0</v>
      </c>
      <c r="N66" s="148">
        <f t="shared" si="9"/>
        <v>0</v>
      </c>
    </row>
    <row r="67" spans="1:16" ht="16.5" thickBot="1" x14ac:dyDescent="0.3">
      <c r="A67" s="129" t="s">
        <v>63</v>
      </c>
      <c r="B67" s="147">
        <v>0</v>
      </c>
      <c r="C67" s="61">
        <v>0</v>
      </c>
      <c r="D67" s="61">
        <v>0</v>
      </c>
      <c r="E67" s="61">
        <v>0</v>
      </c>
      <c r="F67" s="61">
        <v>0</v>
      </c>
      <c r="G67" s="67">
        <v>0</v>
      </c>
      <c r="H67" s="67">
        <v>0</v>
      </c>
      <c r="I67" s="67">
        <v>0</v>
      </c>
      <c r="J67" s="67">
        <v>0</v>
      </c>
      <c r="K67" s="67">
        <v>0</v>
      </c>
      <c r="L67" s="67">
        <v>0</v>
      </c>
      <c r="M67" s="67">
        <v>0</v>
      </c>
      <c r="N67" s="144">
        <f t="shared" si="9"/>
        <v>0</v>
      </c>
    </row>
    <row r="68" spans="1:16" ht="16.5" thickBot="1" x14ac:dyDescent="0.3">
      <c r="A68" s="125" t="s">
        <v>64</v>
      </c>
      <c r="B68" s="126">
        <f>SUM(B69:B71)</f>
        <v>0</v>
      </c>
      <c r="C68" s="127">
        <f>SUM(C69:C71)</f>
        <v>0</v>
      </c>
      <c r="D68" s="127">
        <f>SUM(D69:D71)</f>
        <v>0</v>
      </c>
      <c r="E68" s="127">
        <f t="shared" ref="E68:M68" si="12">SUM(E69:E71)</f>
        <v>0</v>
      </c>
      <c r="F68" s="127">
        <f t="shared" si="12"/>
        <v>0</v>
      </c>
      <c r="G68" s="133">
        <f t="shared" si="12"/>
        <v>0</v>
      </c>
      <c r="H68" s="127">
        <f t="shared" si="12"/>
        <v>0</v>
      </c>
      <c r="I68" s="139">
        <f t="shared" si="12"/>
        <v>0</v>
      </c>
      <c r="J68" s="127">
        <f t="shared" si="12"/>
        <v>0</v>
      </c>
      <c r="K68" s="127">
        <f t="shared" si="12"/>
        <v>0</v>
      </c>
      <c r="L68" s="127">
        <f t="shared" si="12"/>
        <v>0</v>
      </c>
      <c r="M68" s="127">
        <f t="shared" si="12"/>
        <v>0</v>
      </c>
      <c r="N68" s="128">
        <f t="shared" si="9"/>
        <v>0</v>
      </c>
    </row>
    <row r="69" spans="1:16" ht="15.75" x14ac:dyDescent="0.25">
      <c r="A69" s="129" t="s">
        <v>65</v>
      </c>
      <c r="B69" s="147">
        <v>0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0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148">
        <f t="shared" si="9"/>
        <v>0</v>
      </c>
      <c r="P69" s="149"/>
    </row>
    <row r="70" spans="1:16" ht="15.75" x14ac:dyDescent="0.25">
      <c r="A70" s="129" t="s">
        <v>66</v>
      </c>
      <c r="B70" s="147">
        <v>0</v>
      </c>
      <c r="C70" s="67">
        <v>0</v>
      </c>
      <c r="D70" s="67">
        <v>0</v>
      </c>
      <c r="E70" s="67">
        <v>0</v>
      </c>
      <c r="F70" s="67">
        <v>0</v>
      </c>
      <c r="G70" s="67">
        <v>0</v>
      </c>
      <c r="H70" s="67">
        <v>0</v>
      </c>
      <c r="I70" s="67">
        <v>0</v>
      </c>
      <c r="J70" s="67">
        <v>0</v>
      </c>
      <c r="K70" s="67">
        <v>0</v>
      </c>
      <c r="L70" s="67">
        <v>0</v>
      </c>
      <c r="M70" s="67">
        <v>0</v>
      </c>
      <c r="N70" s="146">
        <f t="shared" si="9"/>
        <v>0</v>
      </c>
    </row>
    <row r="71" spans="1:16" ht="16.5" thickBot="1" x14ac:dyDescent="0.3">
      <c r="A71" s="129" t="s">
        <v>67</v>
      </c>
      <c r="B71" s="147">
        <v>0</v>
      </c>
      <c r="C71" s="67">
        <v>0</v>
      </c>
      <c r="D71" s="67">
        <v>0</v>
      </c>
      <c r="E71" s="67">
        <v>0</v>
      </c>
      <c r="F71" s="67">
        <v>0</v>
      </c>
      <c r="G71" s="67">
        <v>0</v>
      </c>
      <c r="H71" s="67">
        <v>0</v>
      </c>
      <c r="I71" s="67">
        <v>0</v>
      </c>
      <c r="J71" s="67">
        <v>0</v>
      </c>
      <c r="K71" s="67">
        <v>0</v>
      </c>
      <c r="L71" s="67">
        <v>0</v>
      </c>
      <c r="M71" s="67">
        <v>0</v>
      </c>
      <c r="N71" s="146">
        <f t="shared" si="9"/>
        <v>0</v>
      </c>
    </row>
    <row r="72" spans="1:16" ht="16.5" thickBot="1" x14ac:dyDescent="0.3">
      <c r="A72" s="150" t="s">
        <v>68</v>
      </c>
      <c r="B72" s="147">
        <v>0</v>
      </c>
      <c r="C72" s="67">
        <v>0</v>
      </c>
      <c r="D72" s="67">
        <v>0</v>
      </c>
      <c r="E72" s="67">
        <v>0</v>
      </c>
      <c r="F72" s="67">
        <v>0</v>
      </c>
      <c r="G72" s="67">
        <v>0</v>
      </c>
      <c r="H72" s="67">
        <v>0</v>
      </c>
      <c r="I72" s="67">
        <v>0</v>
      </c>
      <c r="J72" s="67">
        <v>0</v>
      </c>
      <c r="K72" s="67">
        <v>0</v>
      </c>
      <c r="L72" s="67">
        <v>0</v>
      </c>
      <c r="M72" s="67">
        <v>0</v>
      </c>
      <c r="N72" s="144">
        <f t="shared" si="9"/>
        <v>0</v>
      </c>
    </row>
    <row r="73" spans="1:16" ht="16.5" thickBot="1" x14ac:dyDescent="0.3">
      <c r="A73" s="151" t="s">
        <v>69</v>
      </c>
      <c r="B73" s="126">
        <f>SUM(B74:B75)</f>
        <v>0</v>
      </c>
      <c r="C73" s="127">
        <f>SUM(C74:C75)</f>
        <v>0</v>
      </c>
      <c r="D73" s="127">
        <f>SUM(D74:D75)</f>
        <v>0</v>
      </c>
      <c r="E73" s="127">
        <f t="shared" ref="E73:M73" si="13">SUM(E74:E75)</f>
        <v>0</v>
      </c>
      <c r="F73" s="127">
        <f t="shared" si="13"/>
        <v>0</v>
      </c>
      <c r="G73" s="133">
        <f t="shared" si="13"/>
        <v>0</v>
      </c>
      <c r="H73" s="127">
        <f t="shared" si="13"/>
        <v>0</v>
      </c>
      <c r="I73" s="139">
        <f t="shared" si="13"/>
        <v>0</v>
      </c>
      <c r="J73" s="127">
        <f t="shared" si="13"/>
        <v>0</v>
      </c>
      <c r="K73" s="127">
        <f t="shared" si="13"/>
        <v>0</v>
      </c>
      <c r="L73" s="127">
        <f t="shared" si="13"/>
        <v>0</v>
      </c>
      <c r="M73" s="127">
        <f t="shared" si="13"/>
        <v>0</v>
      </c>
      <c r="N73" s="128">
        <f t="shared" si="9"/>
        <v>0</v>
      </c>
    </row>
    <row r="74" spans="1:16" ht="15.75" x14ac:dyDescent="0.25">
      <c r="A74" s="129" t="s">
        <v>70</v>
      </c>
      <c r="B74" s="147">
        <v>0</v>
      </c>
      <c r="C74" s="67">
        <v>0</v>
      </c>
      <c r="D74" s="67">
        <v>0</v>
      </c>
      <c r="E74" s="67">
        <v>0</v>
      </c>
      <c r="F74" s="67">
        <v>0</v>
      </c>
      <c r="G74" s="67">
        <v>0</v>
      </c>
      <c r="H74" s="67">
        <v>0</v>
      </c>
      <c r="I74" s="67">
        <v>0</v>
      </c>
      <c r="J74" s="67">
        <v>0</v>
      </c>
      <c r="K74" s="67">
        <v>0</v>
      </c>
      <c r="L74" s="67">
        <v>0</v>
      </c>
      <c r="M74" s="67">
        <v>0</v>
      </c>
      <c r="N74" s="148">
        <f t="shared" si="9"/>
        <v>0</v>
      </c>
    </row>
    <row r="75" spans="1:16" ht="16.5" thickBot="1" x14ac:dyDescent="0.3">
      <c r="A75" s="129" t="s">
        <v>71</v>
      </c>
      <c r="B75" s="147">
        <v>0</v>
      </c>
      <c r="C75" s="67">
        <v>0</v>
      </c>
      <c r="D75" s="67">
        <v>0</v>
      </c>
      <c r="E75" s="67">
        <v>0</v>
      </c>
      <c r="F75" s="67">
        <v>0</v>
      </c>
      <c r="G75" s="67">
        <v>0</v>
      </c>
      <c r="H75" s="67">
        <v>0</v>
      </c>
      <c r="I75" s="67">
        <v>0</v>
      </c>
      <c r="J75" s="67">
        <v>0</v>
      </c>
      <c r="K75" s="67">
        <v>0</v>
      </c>
      <c r="L75" s="67">
        <v>0</v>
      </c>
      <c r="M75" s="67">
        <v>0</v>
      </c>
      <c r="N75" s="130">
        <f t="shared" si="9"/>
        <v>0</v>
      </c>
    </row>
    <row r="76" spans="1:16" ht="16.5" thickBot="1" x14ac:dyDescent="0.3">
      <c r="A76" s="125" t="s">
        <v>72</v>
      </c>
      <c r="B76" s="126">
        <f>SUM(B77:B78)</f>
        <v>0</v>
      </c>
      <c r="C76" s="127">
        <f>SUM(C77:C78)</f>
        <v>0</v>
      </c>
      <c r="D76" s="127">
        <f>SUM(D77:D78)</f>
        <v>0</v>
      </c>
      <c r="E76" s="127">
        <f t="shared" ref="E76:M76" si="14">SUM(E77:E78)</f>
        <v>0</v>
      </c>
      <c r="F76" s="127">
        <f t="shared" si="14"/>
        <v>0</v>
      </c>
      <c r="G76" s="133">
        <f>SUM(H77:H78)</f>
        <v>0</v>
      </c>
      <c r="H76" s="133">
        <f>SUM(I77:I78)</f>
        <v>0</v>
      </c>
      <c r="I76" s="139">
        <f t="shared" si="14"/>
        <v>0</v>
      </c>
      <c r="J76" s="127">
        <f t="shared" si="14"/>
        <v>0</v>
      </c>
      <c r="K76" s="127">
        <f t="shared" si="14"/>
        <v>0</v>
      </c>
      <c r="L76" s="127">
        <f t="shared" si="14"/>
        <v>0</v>
      </c>
      <c r="M76" s="127">
        <f t="shared" si="14"/>
        <v>0</v>
      </c>
      <c r="N76" s="128">
        <f>+B76+C76+D76+E76+F76+G76+H76+I76</f>
        <v>0</v>
      </c>
    </row>
    <row r="77" spans="1:16" ht="15.75" x14ac:dyDescent="0.25">
      <c r="A77" s="129" t="s">
        <v>73</v>
      </c>
      <c r="B77" s="147">
        <v>0</v>
      </c>
      <c r="C77" s="67">
        <v>0</v>
      </c>
      <c r="D77" s="67">
        <v>0</v>
      </c>
      <c r="E77" s="67">
        <v>0</v>
      </c>
      <c r="F77" s="67">
        <v>0</v>
      </c>
      <c r="G77" s="152"/>
      <c r="H77" s="67">
        <v>0</v>
      </c>
      <c r="I77" s="67">
        <v>0</v>
      </c>
      <c r="J77" s="67">
        <v>0</v>
      </c>
      <c r="K77" s="67">
        <v>0</v>
      </c>
      <c r="L77" s="67">
        <v>0</v>
      </c>
      <c r="M77" s="153"/>
      <c r="N77" s="148">
        <f>SUM(B77:M77)</f>
        <v>0</v>
      </c>
    </row>
    <row r="78" spans="1:16" ht="16.5" thickBot="1" x14ac:dyDescent="0.3">
      <c r="A78" s="129" t="s">
        <v>74</v>
      </c>
      <c r="B78" s="147">
        <v>0</v>
      </c>
      <c r="C78" s="67">
        <v>0</v>
      </c>
      <c r="D78" s="67">
        <v>0</v>
      </c>
      <c r="E78" s="67">
        <v>0</v>
      </c>
      <c r="F78" s="67">
        <v>0</v>
      </c>
      <c r="G78" s="67">
        <v>0</v>
      </c>
      <c r="H78" s="67">
        <v>0</v>
      </c>
      <c r="I78" s="67">
        <v>0</v>
      </c>
      <c r="J78" s="67">
        <v>0</v>
      </c>
      <c r="K78" s="67">
        <v>0</v>
      </c>
      <c r="L78" s="67">
        <v>0</v>
      </c>
      <c r="M78" s="154"/>
      <c r="N78" s="144">
        <f>SUM(B78:M78)</f>
        <v>0</v>
      </c>
    </row>
    <row r="79" spans="1:16" ht="16.5" thickBot="1" x14ac:dyDescent="0.3">
      <c r="A79" s="125" t="s">
        <v>75</v>
      </c>
      <c r="B79" s="138">
        <f>SUM(B80)</f>
        <v>0</v>
      </c>
      <c r="C79" s="127">
        <f t="shared" ref="C79:M79" si="15">SUM(C80)</f>
        <v>0</v>
      </c>
      <c r="D79" s="127">
        <f t="shared" si="15"/>
        <v>0</v>
      </c>
      <c r="E79" s="139">
        <f t="shared" si="15"/>
        <v>0</v>
      </c>
      <c r="F79" s="127">
        <f t="shared" si="15"/>
        <v>0</v>
      </c>
      <c r="G79" s="133">
        <f t="shared" si="15"/>
        <v>0</v>
      </c>
      <c r="H79" s="127">
        <f t="shared" si="15"/>
        <v>0</v>
      </c>
      <c r="I79" s="155">
        <f t="shared" si="15"/>
        <v>0</v>
      </c>
      <c r="J79" s="127">
        <f t="shared" si="15"/>
        <v>0</v>
      </c>
      <c r="K79" s="155">
        <f t="shared" si="15"/>
        <v>0</v>
      </c>
      <c r="L79" s="127">
        <f t="shared" si="15"/>
        <v>0</v>
      </c>
      <c r="M79" s="139">
        <f t="shared" si="15"/>
        <v>0</v>
      </c>
      <c r="N79" s="128">
        <f>+B79+C79+D79+E79+F79+G79+H79+I79</f>
        <v>0</v>
      </c>
    </row>
    <row r="80" spans="1:16" ht="16.5" thickBot="1" x14ac:dyDescent="0.3">
      <c r="A80" s="129" t="s">
        <v>76</v>
      </c>
      <c r="B80" s="147">
        <v>0</v>
      </c>
      <c r="C80" s="67">
        <v>0</v>
      </c>
      <c r="D80" s="67">
        <v>0</v>
      </c>
      <c r="E80" s="67">
        <v>0</v>
      </c>
      <c r="F80" s="67">
        <v>0</v>
      </c>
      <c r="G80" s="67">
        <v>0</v>
      </c>
      <c r="H80" s="67">
        <v>0</v>
      </c>
      <c r="I80" s="67">
        <v>0</v>
      </c>
      <c r="J80" s="67">
        <v>0</v>
      </c>
      <c r="K80" s="67">
        <v>0</v>
      </c>
      <c r="L80" s="67">
        <v>0</v>
      </c>
      <c r="M80" s="156"/>
      <c r="N80" s="157">
        <f>SUM(B80:M80)</f>
        <v>0</v>
      </c>
    </row>
    <row r="81" spans="1:14" ht="15.75" x14ac:dyDescent="0.25">
      <c r="A81" s="41" t="s">
        <v>102</v>
      </c>
      <c r="B81" s="41">
        <f>+B12+B17+B27+B37+B45+B50+B60+B65+B73</f>
        <v>665628018.16000009</v>
      </c>
      <c r="C81" s="41">
        <f>+C12+C17+C27+C37+C45+C50+C60+C65+C73</f>
        <v>909417965.66000009</v>
      </c>
      <c r="D81" s="41">
        <f>+D12+D17+D27+D37+D45+D50+D60+D65+D73</f>
        <v>1158120532.4199998</v>
      </c>
      <c r="E81" s="41">
        <f t="shared" ref="E81:M81" si="16">+E12+E17+E27+E37+E45+E50+E60+E65+E73</f>
        <v>967867346.32000005</v>
      </c>
      <c r="F81" s="41">
        <f>+F12+F17+F27+F37+F45+F50+F60+F65+F73</f>
        <v>2186681744.1100001</v>
      </c>
      <c r="G81" s="41">
        <f t="shared" si="16"/>
        <v>0</v>
      </c>
      <c r="H81" s="41">
        <f t="shared" si="16"/>
        <v>0</v>
      </c>
      <c r="I81" s="41">
        <f t="shared" si="16"/>
        <v>0</v>
      </c>
      <c r="J81" s="41">
        <f t="shared" si="16"/>
        <v>0</v>
      </c>
      <c r="K81" s="41">
        <f>+K12+K17+K27+K37+K45+K50+K60+K65+K73+K76+K79</f>
        <v>0</v>
      </c>
      <c r="L81" s="41">
        <f t="shared" si="16"/>
        <v>0</v>
      </c>
      <c r="M81" s="41">
        <f t="shared" si="16"/>
        <v>0</v>
      </c>
      <c r="N81" s="41">
        <f>SUM(B81:M81)</f>
        <v>5887715606.6700001</v>
      </c>
    </row>
    <row r="82" spans="1:14" ht="15.75" x14ac:dyDescent="0.25">
      <c r="A82" s="158" t="s">
        <v>138</v>
      </c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</row>
    <row r="83" spans="1:14" ht="15.75" x14ac:dyDescent="0.25">
      <c r="A83" s="158"/>
      <c r="B83" s="124"/>
      <c r="C83" s="124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</row>
    <row r="84" spans="1:14" ht="25.5" customHeight="1" x14ac:dyDescent="0.25">
      <c r="A84" s="251" t="s">
        <v>139</v>
      </c>
      <c r="B84" s="251"/>
      <c r="C84" s="251"/>
      <c r="D84" s="251"/>
      <c r="E84" s="251"/>
      <c r="F84" s="251"/>
      <c r="G84" s="251"/>
      <c r="H84" s="251"/>
      <c r="I84" s="251"/>
      <c r="J84" s="251"/>
      <c r="K84" s="251"/>
      <c r="L84" s="251"/>
      <c r="M84" s="251"/>
      <c r="N84" s="251"/>
    </row>
    <row r="87" spans="1:14" ht="18.75" x14ac:dyDescent="0.3">
      <c r="A87" s="225" t="s">
        <v>142</v>
      </c>
    </row>
    <row r="88" spans="1:14" x14ac:dyDescent="0.25">
      <c r="A88" t="s">
        <v>143</v>
      </c>
      <c r="M88" t="s">
        <v>140</v>
      </c>
    </row>
  </sheetData>
  <mergeCells count="20">
    <mergeCell ref="A4:N4"/>
    <mergeCell ref="A5:N5"/>
    <mergeCell ref="A6:N6"/>
    <mergeCell ref="A7:N7"/>
    <mergeCell ref="A8:N8"/>
    <mergeCell ref="L10:L11"/>
    <mergeCell ref="M10:M11"/>
    <mergeCell ref="N10:N11"/>
    <mergeCell ref="A84:N84"/>
    <mergeCell ref="F10:F11"/>
    <mergeCell ref="G10:G11"/>
    <mergeCell ref="H10:H11"/>
    <mergeCell ref="I10:I11"/>
    <mergeCell ref="J10:J11"/>
    <mergeCell ref="K10:K11"/>
    <mergeCell ref="A10:A11"/>
    <mergeCell ref="B10:B11"/>
    <mergeCell ref="C10:C11"/>
    <mergeCell ref="D10:D11"/>
    <mergeCell ref="E10:E11"/>
  </mergeCells>
  <printOptions horizontalCentered="1"/>
  <pageMargins left="0.35433070866141736" right="0.35433070866141736" top="0.59055118110236227" bottom="0.74803149606299213" header="0.27559055118110237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P1 Presup. aprob. MAYO 2026</vt:lpstr>
      <vt:lpstr>P2 Presup.Aprob.Ejec. MAYO 26</vt:lpstr>
      <vt:lpstr>P3 Ejecucion MAYO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Alcantara</dc:creator>
  <cp:lastModifiedBy>Rafaela Villar</cp:lastModifiedBy>
  <cp:lastPrinted>2026-06-09T13:14:37Z</cp:lastPrinted>
  <dcterms:created xsi:type="dcterms:W3CDTF">2026-06-08T19:22:21Z</dcterms:created>
  <dcterms:modified xsi:type="dcterms:W3CDTF">2026-06-12T13:25:09Z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65654</vt:lpwstr>
  </property>
  <property fmtid="{D5CDD505-2E9C-101B-9397-08002B2CF9AE}" pid="3" name="NXPowerLiteSettings">
    <vt:lpwstr>E7000400038000</vt:lpwstr>
  </property>
  <property fmtid="{D5CDD505-2E9C-101B-9397-08002B2CF9AE}" pid="4" name="NXPowerLiteVersion">
    <vt:lpwstr>S11.0.1</vt:lpwstr>
  </property>
</Properties>
</file>