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0-Presupuesto\2-Ejecución Presupuestaria\1-Ejecución Mensual de Presupuesto\4-Abril\"/>
    </mc:Choice>
  </mc:AlternateContent>
  <xr:revisionPtr revIDLastSave="0" documentId="8_{00719212-13A7-4526-8930-6D3A84809B7F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 P1 Presup. aprob. Abril 2026" sheetId="1" r:id="rId1"/>
    <sheet name="P2 Presup.Aprob.Ejec. ABRIL26 " sheetId="2" r:id="rId2"/>
    <sheet name="P3 Ejecucion ABRIL 26 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3" l="1"/>
  <c r="M79" i="3"/>
  <c r="L79" i="3"/>
  <c r="K79" i="3"/>
  <c r="J79" i="3"/>
  <c r="I79" i="3"/>
  <c r="H79" i="3"/>
  <c r="G79" i="3"/>
  <c r="F79" i="3"/>
  <c r="E79" i="3"/>
  <c r="D79" i="3"/>
  <c r="C79" i="3"/>
  <c r="B79" i="3"/>
  <c r="N79" i="3" s="1"/>
  <c r="N78" i="3"/>
  <c r="N77" i="3"/>
  <c r="M76" i="3"/>
  <c r="L76" i="3"/>
  <c r="K76" i="3"/>
  <c r="J76" i="3"/>
  <c r="I76" i="3"/>
  <c r="H76" i="3"/>
  <c r="G76" i="3"/>
  <c r="F76" i="3"/>
  <c r="E76" i="3"/>
  <c r="D76" i="3"/>
  <c r="C76" i="3"/>
  <c r="B76" i="3"/>
  <c r="N76" i="3" s="1"/>
  <c r="N75" i="3"/>
  <c r="N74" i="3"/>
  <c r="M73" i="3"/>
  <c r="L73" i="3"/>
  <c r="K73" i="3"/>
  <c r="J73" i="3"/>
  <c r="I73" i="3"/>
  <c r="H73" i="3"/>
  <c r="G73" i="3"/>
  <c r="F73" i="3"/>
  <c r="E73" i="3"/>
  <c r="D73" i="3"/>
  <c r="D81" i="3" s="1"/>
  <c r="C73" i="3"/>
  <c r="B73" i="3"/>
  <c r="N72" i="3"/>
  <c r="N71" i="3"/>
  <c r="N70" i="3"/>
  <c r="N69" i="3"/>
  <c r="M68" i="3"/>
  <c r="L68" i="3"/>
  <c r="K68" i="3"/>
  <c r="J68" i="3"/>
  <c r="I68" i="3"/>
  <c r="H68" i="3"/>
  <c r="G68" i="3"/>
  <c r="F68" i="3"/>
  <c r="E68" i="3"/>
  <c r="D68" i="3"/>
  <c r="C68" i="3"/>
  <c r="B68" i="3"/>
  <c r="N68" i="3" s="1"/>
  <c r="N67" i="3"/>
  <c r="N66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N63" i="3"/>
  <c r="N62" i="3"/>
  <c r="N61" i="3"/>
  <c r="M60" i="3"/>
  <c r="L60" i="3"/>
  <c r="K60" i="3"/>
  <c r="J60" i="3"/>
  <c r="I60" i="3"/>
  <c r="H60" i="3"/>
  <c r="G60" i="3"/>
  <c r="F60" i="3"/>
  <c r="E60" i="3"/>
  <c r="D60" i="3"/>
  <c r="C60" i="3"/>
  <c r="B60" i="3"/>
  <c r="N59" i="3"/>
  <c r="N58" i="3"/>
  <c r="N57" i="3"/>
  <c r="N56" i="3"/>
  <c r="N55" i="3"/>
  <c r="N54" i="3"/>
  <c r="N53" i="3"/>
  <c r="N52" i="3"/>
  <c r="N51" i="3"/>
  <c r="M50" i="3"/>
  <c r="L50" i="3"/>
  <c r="K50" i="3"/>
  <c r="J50" i="3"/>
  <c r="I50" i="3"/>
  <c r="H50" i="3"/>
  <c r="G50" i="3"/>
  <c r="F50" i="3"/>
  <c r="E50" i="3"/>
  <c r="D50" i="3"/>
  <c r="C50" i="3"/>
  <c r="B50" i="3"/>
  <c r="N49" i="3"/>
  <c r="N48" i="3"/>
  <c r="N47" i="3"/>
  <c r="N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N43" i="3"/>
  <c r="N42" i="3"/>
  <c r="N41" i="3"/>
  <c r="N40" i="3"/>
  <c r="N39" i="3"/>
  <c r="N38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M12" i="3"/>
  <c r="L12" i="3"/>
  <c r="K12" i="3"/>
  <c r="J12" i="3"/>
  <c r="I12" i="3"/>
  <c r="H12" i="3"/>
  <c r="G12" i="3"/>
  <c r="F12" i="3"/>
  <c r="F81" i="3" s="1"/>
  <c r="E12" i="3"/>
  <c r="D12" i="3"/>
  <c r="C12" i="3"/>
  <c r="B12" i="3"/>
  <c r="P83" i="2"/>
  <c r="P82" i="2"/>
  <c r="P81" i="2"/>
  <c r="P80" i="2"/>
  <c r="O79" i="2"/>
  <c r="N79" i="2"/>
  <c r="M79" i="2"/>
  <c r="L79" i="2"/>
  <c r="K79" i="2"/>
  <c r="J79" i="2"/>
  <c r="I79" i="2"/>
  <c r="H79" i="2"/>
  <c r="G79" i="2"/>
  <c r="F79" i="2"/>
  <c r="E79" i="2"/>
  <c r="D79" i="2"/>
  <c r="B79" i="2"/>
  <c r="P78" i="2"/>
  <c r="P77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P73" i="2"/>
  <c r="P72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P65" i="2"/>
  <c r="P64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P62" i="2"/>
  <c r="P61" i="2"/>
  <c r="P60" i="2"/>
  <c r="P59" i="2"/>
  <c r="P58" i="2"/>
  <c r="P57" i="2"/>
  <c r="P56" i="2"/>
  <c r="P55" i="2"/>
  <c r="P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P52" i="2"/>
  <c r="P51" i="2"/>
  <c r="P50" i="2"/>
  <c r="P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P46" i="2"/>
  <c r="P45" i="2"/>
  <c r="P44" i="2"/>
  <c r="P43" i="2"/>
  <c r="P42" i="2"/>
  <c r="P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P39" i="2"/>
  <c r="P37" i="2"/>
  <c r="P36" i="2"/>
  <c r="P35" i="2"/>
  <c r="P34" i="2"/>
  <c r="P33" i="2"/>
  <c r="P32" i="2"/>
  <c r="P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P28" i="2"/>
  <c r="P27" i="2"/>
  <c r="P26" i="2"/>
  <c r="P25" i="2"/>
  <c r="P24" i="2"/>
  <c r="P23" i="2"/>
  <c r="P22" i="2"/>
  <c r="P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P17" i="2"/>
  <c r="P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C78" i="1"/>
  <c r="C74" i="1" s="1"/>
  <c r="B78" i="1"/>
  <c r="B75" i="1"/>
  <c r="C70" i="1"/>
  <c r="B70" i="1"/>
  <c r="C67" i="1"/>
  <c r="B67" i="1"/>
  <c r="C62" i="1"/>
  <c r="B62" i="1"/>
  <c r="C52" i="1"/>
  <c r="B52" i="1"/>
  <c r="C47" i="1"/>
  <c r="B47" i="1"/>
  <c r="C39" i="1"/>
  <c r="B39" i="1"/>
  <c r="C29" i="1"/>
  <c r="B29" i="1"/>
  <c r="C19" i="1"/>
  <c r="B19" i="1"/>
  <c r="C14" i="1"/>
  <c r="B14" i="1"/>
  <c r="P20" i="2" l="1"/>
  <c r="N50" i="3"/>
  <c r="N37" i="3"/>
  <c r="N27" i="3"/>
  <c r="H81" i="3"/>
  <c r="N17" i="3"/>
  <c r="N12" i="3"/>
  <c r="J81" i="3"/>
  <c r="K81" i="3"/>
  <c r="L81" i="3"/>
  <c r="M81" i="3"/>
  <c r="E81" i="3"/>
  <c r="N65" i="3"/>
  <c r="B81" i="3"/>
  <c r="G81" i="3"/>
  <c r="N60" i="3"/>
  <c r="C81" i="3"/>
  <c r="O84" i="2"/>
  <c r="F84" i="2"/>
  <c r="P79" i="2"/>
  <c r="B83" i="1"/>
  <c r="C83" i="1"/>
  <c r="C84" i="2"/>
  <c r="D84" i="2"/>
  <c r="P68" i="2"/>
  <c r="P15" i="2"/>
  <c r="P48" i="2"/>
  <c r="B84" i="2"/>
  <c r="E84" i="2"/>
  <c r="G84" i="2"/>
  <c r="H84" i="2"/>
  <c r="P76" i="2"/>
  <c r="I84" i="2"/>
  <c r="P71" i="2"/>
  <c r="J84" i="2"/>
  <c r="K84" i="2"/>
  <c r="P63" i="2"/>
  <c r="L84" i="2"/>
  <c r="P53" i="2"/>
  <c r="M84" i="2"/>
  <c r="N84" i="2"/>
  <c r="P40" i="2"/>
  <c r="P30" i="2"/>
  <c r="I81" i="3"/>
  <c r="N73" i="3"/>
  <c r="N81" i="3" l="1"/>
  <c r="P84" i="2"/>
</calcChain>
</file>

<file path=xl/sharedStrings.xml><?xml version="1.0" encoding="utf-8"?>
<sst xmlns="http://schemas.openxmlformats.org/spreadsheetml/2006/main" count="271" uniqueCount="140">
  <si>
    <t>MINISTERIO DE AGRICULTURA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</si>
  <si>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</si>
  <si>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</si>
  <si>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</si>
  <si>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</si>
  <si>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</si>
  <si>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</si>
  <si>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</si>
  <si>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</si>
  <si>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</si>
  <si>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</si>
  <si>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</si>
  <si>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</si>
  <si>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</si>
  <si>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</si>
  <si>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</si>
  <si>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</si>
  <si>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</si>
  <si>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</si>
  <si>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</si>
  <si>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</si>
  <si>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</si>
  <si>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</si>
  <si>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</si>
  <si>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</si>
  <si>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</si>
  <si>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</si>
  <si>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</si>
  <si>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</si>
  <si>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</si>
  <si>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</si>
  <si>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</si>
  <si>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</si>
  <si>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</si>
  <si>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</si>
  <si>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</si>
  <si>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</si>
  <si>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</si>
  <si>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</si>
  <si>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</si>
  <si>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</si>
  <si>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</si>
  <si>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</si>
  <si>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</si>
  <si>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</si>
  <si>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</si>
  <si>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</si>
  <si>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</si>
  <si>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</si>
  <si>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</si>
  <si>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</si>
  <si>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</si>
  <si>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</si>
  <si>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</si>
  <si>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</si>
  <si>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</si>
  <si>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</si>
  <si>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</si>
  <si>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</si>
  <si>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</si>
  <si>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</si>
  <si>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</si>
  <si>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</si>
  <si>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</si>
  <si>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</si>
  <si>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</si>
  <si>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</si>
  <si>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</si>
  <si>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</si>
  <si>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</si>
  <si>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</si>
  <si>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</si>
  <si>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</si>
  <si>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</si>
  <si>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</si>
  <si>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</si>
  <si>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</si>
  <si>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</si>
  <si>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</si>
  <si>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</si>
  <si>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</si>
  <si>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2026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</si>
  <si>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</si>
  <si>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</si>
  <si>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</si>
  <si>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</si>
  <si>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</si>
  <si>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</si>
  <si>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</si>
  <si>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</si>
  <si>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</si>
  <si>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</si>
  <si>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</si>
  <si>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</si>
  <si>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</si>
  <si>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</si>
  <si>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</si>
  <si>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</si>
  <si>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</si>
  <si>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</si>
  <si>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</si>
  <si>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</si>
  <si>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</si>
  <si>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</si>
  <si>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</si>
  <si>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</si>
  <si>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</si>
  <si>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</si>
  <si>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</si>
  <si>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</si>
  <si>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</si>
  <si>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</si>
  <si>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</si>
  <si>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</si>
  <si>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</si>
  <si>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</si>
  <si>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</si>
  <si>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</si>
  <si>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</si>
  <si>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</si>
  <si>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</si>
  <si>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</si>
  <si>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</si>
  <si>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</si>
  <si>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</si>
  <si>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</si>
  <si>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</si>
  <si>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</si>
  <si>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</si>
  <si>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</si>
  <si>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</si>
  <si>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</si>
  <si>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</si>
  <si>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</si>
  <si>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</si>
  <si>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</si>
  <si>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</si>
  <si>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</si>
  <si>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</si>
  <si>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Elaborado por: Angela María Alcantara
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</si>
</sst>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theme="4" tint="0.79998168889431442"/>
      </patternFill>
    </fill>
  </fills>
  <borders count="6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54">
    <xf numFmtId="0" fontId="0" fillId="0" borderId="0" xfId="0"/>
    <xf numFmtId="0" fontId="9" fillId="0" borderId="8" xfId="0" applyFont="1" applyBorder="1" applyAlignment="1">
      <alignment horizontal="left"/>
    </xf>
    <xf numFmtId="164" fontId="10" fillId="0" borderId="9" xfId="0" applyNumberFormat="1" applyFont="1" applyBorder="1"/>
    <xf numFmtId="164" fontId="10" fillId="0" borderId="10" xfId="0" applyNumberFormat="1" applyFont="1" applyBorder="1"/>
    <xf numFmtId="0" fontId="11" fillId="0" borderId="11" xfId="0" applyFont="1" applyBorder="1" applyAlignment="1">
      <alignment horizontal="left" indent="1"/>
    </xf>
    <xf numFmtId="43" fontId="12" fillId="4" borderId="12" xfId="0" applyNumberFormat="1" applyFont="1" applyFill="1" applyBorder="1"/>
    <xf numFmtId="0" fontId="0" fillId="3" borderId="13" xfId="0" applyFill="1" applyBorder="1"/>
    <xf numFmtId="43" fontId="14" fillId="0" borderId="14" xfId="2" applyFont="1" applyBorder="1" applyAlignment="1">
      <alignment horizontal="right"/>
    </xf>
    <xf numFmtId="43" fontId="14" fillId="0" borderId="15" xfId="2" applyFont="1" applyBorder="1" applyAlignment="1">
      <alignment horizontal="right"/>
    </xf>
    <xf numFmtId="0" fontId="0" fillId="3" borderId="16" xfId="0" applyFill="1" applyBorder="1"/>
    <xf numFmtId="49" fontId="15" fillId="0" borderId="17" xfId="0" applyNumberFormat="1" applyFont="1" applyBorder="1"/>
    <xf numFmtId="43" fontId="14" fillId="0" borderId="10" xfId="2" applyFont="1" applyBorder="1" applyAlignment="1">
      <alignment horizontal="right"/>
    </xf>
    <xf numFmtId="49" fontId="15" fillId="0" borderId="13" xfId="0" applyNumberFormat="1" applyFont="1" applyBorder="1"/>
    <xf numFmtId="49" fontId="15" fillId="0" borderId="16" xfId="0" applyNumberFormat="1" applyFont="1" applyBorder="1"/>
    <xf numFmtId="43" fontId="14" fillId="0" borderId="18" xfId="2" applyFont="1" applyBorder="1" applyAlignment="1">
      <alignment horizontal="right"/>
    </xf>
    <xf numFmtId="43" fontId="14" fillId="0" borderId="19" xfId="2" applyFont="1" applyBorder="1" applyAlignment="1">
      <alignment horizontal="right"/>
    </xf>
    <xf numFmtId="49" fontId="15" fillId="0" borderId="16" xfId="0" applyNumberFormat="1" applyFont="1" applyBorder="1" applyAlignment="1">
      <alignment wrapText="1"/>
    </xf>
    <xf numFmtId="43" fontId="14" fillId="0" borderId="20" xfId="2" applyFont="1" applyBorder="1" applyAlignment="1">
      <alignment horizontal="right"/>
    </xf>
    <xf numFmtId="43" fontId="14" fillId="0" borderId="21" xfId="2" applyFont="1" applyBorder="1" applyAlignment="1">
      <alignment horizontal="right"/>
    </xf>
    <xf numFmtId="0" fontId="9" fillId="0" borderId="13" xfId="0" applyFont="1" applyBorder="1"/>
    <xf numFmtId="43" fontId="14" fillId="0" borderId="9" xfId="2" applyFont="1" applyBorder="1" applyAlignment="1">
      <alignment horizontal="right"/>
    </xf>
    <xf numFmtId="0" fontId="9" fillId="0" borderId="16" xfId="0" applyFont="1" applyBorder="1"/>
    <xf numFmtId="0" fontId="9" fillId="0" borderId="17" xfId="0" applyFont="1" applyBorder="1"/>
    <xf numFmtId="0" fontId="9" fillId="0" borderId="13" xfId="0" applyFont="1" applyBorder="1" applyAlignment="1">
      <alignment horizontal="left" indent="2"/>
    </xf>
    <xf numFmtId="0" fontId="9" fillId="0" borderId="16" xfId="0" applyFont="1" applyBorder="1" applyAlignment="1">
      <alignment horizontal="left" indent="2"/>
    </xf>
    <xf numFmtId="0" fontId="9" fillId="0" borderId="17" xfId="0" applyFont="1" applyBorder="1" applyAlignment="1">
      <alignment horizontal="left" wrapText="1" indent="2"/>
    </xf>
    <xf numFmtId="43" fontId="16" fillId="4" borderId="12" xfId="0" applyNumberFormat="1" applyFont="1" applyFill="1" applyBorder="1"/>
    <xf numFmtId="43" fontId="16" fillId="4" borderId="22" xfId="0" applyNumberFormat="1" applyFont="1" applyFill="1" applyBorder="1"/>
    <xf numFmtId="0" fontId="9" fillId="0" borderId="17" xfId="0" applyFont="1" applyBorder="1" applyAlignment="1">
      <alignment horizontal="left" indent="2"/>
    </xf>
    <xf numFmtId="0" fontId="11" fillId="0" borderId="11" xfId="0" applyFont="1" applyBorder="1" applyAlignment="1">
      <alignment horizontal="left"/>
    </xf>
    <xf numFmtId="43" fontId="12" fillId="4" borderId="22" xfId="0" applyNumberFormat="1" applyFont="1" applyFill="1" applyBorder="1"/>
    <xf numFmtId="0" fontId="9" fillId="0" borderId="13" xfId="0" applyFont="1" applyBorder="1" applyAlignment="1">
      <alignment horizontal="left" indent="1"/>
    </xf>
    <xf numFmtId="43" fontId="16" fillId="3" borderId="14" xfId="0" applyNumberFormat="1" applyFont="1" applyFill="1" applyBorder="1"/>
    <xf numFmtId="43" fontId="15" fillId="0" borderId="19" xfId="1" applyFont="1" applyBorder="1"/>
    <xf numFmtId="43" fontId="17" fillId="0" borderId="10" xfId="2" applyFont="1" applyBorder="1" applyAlignment="1">
      <alignment horizontal="right"/>
    </xf>
    <xf numFmtId="43" fontId="15" fillId="0" borderId="15" xfId="1" applyFont="1" applyBorder="1"/>
    <xf numFmtId="0" fontId="9" fillId="0" borderId="23" xfId="0" applyFont="1" applyBorder="1" applyAlignment="1">
      <alignment horizontal="left" indent="2"/>
    </xf>
    <xf numFmtId="43" fontId="14" fillId="0" borderId="24" xfId="2" applyFont="1" applyBorder="1" applyAlignment="1">
      <alignment horizontal="right"/>
    </xf>
    <xf numFmtId="43" fontId="14" fillId="0" borderId="25" xfId="2" applyFont="1" applyBorder="1" applyAlignment="1">
      <alignment horizontal="right"/>
    </xf>
    <xf numFmtId="0" fontId="18" fillId="2" borderId="11" xfId="0" applyFont="1" applyFill="1" applyBorder="1" applyAlignment="1">
      <alignment vertical="center"/>
    </xf>
    <xf numFmtId="43" fontId="12" fillId="2" borderId="12" xfId="1" applyFont="1" applyFill="1" applyBorder="1"/>
    <xf numFmtId="43" fontId="12" fillId="2" borderId="22" xfId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2" fillId="6" borderId="34" xfId="0" applyFont="1" applyFill="1" applyBorder="1" applyAlignment="1">
      <alignment horizontal="center"/>
    </xf>
    <xf numFmtId="0" fontId="12" fillId="6" borderId="35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9" xfId="0" applyFont="1" applyBorder="1" applyAlignment="1">
      <alignment horizontal="left" vertical="justify" wrapText="1"/>
    </xf>
    <xf numFmtId="164" fontId="12" fillId="0" borderId="0" xfId="0" applyNumberFormat="1" applyFont="1"/>
    <xf numFmtId="164" fontId="12" fillId="0" borderId="10" xfId="0" applyNumberFormat="1" applyFont="1" applyBorder="1"/>
    <xf numFmtId="43" fontId="12" fillId="4" borderId="36" xfId="0" applyNumberFormat="1" applyFont="1" applyFill="1" applyBorder="1"/>
    <xf numFmtId="43" fontId="12" fillId="4" borderId="37" xfId="0" applyNumberFormat="1" applyFont="1" applyFill="1" applyBorder="1"/>
    <xf numFmtId="43" fontId="12" fillId="4" borderId="38" xfId="0" applyNumberFormat="1" applyFont="1" applyFill="1" applyBorder="1"/>
    <xf numFmtId="43" fontId="12" fillId="4" borderId="39" xfId="0" applyNumberFormat="1" applyFont="1" applyFill="1" applyBorder="1"/>
    <xf numFmtId="43" fontId="12" fillId="4" borderId="40" xfId="0" applyNumberFormat="1" applyFont="1" applyFill="1" applyBorder="1"/>
    <xf numFmtId="0" fontId="0" fillId="0" borderId="36" xfId="0" applyBorder="1"/>
    <xf numFmtId="0" fontId="16" fillId="0" borderId="9" xfId="0" applyFont="1" applyBorder="1" applyAlignment="1">
      <alignment horizontal="left" vertical="justify" wrapText="1"/>
    </xf>
    <xf numFmtId="43" fontId="14" fillId="0" borderId="41" xfId="2" applyFont="1" applyBorder="1" applyAlignment="1">
      <alignment horizontal="right"/>
    </xf>
    <xf numFmtId="43" fontId="14" fillId="0" borderId="43" xfId="2" applyFont="1" applyBorder="1" applyAlignment="1">
      <alignment horizontal="right"/>
    </xf>
    <xf numFmtId="43" fontId="21" fillId="0" borderId="35" xfId="2" applyFont="1" applyBorder="1" applyAlignment="1">
      <alignment horizontal="right"/>
    </xf>
    <xf numFmtId="43" fontId="15" fillId="0" borderId="43" xfId="1" applyFont="1" applyBorder="1"/>
    <xf numFmtId="43" fontId="16" fillId="3" borderId="44" xfId="0" applyNumberFormat="1" applyFont="1" applyFill="1" applyBorder="1"/>
    <xf numFmtId="43" fontId="14" fillId="0" borderId="45" xfId="2" applyFont="1" applyBorder="1" applyAlignment="1">
      <alignment horizontal="right"/>
    </xf>
    <xf numFmtId="43" fontId="14" fillId="0" borderId="35" xfId="2" applyFont="1" applyBorder="1" applyAlignment="1">
      <alignment horizontal="right"/>
    </xf>
    <xf numFmtId="43" fontId="15" fillId="0" borderId="35" xfId="1" applyFont="1" applyBorder="1"/>
    <xf numFmtId="43" fontId="16" fillId="3" borderId="46" xfId="0" applyNumberFormat="1" applyFont="1" applyFill="1" applyBorder="1"/>
    <xf numFmtId="43" fontId="14" fillId="0" borderId="47" xfId="2" applyFont="1" applyBorder="1" applyAlignment="1">
      <alignment horizontal="right"/>
    </xf>
    <xf numFmtId="43" fontId="14" fillId="0" borderId="48" xfId="2" applyFont="1" applyBorder="1" applyAlignment="1">
      <alignment horizontal="right"/>
    </xf>
    <xf numFmtId="43" fontId="14" fillId="0" borderId="49" xfId="2" applyFont="1" applyBorder="1" applyAlignment="1">
      <alignment horizontal="right"/>
    </xf>
    <xf numFmtId="43" fontId="15" fillId="0" borderId="49" xfId="1" applyFont="1" applyBorder="1"/>
    <xf numFmtId="43" fontId="16" fillId="3" borderId="50" xfId="0" applyNumberFormat="1" applyFont="1" applyFill="1" applyBorder="1"/>
    <xf numFmtId="49" fontId="22" fillId="0" borderId="9" xfId="0" applyNumberFormat="1" applyFont="1" applyBorder="1" applyAlignment="1">
      <alignment horizontal="left" vertical="justify" wrapText="1"/>
    </xf>
    <xf numFmtId="43" fontId="14" fillId="0" borderId="26" xfId="2" applyFont="1" applyBorder="1" applyAlignment="1">
      <alignment horizontal="right"/>
    </xf>
    <xf numFmtId="43" fontId="17" fillId="0" borderId="43" xfId="2" applyFont="1" applyBorder="1" applyAlignment="1">
      <alignment horizontal="right"/>
    </xf>
    <xf numFmtId="43" fontId="15" fillId="0" borderId="43" xfId="2" applyFont="1" applyBorder="1"/>
    <xf numFmtId="43" fontId="14" fillId="0" borderId="51" xfId="2" applyFont="1" applyBorder="1" applyAlignment="1">
      <alignment horizontal="right"/>
    </xf>
    <xf numFmtId="43" fontId="15" fillId="0" borderId="35" xfId="2" applyFont="1" applyBorder="1"/>
    <xf numFmtId="43" fontId="15" fillId="0" borderId="49" xfId="2" applyFont="1" applyBorder="1"/>
    <xf numFmtId="49" fontId="22" fillId="0" borderId="9" xfId="0" applyNumberFormat="1" applyFont="1" applyBorder="1" applyAlignment="1">
      <alignment wrapText="1"/>
    </xf>
    <xf numFmtId="43" fontId="14" fillId="0" borderId="52" xfId="2" applyFont="1" applyBorder="1" applyAlignment="1">
      <alignment horizontal="right"/>
    </xf>
    <xf numFmtId="43" fontId="17" fillId="0" borderId="35" xfId="2" applyFont="1" applyBorder="1" applyAlignment="1">
      <alignment horizontal="right"/>
    </xf>
    <xf numFmtId="43" fontId="17" fillId="0" borderId="0" xfId="2" applyFont="1" applyBorder="1" applyAlignment="1">
      <alignment horizontal="right"/>
    </xf>
    <xf numFmtId="43" fontId="14" fillId="0" borderId="53" xfId="2" applyFont="1" applyBorder="1" applyAlignment="1">
      <alignment horizontal="right"/>
    </xf>
    <xf numFmtId="43" fontId="17" fillId="0" borderId="53" xfId="2" applyFont="1" applyBorder="1" applyAlignment="1">
      <alignment horizontal="right"/>
    </xf>
    <xf numFmtId="43" fontId="15" fillId="0" borderId="43" xfId="2" applyFont="1" applyBorder="1" applyAlignment="1">
      <alignment horizontal="right"/>
    </xf>
    <xf numFmtId="43" fontId="17" fillId="0" borderId="51" xfId="2" applyFont="1" applyBorder="1" applyAlignment="1">
      <alignment horizontal="right"/>
    </xf>
    <xf numFmtId="43" fontId="21" fillId="0" borderId="45" xfId="2" applyFont="1" applyBorder="1" applyAlignment="1">
      <alignment horizontal="right"/>
    </xf>
    <xf numFmtId="43" fontId="15" fillId="0" borderId="51" xfId="1" applyFont="1" applyBorder="1"/>
    <xf numFmtId="43" fontId="14" fillId="0" borderId="0" xfId="2" applyFont="1" applyBorder="1" applyAlignment="1">
      <alignment horizontal="right"/>
    </xf>
    <xf numFmtId="43" fontId="17" fillId="0" borderId="54" xfId="2" applyFont="1" applyBorder="1" applyAlignment="1">
      <alignment horizontal="right"/>
    </xf>
    <xf numFmtId="43" fontId="21" fillId="0" borderId="33" xfId="2" applyFont="1" applyBorder="1" applyAlignment="1">
      <alignment horizontal="right"/>
    </xf>
    <xf numFmtId="43" fontId="15" fillId="0" borderId="55" xfId="2" applyFont="1" applyBorder="1" applyAlignment="1">
      <alignment horizontal="right"/>
    </xf>
    <xf numFmtId="43" fontId="15" fillId="0" borderId="43" xfId="1" applyFont="1" applyBorder="1" applyAlignment="1">
      <alignment horizontal="right"/>
    </xf>
    <xf numFmtId="43" fontId="15" fillId="0" borderId="35" xfId="1" applyFont="1" applyBorder="1" applyAlignment="1">
      <alignment horizontal="right"/>
    </xf>
    <xf numFmtId="43" fontId="15" fillId="0" borderId="49" xfId="1" applyFont="1" applyBorder="1" applyAlignment="1">
      <alignment horizontal="right"/>
    </xf>
    <xf numFmtId="43" fontId="14" fillId="0" borderId="56" xfId="2" applyFont="1" applyBorder="1" applyAlignment="1">
      <alignment horizontal="right"/>
    </xf>
    <xf numFmtId="43" fontId="15" fillId="0" borderId="42" xfId="1" applyFont="1" applyBorder="1"/>
    <xf numFmtId="43" fontId="14" fillId="0" borderId="57" xfId="2" applyFont="1" applyBorder="1" applyAlignment="1">
      <alignment horizontal="right"/>
    </xf>
    <xf numFmtId="43" fontId="17" fillId="0" borderId="57" xfId="2" applyFont="1" applyBorder="1" applyAlignment="1">
      <alignment horizontal="right"/>
    </xf>
    <xf numFmtId="43" fontId="15" fillId="0" borderId="57" xfId="1" applyFont="1" applyBorder="1" applyAlignment="1">
      <alignment horizontal="right"/>
    </xf>
    <xf numFmtId="0" fontId="16" fillId="0" borderId="35" xfId="0" applyFont="1" applyBorder="1"/>
    <xf numFmtId="0" fontId="16" fillId="0" borderId="57" xfId="0" applyFont="1" applyBorder="1"/>
    <xf numFmtId="0" fontId="16" fillId="0" borderId="51" xfId="0" applyFont="1" applyBorder="1" applyAlignment="1">
      <alignment horizontal="left" vertical="justify" wrapText="1"/>
    </xf>
    <xf numFmtId="43" fontId="15" fillId="0" borderId="54" xfId="1" applyFont="1" applyBorder="1" applyAlignment="1">
      <alignment horizontal="right"/>
    </xf>
    <xf numFmtId="43" fontId="14" fillId="0" borderId="58" xfId="2" applyFont="1" applyBorder="1" applyAlignment="1">
      <alignment horizontal="right"/>
    </xf>
    <xf numFmtId="0" fontId="16" fillId="0" borderId="49" xfId="0" applyFont="1" applyBorder="1" applyAlignment="1">
      <alignment wrapText="1"/>
    </xf>
    <xf numFmtId="0" fontId="16" fillId="0" borderId="54" xfId="0" applyFont="1" applyBorder="1" applyAlignment="1">
      <alignment wrapText="1"/>
    </xf>
    <xf numFmtId="0" fontId="16" fillId="0" borderId="53" xfId="0" applyFont="1" applyBorder="1"/>
    <xf numFmtId="0" fontId="16" fillId="0" borderId="42" xfId="0" applyFont="1" applyBorder="1"/>
    <xf numFmtId="0" fontId="16" fillId="0" borderId="43" xfId="0" applyFont="1" applyBorder="1"/>
    <xf numFmtId="43" fontId="14" fillId="0" borderId="55" xfId="2" applyFont="1" applyBorder="1" applyAlignment="1">
      <alignment horizontal="right"/>
    </xf>
    <xf numFmtId="0" fontId="16" fillId="0" borderId="49" xfId="0" applyFont="1" applyBorder="1"/>
    <xf numFmtId="0" fontId="16" fillId="0" borderId="54" xfId="0" applyFont="1" applyBorder="1"/>
    <xf numFmtId="43" fontId="15" fillId="0" borderId="53" xfId="1" applyFont="1" applyBorder="1" applyAlignment="1">
      <alignment horizontal="right"/>
    </xf>
    <xf numFmtId="43" fontId="15" fillId="0" borderId="35" xfId="2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43" fontId="16" fillId="3" borderId="59" xfId="0" applyNumberFormat="1" applyFont="1" applyFill="1" applyBorder="1"/>
    <xf numFmtId="0" fontId="16" fillId="0" borderId="55" xfId="0" applyFont="1" applyBorder="1"/>
    <xf numFmtId="43" fontId="16" fillId="3" borderId="60" xfId="0" applyNumberFormat="1" applyFont="1" applyFill="1" applyBorder="1"/>
    <xf numFmtId="0" fontId="23" fillId="5" borderId="12" xfId="0" applyFont="1" applyFill="1" applyBorder="1" applyAlignment="1">
      <alignment horizontal="left" vertical="justify" wrapText="1"/>
    </xf>
    <xf numFmtId="43" fontId="12" fillId="5" borderId="36" xfId="1" applyFont="1" applyFill="1" applyBorder="1"/>
    <xf numFmtId="43" fontId="12" fillId="5" borderId="37" xfId="1" applyFont="1" applyFill="1" applyBorder="1"/>
    <xf numFmtId="43" fontId="12" fillId="5" borderId="38" xfId="1" applyFont="1" applyFill="1" applyBorder="1"/>
    <xf numFmtId="43" fontId="12" fillId="5" borderId="39" xfId="1" applyFont="1" applyFill="1" applyBorder="1"/>
    <xf numFmtId="43" fontId="12" fillId="5" borderId="58" xfId="1" applyFont="1" applyFill="1" applyBorder="1"/>
    <xf numFmtId="43" fontId="12" fillId="5" borderId="22" xfId="1" applyFont="1" applyFill="1" applyBorder="1"/>
    <xf numFmtId="0" fontId="24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justify" wrapText="1"/>
    </xf>
    <xf numFmtId="0" fontId="26" fillId="7" borderId="61" xfId="0" applyFont="1" applyFill="1" applyBorder="1" applyAlignment="1">
      <alignment horizontal="left" vertical="center"/>
    </xf>
    <xf numFmtId="0" fontId="26" fillId="8" borderId="62" xfId="0" applyFont="1" applyFill="1" applyBorder="1" applyAlignment="1">
      <alignment horizontal="center" vertical="center"/>
    </xf>
    <xf numFmtId="0" fontId="26" fillId="8" borderId="6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justify" wrapText="1"/>
    </xf>
    <xf numFmtId="164" fontId="12" fillId="0" borderId="0" xfId="0" applyNumberFormat="1" applyFont="1" applyAlignment="1">
      <alignment horizontal="left" vertical="justify" wrapText="1"/>
    </xf>
    <xf numFmtId="0" fontId="12" fillId="0" borderId="11" xfId="0" applyFont="1" applyBorder="1" applyAlignment="1">
      <alignment horizontal="left" vertical="justify" wrapText="1"/>
    </xf>
    <xf numFmtId="43" fontId="12" fillId="4" borderId="64" xfId="0" applyNumberFormat="1" applyFont="1" applyFill="1" applyBorder="1" applyAlignment="1">
      <alignment horizontal="left" vertical="justify" wrapText="1"/>
    </xf>
    <xf numFmtId="43" fontId="12" fillId="4" borderId="38" xfId="0" applyNumberFormat="1" applyFont="1" applyFill="1" applyBorder="1" applyAlignment="1">
      <alignment horizontal="left" vertical="justify" wrapText="1"/>
    </xf>
    <xf numFmtId="43" fontId="12" fillId="4" borderId="40" xfId="0" applyNumberFormat="1" applyFont="1" applyFill="1" applyBorder="1" applyAlignment="1">
      <alignment horizontal="left" vertical="justify" wrapText="1"/>
    </xf>
    <xf numFmtId="0" fontId="16" fillId="0" borderId="8" xfId="0" applyFont="1" applyBorder="1" applyAlignment="1">
      <alignment horizontal="left" vertical="justify" wrapText="1"/>
    </xf>
    <xf numFmtId="43" fontId="16" fillId="3" borderId="44" xfId="0" applyNumberFormat="1" applyFont="1" applyFill="1" applyBorder="1" applyAlignment="1">
      <alignment horizontal="left" vertical="justify" wrapText="1"/>
    </xf>
    <xf numFmtId="43" fontId="16" fillId="3" borderId="46" xfId="0" applyNumberFormat="1" applyFont="1" applyFill="1" applyBorder="1" applyAlignment="1">
      <alignment horizontal="left" vertical="justify" wrapText="1"/>
    </xf>
    <xf numFmtId="43" fontId="16" fillId="3" borderId="50" xfId="0" applyNumberFormat="1" applyFont="1" applyFill="1" applyBorder="1" applyAlignment="1">
      <alignment horizontal="left" vertical="justify" wrapText="1"/>
    </xf>
    <xf numFmtId="43" fontId="12" fillId="4" borderId="37" xfId="0" applyNumberFormat="1" applyFont="1" applyFill="1" applyBorder="1" applyAlignment="1">
      <alignment horizontal="left" vertical="justify" wrapText="1"/>
    </xf>
    <xf numFmtId="43" fontId="17" fillId="0" borderId="56" xfId="2" applyFont="1" applyBorder="1" applyAlignment="1">
      <alignment horizontal="right"/>
    </xf>
    <xf numFmtId="43" fontId="16" fillId="3" borderId="59" xfId="0" applyNumberFormat="1" applyFont="1" applyFill="1" applyBorder="1" applyAlignment="1">
      <alignment horizontal="left" vertical="justify" wrapText="1"/>
    </xf>
    <xf numFmtId="43" fontId="16" fillId="3" borderId="65" xfId="0" applyNumberFormat="1" applyFont="1" applyFill="1" applyBorder="1" applyAlignment="1">
      <alignment horizontal="left" vertical="justify" wrapText="1"/>
    </xf>
    <xf numFmtId="49" fontId="22" fillId="0" borderId="8" xfId="0" applyNumberFormat="1" applyFont="1" applyBorder="1" applyAlignment="1">
      <alignment wrapText="1"/>
    </xf>
    <xf numFmtId="43" fontId="12" fillId="4" borderId="11" xfId="0" applyNumberFormat="1" applyFont="1" applyFill="1" applyBorder="1" applyAlignment="1">
      <alignment horizontal="left" vertical="justify" wrapText="1"/>
    </xf>
    <xf numFmtId="43" fontId="12" fillId="4" borderId="39" xfId="0" applyNumberFormat="1" applyFont="1" applyFill="1" applyBorder="1" applyAlignment="1">
      <alignment horizontal="left" vertical="justify" wrapText="1"/>
    </xf>
    <xf numFmtId="49" fontId="22" fillId="0" borderId="8" xfId="0" applyNumberFormat="1" applyFont="1" applyBorder="1" applyAlignment="1">
      <alignment horizontal="left" vertical="justify" wrapText="1"/>
    </xf>
    <xf numFmtId="43" fontId="17" fillId="0" borderId="33" xfId="2" applyFont="1" applyBorder="1" applyAlignment="1">
      <alignment horizontal="right"/>
    </xf>
    <xf numFmtId="43" fontId="17" fillId="0" borderId="58" xfId="2" applyFont="1" applyBorder="1" applyAlignment="1">
      <alignment horizontal="right"/>
    </xf>
    <xf numFmtId="43" fontId="12" fillId="3" borderId="65" xfId="0" applyNumberFormat="1" applyFont="1" applyFill="1" applyBorder="1" applyAlignment="1">
      <alignment horizontal="left" vertical="justify" wrapText="1"/>
    </xf>
    <xf numFmtId="43" fontId="15" fillId="0" borderId="51" xfId="2" applyFont="1" applyBorder="1" applyAlignment="1">
      <alignment horizontal="right"/>
    </xf>
    <xf numFmtId="0" fontId="16" fillId="0" borderId="57" xfId="0" applyFont="1" applyBorder="1" applyAlignment="1">
      <alignment horizontal="left" vertical="justify" wrapText="1"/>
    </xf>
    <xf numFmtId="43" fontId="12" fillId="3" borderId="46" xfId="0" applyNumberFormat="1" applyFont="1" applyFill="1" applyBorder="1" applyAlignment="1">
      <alignment horizontal="left" vertical="justify" wrapText="1"/>
    </xf>
    <xf numFmtId="0" fontId="16" fillId="0" borderId="43" xfId="0" applyFont="1" applyBorder="1" applyAlignment="1">
      <alignment horizontal="left" vertical="justify" wrapText="1"/>
    </xf>
    <xf numFmtId="0" fontId="16" fillId="0" borderId="42" xfId="0" applyFont="1" applyBorder="1" applyAlignment="1">
      <alignment horizontal="left" vertical="justify" wrapText="1"/>
    </xf>
    <xf numFmtId="43" fontId="12" fillId="3" borderId="59" xfId="0" applyNumberFormat="1" applyFont="1" applyFill="1" applyBorder="1" applyAlignment="1">
      <alignment horizontal="left" vertical="justify" wrapText="1"/>
    </xf>
    <xf numFmtId="0" fontId="16" fillId="0" borderId="49" xfId="0" applyFont="1" applyBorder="1" applyAlignment="1">
      <alignment horizontal="left" vertical="justify" wrapText="1"/>
    </xf>
    <xf numFmtId="0" fontId="16" fillId="0" borderId="52" xfId="0" applyFont="1" applyBorder="1" applyAlignment="1">
      <alignment horizontal="left" vertical="justify" wrapText="1"/>
    </xf>
    <xf numFmtId="43" fontId="3" fillId="9" borderId="0" xfId="1" applyFont="1" applyFill="1" applyBorder="1"/>
    <xf numFmtId="0" fontId="0" fillId="0" borderId="56" xfId="0" applyBorder="1"/>
    <xf numFmtId="43" fontId="12" fillId="4" borderId="36" xfId="0" applyNumberFormat="1" applyFont="1" applyFill="1" applyBorder="1" applyAlignment="1">
      <alignment horizontal="left" vertical="justify" wrapText="1"/>
    </xf>
    <xf numFmtId="0" fontId="16" fillId="0" borderId="48" xfId="0" applyFont="1" applyBorder="1" applyAlignment="1">
      <alignment horizontal="left" vertical="justify" wrapText="1"/>
    </xf>
    <xf numFmtId="43" fontId="12" fillId="3" borderId="60" xfId="0" applyNumberFormat="1" applyFont="1" applyFill="1" applyBorder="1" applyAlignment="1">
      <alignment horizontal="left" vertical="justify" wrapText="1"/>
    </xf>
    <xf numFmtId="0" fontId="27" fillId="7" borderId="11" xfId="0" applyFont="1" applyFill="1" applyBorder="1" applyAlignment="1">
      <alignment horizontal="left" vertical="justify" wrapText="1"/>
    </xf>
    <xf numFmtId="43" fontId="12" fillId="7" borderId="11" xfId="1" applyFont="1" applyFill="1" applyBorder="1" applyAlignment="1">
      <alignment horizontal="left" vertical="justify" wrapText="1"/>
    </xf>
    <xf numFmtId="43" fontId="12" fillId="7" borderId="38" xfId="1" applyFont="1" applyFill="1" applyBorder="1" applyAlignment="1">
      <alignment horizontal="left" vertical="justify" wrapText="1"/>
    </xf>
    <xf numFmtId="43" fontId="12" fillId="7" borderId="37" xfId="1" applyFont="1" applyFill="1" applyBorder="1" applyAlignment="1">
      <alignment horizontal="left" vertical="justify" wrapText="1"/>
    </xf>
    <xf numFmtId="43" fontId="12" fillId="7" borderId="36" xfId="1" applyFont="1" applyFill="1" applyBorder="1" applyAlignment="1">
      <alignment horizontal="left" vertical="justify" wrapText="1"/>
    </xf>
    <xf numFmtId="43" fontId="12" fillId="8" borderId="40" xfId="0" applyNumberFormat="1" applyFont="1" applyFill="1" applyBorder="1" applyAlignment="1">
      <alignment horizontal="left" vertical="justify" wrapText="1"/>
    </xf>
    <xf numFmtId="0" fontId="28" fillId="0" borderId="0" xfId="0" applyFont="1" applyAlignment="1">
      <alignment horizontal="left" vertical="justify" wrapText="1"/>
    </xf>
    <xf numFmtId="43" fontId="30" fillId="0" borderId="35" xfId="2" applyFont="1" applyBorder="1" applyAlignment="1">
      <alignment horizontal="right"/>
    </xf>
    <xf numFmtId="43" fontId="11" fillId="4" borderId="38" xfId="0" applyNumberFormat="1" applyFont="1" applyFill="1" applyBorder="1" applyAlignment="1">
      <alignment horizontal="left" vertical="justify" wrapText="1"/>
    </xf>
    <xf numFmtId="43" fontId="30" fillId="0" borderId="49" xfId="2" applyFont="1" applyBorder="1" applyAlignment="1">
      <alignment horizontal="right"/>
    </xf>
    <xf numFmtId="43" fontId="21" fillId="0" borderId="43" xfId="2" applyFont="1" applyBorder="1" applyAlignment="1">
      <alignment horizontal="right"/>
    </xf>
    <xf numFmtId="43" fontId="15" fillId="0" borderId="56" xfId="2" applyFont="1" applyBorder="1" applyAlignment="1">
      <alignment horizontal="right"/>
    </xf>
    <xf numFmtId="43" fontId="30" fillId="0" borderId="43" xfId="2" applyFont="1" applyBorder="1" applyAlignment="1">
      <alignment horizontal="right"/>
    </xf>
    <xf numFmtId="43" fontId="29" fillId="4" borderId="64" xfId="0" applyNumberFormat="1" applyFont="1" applyFill="1" applyBorder="1" applyAlignment="1">
      <alignment horizontal="left" vertical="justify" wrapText="1"/>
    </xf>
    <xf numFmtId="43" fontId="29" fillId="4" borderId="38" xfId="0" applyNumberFormat="1" applyFont="1" applyFill="1" applyBorder="1" applyAlignment="1">
      <alignment horizontal="left" vertical="justify" wrapText="1"/>
    </xf>
    <xf numFmtId="43" fontId="29" fillId="4" borderId="37" xfId="0" applyNumberFormat="1" applyFont="1" applyFill="1" applyBorder="1" applyAlignment="1">
      <alignment horizontal="left" vertical="justify" wrapText="1"/>
    </xf>
    <xf numFmtId="43" fontId="29" fillId="4" borderId="12" xfId="0" applyNumberFormat="1" applyFont="1" applyFill="1" applyBorder="1" applyAlignment="1">
      <alignment horizontal="left" vertical="justify" wrapText="1"/>
    </xf>
    <xf numFmtId="43" fontId="12" fillId="4" borderId="12" xfId="0" applyNumberFormat="1" applyFont="1" applyFill="1" applyBorder="1" applyAlignment="1">
      <alignment horizontal="left" vertical="justify" wrapText="1"/>
    </xf>
    <xf numFmtId="43" fontId="30" fillId="0" borderId="0" xfId="2" applyFont="1" applyAlignment="1">
      <alignment horizontal="right"/>
    </xf>
    <xf numFmtId="43" fontId="30" fillId="0" borderId="45" xfId="2" applyFont="1" applyBorder="1" applyAlignment="1">
      <alignment horizontal="right"/>
    </xf>
    <xf numFmtId="43" fontId="15" fillId="0" borderId="45" xfId="2" applyFont="1" applyBorder="1" applyAlignment="1">
      <alignment horizontal="right"/>
    </xf>
    <xf numFmtId="0" fontId="9" fillId="0" borderId="45" xfId="0" applyFont="1" applyBorder="1" applyAlignment="1">
      <alignment horizontal="left" vertical="justify" wrapText="1"/>
    </xf>
    <xf numFmtId="43" fontId="15" fillId="0" borderId="58" xfId="2" applyFont="1" applyBorder="1" applyAlignment="1">
      <alignment horizontal="right"/>
    </xf>
    <xf numFmtId="43" fontId="30" fillId="0" borderId="0" xfId="2" applyFont="1" applyBorder="1" applyAlignment="1">
      <alignment horizontal="right"/>
    </xf>
    <xf numFmtId="43" fontId="15" fillId="0" borderId="33" xfId="2" applyFont="1" applyBorder="1" applyAlignment="1">
      <alignment horizontal="right"/>
    </xf>
    <xf numFmtId="43" fontId="15" fillId="0" borderId="66" xfId="2" applyFont="1" applyBorder="1" applyAlignment="1">
      <alignment horizontal="right"/>
    </xf>
    <xf numFmtId="43" fontId="15" fillId="0" borderId="58" xfId="1" applyFont="1" applyBorder="1" applyAlignment="1">
      <alignment horizontal="right"/>
    </xf>
    <xf numFmtId="43" fontId="17" fillId="0" borderId="34" xfId="2" applyFont="1" applyBorder="1" applyAlignment="1">
      <alignment horizontal="right"/>
    </xf>
    <xf numFmtId="43" fontId="15" fillId="0" borderId="58" xfId="1" applyFont="1" applyBorder="1"/>
    <xf numFmtId="43" fontId="14" fillId="0" borderId="67" xfId="2" applyFont="1" applyBorder="1" applyAlignment="1">
      <alignment horizontal="right"/>
    </xf>
    <xf numFmtId="43" fontId="21" fillId="0" borderId="0" xfId="2" applyFont="1" applyBorder="1" applyAlignment="1">
      <alignment horizontal="right"/>
    </xf>
    <xf numFmtId="0" fontId="16" fillId="0" borderId="24" xfId="0" applyFont="1" applyBorder="1" applyAlignment="1">
      <alignment horizontal="left" vertical="justify" wrapText="1"/>
    </xf>
    <xf numFmtId="43" fontId="14" fillId="0" borderId="32" xfId="2" applyFont="1" applyBorder="1" applyAlignment="1">
      <alignment horizontal="right"/>
    </xf>
    <xf numFmtId="43" fontId="14" fillId="0" borderId="66" xfId="2" applyFont="1" applyBorder="1" applyAlignment="1">
      <alignment horizontal="right"/>
    </xf>
    <xf numFmtId="43" fontId="16" fillId="3" borderId="65" xfId="0" applyNumberFormat="1" applyFont="1" applyFill="1" applyBorder="1"/>
    <xf numFmtId="43" fontId="14" fillId="0" borderId="33" xfId="2" applyFont="1" applyBorder="1" applyAlignment="1">
      <alignment horizontal="right"/>
    </xf>
    <xf numFmtId="43" fontId="12" fillId="4" borderId="11" xfId="0" applyNumberFormat="1" applyFont="1" applyFill="1" applyBorder="1"/>
    <xf numFmtId="43" fontId="14" fillId="0" borderId="54" xfId="2" applyFont="1" applyBorder="1" applyAlignment="1">
      <alignment horizontal="right"/>
    </xf>
    <xf numFmtId="43" fontId="15" fillId="0" borderId="53" xfId="1" applyFont="1" applyBorder="1"/>
    <xf numFmtId="43" fontId="15" fillId="0" borderId="57" xfId="1" applyFont="1" applyBorder="1"/>
    <xf numFmtId="43" fontId="12" fillId="4" borderId="64" xfId="0" applyNumberFormat="1" applyFont="1" applyFill="1" applyBorder="1"/>
    <xf numFmtId="0" fontId="9" fillId="0" borderId="5" xfId="0" applyFont="1" applyBorder="1" applyAlignment="1">
      <alignment horizontal="left" indent="2"/>
    </xf>
    <xf numFmtId="43" fontId="14" fillId="0" borderId="6" xfId="2" applyFont="1" applyBorder="1" applyAlignment="1">
      <alignment horizontal="right"/>
    </xf>
    <xf numFmtId="43" fontId="14" fillId="0" borderId="7" xfId="2" applyFont="1" applyBorder="1" applyAlignment="1">
      <alignment horizontal="right"/>
    </xf>
    <xf numFmtId="43" fontId="21" fillId="0" borderId="49" xfId="2" applyFont="1" applyBorder="1" applyAlignment="1">
      <alignment horizontal="right"/>
    </xf>
    <xf numFmtId="43" fontId="21" fillId="0" borderId="55" xfId="2" applyFont="1" applyBorder="1" applyAlignment="1">
      <alignment horizontal="right"/>
    </xf>
    <xf numFmtId="43" fontId="21" fillId="0" borderId="41" xfId="2" applyFont="1" applyBorder="1" applyAlignment="1">
      <alignment horizontal="right"/>
    </xf>
    <xf numFmtId="43" fontId="30" fillId="0" borderId="41" xfId="2" applyFont="1" applyBorder="1" applyAlignment="1">
      <alignment horizontal="right"/>
    </xf>
    <xf numFmtId="43" fontId="30" fillId="0" borderId="32" xfId="2" applyFont="1" applyBorder="1" applyAlignment="1">
      <alignment horizontal="right"/>
    </xf>
    <xf numFmtId="43" fontId="11" fillId="4" borderId="39" xfId="0" applyNumberFormat="1" applyFont="1" applyFill="1" applyBorder="1" applyAlignment="1">
      <alignment horizontal="left" vertical="justify" wrapText="1"/>
    </xf>
    <xf numFmtId="43" fontId="15" fillId="0" borderId="45" xfId="1" applyFont="1" applyBorder="1"/>
    <xf numFmtId="0" fontId="12" fillId="0" borderId="12" xfId="0" applyFont="1" applyBorder="1" applyAlignment="1">
      <alignment horizontal="left" vertical="justify" wrapText="1"/>
    </xf>
    <xf numFmtId="0" fontId="12" fillId="0" borderId="68" xfId="0" applyFont="1" applyBorder="1" applyAlignment="1">
      <alignment horizontal="left" vertical="justify" wrapText="1"/>
    </xf>
    <xf numFmtId="0" fontId="12" fillId="0" borderId="24" xfId="0" applyFont="1" applyBorder="1" applyAlignment="1">
      <alignment horizontal="left" vertical="justify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8" fillId="0" borderId="26" xfId="0" applyFont="1" applyBorder="1" applyAlignment="1">
      <alignment horizontal="center" vertical="top" wrapText="1" readingOrder="1"/>
    </xf>
    <xf numFmtId="0" fontId="12" fillId="5" borderId="27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43" fontId="12" fillId="5" borderId="28" xfId="1" applyFont="1" applyFill="1" applyBorder="1" applyAlignment="1">
      <alignment horizontal="center" vertical="center" wrapText="1"/>
    </xf>
    <xf numFmtId="43" fontId="12" fillId="5" borderId="32" xfId="1" applyFont="1" applyFill="1" applyBorder="1" applyAlignment="1">
      <alignment horizontal="center" vertical="center" wrapText="1"/>
    </xf>
    <xf numFmtId="43" fontId="12" fillId="5" borderId="29" xfId="1" applyFont="1" applyFill="1" applyBorder="1" applyAlignment="1">
      <alignment horizontal="center" vertical="center" wrapText="1"/>
    </xf>
    <xf numFmtId="43" fontId="12" fillId="5" borderId="33" xfId="1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3419475</xdr:colOff>
      <xdr:row>2</xdr:row>
      <xdr:rowOff>171450</xdr:rowOff>
    </xdr:from>
    <xdr:to>
      <xdr:col>1</xdr:col>
      <xdr:colOff>28575</xdr:colOff>
      <xdr:row>5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552450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157916</xdr:colOff>
      <xdr:row>2</xdr:row>
      <xdr:rowOff>170447</xdr:rowOff>
    </xdr:from>
    <xdr:to>
      <xdr:col>6</xdr:col>
      <xdr:colOff>1044743</xdr:colOff>
      <xdr:row>6</xdr:row>
      <xdr:rowOff>8021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6705" y="360947"/>
          <a:ext cx="2390775" cy="770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1156298</xdr:colOff>
      <xdr:row>0</xdr:row>
      <xdr:rowOff>192357</xdr:rowOff>
    </xdr:from>
    <xdr:to>
      <xdr:col>5</xdr:col>
      <xdr:colOff>887556</xdr:colOff>
      <xdr:row>4</xdr:row>
      <xdr:rowOff>10825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042" y="192357"/>
          <a:ext cx="2761940" cy="7601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89"/>
  <sheetViews>
    <sheetView showGridLines="0" topLeftCell="A77" workbookViewId="0"/>
  </sheetViews>
  <sheetFormatPr baseColWidth="10" defaultColWidth="13.140625" defaultRowHeight="15" x14ac:dyDescent="0.25"/>
  <cols>
    <col min="1" max="1" width="84.42578125" customWidth="1"/>
    <col min="2" max="2" width="22.140625" customWidth="1"/>
    <col min="3" max="3" width="23" customWidth="1"/>
  </cols>
  <sheetData>
    <row r="5" spans="1:3" ht="28.5" customHeight="1" x14ac:dyDescent="0.25">
      <c r="A5" s="226"/>
      <c r="B5" s="227"/>
      <c r="C5" s="227"/>
    </row>
    <row r="6" spans="1:3" ht="25.5" customHeight="1" x14ac:dyDescent="0.25">
      <c r="A6" s="240" t="s">
        <v>0</v>
      </c>
      <c r="B6" s="241"/>
      <c r="C6" s="241"/>
    </row>
    <row r="7" spans="1:3" ht="15.75" x14ac:dyDescent="0.25">
      <c r="A7" s="230" t="s">
        <v>1</v>
      </c>
      <c r="B7" s="231"/>
      <c r="C7" s="231"/>
    </row>
    <row r="8" spans="1:3" ht="15.75" customHeight="1" x14ac:dyDescent="0.25">
      <c r="A8" s="232" t="s">
        <v>2</v>
      </c>
      <c r="B8" s="233"/>
      <c r="C8" s="233"/>
    </row>
    <row r="9" spans="1:3" ht="15.75" customHeight="1" x14ac:dyDescent="0.25">
      <c r="A9" s="232" t="s">
        <v>3</v>
      </c>
      <c r="B9" s="233"/>
      <c r="C9" s="233"/>
    </row>
    <row r="10" spans="1:3" ht="15.75" thickBot="1" x14ac:dyDescent="0.3"/>
    <row r="11" spans="1:3" ht="15" customHeight="1" x14ac:dyDescent="0.25">
      <c r="A11" s="234" t="s">
        <v>4</v>
      </c>
      <c r="B11" s="236" t="s">
        <v>5</v>
      </c>
      <c r="C11" s="238" t="s">
        <v>6</v>
      </c>
    </row>
    <row r="12" spans="1:3" ht="23.25" customHeight="1" thickBot="1" x14ac:dyDescent="0.3">
      <c r="A12" s="235"/>
      <c r="B12" s="237"/>
      <c r="C12" s="239"/>
    </row>
    <row r="13" spans="1:3" ht="15.75" thickBot="1" x14ac:dyDescent="0.3">
      <c r="A13" s="1" t="s">
        <v>7</v>
      </c>
      <c r="B13" s="2"/>
      <c r="C13" s="3"/>
    </row>
    <row r="14" spans="1:3" ht="16.5" thickBot="1" x14ac:dyDescent="0.3">
      <c r="A14" s="4" t="s">
        <v>8</v>
      </c>
      <c r="B14" s="5">
        <f>SUM(B15:B18)</f>
        <v>5157152859</v>
      </c>
      <c r="C14" s="5">
        <f>SUM(C15:C18)</f>
        <v>-624605889</v>
      </c>
    </row>
    <row r="15" spans="1:3" x14ac:dyDescent="0.25">
      <c r="A15" s="6" t="s">
        <v>9</v>
      </c>
      <c r="B15" s="7">
        <v>4093842779</v>
      </c>
      <c r="C15" s="8">
        <v>-625165889</v>
      </c>
    </row>
    <row r="16" spans="1:3" x14ac:dyDescent="0.25">
      <c r="A16" s="9" t="s">
        <v>10</v>
      </c>
      <c r="B16" s="7">
        <v>493379440</v>
      </c>
      <c r="C16" s="8">
        <v>860000</v>
      </c>
    </row>
    <row r="17" spans="1:3" x14ac:dyDescent="0.25">
      <c r="A17" s="9" t="s">
        <v>11</v>
      </c>
      <c r="B17" s="7">
        <v>73096960</v>
      </c>
      <c r="C17" s="8">
        <v>0</v>
      </c>
    </row>
    <row r="18" spans="1:3" ht="15.75" thickBot="1" x14ac:dyDescent="0.3">
      <c r="A18" s="10" t="s">
        <v>12</v>
      </c>
      <c r="B18" s="7">
        <v>496833680</v>
      </c>
      <c r="C18" s="11">
        <v>-300000</v>
      </c>
    </row>
    <row r="19" spans="1:3" ht="16.5" thickBot="1" x14ac:dyDescent="0.3">
      <c r="A19" s="4" t="s">
        <v>13</v>
      </c>
      <c r="B19" s="5">
        <f>SUM(B20:B28)</f>
        <v>2166810770</v>
      </c>
      <c r="C19" s="5">
        <f>SUM(C20:C28)</f>
        <v>23488142</v>
      </c>
    </row>
    <row r="20" spans="1:3" x14ac:dyDescent="0.25">
      <c r="A20" s="12" t="s">
        <v>14</v>
      </c>
      <c r="B20" s="7">
        <v>313107039</v>
      </c>
      <c r="C20" s="8">
        <v>0</v>
      </c>
    </row>
    <row r="21" spans="1:3" x14ac:dyDescent="0.25">
      <c r="A21" s="13" t="s">
        <v>15</v>
      </c>
      <c r="B21" s="14">
        <v>36769146</v>
      </c>
      <c r="C21" s="15">
        <v>2300000</v>
      </c>
    </row>
    <row r="22" spans="1:3" x14ac:dyDescent="0.25">
      <c r="A22" s="13" t="s">
        <v>16</v>
      </c>
      <c r="B22" s="14">
        <v>134200494</v>
      </c>
      <c r="C22" s="15">
        <v>0</v>
      </c>
    </row>
    <row r="23" spans="1:3" x14ac:dyDescent="0.25">
      <c r="A23" s="13" t="s">
        <v>17</v>
      </c>
      <c r="B23" s="14">
        <v>275835014</v>
      </c>
      <c r="C23" s="15">
        <v>0</v>
      </c>
    </row>
    <row r="24" spans="1:3" x14ac:dyDescent="0.25">
      <c r="A24" s="13" t="s">
        <v>18</v>
      </c>
      <c r="B24" s="14">
        <v>89550000</v>
      </c>
      <c r="C24" s="15">
        <v>181393280</v>
      </c>
    </row>
    <row r="25" spans="1:3" x14ac:dyDescent="0.25">
      <c r="A25" s="13" t="s">
        <v>19</v>
      </c>
      <c r="B25" s="14">
        <v>346425000</v>
      </c>
      <c r="C25" s="15">
        <v>-150000000</v>
      </c>
    </row>
    <row r="26" spans="1:3" x14ac:dyDescent="0.25">
      <c r="A26" s="16" t="s">
        <v>20</v>
      </c>
      <c r="B26" s="14">
        <v>157019000</v>
      </c>
      <c r="C26" s="15">
        <v>-6153280</v>
      </c>
    </row>
    <row r="27" spans="1:3" x14ac:dyDescent="0.25">
      <c r="A27" s="13" t="s">
        <v>21</v>
      </c>
      <c r="B27" s="14">
        <v>728755077</v>
      </c>
      <c r="C27" s="15">
        <v>-4051858</v>
      </c>
    </row>
    <row r="28" spans="1:3" ht="15.75" thickBot="1" x14ac:dyDescent="0.3">
      <c r="A28" s="10" t="s">
        <v>22</v>
      </c>
      <c r="B28" s="17">
        <v>85150000</v>
      </c>
      <c r="C28" s="18">
        <v>0</v>
      </c>
    </row>
    <row r="29" spans="1:3" ht="16.5" thickBot="1" x14ac:dyDescent="0.3">
      <c r="A29" s="4" t="s">
        <v>23</v>
      </c>
      <c r="B29" s="5">
        <f>SUM(B30:B38)</f>
        <v>732024108</v>
      </c>
      <c r="C29" s="5">
        <f>SUM(C30:C38)</f>
        <v>-20335000</v>
      </c>
    </row>
    <row r="30" spans="1:3" x14ac:dyDescent="0.25">
      <c r="A30" s="12" t="s">
        <v>24</v>
      </c>
      <c r="B30" s="7">
        <v>30434732</v>
      </c>
      <c r="C30" s="8">
        <v>-4800000</v>
      </c>
    </row>
    <row r="31" spans="1:3" x14ac:dyDescent="0.25">
      <c r="A31" s="13" t="s">
        <v>25</v>
      </c>
      <c r="B31" s="14">
        <v>39692773</v>
      </c>
      <c r="C31" s="15">
        <v>415000</v>
      </c>
    </row>
    <row r="32" spans="1:3" x14ac:dyDescent="0.25">
      <c r="A32" s="13" t="s">
        <v>26</v>
      </c>
      <c r="B32" s="14">
        <v>6933000</v>
      </c>
      <c r="C32" s="15">
        <v>-800000</v>
      </c>
    </row>
    <row r="33" spans="1:3" x14ac:dyDescent="0.25">
      <c r="A33" s="13" t="s">
        <v>27</v>
      </c>
      <c r="B33" s="14">
        <v>4950000</v>
      </c>
      <c r="C33" s="15">
        <v>-150000</v>
      </c>
    </row>
    <row r="34" spans="1:3" x14ac:dyDescent="0.25">
      <c r="A34" s="13" t="s">
        <v>28</v>
      </c>
      <c r="B34" s="14">
        <v>26822085</v>
      </c>
      <c r="C34" s="15">
        <v>525000</v>
      </c>
    </row>
    <row r="35" spans="1:3" x14ac:dyDescent="0.25">
      <c r="A35" s="13" t="s">
        <v>29</v>
      </c>
      <c r="B35" s="14">
        <v>28691832</v>
      </c>
      <c r="C35" s="15">
        <v>565000</v>
      </c>
    </row>
    <row r="36" spans="1:3" x14ac:dyDescent="0.25">
      <c r="A36" s="13" t="s">
        <v>30</v>
      </c>
      <c r="B36" s="14">
        <v>490185459</v>
      </c>
      <c r="C36" s="15">
        <v>-25275000</v>
      </c>
    </row>
    <row r="37" spans="1:3" x14ac:dyDescent="0.25">
      <c r="A37" s="16" t="s">
        <v>31</v>
      </c>
      <c r="B37" s="14">
        <v>5000000</v>
      </c>
      <c r="C37" s="15">
        <v>0</v>
      </c>
    </row>
    <row r="38" spans="1:3" ht="15.75" thickBot="1" x14ac:dyDescent="0.3">
      <c r="A38" s="10" t="s">
        <v>32</v>
      </c>
      <c r="B38" s="17">
        <v>99314227</v>
      </c>
      <c r="C38" s="18">
        <v>9185000</v>
      </c>
    </row>
    <row r="39" spans="1:3" ht="16.5" thickBot="1" x14ac:dyDescent="0.3">
      <c r="A39" s="4" t="s">
        <v>33</v>
      </c>
      <c r="B39" s="5">
        <f>SUM(B40:B46)</f>
        <v>5088259811</v>
      </c>
      <c r="C39" s="5">
        <f>SUM(C40:C46)</f>
        <v>1134871570.3099999</v>
      </c>
    </row>
    <row r="40" spans="1:3" x14ac:dyDescent="0.25">
      <c r="A40" s="12" t="s">
        <v>34</v>
      </c>
      <c r="B40" s="7">
        <v>228048554</v>
      </c>
      <c r="C40" s="8">
        <v>23000000</v>
      </c>
    </row>
    <row r="41" spans="1:3" x14ac:dyDescent="0.25">
      <c r="A41" s="13" t="s">
        <v>35</v>
      </c>
      <c r="B41" s="14">
        <v>3011780031</v>
      </c>
      <c r="C41" s="15">
        <v>-70100000</v>
      </c>
    </row>
    <row r="42" spans="1:3" x14ac:dyDescent="0.25">
      <c r="A42" s="13" t="s">
        <v>36</v>
      </c>
      <c r="B42" s="14">
        <v>1272412088</v>
      </c>
      <c r="C42" s="15">
        <v>324951901.31</v>
      </c>
    </row>
    <row r="43" spans="1:3" x14ac:dyDescent="0.25">
      <c r="A43" s="13" t="s">
        <v>37</v>
      </c>
      <c r="B43" s="14">
        <v>250002253</v>
      </c>
      <c r="C43" s="15">
        <v>0</v>
      </c>
    </row>
    <row r="44" spans="1:3" x14ac:dyDescent="0.25">
      <c r="A44" s="13" t="s">
        <v>38</v>
      </c>
      <c r="B44" s="14">
        <v>286016885</v>
      </c>
      <c r="C44" s="15">
        <v>857019669</v>
      </c>
    </row>
    <row r="45" spans="1:3" x14ac:dyDescent="0.25">
      <c r="A45" s="13" t="s">
        <v>39</v>
      </c>
      <c r="B45" s="14">
        <v>40000000</v>
      </c>
      <c r="C45" s="15"/>
    </row>
    <row r="46" spans="1:3" ht="15.75" thickBot="1" x14ac:dyDescent="0.3">
      <c r="A46" s="10" t="s">
        <v>40</v>
      </c>
      <c r="B46" s="17">
        <v>0</v>
      </c>
      <c r="C46" s="18">
        <v>0</v>
      </c>
    </row>
    <row r="47" spans="1:3" ht="16.5" thickBot="1" x14ac:dyDescent="0.3">
      <c r="A47" s="4" t="s">
        <v>41</v>
      </c>
      <c r="B47" s="5">
        <f>SUM(B48:B51)</f>
        <v>1926039622</v>
      </c>
      <c r="C47" s="5">
        <f>SUM(C48:C51)</f>
        <v>51985598.689999998</v>
      </c>
    </row>
    <row r="48" spans="1:3" x14ac:dyDescent="0.25">
      <c r="A48" s="19" t="s">
        <v>42</v>
      </c>
      <c r="B48" s="20">
        <v>0</v>
      </c>
      <c r="C48" s="8">
        <v>0</v>
      </c>
    </row>
    <row r="49" spans="1:3" x14ac:dyDescent="0.25">
      <c r="A49" s="21" t="s">
        <v>43</v>
      </c>
      <c r="B49" s="14">
        <v>49700000</v>
      </c>
      <c r="C49" s="15">
        <v>51985598.689999998</v>
      </c>
    </row>
    <row r="50" spans="1:3" x14ac:dyDescent="0.25">
      <c r="A50" s="13" t="s">
        <v>44</v>
      </c>
      <c r="B50" s="14">
        <v>1876339622</v>
      </c>
      <c r="C50" s="15">
        <v>0</v>
      </c>
    </row>
    <row r="51" spans="1:3" ht="15.75" thickBot="1" x14ac:dyDescent="0.3">
      <c r="A51" s="10" t="s">
        <v>45</v>
      </c>
      <c r="B51" s="20">
        <v>0</v>
      </c>
      <c r="C51" s="18">
        <v>0</v>
      </c>
    </row>
    <row r="52" spans="1:3" ht="16.5" thickBot="1" x14ac:dyDescent="0.3">
      <c r="A52" s="4" t="s">
        <v>46</v>
      </c>
      <c r="B52" s="5">
        <f>SUM(B53:B61)</f>
        <v>834831836</v>
      </c>
      <c r="C52" s="5">
        <f>SUM(C53:C61)</f>
        <v>34370858</v>
      </c>
    </row>
    <row r="53" spans="1:3" x14ac:dyDescent="0.25">
      <c r="A53" s="12" t="s">
        <v>47</v>
      </c>
      <c r="B53" s="7">
        <v>153574479</v>
      </c>
      <c r="C53" s="8">
        <v>-5194142</v>
      </c>
    </row>
    <row r="54" spans="1:3" x14ac:dyDescent="0.25">
      <c r="A54" s="13" t="s">
        <v>48</v>
      </c>
      <c r="B54" s="14">
        <v>5430000</v>
      </c>
      <c r="C54" s="15">
        <v>0</v>
      </c>
    </row>
    <row r="55" spans="1:3" x14ac:dyDescent="0.25">
      <c r="A55" s="13" t="s">
        <v>49</v>
      </c>
      <c r="B55" s="14">
        <v>29200000</v>
      </c>
      <c r="C55" s="15">
        <v>-1045000</v>
      </c>
    </row>
    <row r="56" spans="1:3" x14ac:dyDescent="0.25">
      <c r="A56" s="13" t="s">
        <v>50</v>
      </c>
      <c r="B56" s="14">
        <v>62653573</v>
      </c>
      <c r="C56" s="15">
        <v>0</v>
      </c>
    </row>
    <row r="57" spans="1:3" x14ac:dyDescent="0.25">
      <c r="A57" s="13" t="s">
        <v>51</v>
      </c>
      <c r="B57" s="14">
        <v>47850000</v>
      </c>
      <c r="C57" s="15">
        <v>2185000</v>
      </c>
    </row>
    <row r="58" spans="1:3" x14ac:dyDescent="0.25">
      <c r="A58" s="21" t="s">
        <v>52</v>
      </c>
      <c r="B58" s="14">
        <v>0</v>
      </c>
      <c r="C58" s="15">
        <v>500000</v>
      </c>
    </row>
    <row r="59" spans="1:3" x14ac:dyDescent="0.25">
      <c r="A59" s="13" t="s">
        <v>53</v>
      </c>
      <c r="B59" s="14">
        <v>526173784</v>
      </c>
      <c r="C59" s="15">
        <v>-3775000</v>
      </c>
    </row>
    <row r="60" spans="1:3" x14ac:dyDescent="0.25">
      <c r="A60" s="13" t="s">
        <v>54</v>
      </c>
      <c r="B60" s="14">
        <v>9950000</v>
      </c>
      <c r="C60" s="15">
        <v>41700000</v>
      </c>
    </row>
    <row r="61" spans="1:3" ht="15.75" thickBot="1" x14ac:dyDescent="0.3">
      <c r="A61" s="22" t="s">
        <v>55</v>
      </c>
      <c r="B61" s="20">
        <v>0</v>
      </c>
      <c r="C61" s="11">
        <v>0</v>
      </c>
    </row>
    <row r="62" spans="1:3" ht="16.5" thickBot="1" x14ac:dyDescent="0.3">
      <c r="A62" s="4" t="s">
        <v>56</v>
      </c>
      <c r="B62" s="5">
        <f>SUM(B63:B66)</f>
        <v>1312559477</v>
      </c>
      <c r="C62" s="5">
        <f>SUM(C63:C66)</f>
        <v>-106397780</v>
      </c>
    </row>
    <row r="63" spans="1:3" x14ac:dyDescent="0.25">
      <c r="A63" s="23" t="s">
        <v>57</v>
      </c>
      <c r="B63" s="7">
        <v>157147588</v>
      </c>
      <c r="C63" s="8">
        <v>-6400000</v>
      </c>
    </row>
    <row r="64" spans="1:3" x14ac:dyDescent="0.25">
      <c r="A64" s="24" t="s">
        <v>58</v>
      </c>
      <c r="B64" s="14">
        <v>1155411889</v>
      </c>
      <c r="C64" s="15">
        <v>-99997780</v>
      </c>
    </row>
    <row r="65" spans="1:3" x14ac:dyDescent="0.25">
      <c r="A65" s="24" t="s">
        <v>59</v>
      </c>
      <c r="B65" s="20">
        <v>0</v>
      </c>
      <c r="C65" s="8">
        <v>0</v>
      </c>
    </row>
    <row r="66" spans="1:3" ht="27" thickBot="1" x14ac:dyDescent="0.3">
      <c r="A66" s="25" t="s">
        <v>60</v>
      </c>
      <c r="B66" s="17">
        <v>0</v>
      </c>
      <c r="C66" s="11">
        <v>0</v>
      </c>
    </row>
    <row r="67" spans="1:3" ht="16.5" thickBot="1" x14ac:dyDescent="0.3">
      <c r="A67" s="4" t="s">
        <v>61</v>
      </c>
      <c r="B67" s="26">
        <f>SUM(B68:B69)</f>
        <v>0</v>
      </c>
      <c r="C67" s="27">
        <f>SUM(C68:C69)</f>
        <v>0</v>
      </c>
    </row>
    <row r="68" spans="1:3" x14ac:dyDescent="0.25">
      <c r="A68" s="23" t="s">
        <v>62</v>
      </c>
      <c r="B68" s="7">
        <v>0</v>
      </c>
      <c r="C68" s="8">
        <v>0</v>
      </c>
    </row>
    <row r="69" spans="1:3" ht="15.75" thickBot="1" x14ac:dyDescent="0.3">
      <c r="A69" s="211" t="s">
        <v>63</v>
      </c>
      <c r="B69" s="212">
        <v>0</v>
      </c>
      <c r="C69" s="213">
        <v>0</v>
      </c>
    </row>
    <row r="70" spans="1:3" ht="16.5" thickBot="1" x14ac:dyDescent="0.3">
      <c r="A70" s="4" t="s">
        <v>64</v>
      </c>
      <c r="B70" s="26">
        <f>SUM(B71:B73)</f>
        <v>0</v>
      </c>
      <c r="C70" s="27">
        <f>SUM(C71:C73)</f>
        <v>0</v>
      </c>
    </row>
    <row r="71" spans="1:3" x14ac:dyDescent="0.25">
      <c r="A71" s="23" t="s">
        <v>65</v>
      </c>
      <c r="B71" s="7">
        <v>0</v>
      </c>
      <c r="C71" s="8">
        <v>0</v>
      </c>
    </row>
    <row r="72" spans="1:3" x14ac:dyDescent="0.25">
      <c r="A72" s="24" t="s">
        <v>66</v>
      </c>
      <c r="B72" s="14">
        <v>0</v>
      </c>
      <c r="C72" s="15">
        <v>0</v>
      </c>
    </row>
    <row r="73" spans="1:3" ht="15.75" thickBot="1" x14ac:dyDescent="0.3">
      <c r="A73" s="28" t="s">
        <v>67</v>
      </c>
      <c r="B73" s="17">
        <v>0</v>
      </c>
      <c r="C73" s="18">
        <v>0</v>
      </c>
    </row>
    <row r="74" spans="1:3" ht="16.5" thickBot="1" x14ac:dyDescent="0.3">
      <c r="A74" s="29" t="s">
        <v>68</v>
      </c>
      <c r="B74" s="26">
        <v>0</v>
      </c>
      <c r="C74" s="30">
        <f>SUM(C75:C78)</f>
        <v>0</v>
      </c>
    </row>
    <row r="75" spans="1:3" ht="15.75" x14ac:dyDescent="0.25">
      <c r="A75" s="31" t="s">
        <v>69</v>
      </c>
      <c r="B75" s="32">
        <f>+B76+B77</f>
        <v>0</v>
      </c>
      <c r="C75" s="33"/>
    </row>
    <row r="76" spans="1:3" x14ac:dyDescent="0.25">
      <c r="A76" s="24" t="s">
        <v>70</v>
      </c>
      <c r="B76" s="14">
        <v>0</v>
      </c>
      <c r="C76" s="15">
        <v>0</v>
      </c>
    </row>
    <row r="77" spans="1:3" ht="15.75" thickBot="1" x14ac:dyDescent="0.3">
      <c r="A77" s="28" t="s">
        <v>71</v>
      </c>
      <c r="B77" s="17">
        <v>0</v>
      </c>
      <c r="C77" s="34"/>
    </row>
    <row r="78" spans="1:3" ht="16.5" thickBot="1" x14ac:dyDescent="0.3">
      <c r="A78" s="4" t="s">
        <v>72</v>
      </c>
      <c r="B78" s="26">
        <f>SUM(B79:B80)</f>
        <v>0</v>
      </c>
      <c r="C78" s="30">
        <f>SUM(C79:C80)</f>
        <v>0</v>
      </c>
    </row>
    <row r="79" spans="1:3" x14ac:dyDescent="0.25">
      <c r="A79" s="23" t="s">
        <v>73</v>
      </c>
      <c r="B79" s="7">
        <v>0</v>
      </c>
      <c r="C79" s="35">
        <v>0</v>
      </c>
    </row>
    <row r="80" spans="1:3" ht="15.75" thickBot="1" x14ac:dyDescent="0.3">
      <c r="A80" s="28" t="s">
        <v>74</v>
      </c>
      <c r="B80" s="17">
        <v>0</v>
      </c>
      <c r="C80" s="18">
        <v>0</v>
      </c>
    </row>
    <row r="81" spans="1:3" ht="16.5" thickBot="1" x14ac:dyDescent="0.3">
      <c r="A81" s="4" t="s">
        <v>75</v>
      </c>
      <c r="B81" s="26"/>
      <c r="C81" s="27"/>
    </row>
    <row r="82" spans="1:3" ht="15.75" thickBot="1" x14ac:dyDescent="0.3">
      <c r="A82" s="36" t="s">
        <v>76</v>
      </c>
      <c r="B82" s="37">
        <v>0</v>
      </c>
      <c r="C82" s="38">
        <v>0</v>
      </c>
    </row>
    <row r="83" spans="1:3" ht="16.5" thickBot="1" x14ac:dyDescent="0.3">
      <c r="A83" s="39" t="s">
        <v>77</v>
      </c>
      <c r="B83" s="40">
        <f>+B14+B19+B29+B39+B47+B52+B62+B67+B75+B78</f>
        <v>17217678483</v>
      </c>
      <c r="C83" s="41">
        <f>+C14+C19+C29+C39+C47+C52+C62+C67+C74+C78+C81</f>
        <v>493377500</v>
      </c>
    </row>
    <row r="84" spans="1:3" x14ac:dyDescent="0.25">
      <c r="A84" s="42" t="s">
        <v>78</v>
      </c>
    </row>
    <row r="85" spans="1:3" x14ac:dyDescent="0.25">
      <c r="A85" s="43"/>
    </row>
    <row r="86" spans="1:3" x14ac:dyDescent="0.25">
      <c r="A86" s="44" t="s">
        <v>79</v>
      </c>
    </row>
    <row r="87" spans="1:3" ht="30" x14ac:dyDescent="0.25">
      <c r="A87" s="45" t="s">
        <v>80</v>
      </c>
    </row>
    <row r="88" spans="1:3" x14ac:dyDescent="0.25">
      <c r="A88" s="46"/>
    </row>
    <row r="89" spans="1:3" ht="30" x14ac:dyDescent="0.25">
      <c r="A89" s="46" t="s">
        <v>139</v>
      </c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91"/>
  <sheetViews>
    <sheetView showGridLines="0" topLeftCell="A79" zoomScale="95" zoomScaleNormal="95" workbookViewId="0">
      <selection activeCell="A91" sqref="A91"/>
    </sheetView>
  </sheetViews>
  <sheetFormatPr baseColWidth="10" defaultColWidth="13.140625" defaultRowHeight="15" x14ac:dyDescent="0.25"/>
  <cols>
    <col min="1" max="1" width="81.7109375" customWidth="1"/>
    <col min="2" max="2" width="22.42578125" customWidth="1"/>
    <col min="3" max="3" width="22" customWidth="1"/>
    <col min="4" max="5" width="20.85546875" customWidth="1"/>
    <col min="6" max="6" width="22.5703125" customWidth="1"/>
    <col min="7" max="7" width="21.85546875" customWidth="1"/>
    <col min="8" max="15" width="16.7109375" customWidth="1"/>
    <col min="16" max="16" width="23.7109375" customWidth="1"/>
    <col min="17" max="17" width="13.140625" customWidth="1"/>
  </cols>
  <sheetData>
    <row r="6" spans="1:16" ht="28.5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7" spans="1:16" ht="27.75" customHeight="1" x14ac:dyDescent="0.25">
      <c r="A7" s="228" t="s">
        <v>0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</row>
    <row r="8" spans="1:16" ht="15.75" x14ac:dyDescent="0.25">
      <c r="A8" s="230" t="s">
        <v>81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</row>
    <row r="9" spans="1:16" ht="15.75" customHeight="1" x14ac:dyDescent="0.25">
      <c r="A9" s="232" t="s">
        <v>82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44"/>
    </row>
    <row r="10" spans="1:16" ht="15.75" customHeight="1" x14ac:dyDescent="0.25">
      <c r="A10" s="233" t="s">
        <v>3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</row>
    <row r="11" spans="1:16" ht="16.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25.5" customHeight="1" x14ac:dyDescent="0.25">
      <c r="A12" s="245" t="s">
        <v>4</v>
      </c>
      <c r="B12" s="247" t="s">
        <v>5</v>
      </c>
      <c r="C12" s="249" t="s">
        <v>6</v>
      </c>
      <c r="D12" s="251" t="s">
        <v>83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3"/>
    </row>
    <row r="13" spans="1:16" ht="16.5" thickBot="1" x14ac:dyDescent="0.3">
      <c r="A13" s="246"/>
      <c r="B13" s="248"/>
      <c r="C13" s="250"/>
      <c r="D13" s="48" t="s">
        <v>84</v>
      </c>
      <c r="E13" s="49" t="s">
        <v>85</v>
      </c>
      <c r="F13" s="49" t="s">
        <v>86</v>
      </c>
      <c r="G13" s="49" t="s">
        <v>87</v>
      </c>
      <c r="H13" s="49" t="s">
        <v>88</v>
      </c>
      <c r="I13" s="49" t="s">
        <v>89</v>
      </c>
      <c r="J13" s="49" t="s">
        <v>90</v>
      </c>
      <c r="K13" s="49" t="s">
        <v>91</v>
      </c>
      <c r="L13" s="49" t="s">
        <v>92</v>
      </c>
      <c r="M13" s="49" t="s">
        <v>93</v>
      </c>
      <c r="N13" s="49" t="s">
        <v>94</v>
      </c>
      <c r="O13" s="49" t="s">
        <v>95</v>
      </c>
      <c r="P13" s="50" t="s">
        <v>96</v>
      </c>
    </row>
    <row r="14" spans="1:16" ht="16.5" thickBot="1" x14ac:dyDescent="0.3">
      <c r="A14" s="51" t="s">
        <v>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ht="16.5" thickBot="1" x14ac:dyDescent="0.3">
      <c r="A15" s="206" t="s">
        <v>8</v>
      </c>
      <c r="B15" s="54">
        <f>SUM(B16:B19)</f>
        <v>5157152859</v>
      </c>
      <c r="C15" s="54">
        <f>SUM(C16:C19)</f>
        <v>-624605889</v>
      </c>
      <c r="D15" s="54">
        <f>SUM(D16:D19)</f>
        <v>279349518.53000003</v>
      </c>
      <c r="E15" s="54">
        <f t="shared" ref="E15:O15" si="0">SUM(E16:E19)</f>
        <v>365728934.06999999</v>
      </c>
      <c r="F15" s="54">
        <f t="shared" si="0"/>
        <v>307966723.63</v>
      </c>
      <c r="G15" s="54">
        <f t="shared" si="0"/>
        <v>344700687.68000001</v>
      </c>
      <c r="H15" s="54">
        <f t="shared" si="0"/>
        <v>0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30">
        <f t="shared" ref="P15:P39" si="1">SUM(D15:O15)</f>
        <v>1297745863.9100001</v>
      </c>
    </row>
    <row r="16" spans="1:16" ht="15.75" x14ac:dyDescent="0.25">
      <c r="A16" s="60" t="s">
        <v>97</v>
      </c>
      <c r="B16" s="61">
        <v>4093842779</v>
      </c>
      <c r="C16" s="61">
        <v>-625165889</v>
      </c>
      <c r="D16" s="86">
        <v>240072664.02000001</v>
      </c>
      <c r="E16" s="62">
        <v>315116934.36000001</v>
      </c>
      <c r="F16" s="62">
        <v>265534026.19</v>
      </c>
      <c r="G16" s="180">
        <v>302248069.24000001</v>
      </c>
      <c r="H16" s="64"/>
      <c r="I16" s="64"/>
      <c r="J16" s="64"/>
      <c r="K16" s="64"/>
      <c r="L16" s="64"/>
      <c r="M16" s="64"/>
      <c r="N16" s="64"/>
      <c r="O16" s="64"/>
      <c r="P16" s="65">
        <f t="shared" si="1"/>
        <v>1122971693.8099999</v>
      </c>
    </row>
    <row r="17" spans="1:16" ht="15.75" x14ac:dyDescent="0.25">
      <c r="A17" s="60" t="s">
        <v>98</v>
      </c>
      <c r="B17" s="66">
        <v>493379440</v>
      </c>
      <c r="C17" s="61">
        <v>860000</v>
      </c>
      <c r="D17" s="86">
        <v>2415200</v>
      </c>
      <c r="E17" s="67">
        <v>2415200</v>
      </c>
      <c r="F17" s="62">
        <v>1941200</v>
      </c>
      <c r="G17" s="63">
        <v>2392200</v>
      </c>
      <c r="H17" s="68"/>
      <c r="I17" s="68"/>
      <c r="J17" s="68"/>
      <c r="K17" s="68"/>
      <c r="L17" s="68"/>
      <c r="M17" s="68"/>
      <c r="N17" s="68"/>
      <c r="O17" s="68"/>
      <c r="P17" s="69">
        <f t="shared" si="1"/>
        <v>9163800</v>
      </c>
    </row>
    <row r="18" spans="1:16" ht="15.75" x14ac:dyDescent="0.25">
      <c r="A18" s="60" t="s">
        <v>11</v>
      </c>
      <c r="B18" s="66">
        <v>73096960</v>
      </c>
      <c r="C18" s="61">
        <v>0</v>
      </c>
      <c r="D18" s="86">
        <v>0</v>
      </c>
      <c r="E18" s="68"/>
      <c r="F18" s="62"/>
      <c r="G18" s="68"/>
      <c r="H18" s="68"/>
      <c r="I18" s="68"/>
      <c r="J18" s="68"/>
      <c r="K18" s="68"/>
      <c r="L18" s="68"/>
      <c r="M18" s="68"/>
      <c r="N18" s="68"/>
      <c r="O18" s="68"/>
      <c r="P18" s="65"/>
    </row>
    <row r="19" spans="1:16" ht="16.5" thickBot="1" x14ac:dyDescent="0.3">
      <c r="A19" s="60" t="s">
        <v>99</v>
      </c>
      <c r="B19" s="70">
        <v>496833680</v>
      </c>
      <c r="C19" s="76">
        <v>-300000</v>
      </c>
      <c r="D19" s="92">
        <v>36861654.509999998</v>
      </c>
      <c r="E19" s="72">
        <v>48196799.710000001</v>
      </c>
      <c r="F19" s="114">
        <v>40491497.439999998</v>
      </c>
      <c r="G19" s="214">
        <v>40060418.439999998</v>
      </c>
      <c r="H19" s="73"/>
      <c r="I19" s="73"/>
      <c r="J19" s="73"/>
      <c r="K19" s="73"/>
      <c r="L19" s="73"/>
      <c r="M19" s="73"/>
      <c r="N19" s="73"/>
      <c r="O19" s="73"/>
      <c r="P19" s="74">
        <f t="shared" si="1"/>
        <v>165610370.09999999</v>
      </c>
    </row>
    <row r="20" spans="1:16" ht="16.5" thickBot="1" x14ac:dyDescent="0.3">
      <c r="A20" s="206" t="s">
        <v>13</v>
      </c>
      <c r="B20" s="54">
        <f>SUM(B21:B29)</f>
        <v>2166810770</v>
      </c>
      <c r="C20" s="54">
        <f>SUM(C21:C29)</f>
        <v>23488142</v>
      </c>
      <c r="D20" s="54">
        <f>SUM(D21:D29)</f>
        <v>52497112.75</v>
      </c>
      <c r="E20" s="54">
        <f t="shared" ref="E20:O20" si="2">SUM(E21:E29)</f>
        <v>43560527.75</v>
      </c>
      <c r="F20" s="54">
        <f t="shared" si="2"/>
        <v>106136764.7</v>
      </c>
      <c r="G20" s="54">
        <f t="shared" si="2"/>
        <v>92168129.780000016</v>
      </c>
      <c r="H20" s="54">
        <f t="shared" si="2"/>
        <v>0</v>
      </c>
      <c r="I20" s="54">
        <f t="shared" si="2"/>
        <v>0</v>
      </c>
      <c r="J20" s="54">
        <f>SUM(J21:J29)</f>
        <v>0</v>
      </c>
      <c r="K20" s="54">
        <f>SUM(K21:K29)</f>
        <v>0</v>
      </c>
      <c r="L20" s="54">
        <f t="shared" si="2"/>
        <v>0</v>
      </c>
      <c r="M20" s="54">
        <f t="shared" si="2"/>
        <v>0</v>
      </c>
      <c r="N20" s="54">
        <f t="shared" si="2"/>
        <v>0</v>
      </c>
      <c r="O20" s="54">
        <f t="shared" si="2"/>
        <v>0</v>
      </c>
      <c r="P20" s="30">
        <f t="shared" si="1"/>
        <v>294362534.98000002</v>
      </c>
    </row>
    <row r="21" spans="1:16" ht="15.75" x14ac:dyDescent="0.25">
      <c r="A21" s="75" t="s">
        <v>14</v>
      </c>
      <c r="B21" s="76">
        <v>313107039</v>
      </c>
      <c r="C21" s="61">
        <v>0</v>
      </c>
      <c r="D21" s="92">
        <v>39997112.75</v>
      </c>
      <c r="E21" s="62">
        <v>31046874.329999998</v>
      </c>
      <c r="F21" s="114">
        <v>23768551.84</v>
      </c>
      <c r="G21" s="180">
        <v>29558988.960000001</v>
      </c>
      <c r="H21" s="64"/>
      <c r="I21" s="77"/>
      <c r="J21" s="64"/>
      <c r="K21" s="64"/>
      <c r="L21" s="64"/>
      <c r="M21" s="64"/>
      <c r="N21" s="64"/>
      <c r="O21" s="78"/>
      <c r="P21" s="65">
        <f t="shared" si="1"/>
        <v>124371527.88</v>
      </c>
    </row>
    <row r="22" spans="1:16" ht="15.75" x14ac:dyDescent="0.25">
      <c r="A22" s="75" t="s">
        <v>15</v>
      </c>
      <c r="B22" s="66">
        <v>36769146</v>
      </c>
      <c r="C22" s="66">
        <v>2300000</v>
      </c>
      <c r="D22" s="101"/>
      <c r="E22" s="68"/>
      <c r="F22" s="72">
        <v>406176.18</v>
      </c>
      <c r="G22" s="63">
        <v>3108605.52</v>
      </c>
      <c r="H22" s="68"/>
      <c r="I22" s="68"/>
      <c r="J22" s="68"/>
      <c r="K22" s="68"/>
      <c r="L22" s="68"/>
      <c r="M22" s="68"/>
      <c r="N22" s="68"/>
      <c r="O22" s="80"/>
      <c r="P22" s="69">
        <f t="shared" si="1"/>
        <v>3514781.7</v>
      </c>
    </row>
    <row r="23" spans="1:16" ht="15.75" x14ac:dyDescent="0.25">
      <c r="A23" s="75" t="s">
        <v>16</v>
      </c>
      <c r="B23" s="66">
        <v>134200494</v>
      </c>
      <c r="C23" s="66">
        <v>0</v>
      </c>
      <c r="D23" s="101"/>
      <c r="E23" s="68"/>
      <c r="F23" s="72">
        <v>109426.68</v>
      </c>
      <c r="G23" s="63">
        <v>226371</v>
      </c>
      <c r="H23" s="68"/>
      <c r="I23" s="68"/>
      <c r="J23" s="68"/>
      <c r="K23" s="68"/>
      <c r="L23" s="68"/>
      <c r="M23" s="68"/>
      <c r="N23" s="68"/>
      <c r="O23" s="80"/>
      <c r="P23" s="69">
        <f t="shared" si="1"/>
        <v>335797.68</v>
      </c>
    </row>
    <row r="24" spans="1:16" ht="15.75" x14ac:dyDescent="0.25">
      <c r="A24" s="75" t="s">
        <v>17</v>
      </c>
      <c r="B24" s="66">
        <v>275835014</v>
      </c>
      <c r="C24" s="66">
        <v>0</v>
      </c>
      <c r="D24" s="101">
        <v>0</v>
      </c>
      <c r="E24" s="68"/>
      <c r="F24" s="72">
        <v>50255939.659999996</v>
      </c>
      <c r="G24" s="63">
        <v>35748727.060000002</v>
      </c>
      <c r="H24" s="68"/>
      <c r="I24" s="68"/>
      <c r="J24" s="68"/>
      <c r="K24" s="68"/>
      <c r="L24" s="68"/>
      <c r="M24" s="68"/>
      <c r="N24" s="68"/>
      <c r="O24" s="80"/>
      <c r="P24" s="69">
        <f t="shared" si="1"/>
        <v>86004666.719999999</v>
      </c>
    </row>
    <row r="25" spans="1:16" ht="15.75" x14ac:dyDescent="0.25">
      <c r="A25" s="75" t="s">
        <v>18</v>
      </c>
      <c r="B25" s="66">
        <v>89550000</v>
      </c>
      <c r="C25" s="66">
        <v>181393280</v>
      </c>
      <c r="D25" s="101">
        <v>0</v>
      </c>
      <c r="E25" s="68"/>
      <c r="F25" s="72">
        <v>14215230</v>
      </c>
      <c r="G25" s="68">
        <v>0</v>
      </c>
      <c r="H25" s="68"/>
      <c r="I25" s="68"/>
      <c r="J25" s="68"/>
      <c r="K25" s="68"/>
      <c r="L25" s="68"/>
      <c r="M25" s="68"/>
      <c r="N25" s="68"/>
      <c r="O25" s="80"/>
      <c r="P25" s="69">
        <f t="shared" si="1"/>
        <v>14215230</v>
      </c>
    </row>
    <row r="26" spans="1:16" ht="15.75" x14ac:dyDescent="0.25">
      <c r="A26" s="75" t="s">
        <v>19</v>
      </c>
      <c r="B26" s="66">
        <v>346425000</v>
      </c>
      <c r="C26" s="66">
        <v>-150000000</v>
      </c>
      <c r="D26" s="101">
        <v>12500000</v>
      </c>
      <c r="E26" s="67">
        <v>12513653.42</v>
      </c>
      <c r="F26" s="72">
        <v>12599820.619999999</v>
      </c>
      <c r="G26" s="63">
        <v>13911943.26</v>
      </c>
      <c r="H26" s="68"/>
      <c r="I26" s="68"/>
      <c r="J26" s="68"/>
      <c r="K26" s="68"/>
      <c r="L26" s="68"/>
      <c r="M26" s="68"/>
      <c r="N26" s="68"/>
      <c r="O26" s="80"/>
      <c r="P26" s="65">
        <f t="shared" si="1"/>
        <v>51525417.299999997</v>
      </c>
    </row>
    <row r="27" spans="1:16" ht="31.5" x14ac:dyDescent="0.25">
      <c r="A27" s="75" t="s">
        <v>20</v>
      </c>
      <c r="B27" s="66">
        <v>157019000</v>
      </c>
      <c r="C27" s="66">
        <v>-6153280</v>
      </c>
      <c r="D27" s="101">
        <v>0</v>
      </c>
      <c r="E27" s="68"/>
      <c r="F27" s="72">
        <v>44800.91</v>
      </c>
      <c r="G27" s="63">
        <v>3865714.5</v>
      </c>
      <c r="H27" s="68"/>
      <c r="I27" s="68"/>
      <c r="J27" s="68"/>
      <c r="K27" s="68"/>
      <c r="L27" s="68"/>
      <c r="M27" s="68"/>
      <c r="N27" s="68"/>
      <c r="O27" s="80"/>
      <c r="P27" s="69">
        <f t="shared" si="1"/>
        <v>3910515.41</v>
      </c>
    </row>
    <row r="28" spans="1:16" ht="15.75" x14ac:dyDescent="0.25">
      <c r="A28" s="75" t="s">
        <v>21</v>
      </c>
      <c r="B28" s="66">
        <v>728755077</v>
      </c>
      <c r="C28" s="66">
        <v>-4051858</v>
      </c>
      <c r="D28" s="101">
        <v>0</v>
      </c>
      <c r="E28" s="68"/>
      <c r="F28" s="72">
        <v>1375093.55</v>
      </c>
      <c r="G28" s="63">
        <v>3420259</v>
      </c>
      <c r="H28" s="68"/>
      <c r="I28" s="68"/>
      <c r="J28" s="68"/>
      <c r="K28" s="68"/>
      <c r="L28" s="68"/>
      <c r="M28" s="68"/>
      <c r="N28" s="68"/>
      <c r="O28" s="80"/>
      <c r="P28" s="65">
        <f t="shared" si="1"/>
        <v>4795352.55</v>
      </c>
    </row>
    <row r="29" spans="1:16" ht="16.5" thickBot="1" x14ac:dyDescent="0.3">
      <c r="A29" s="75" t="s">
        <v>22</v>
      </c>
      <c r="B29" s="76">
        <v>85150000</v>
      </c>
      <c r="C29" s="70">
        <v>0</v>
      </c>
      <c r="D29" s="92">
        <v>0</v>
      </c>
      <c r="E29" s="73"/>
      <c r="F29" s="72">
        <v>3361725.26</v>
      </c>
      <c r="G29" s="214">
        <v>2327520.48</v>
      </c>
      <c r="H29" s="73"/>
      <c r="I29" s="73"/>
      <c r="J29" s="73"/>
      <c r="K29" s="73"/>
      <c r="L29" s="73"/>
      <c r="M29" s="73"/>
      <c r="N29" s="73"/>
      <c r="O29" s="81"/>
      <c r="P29" s="74">
        <f t="shared" si="1"/>
        <v>5689245.7400000002</v>
      </c>
    </row>
    <row r="30" spans="1:16" ht="16.5" thickBot="1" x14ac:dyDescent="0.3">
      <c r="A30" s="206" t="s">
        <v>23</v>
      </c>
      <c r="B30" s="54">
        <f>SUM(B31:B39)</f>
        <v>732024108</v>
      </c>
      <c r="C30" s="54">
        <f>SUM(C31:C39)</f>
        <v>-20335000</v>
      </c>
      <c r="D30" s="54">
        <f>SUM(D31:D39)</f>
        <v>2913435</v>
      </c>
      <c r="E30" s="54">
        <f t="shared" ref="E30:O30" si="3">SUM(E31:E39)</f>
        <v>2736164</v>
      </c>
      <c r="F30" s="54">
        <f t="shared" si="3"/>
        <v>29190701.149999999</v>
      </c>
      <c r="G30" s="54">
        <f t="shared" si="3"/>
        <v>14643622.810000001</v>
      </c>
      <c r="H30" s="54">
        <f t="shared" si="3"/>
        <v>0</v>
      </c>
      <c r="I30" s="54">
        <f t="shared" si="3"/>
        <v>0</v>
      </c>
      <c r="J30" s="54">
        <f t="shared" si="3"/>
        <v>0</v>
      </c>
      <c r="K30" s="54">
        <f t="shared" si="3"/>
        <v>0</v>
      </c>
      <c r="L30" s="54">
        <f t="shared" si="3"/>
        <v>0</v>
      </c>
      <c r="M30" s="54">
        <f t="shared" si="3"/>
        <v>0</v>
      </c>
      <c r="N30" s="54">
        <f t="shared" si="3"/>
        <v>0</v>
      </c>
      <c r="O30" s="54">
        <f t="shared" si="3"/>
        <v>0</v>
      </c>
      <c r="P30" s="30">
        <f t="shared" si="1"/>
        <v>49483922.960000001</v>
      </c>
    </row>
    <row r="31" spans="1:16" ht="15.75" x14ac:dyDescent="0.25">
      <c r="A31" s="75" t="s">
        <v>24</v>
      </c>
      <c r="B31" s="76">
        <v>30434732</v>
      </c>
      <c r="C31" s="61">
        <v>-4800000</v>
      </c>
      <c r="D31" s="86">
        <v>457995</v>
      </c>
      <c r="E31" s="62">
        <v>403164</v>
      </c>
      <c r="F31" s="62">
        <v>95315</v>
      </c>
      <c r="G31" s="180">
        <v>2260000</v>
      </c>
      <c r="H31" s="64"/>
      <c r="I31" s="64"/>
      <c r="J31" s="64"/>
      <c r="K31" s="64"/>
      <c r="L31" s="64"/>
      <c r="M31" s="64"/>
      <c r="N31" s="64"/>
      <c r="O31" s="78"/>
      <c r="P31" s="65">
        <f t="shared" si="1"/>
        <v>3216474</v>
      </c>
    </row>
    <row r="32" spans="1:16" ht="15.75" x14ac:dyDescent="0.25">
      <c r="A32" s="75" t="s">
        <v>25</v>
      </c>
      <c r="B32" s="66">
        <v>39692773</v>
      </c>
      <c r="C32" s="66">
        <v>415000</v>
      </c>
      <c r="D32" s="101">
        <v>0</v>
      </c>
      <c r="E32" s="68"/>
      <c r="F32" s="67">
        <v>0</v>
      </c>
      <c r="G32" s="63">
        <v>36462</v>
      </c>
      <c r="H32" s="68"/>
      <c r="I32" s="68"/>
      <c r="J32" s="68"/>
      <c r="K32" s="68"/>
      <c r="L32" s="68"/>
      <c r="M32" s="68"/>
      <c r="N32" s="68"/>
      <c r="O32" s="80"/>
      <c r="P32" s="65">
        <f t="shared" si="1"/>
        <v>36462</v>
      </c>
    </row>
    <row r="33" spans="1:16" ht="15.75" x14ac:dyDescent="0.25">
      <c r="A33" s="75" t="s">
        <v>26</v>
      </c>
      <c r="B33" s="66">
        <v>6933000</v>
      </c>
      <c r="C33" s="66">
        <v>-800000</v>
      </c>
      <c r="D33" s="101">
        <v>0</v>
      </c>
      <c r="E33" s="67"/>
      <c r="F33" s="67">
        <v>511412</v>
      </c>
      <c r="G33" s="63">
        <v>99148.32</v>
      </c>
      <c r="H33" s="68"/>
      <c r="I33" s="68"/>
      <c r="J33" s="68"/>
      <c r="K33" s="68"/>
      <c r="L33" s="68"/>
      <c r="M33" s="68"/>
      <c r="N33" s="68"/>
      <c r="O33" s="80"/>
      <c r="P33" s="65">
        <f t="shared" si="1"/>
        <v>610560.32000000007</v>
      </c>
    </row>
    <row r="34" spans="1:16" ht="15.75" x14ac:dyDescent="0.25">
      <c r="A34" s="75" t="s">
        <v>27</v>
      </c>
      <c r="B34" s="66">
        <v>4950000</v>
      </c>
      <c r="C34" s="66">
        <v>-150000</v>
      </c>
      <c r="D34" s="101">
        <v>0</v>
      </c>
      <c r="E34" s="67"/>
      <c r="F34" s="67">
        <v>0</v>
      </c>
      <c r="G34" s="63">
        <v>918855</v>
      </c>
      <c r="H34" s="68"/>
      <c r="I34" s="68"/>
      <c r="J34" s="68"/>
      <c r="K34" s="68"/>
      <c r="L34" s="68"/>
      <c r="M34" s="68"/>
      <c r="N34" s="68"/>
      <c r="O34" s="80"/>
      <c r="P34" s="65">
        <f t="shared" si="1"/>
        <v>918855</v>
      </c>
    </row>
    <row r="35" spans="1:16" ht="15.75" x14ac:dyDescent="0.25">
      <c r="A35" s="75" t="s">
        <v>28</v>
      </c>
      <c r="B35" s="66">
        <v>26822085</v>
      </c>
      <c r="C35" s="66">
        <v>525000</v>
      </c>
      <c r="D35" s="101">
        <v>0</v>
      </c>
      <c r="E35" s="68"/>
      <c r="F35" s="67">
        <v>15480</v>
      </c>
      <c r="G35" s="63">
        <v>488408.32000000001</v>
      </c>
      <c r="H35" s="68"/>
      <c r="I35" s="68"/>
      <c r="J35" s="68"/>
      <c r="K35" s="68"/>
      <c r="L35" s="68"/>
      <c r="M35" s="68"/>
      <c r="N35" s="68"/>
      <c r="O35" s="80"/>
      <c r="P35" s="69">
        <f t="shared" si="1"/>
        <v>503888.32</v>
      </c>
    </row>
    <row r="36" spans="1:16" ht="15.75" x14ac:dyDescent="0.25">
      <c r="A36" s="75" t="s">
        <v>29</v>
      </c>
      <c r="B36" s="66">
        <v>28691832</v>
      </c>
      <c r="C36" s="66">
        <v>565000</v>
      </c>
      <c r="D36" s="101">
        <v>0</v>
      </c>
      <c r="E36" s="68"/>
      <c r="F36" s="67">
        <v>0</v>
      </c>
      <c r="G36" s="63">
        <v>459305.32</v>
      </c>
      <c r="H36" s="68"/>
      <c r="I36" s="68"/>
      <c r="J36" s="68"/>
      <c r="K36" s="68"/>
      <c r="L36" s="68"/>
      <c r="M36" s="68"/>
      <c r="N36" s="68"/>
      <c r="O36" s="80"/>
      <c r="P36" s="65">
        <f t="shared" si="1"/>
        <v>459305.32</v>
      </c>
    </row>
    <row r="37" spans="1:16" ht="15.75" x14ac:dyDescent="0.25">
      <c r="A37" s="75" t="s">
        <v>30</v>
      </c>
      <c r="B37" s="66">
        <v>490185459</v>
      </c>
      <c r="C37" s="66">
        <v>-25275000</v>
      </c>
      <c r="D37" s="101">
        <v>2455440</v>
      </c>
      <c r="E37" s="67">
        <v>2333000</v>
      </c>
      <c r="F37" s="67">
        <v>28568494.149999999</v>
      </c>
      <c r="G37" s="63">
        <v>9507007.1999999993</v>
      </c>
      <c r="H37" s="68"/>
      <c r="I37" s="68"/>
      <c r="J37" s="68"/>
      <c r="K37" s="68"/>
      <c r="L37" s="68"/>
      <c r="M37" s="68"/>
      <c r="N37" s="68"/>
      <c r="O37" s="80"/>
      <c r="P37" s="65">
        <f t="shared" si="1"/>
        <v>42863941.349999994</v>
      </c>
    </row>
    <row r="38" spans="1:16" ht="31.5" x14ac:dyDescent="0.25">
      <c r="A38" s="82" t="s">
        <v>31</v>
      </c>
      <c r="B38" s="66">
        <v>5000000</v>
      </c>
      <c r="C38" s="66">
        <v>0</v>
      </c>
      <c r="D38" s="101">
        <v>0</v>
      </c>
      <c r="E38" s="68"/>
      <c r="F38" s="67">
        <v>0</v>
      </c>
      <c r="G38" s="68">
        <v>0</v>
      </c>
      <c r="H38" s="68"/>
      <c r="I38" s="68"/>
      <c r="J38" s="68"/>
      <c r="K38" s="68"/>
      <c r="L38" s="68"/>
      <c r="M38" s="68"/>
      <c r="N38" s="68"/>
      <c r="O38" s="68"/>
      <c r="P38" s="69"/>
    </row>
    <row r="39" spans="1:16" ht="16.5" thickBot="1" x14ac:dyDescent="0.3">
      <c r="A39" s="75" t="s">
        <v>32</v>
      </c>
      <c r="B39" s="76">
        <v>99314227</v>
      </c>
      <c r="C39" s="70">
        <v>9185000</v>
      </c>
      <c r="D39" s="207">
        <v>0</v>
      </c>
      <c r="E39" s="73"/>
      <c r="F39" s="72">
        <v>0</v>
      </c>
      <c r="G39" s="200">
        <v>874436.65</v>
      </c>
      <c r="H39" s="73"/>
      <c r="I39" s="73"/>
      <c r="J39" s="73"/>
      <c r="K39" s="73"/>
      <c r="L39" s="73"/>
      <c r="M39" s="73"/>
      <c r="N39" s="73"/>
      <c r="O39" s="81"/>
      <c r="P39" s="74">
        <f t="shared" si="1"/>
        <v>874436.65</v>
      </c>
    </row>
    <row r="40" spans="1:16" ht="16.5" thickBot="1" x14ac:dyDescent="0.3">
      <c r="A40" s="206" t="s">
        <v>33</v>
      </c>
      <c r="B40" s="54">
        <f>SUM(B41:B47)</f>
        <v>5088259811</v>
      </c>
      <c r="C40" s="54">
        <f>SUM(C41:C47)</f>
        <v>1134871570.3099999</v>
      </c>
      <c r="D40" s="54">
        <f>SUM(D41:D47)</f>
        <v>330867951.88000005</v>
      </c>
      <c r="E40" s="54">
        <f t="shared" ref="E40:O40" si="4">SUM(E41:E47)</f>
        <v>497392339.84000003</v>
      </c>
      <c r="F40" s="54">
        <f t="shared" si="4"/>
        <v>691517435.40999997</v>
      </c>
      <c r="G40" s="54">
        <f t="shared" si="4"/>
        <v>407003232.96000004</v>
      </c>
      <c r="H40" s="54">
        <f t="shared" si="4"/>
        <v>0</v>
      </c>
      <c r="I40" s="54">
        <f t="shared" si="4"/>
        <v>0</v>
      </c>
      <c r="J40" s="54">
        <f t="shared" si="4"/>
        <v>0</v>
      </c>
      <c r="K40" s="54">
        <f t="shared" si="4"/>
        <v>0</v>
      </c>
      <c r="L40" s="54">
        <f t="shared" si="4"/>
        <v>0</v>
      </c>
      <c r="M40" s="54">
        <f t="shared" si="4"/>
        <v>0</v>
      </c>
      <c r="N40" s="54">
        <f t="shared" si="4"/>
        <v>0</v>
      </c>
      <c r="O40" s="54">
        <f t="shared" si="4"/>
        <v>0</v>
      </c>
      <c r="P40" s="30">
        <f>SUM(D40:O40)</f>
        <v>1926780960.0900002</v>
      </c>
    </row>
    <row r="41" spans="1:16" ht="15.75" x14ac:dyDescent="0.25">
      <c r="A41" s="75" t="s">
        <v>34</v>
      </c>
      <c r="B41" s="76">
        <v>228048554</v>
      </c>
      <c r="C41" s="61">
        <v>23000000</v>
      </c>
      <c r="D41" s="86">
        <v>0</v>
      </c>
      <c r="E41" s="62">
        <v>21052576</v>
      </c>
      <c r="F41" s="62">
        <v>36946832</v>
      </c>
      <c r="G41" s="180">
        <v>5169250</v>
      </c>
      <c r="H41" s="64"/>
      <c r="I41" s="64"/>
      <c r="J41" s="64"/>
      <c r="K41" s="64"/>
      <c r="L41" s="64"/>
      <c r="M41" s="64"/>
      <c r="N41" s="64"/>
      <c r="O41" s="78"/>
      <c r="P41" s="65">
        <f t="shared" ref="P41:P78" si="5">SUM(D41:O41)</f>
        <v>63168658</v>
      </c>
    </row>
    <row r="42" spans="1:16" ht="31.5" x14ac:dyDescent="0.25">
      <c r="A42" s="75" t="s">
        <v>35</v>
      </c>
      <c r="B42" s="66">
        <v>3011780031</v>
      </c>
      <c r="C42" s="66">
        <v>-70100000</v>
      </c>
      <c r="D42" s="101">
        <v>222988466.59</v>
      </c>
      <c r="E42" s="67">
        <v>231707666.59</v>
      </c>
      <c r="F42" s="62">
        <v>230528137.59999999</v>
      </c>
      <c r="G42" s="63">
        <v>239751618.59</v>
      </c>
      <c r="H42" s="68"/>
      <c r="I42" s="68"/>
      <c r="J42" s="68"/>
      <c r="K42" s="68"/>
      <c r="L42" s="68"/>
      <c r="M42" s="68"/>
      <c r="N42" s="68"/>
      <c r="O42" s="80"/>
      <c r="P42" s="65">
        <f t="shared" si="5"/>
        <v>924975889.37</v>
      </c>
    </row>
    <row r="43" spans="1:16" ht="31.5" x14ac:dyDescent="0.25">
      <c r="A43" s="75" t="s">
        <v>36</v>
      </c>
      <c r="B43" s="66">
        <v>1272412088</v>
      </c>
      <c r="C43" s="66">
        <v>324951901.31</v>
      </c>
      <c r="D43" s="101">
        <v>88648542.75</v>
      </c>
      <c r="E43" s="67">
        <v>112441600</v>
      </c>
      <c r="F43" s="62">
        <v>98605482.739999995</v>
      </c>
      <c r="G43" s="63">
        <v>142851421.83000001</v>
      </c>
      <c r="H43" s="68"/>
      <c r="I43" s="68"/>
      <c r="J43" s="68"/>
      <c r="K43" s="68"/>
      <c r="L43" s="68"/>
      <c r="M43" s="68"/>
      <c r="N43" s="68"/>
      <c r="O43" s="80"/>
      <c r="P43" s="65">
        <f t="shared" si="5"/>
        <v>442547047.32000005</v>
      </c>
    </row>
    <row r="44" spans="1:16" ht="31.5" x14ac:dyDescent="0.25">
      <c r="A44" s="75" t="s">
        <v>37</v>
      </c>
      <c r="B44" s="66">
        <v>250002253</v>
      </c>
      <c r="C44" s="66">
        <v>0</v>
      </c>
      <c r="D44" s="101">
        <v>19230942.539999999</v>
      </c>
      <c r="E44" s="67">
        <v>19230942.539999999</v>
      </c>
      <c r="F44" s="62">
        <v>19230942.539999999</v>
      </c>
      <c r="G44" s="63">
        <v>19230942.539999999</v>
      </c>
      <c r="H44" s="68"/>
      <c r="I44" s="68"/>
      <c r="J44" s="68"/>
      <c r="K44" s="68"/>
      <c r="L44" s="68"/>
      <c r="M44" s="68"/>
      <c r="N44" s="68"/>
      <c r="O44" s="80"/>
      <c r="P44" s="65">
        <f t="shared" si="5"/>
        <v>76923770.159999996</v>
      </c>
    </row>
    <row r="45" spans="1:16" ht="15.75" x14ac:dyDescent="0.25">
      <c r="A45" s="75" t="s">
        <v>38</v>
      </c>
      <c r="B45" s="66">
        <v>286016885</v>
      </c>
      <c r="C45" s="66">
        <v>857019669</v>
      </c>
      <c r="D45" s="101">
        <v>0</v>
      </c>
      <c r="E45" s="67">
        <v>112959554.70999999</v>
      </c>
      <c r="F45" s="62">
        <v>306206040.52999997</v>
      </c>
      <c r="G45" s="68">
        <v>0</v>
      </c>
      <c r="H45" s="68"/>
      <c r="I45" s="68"/>
      <c r="J45" s="68"/>
      <c r="K45" s="68"/>
      <c r="L45" s="68"/>
      <c r="M45" s="68"/>
      <c r="N45" s="68"/>
      <c r="O45" s="80"/>
      <c r="P45" s="69">
        <f t="shared" si="5"/>
        <v>419165595.23999995</v>
      </c>
    </row>
    <row r="46" spans="1:16" ht="15.75" x14ac:dyDescent="0.25">
      <c r="A46" s="75" t="s">
        <v>39</v>
      </c>
      <c r="B46" s="66">
        <v>40000000</v>
      </c>
      <c r="C46" s="66"/>
      <c r="D46" s="101">
        <v>0</v>
      </c>
      <c r="E46" s="79">
        <v>0</v>
      </c>
      <c r="F46" s="62">
        <v>0</v>
      </c>
      <c r="G46" s="68"/>
      <c r="H46" s="68"/>
      <c r="I46" s="68"/>
      <c r="J46" s="68"/>
      <c r="K46" s="68"/>
      <c r="L46" s="68"/>
      <c r="M46" s="84"/>
      <c r="N46" s="84"/>
      <c r="O46" s="80"/>
      <c r="P46" s="65">
        <f t="shared" si="5"/>
        <v>0</v>
      </c>
    </row>
    <row r="47" spans="1:16" ht="16.5" thickBot="1" x14ac:dyDescent="0.3">
      <c r="A47" s="75" t="s">
        <v>40</v>
      </c>
      <c r="B47" s="76">
        <v>0</v>
      </c>
      <c r="C47" s="70">
        <v>0</v>
      </c>
      <c r="D47" s="207">
        <v>0</v>
      </c>
      <c r="E47" s="83">
        <v>0</v>
      </c>
      <c r="F47" s="114">
        <v>0</v>
      </c>
      <c r="G47" s="73"/>
      <c r="H47" s="85"/>
      <c r="I47" s="73"/>
      <c r="J47" s="73"/>
      <c r="K47" s="73"/>
      <c r="L47" s="73"/>
      <c r="M47" s="73"/>
      <c r="N47" s="73"/>
      <c r="O47" s="73"/>
      <c r="P47" s="74">
        <f t="shared" si="5"/>
        <v>0</v>
      </c>
    </row>
    <row r="48" spans="1:16" ht="16.5" thickBot="1" x14ac:dyDescent="0.3">
      <c r="A48" s="206" t="s">
        <v>41</v>
      </c>
      <c r="B48" s="54">
        <f>SUM(B49:B52)</f>
        <v>1926039622</v>
      </c>
      <c r="C48" s="54">
        <f>SUM(C49:C52)</f>
        <v>51985598.689999998</v>
      </c>
      <c r="D48" s="54">
        <f>SUM(D49:D51)</f>
        <v>0</v>
      </c>
      <c r="E48" s="54">
        <f t="shared" ref="E48:N48" si="6">SUM(E49:E51)</f>
        <v>0</v>
      </c>
      <c r="F48" s="54">
        <f t="shared" si="6"/>
        <v>0</v>
      </c>
      <c r="G48" s="54">
        <f t="shared" si="6"/>
        <v>25135598.690000001</v>
      </c>
      <c r="H48" s="54">
        <f t="shared" si="6"/>
        <v>0</v>
      </c>
      <c r="I48" s="54">
        <f t="shared" si="6"/>
        <v>0</v>
      </c>
      <c r="J48" s="54">
        <f t="shared" si="6"/>
        <v>0</v>
      </c>
      <c r="K48" s="54">
        <f t="shared" si="6"/>
        <v>0</v>
      </c>
      <c r="L48" s="54">
        <f t="shared" si="6"/>
        <v>0</v>
      </c>
      <c r="M48" s="54">
        <f t="shared" si="6"/>
        <v>0</v>
      </c>
      <c r="N48" s="54">
        <f t="shared" si="6"/>
        <v>0</v>
      </c>
      <c r="O48" s="54">
        <f>SUM(O49:O52)</f>
        <v>0</v>
      </c>
      <c r="P48" s="30">
        <f t="shared" si="5"/>
        <v>25135598.690000001</v>
      </c>
    </row>
    <row r="49" spans="1:16" ht="15.75" x14ac:dyDescent="0.25">
      <c r="A49" s="60" t="s">
        <v>42</v>
      </c>
      <c r="B49" s="86">
        <v>0</v>
      </c>
      <c r="C49" s="62">
        <v>0</v>
      </c>
      <c r="D49" s="87">
        <v>0</v>
      </c>
      <c r="E49" s="215">
        <v>0</v>
      </c>
      <c r="F49" s="200">
        <v>0</v>
      </c>
      <c r="G49" s="64"/>
      <c r="H49" s="64"/>
      <c r="I49" s="64"/>
      <c r="J49" s="64"/>
      <c r="K49" s="64"/>
      <c r="L49" s="64"/>
      <c r="M49" s="64"/>
      <c r="N49" s="88"/>
      <c r="O49" s="78"/>
      <c r="P49" s="65">
        <f t="shared" si="5"/>
        <v>0</v>
      </c>
    </row>
    <row r="50" spans="1:16" ht="31.5" x14ac:dyDescent="0.25">
      <c r="A50" s="60" t="s">
        <v>43</v>
      </c>
      <c r="B50" s="66">
        <v>49700000</v>
      </c>
      <c r="C50" s="66">
        <v>51985598.689999998</v>
      </c>
      <c r="D50" s="102">
        <v>0</v>
      </c>
      <c r="E50" s="63">
        <v>0</v>
      </c>
      <c r="F50" s="90">
        <v>0</v>
      </c>
      <c r="G50" s="200">
        <v>25135598.690000001</v>
      </c>
      <c r="H50" s="91"/>
      <c r="I50" s="68"/>
      <c r="J50" s="68"/>
      <c r="K50" s="68"/>
      <c r="L50" s="68"/>
      <c r="M50" s="68"/>
      <c r="N50" s="68"/>
      <c r="O50" s="80"/>
      <c r="P50" s="65">
        <f t="shared" si="5"/>
        <v>25135598.690000001</v>
      </c>
    </row>
    <row r="51" spans="1:16" ht="31.5" x14ac:dyDescent="0.25">
      <c r="A51" s="75" t="s">
        <v>100</v>
      </c>
      <c r="B51" s="66">
        <v>1876339622</v>
      </c>
      <c r="C51" s="66">
        <v>0</v>
      </c>
      <c r="D51" s="102">
        <v>0</v>
      </c>
      <c r="E51" s="63">
        <v>0</v>
      </c>
      <c r="F51" s="90">
        <v>0</v>
      </c>
      <c r="G51" s="68"/>
      <c r="H51" s="68"/>
      <c r="I51" s="68"/>
      <c r="J51" s="68"/>
      <c r="K51" s="68"/>
      <c r="L51" s="68"/>
      <c r="M51" s="68"/>
      <c r="N51" s="88"/>
      <c r="O51" s="80"/>
      <c r="P51" s="65">
        <f t="shared" si="5"/>
        <v>0</v>
      </c>
    </row>
    <row r="52" spans="1:16" ht="32.25" thickBot="1" x14ac:dyDescent="0.3">
      <c r="A52" s="75" t="s">
        <v>101</v>
      </c>
      <c r="B52" s="92">
        <v>0</v>
      </c>
      <c r="C52" s="72">
        <v>0</v>
      </c>
      <c r="D52" s="93">
        <v>0</v>
      </c>
      <c r="E52" s="215">
        <v>0</v>
      </c>
      <c r="F52" s="200">
        <v>0</v>
      </c>
      <c r="G52" s="73">
        <v>0</v>
      </c>
      <c r="H52" s="73"/>
      <c r="I52" s="73"/>
      <c r="J52" s="73"/>
      <c r="K52" s="73"/>
      <c r="L52" s="73"/>
      <c r="M52" s="73"/>
      <c r="N52" s="95"/>
      <c r="O52" s="95"/>
      <c r="P52" s="74">
        <f t="shared" si="5"/>
        <v>0</v>
      </c>
    </row>
    <row r="53" spans="1:16" ht="16.5" thickBot="1" x14ac:dyDescent="0.3">
      <c r="A53" s="5" t="s">
        <v>46</v>
      </c>
      <c r="B53" s="54">
        <f>SUM(B54:B62)</f>
        <v>834831836</v>
      </c>
      <c r="C53" s="54">
        <f>SUM(C54:C62)</f>
        <v>34370858</v>
      </c>
      <c r="D53" s="54">
        <f>SUM(D54:D62)</f>
        <v>0</v>
      </c>
      <c r="E53" s="54">
        <f t="shared" ref="E53:O53" si="7">SUM(E54:E62)</f>
        <v>0</v>
      </c>
      <c r="F53" s="54">
        <f t="shared" si="7"/>
        <v>20831058.969999999</v>
      </c>
      <c r="G53" s="54">
        <f t="shared" si="7"/>
        <v>74421716.019999996</v>
      </c>
      <c r="H53" s="54">
        <f t="shared" si="7"/>
        <v>0</v>
      </c>
      <c r="I53" s="54">
        <f t="shared" si="7"/>
        <v>0</v>
      </c>
      <c r="J53" s="54">
        <f t="shared" si="7"/>
        <v>0</v>
      </c>
      <c r="K53" s="54">
        <f t="shared" si="7"/>
        <v>0</v>
      </c>
      <c r="L53" s="54">
        <f t="shared" si="7"/>
        <v>0</v>
      </c>
      <c r="M53" s="54">
        <f t="shared" si="7"/>
        <v>0</v>
      </c>
      <c r="N53" s="54">
        <f t="shared" si="7"/>
        <v>0</v>
      </c>
      <c r="O53" s="54">
        <f t="shared" si="7"/>
        <v>0</v>
      </c>
      <c r="P53" s="30">
        <f t="shared" si="5"/>
        <v>95252774.989999995</v>
      </c>
    </row>
    <row r="54" spans="1:16" ht="15.75" x14ac:dyDescent="0.25">
      <c r="A54" s="75" t="s">
        <v>47</v>
      </c>
      <c r="B54" s="76">
        <v>153574479</v>
      </c>
      <c r="C54" s="61">
        <v>-5194142</v>
      </c>
      <c r="D54" s="87">
        <v>0</v>
      </c>
      <c r="E54" s="180">
        <v>0</v>
      </c>
      <c r="F54" s="216">
        <v>0</v>
      </c>
      <c r="G54" s="200">
        <v>1615760.25</v>
      </c>
      <c r="H54" s="96"/>
      <c r="I54" s="96"/>
      <c r="J54" s="96"/>
      <c r="K54" s="96"/>
      <c r="L54" s="96"/>
      <c r="M54" s="96"/>
      <c r="N54" s="96"/>
      <c r="O54" s="78"/>
      <c r="P54" s="65">
        <f t="shared" si="5"/>
        <v>1615760.25</v>
      </c>
    </row>
    <row r="55" spans="1:16" ht="31.5" x14ac:dyDescent="0.25">
      <c r="A55" s="75" t="s">
        <v>48</v>
      </c>
      <c r="B55" s="66">
        <v>5430000</v>
      </c>
      <c r="C55" s="66">
        <v>0</v>
      </c>
      <c r="D55" s="102">
        <v>0</v>
      </c>
      <c r="E55" s="63">
        <v>0</v>
      </c>
      <c r="F55" s="66">
        <v>0</v>
      </c>
      <c r="G55" s="97"/>
      <c r="H55" s="97"/>
      <c r="I55" s="97"/>
      <c r="J55" s="97"/>
      <c r="K55" s="97"/>
      <c r="L55" s="97"/>
      <c r="M55" s="97"/>
      <c r="N55" s="97"/>
      <c r="O55" s="80"/>
      <c r="P55" s="65">
        <f t="shared" si="5"/>
        <v>0</v>
      </c>
    </row>
    <row r="56" spans="1:16" ht="15.75" x14ac:dyDescent="0.25">
      <c r="A56" s="75" t="s">
        <v>49</v>
      </c>
      <c r="B56" s="66">
        <v>29200000</v>
      </c>
      <c r="C56" s="66">
        <v>-1045000</v>
      </c>
      <c r="D56" s="102">
        <v>0</v>
      </c>
      <c r="E56" s="63">
        <v>0</v>
      </c>
      <c r="F56" s="66"/>
      <c r="G56" s="97"/>
      <c r="H56" s="97"/>
      <c r="I56" s="97"/>
      <c r="J56" s="97"/>
      <c r="K56" s="97"/>
      <c r="L56" s="97"/>
      <c r="M56" s="97"/>
      <c r="N56" s="97"/>
      <c r="O56" s="80"/>
      <c r="P56" s="65">
        <f t="shared" si="5"/>
        <v>0</v>
      </c>
    </row>
    <row r="57" spans="1:16" ht="15.75" x14ac:dyDescent="0.25">
      <c r="A57" s="75" t="s">
        <v>50</v>
      </c>
      <c r="B57" s="66">
        <v>62653573</v>
      </c>
      <c r="C57" s="66">
        <v>0</v>
      </c>
      <c r="D57" s="102">
        <v>0</v>
      </c>
      <c r="E57" s="63">
        <v>0</v>
      </c>
      <c r="F57" s="66">
        <v>1316789.97</v>
      </c>
      <c r="G57" s="97"/>
      <c r="H57" s="97"/>
      <c r="I57" s="97"/>
      <c r="J57" s="97"/>
      <c r="K57" s="97"/>
      <c r="L57" s="97"/>
      <c r="M57" s="97"/>
      <c r="N57" s="97"/>
      <c r="O57" s="80"/>
      <c r="P57" s="65">
        <f t="shared" si="5"/>
        <v>1316789.97</v>
      </c>
    </row>
    <row r="58" spans="1:16" ht="15.75" x14ac:dyDescent="0.25">
      <c r="A58" s="75" t="s">
        <v>51</v>
      </c>
      <c r="B58" s="66">
        <v>47850000</v>
      </c>
      <c r="C58" s="66">
        <v>2185000</v>
      </c>
      <c r="D58" s="102">
        <v>0</v>
      </c>
      <c r="E58" s="63">
        <v>0</v>
      </c>
      <c r="F58" s="66">
        <v>0</v>
      </c>
      <c r="G58" s="63">
        <v>178097.4</v>
      </c>
      <c r="H58" s="97"/>
      <c r="I58" s="97"/>
      <c r="J58" s="97"/>
      <c r="K58" s="97"/>
      <c r="L58" s="97"/>
      <c r="M58" s="97"/>
      <c r="N58" s="97"/>
      <c r="O58" s="80"/>
      <c r="P58" s="69">
        <f t="shared" si="5"/>
        <v>178097.4</v>
      </c>
    </row>
    <row r="59" spans="1:16" ht="15.75" x14ac:dyDescent="0.25">
      <c r="A59" s="60" t="s">
        <v>52</v>
      </c>
      <c r="B59" s="66">
        <v>0</v>
      </c>
      <c r="C59" s="66">
        <v>500000</v>
      </c>
      <c r="D59" s="102">
        <v>0</v>
      </c>
      <c r="E59" s="63">
        <v>0</v>
      </c>
      <c r="F59" s="66"/>
      <c r="G59" s="63">
        <v>182360.37</v>
      </c>
      <c r="H59" s="97"/>
      <c r="I59" s="97"/>
      <c r="J59" s="97"/>
      <c r="K59" s="97"/>
      <c r="L59" s="97"/>
      <c r="M59" s="97"/>
      <c r="N59" s="97"/>
      <c r="O59" s="80"/>
      <c r="P59" s="65">
        <f t="shared" si="5"/>
        <v>182360.37</v>
      </c>
    </row>
    <row r="60" spans="1:16" ht="15.75" x14ac:dyDescent="0.25">
      <c r="A60" s="75" t="s">
        <v>53</v>
      </c>
      <c r="B60" s="66">
        <v>526173784</v>
      </c>
      <c r="C60" s="66">
        <v>-3775000</v>
      </c>
      <c r="D60" s="102">
        <v>0</v>
      </c>
      <c r="E60" s="63">
        <v>0</v>
      </c>
      <c r="F60" s="66">
        <v>19514269</v>
      </c>
      <c r="G60" s="63">
        <v>72445498</v>
      </c>
      <c r="H60" s="97"/>
      <c r="I60" s="97"/>
      <c r="J60" s="97"/>
      <c r="K60" s="97"/>
      <c r="L60" s="97"/>
      <c r="M60" s="97"/>
      <c r="N60" s="97"/>
      <c r="O60" s="80"/>
      <c r="P60" s="69">
        <f t="shared" si="5"/>
        <v>91959767</v>
      </c>
    </row>
    <row r="61" spans="1:16" ht="15.75" x14ac:dyDescent="0.25">
      <c r="A61" s="75" t="s">
        <v>54</v>
      </c>
      <c r="B61" s="66">
        <v>9950000</v>
      </c>
      <c r="C61" s="66">
        <v>41700000</v>
      </c>
      <c r="D61" s="102">
        <v>0</v>
      </c>
      <c r="E61" s="63">
        <v>0</v>
      </c>
      <c r="F61" s="66">
        <v>0</v>
      </c>
      <c r="G61" s="97"/>
      <c r="H61" s="97"/>
      <c r="I61" s="97"/>
      <c r="J61" s="84"/>
      <c r="K61" s="97"/>
      <c r="L61" s="97"/>
      <c r="M61" s="97"/>
      <c r="N61" s="68"/>
      <c r="O61" s="68"/>
      <c r="P61" s="65">
        <f t="shared" si="5"/>
        <v>0</v>
      </c>
    </row>
    <row r="62" spans="1:16" ht="32.25" thickBot="1" x14ac:dyDescent="0.3">
      <c r="A62" s="201" t="s">
        <v>55</v>
      </c>
      <c r="B62" s="202">
        <v>0</v>
      </c>
      <c r="C62" s="202">
        <v>0</v>
      </c>
      <c r="D62" s="197">
        <v>0</v>
      </c>
      <c r="E62" s="94">
        <v>0</v>
      </c>
      <c r="F62" s="203">
        <v>0</v>
      </c>
      <c r="G62" s="196"/>
      <c r="H62" s="197"/>
      <c r="I62" s="196"/>
      <c r="J62" s="154"/>
      <c r="K62" s="198"/>
      <c r="L62" s="198"/>
      <c r="M62" s="198"/>
      <c r="N62" s="198"/>
      <c r="O62" s="198"/>
      <c r="P62" s="204">
        <f t="shared" si="5"/>
        <v>0</v>
      </c>
    </row>
    <row r="63" spans="1:16" s="59" customFormat="1" ht="16.5" thickBot="1" x14ac:dyDescent="0.3">
      <c r="A63" s="5" t="s">
        <v>56</v>
      </c>
      <c r="B63" s="54">
        <f>SUM(B64:B67)</f>
        <v>1312559477</v>
      </c>
      <c r="C63" s="210">
        <f>SUM(C64:C67)</f>
        <v>-106397780</v>
      </c>
      <c r="D63" s="54">
        <f>SUM(D64:D67)</f>
        <v>0</v>
      </c>
      <c r="E63" s="56">
        <f t="shared" ref="E63:O63" si="8">SUM(E64:E67)</f>
        <v>0</v>
      </c>
      <c r="F63" s="54">
        <f t="shared" si="8"/>
        <v>2477848.56</v>
      </c>
      <c r="G63" s="56">
        <f t="shared" si="8"/>
        <v>9794358.3800000008</v>
      </c>
      <c r="H63" s="56">
        <f t="shared" si="8"/>
        <v>0</v>
      </c>
      <c r="I63" s="57">
        <f t="shared" si="8"/>
        <v>0</v>
      </c>
      <c r="J63" s="56">
        <f t="shared" si="8"/>
        <v>0</v>
      </c>
      <c r="K63" s="55">
        <f t="shared" si="8"/>
        <v>0</v>
      </c>
      <c r="L63" s="56">
        <f t="shared" si="8"/>
        <v>0</v>
      </c>
      <c r="M63" s="54">
        <f t="shared" si="8"/>
        <v>0</v>
      </c>
      <c r="N63" s="56">
        <f t="shared" si="8"/>
        <v>0</v>
      </c>
      <c r="O63" s="57">
        <f t="shared" si="8"/>
        <v>0</v>
      </c>
      <c r="P63" s="58">
        <f t="shared" si="5"/>
        <v>12272206.940000001</v>
      </c>
    </row>
    <row r="64" spans="1:16" ht="15.75" x14ac:dyDescent="0.25">
      <c r="A64" s="60" t="s">
        <v>57</v>
      </c>
      <c r="B64" s="92">
        <v>157147588</v>
      </c>
      <c r="C64" s="99">
        <v>-6400000</v>
      </c>
      <c r="D64" s="87">
        <v>0</v>
      </c>
      <c r="E64" s="89">
        <v>0</v>
      </c>
      <c r="F64" s="99">
        <v>2477848.56</v>
      </c>
      <c r="G64" s="100"/>
      <c r="H64" s="100"/>
      <c r="I64" s="96"/>
      <c r="J64" s="96"/>
      <c r="K64" s="96"/>
      <c r="L64" s="96"/>
      <c r="M64" s="96"/>
      <c r="N64" s="96"/>
      <c r="O64" s="78"/>
      <c r="P64" s="65">
        <f t="shared" si="5"/>
        <v>2477848.56</v>
      </c>
    </row>
    <row r="65" spans="1:16" ht="15.75" x14ac:dyDescent="0.25">
      <c r="A65" s="60" t="s">
        <v>58</v>
      </c>
      <c r="B65" s="101">
        <v>1155411889</v>
      </c>
      <c r="C65" s="67">
        <v>-99997780</v>
      </c>
      <c r="D65" s="102">
        <v>0</v>
      </c>
      <c r="E65" s="89">
        <v>0</v>
      </c>
      <c r="F65" s="67"/>
      <c r="G65" s="200">
        <v>9794358.3800000008</v>
      </c>
      <c r="H65" s="97"/>
      <c r="I65" s="97"/>
      <c r="J65" s="97"/>
      <c r="K65" s="97"/>
      <c r="L65" s="97"/>
      <c r="M65" s="97"/>
      <c r="N65" s="97"/>
      <c r="O65" s="80"/>
      <c r="P65" s="69">
        <f t="shared" si="5"/>
        <v>9794358.3800000008</v>
      </c>
    </row>
    <row r="66" spans="1:16" ht="15.75" x14ac:dyDescent="0.25">
      <c r="A66" s="60" t="s">
        <v>59</v>
      </c>
      <c r="B66" s="103">
        <v>0</v>
      </c>
      <c r="C66" s="67">
        <v>0</v>
      </c>
      <c r="D66" s="102">
        <v>0</v>
      </c>
      <c r="E66" s="89">
        <v>0</v>
      </c>
      <c r="F66" s="67">
        <v>0</v>
      </c>
      <c r="G66" s="68">
        <v>0</v>
      </c>
      <c r="H66" s="97">
        <v>0</v>
      </c>
      <c r="I66" s="104"/>
      <c r="J66" s="68">
        <v>0</v>
      </c>
      <c r="K66" s="105"/>
      <c r="L66" s="104"/>
      <c r="M66" s="105"/>
      <c r="N66" s="106"/>
      <c r="O66" s="105"/>
      <c r="P66" s="65">
        <f t="shared" si="5"/>
        <v>0</v>
      </c>
    </row>
    <row r="67" spans="1:16" ht="32.25" thickBot="1" x14ac:dyDescent="0.3">
      <c r="A67" s="201" t="s">
        <v>60</v>
      </c>
      <c r="B67" s="107">
        <v>0</v>
      </c>
      <c r="C67" s="205">
        <v>0</v>
      </c>
      <c r="D67" s="85">
        <v>0</v>
      </c>
      <c r="E67" s="89">
        <v>0</v>
      </c>
      <c r="F67" s="108">
        <v>0</v>
      </c>
      <c r="G67" s="73">
        <v>0</v>
      </c>
      <c r="H67" s="98">
        <v>0</v>
      </c>
      <c r="I67" s="109"/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110"/>
      <c r="P67" s="74">
        <f t="shared" si="5"/>
        <v>0</v>
      </c>
    </row>
    <row r="68" spans="1:16" s="59" customFormat="1" ht="16.5" thickBot="1" x14ac:dyDescent="0.3">
      <c r="A68" s="5" t="s">
        <v>61</v>
      </c>
      <c r="B68" s="54">
        <f>SUM(B69:B70)</f>
        <v>0</v>
      </c>
      <c r="C68" s="56">
        <f>SUM(C69:C70)</f>
        <v>0</v>
      </c>
      <c r="D68" s="54">
        <f>SUM(D69:D70)</f>
        <v>0</v>
      </c>
      <c r="E68" s="56">
        <f t="shared" ref="E68:O68" si="9">SUM(E69:E70)</f>
        <v>0</v>
      </c>
      <c r="F68" s="54">
        <f t="shared" si="9"/>
        <v>0</v>
      </c>
      <c r="G68" s="54">
        <f t="shared" si="9"/>
        <v>0</v>
      </c>
      <c r="H68" s="54">
        <f t="shared" si="9"/>
        <v>0</v>
      </c>
      <c r="I68" s="54">
        <f t="shared" si="9"/>
        <v>0</v>
      </c>
      <c r="J68" s="54">
        <f t="shared" si="9"/>
        <v>0</v>
      </c>
      <c r="K68" s="54">
        <f t="shared" si="9"/>
        <v>0</v>
      </c>
      <c r="L68" s="54">
        <f t="shared" si="9"/>
        <v>0</v>
      </c>
      <c r="M68" s="54">
        <f t="shared" si="9"/>
        <v>0</v>
      </c>
      <c r="N68" s="54">
        <f t="shared" si="9"/>
        <v>0</v>
      </c>
      <c r="O68" s="54">
        <f t="shared" si="9"/>
        <v>0</v>
      </c>
      <c r="P68" s="30">
        <f t="shared" si="5"/>
        <v>0</v>
      </c>
    </row>
    <row r="69" spans="1:16" ht="15.75" x14ac:dyDescent="0.25">
      <c r="A69" s="60" t="s">
        <v>62</v>
      </c>
      <c r="B69" s="199">
        <v>0</v>
      </c>
      <c r="C69" s="99">
        <v>0</v>
      </c>
      <c r="D69" s="86">
        <v>0</v>
      </c>
      <c r="E69" s="62">
        <v>0</v>
      </c>
      <c r="F69" s="61">
        <v>0</v>
      </c>
      <c r="G69" s="62">
        <v>0</v>
      </c>
      <c r="H69" s="96"/>
      <c r="I69" s="111"/>
      <c r="J69" s="112"/>
      <c r="K69" s="112"/>
      <c r="L69" s="113"/>
      <c r="M69" s="111"/>
      <c r="N69" s="113"/>
      <c r="O69" s="111"/>
      <c r="P69" s="65">
        <f t="shared" si="5"/>
        <v>0</v>
      </c>
    </row>
    <row r="70" spans="1:16" ht="16.5" thickBot="1" x14ac:dyDescent="0.3">
      <c r="A70" s="60" t="s">
        <v>63</v>
      </c>
      <c r="B70" s="71">
        <v>0</v>
      </c>
      <c r="C70" s="108">
        <v>0</v>
      </c>
      <c r="D70" s="92">
        <v>0</v>
      </c>
      <c r="E70" s="72">
        <v>0</v>
      </c>
      <c r="F70" s="76">
        <v>0</v>
      </c>
      <c r="G70" s="114">
        <v>0</v>
      </c>
      <c r="H70" s="98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115"/>
      <c r="O70" s="116"/>
      <c r="P70" s="74">
        <f t="shared" si="5"/>
        <v>0</v>
      </c>
    </row>
    <row r="71" spans="1:16" s="59" customFormat="1" ht="16.5" thickBot="1" x14ac:dyDescent="0.3">
      <c r="A71" s="5" t="s">
        <v>64</v>
      </c>
      <c r="B71" s="54">
        <f>SUM(B72:B74)</f>
        <v>0</v>
      </c>
      <c r="C71" s="56">
        <f>SUM(C72:C74)</f>
        <v>0</v>
      </c>
      <c r="D71" s="54">
        <f>SUM(D72:D74)</f>
        <v>0</v>
      </c>
      <c r="E71" s="56">
        <f t="shared" ref="E71:O71" si="10">SUM(E72:E74)</f>
        <v>0</v>
      </c>
      <c r="F71" s="54">
        <f t="shared" si="10"/>
        <v>0</v>
      </c>
      <c r="G71" s="55">
        <f t="shared" si="10"/>
        <v>0</v>
      </c>
      <c r="H71" s="55">
        <f t="shared" si="10"/>
        <v>0</v>
      </c>
      <c r="I71" s="57">
        <f t="shared" si="10"/>
        <v>0</v>
      </c>
      <c r="J71" s="56">
        <f t="shared" si="10"/>
        <v>0</v>
      </c>
      <c r="K71" s="55">
        <f t="shared" si="10"/>
        <v>0</v>
      </c>
      <c r="L71" s="56">
        <f t="shared" si="10"/>
        <v>0</v>
      </c>
      <c r="M71" s="54">
        <f t="shared" si="10"/>
        <v>0</v>
      </c>
      <c r="N71" s="56">
        <f t="shared" si="10"/>
        <v>0</v>
      </c>
      <c r="O71" s="57">
        <f t="shared" si="10"/>
        <v>0</v>
      </c>
      <c r="P71" s="58">
        <f t="shared" si="5"/>
        <v>0</v>
      </c>
    </row>
    <row r="72" spans="1:16" ht="15.75" x14ac:dyDescent="0.25">
      <c r="A72" s="60" t="s">
        <v>65</v>
      </c>
      <c r="B72" s="117">
        <v>0</v>
      </c>
      <c r="C72" s="114">
        <v>0</v>
      </c>
      <c r="D72" s="208">
        <v>0</v>
      </c>
      <c r="E72" s="62">
        <v>0</v>
      </c>
      <c r="F72" s="61">
        <v>0</v>
      </c>
      <c r="G72" s="62">
        <v>0</v>
      </c>
      <c r="H72" s="96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113"/>
      <c r="O72" s="111"/>
      <c r="P72" s="65">
        <f t="shared" si="5"/>
        <v>0</v>
      </c>
    </row>
    <row r="73" spans="1:16" ht="15.75" x14ac:dyDescent="0.25">
      <c r="A73" s="60" t="s">
        <v>66</v>
      </c>
      <c r="B73" s="103">
        <v>0</v>
      </c>
      <c r="C73" s="67">
        <v>0</v>
      </c>
      <c r="D73" s="209">
        <v>0</v>
      </c>
      <c r="E73" s="67">
        <v>0</v>
      </c>
      <c r="F73" s="66">
        <v>0</v>
      </c>
      <c r="G73" s="67">
        <v>0</v>
      </c>
      <c r="H73" s="97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104"/>
      <c r="O73" s="105"/>
      <c r="P73" s="65">
        <f t="shared" si="5"/>
        <v>0</v>
      </c>
    </row>
    <row r="74" spans="1:16" ht="16.5" thickBot="1" x14ac:dyDescent="0.3">
      <c r="A74" s="60" t="s">
        <v>67</v>
      </c>
      <c r="B74" s="103">
        <v>0</v>
      </c>
      <c r="C74" s="67">
        <v>0</v>
      </c>
      <c r="D74" s="209">
        <v>0</v>
      </c>
      <c r="E74" s="67">
        <v>0</v>
      </c>
      <c r="F74" s="66">
        <v>0</v>
      </c>
      <c r="G74" s="67">
        <v>0</v>
      </c>
      <c r="H74" s="11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104"/>
      <c r="O74" s="105"/>
      <c r="P74" s="65">
        <f t="shared" si="5"/>
        <v>0</v>
      </c>
    </row>
    <row r="75" spans="1:16" ht="16.5" thickBot="1" x14ac:dyDescent="0.3">
      <c r="A75" s="5" t="s">
        <v>68</v>
      </c>
      <c r="B75" s="5">
        <v>0</v>
      </c>
      <c r="C75" s="210">
        <v>0</v>
      </c>
      <c r="D75" s="30"/>
      <c r="E75" s="5"/>
      <c r="F75" s="5">
        <v>0</v>
      </c>
      <c r="G75" s="5">
        <v>0</v>
      </c>
      <c r="H75" s="5">
        <v>0</v>
      </c>
      <c r="I75" s="5"/>
      <c r="J75" s="5"/>
      <c r="K75" s="5"/>
      <c r="L75" s="5"/>
      <c r="M75" s="5"/>
      <c r="N75" s="5"/>
      <c r="O75" s="5"/>
      <c r="P75" s="5">
        <f t="shared" si="5"/>
        <v>0</v>
      </c>
    </row>
    <row r="76" spans="1:16" s="59" customFormat="1" ht="16.5" thickBot="1" x14ac:dyDescent="0.3">
      <c r="A76" s="5" t="s">
        <v>69</v>
      </c>
      <c r="B76" s="5">
        <f>SUM(B77:B78)</f>
        <v>0</v>
      </c>
      <c r="C76" s="210">
        <f>SUM(C77:C78)</f>
        <v>0</v>
      </c>
      <c r="D76" s="54">
        <f>SUM(D77:D78)</f>
        <v>0</v>
      </c>
      <c r="E76" s="56">
        <f t="shared" ref="E76:O76" si="11">SUM(E77:E78)</f>
        <v>0</v>
      </c>
      <c r="F76" s="54">
        <f t="shared" si="11"/>
        <v>0</v>
      </c>
      <c r="G76" s="56">
        <f t="shared" si="11"/>
        <v>0</v>
      </c>
      <c r="H76" s="56">
        <f t="shared" si="11"/>
        <v>0</v>
      </c>
      <c r="I76" s="57">
        <f t="shared" si="11"/>
        <v>0</v>
      </c>
      <c r="J76" s="56">
        <f t="shared" si="11"/>
        <v>0</v>
      </c>
      <c r="K76" s="55">
        <f t="shared" si="11"/>
        <v>0</v>
      </c>
      <c r="L76" s="56">
        <f t="shared" si="11"/>
        <v>0</v>
      </c>
      <c r="M76" s="54">
        <f t="shared" si="11"/>
        <v>0</v>
      </c>
      <c r="N76" s="56">
        <f t="shared" si="11"/>
        <v>0</v>
      </c>
      <c r="O76" s="57">
        <f t="shared" si="11"/>
        <v>0</v>
      </c>
      <c r="P76" s="58">
        <f t="shared" si="5"/>
        <v>0</v>
      </c>
    </row>
    <row r="77" spans="1:16" ht="15.75" x14ac:dyDescent="0.25">
      <c r="A77" s="60" t="s">
        <v>70</v>
      </c>
      <c r="B77" s="117">
        <v>0</v>
      </c>
      <c r="C77" s="114">
        <v>0</v>
      </c>
      <c r="D77" s="92">
        <v>0</v>
      </c>
      <c r="E77" s="64">
        <v>0</v>
      </c>
      <c r="F77" s="64">
        <v>0</v>
      </c>
      <c r="G77" s="64">
        <v>0</v>
      </c>
      <c r="H77" s="88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5">
        <f t="shared" si="5"/>
        <v>0</v>
      </c>
    </row>
    <row r="78" spans="1:16" ht="16.5" thickBot="1" x14ac:dyDescent="0.3">
      <c r="A78" s="60" t="s">
        <v>71</v>
      </c>
      <c r="B78" s="103">
        <v>0</v>
      </c>
      <c r="C78" s="72"/>
      <c r="D78" s="209">
        <v>0</v>
      </c>
      <c r="E78" s="68">
        <v>0</v>
      </c>
      <c r="F78" s="68">
        <v>0</v>
      </c>
      <c r="G78" s="68">
        <v>0</v>
      </c>
      <c r="H78" s="11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97"/>
      <c r="O78" s="80"/>
      <c r="P78" s="65">
        <f t="shared" si="5"/>
        <v>0</v>
      </c>
    </row>
    <row r="79" spans="1:16" ht="16.5" thickBot="1" x14ac:dyDescent="0.3">
      <c r="A79" s="5" t="s">
        <v>72</v>
      </c>
      <c r="B79" s="54">
        <f>SUM(B80:B81)</f>
        <v>0</v>
      </c>
      <c r="C79" s="56"/>
      <c r="D79" s="54">
        <f>SUM(D80:D81)</f>
        <v>0</v>
      </c>
      <c r="E79" s="56">
        <f t="shared" ref="E79:P79" si="12">SUM(E80:E81)</f>
        <v>0</v>
      </c>
      <c r="F79" s="54">
        <f t="shared" si="12"/>
        <v>0</v>
      </c>
      <c r="G79" s="56">
        <f t="shared" si="12"/>
        <v>0</v>
      </c>
      <c r="H79" s="56">
        <f t="shared" si="12"/>
        <v>0</v>
      </c>
      <c r="I79" s="57">
        <f t="shared" si="12"/>
        <v>0</v>
      </c>
      <c r="J79" s="56">
        <f t="shared" si="12"/>
        <v>0</v>
      </c>
      <c r="K79" s="55">
        <f t="shared" si="12"/>
        <v>0</v>
      </c>
      <c r="L79" s="56">
        <f t="shared" si="12"/>
        <v>0</v>
      </c>
      <c r="M79" s="54">
        <f t="shared" si="12"/>
        <v>0</v>
      </c>
      <c r="N79" s="54">
        <f t="shared" si="12"/>
        <v>0</v>
      </c>
      <c r="O79" s="54">
        <f t="shared" si="12"/>
        <v>0</v>
      </c>
      <c r="P79" s="30">
        <f t="shared" si="12"/>
        <v>0</v>
      </c>
    </row>
    <row r="80" spans="1:16" ht="15.75" x14ac:dyDescent="0.25">
      <c r="A80" s="60" t="s">
        <v>73</v>
      </c>
      <c r="B80" s="103">
        <v>0</v>
      </c>
      <c r="C80" s="97">
        <v>0</v>
      </c>
      <c r="D80" s="209">
        <v>0</v>
      </c>
      <c r="E80" s="68">
        <v>0</v>
      </c>
      <c r="F80" s="68">
        <v>0</v>
      </c>
      <c r="G80" s="68">
        <v>0</v>
      </c>
      <c r="H80" s="11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113"/>
      <c r="O80" s="111"/>
      <c r="P80" s="120">
        <f>SUM(D80:O80)</f>
        <v>0</v>
      </c>
    </row>
    <row r="81" spans="1:16" ht="16.5" thickBot="1" x14ac:dyDescent="0.3">
      <c r="A81" s="60" t="s">
        <v>74</v>
      </c>
      <c r="B81" s="103">
        <v>0</v>
      </c>
      <c r="C81" s="114">
        <v>0</v>
      </c>
      <c r="D81" s="209">
        <v>0</v>
      </c>
      <c r="E81" s="68">
        <v>0</v>
      </c>
      <c r="F81" s="68">
        <v>0</v>
      </c>
      <c r="G81" s="68">
        <v>0</v>
      </c>
      <c r="H81" s="11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115"/>
      <c r="O81" s="116"/>
      <c r="P81" s="65">
        <f>SUM(D81:O81)</f>
        <v>0</v>
      </c>
    </row>
    <row r="82" spans="1:16" ht="16.5" thickBot="1" x14ac:dyDescent="0.3">
      <c r="A82" s="5" t="s">
        <v>75</v>
      </c>
      <c r="B82" s="54"/>
      <c r="C82" s="56"/>
      <c r="D82" s="54"/>
      <c r="E82" s="56"/>
      <c r="F82" s="54"/>
      <c r="G82" s="56"/>
      <c r="H82" s="56"/>
      <c r="I82" s="54"/>
      <c r="J82" s="55"/>
      <c r="K82" s="55"/>
      <c r="L82" s="56"/>
      <c r="M82" s="54"/>
      <c r="N82" s="56"/>
      <c r="O82" s="54"/>
      <c r="P82" s="58">
        <f>+D82+E82+F82+G82</f>
        <v>0</v>
      </c>
    </row>
    <row r="83" spans="1:16" ht="16.5" thickBot="1" x14ac:dyDescent="0.3">
      <c r="A83" s="60" t="s">
        <v>76</v>
      </c>
      <c r="B83" s="103">
        <v>0</v>
      </c>
      <c r="C83" s="114">
        <v>0</v>
      </c>
      <c r="D83" s="103">
        <v>0</v>
      </c>
      <c r="E83" s="121"/>
      <c r="F83" s="47"/>
      <c r="G83" s="121"/>
      <c r="H83" s="11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121"/>
      <c r="O83" s="47"/>
      <c r="P83" s="122">
        <f>SUM(D83:O83)</f>
        <v>0</v>
      </c>
    </row>
    <row r="84" spans="1:16" ht="16.5" thickBot="1" x14ac:dyDescent="0.3">
      <c r="A84" s="123" t="s">
        <v>77</v>
      </c>
      <c r="B84" s="124">
        <f>+B15+B20+B30+B40+B48+B53+B63+B68+B76</f>
        <v>17217678483</v>
      </c>
      <c r="C84" s="126">
        <f>+C15+C20+C30+C40+C48+C53+C63+C68+C76+C79</f>
        <v>493377500</v>
      </c>
      <c r="D84" s="124">
        <f>+D15+D20+D30+D40+D48+D53+D63+D68+D76</f>
        <v>665628018.16000009</v>
      </c>
      <c r="E84" s="126">
        <f>+E15+E20+E30+E40+E48+E53+E63+E68+E76</f>
        <v>909417965.66000009</v>
      </c>
      <c r="F84" s="124">
        <f>+F15+F20+F30+F40+F48+F53+F63+F68+F76</f>
        <v>1158120532.4199998</v>
      </c>
      <c r="G84" s="126">
        <f t="shared" ref="G84:O84" si="13">+G15+G20+G30+G40+G48+G53+G63+G68+G76</f>
        <v>967867346.32000005</v>
      </c>
      <c r="H84" s="126">
        <f t="shared" si="13"/>
        <v>0</v>
      </c>
      <c r="I84" s="127">
        <f t="shared" si="13"/>
        <v>0</v>
      </c>
      <c r="J84" s="126">
        <f t="shared" si="13"/>
        <v>0</v>
      </c>
      <c r="K84" s="125">
        <f t="shared" si="13"/>
        <v>0</v>
      </c>
      <c r="L84" s="128">
        <f t="shared" si="13"/>
        <v>0</v>
      </c>
      <c r="M84" s="124">
        <f>+M15+M20+M30+M40+M48+M53+M63+M68+M76+M79+M82</f>
        <v>0</v>
      </c>
      <c r="N84" s="126">
        <f t="shared" si="13"/>
        <v>0</v>
      </c>
      <c r="O84" s="127">
        <f t="shared" si="13"/>
        <v>0</v>
      </c>
      <c r="P84" s="129">
        <f>+P15+P20+P30+P40+P48+P53+P63+P76+P79+P82</f>
        <v>3701033862.5600004</v>
      </c>
    </row>
    <row r="85" spans="1:16" ht="20.25" x14ac:dyDescent="0.25">
      <c r="A85" s="130" t="s">
        <v>78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</row>
    <row r="86" spans="1:16" ht="23.25" customHeight="1" x14ac:dyDescent="0.25">
      <c r="A86" s="242" t="s">
        <v>102</v>
      </c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</row>
    <row r="87" spans="1:16" ht="24.75" customHeight="1" x14ac:dyDescent="0.25">
      <c r="A87" s="243" t="s">
        <v>103</v>
      </c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</row>
    <row r="88" spans="1:16" ht="39.75" customHeight="1" x14ac:dyDescent="0.25">
      <c r="A88" s="242" t="s">
        <v>104</v>
      </c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</row>
    <row r="89" spans="1:16" ht="15.75" x14ac:dyDescent="0.25">
      <c r="A89" s="132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</row>
    <row r="90" spans="1:16" ht="15.75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</row>
    <row r="91" spans="1:16" ht="33" customHeight="1" x14ac:dyDescent="0.25">
      <c r="A91" s="46" t="s">
        <v>139</v>
      </c>
    </row>
  </sheetData>
  <mergeCells count="12">
    <mergeCell ref="A86:P86"/>
    <mergeCell ref="A87:P87"/>
    <mergeCell ref="A88:P88"/>
    <mergeCell ref="A6:P6"/>
    <mergeCell ref="A7:P7"/>
    <mergeCell ref="A8:P8"/>
    <mergeCell ref="A9:P9"/>
    <mergeCell ref="A10:P10"/>
    <mergeCell ref="A12:A13"/>
    <mergeCell ref="B12:B13"/>
    <mergeCell ref="C12:C13"/>
    <mergeCell ref="D12:P12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P85"/>
  <sheetViews>
    <sheetView showGridLines="0" tabSelected="1" topLeftCell="A6" zoomScale="88" zoomScaleNormal="88" workbookViewId="0"/>
  </sheetViews>
  <sheetFormatPr baseColWidth="10" defaultColWidth="13.140625" defaultRowHeight="15" x14ac:dyDescent="0.25"/>
  <cols>
    <col min="1" max="1" width="83.85546875" customWidth="1"/>
    <col min="2" max="2" width="25.7109375" customWidth="1"/>
    <col min="3" max="3" width="23.42578125" customWidth="1"/>
    <col min="4" max="4" width="23.28515625" customWidth="1"/>
    <col min="5" max="5" width="22.28515625" customWidth="1"/>
    <col min="6" max="13" width="16.7109375" customWidth="1"/>
    <col min="14" max="14" width="24.85546875" customWidth="1"/>
  </cols>
  <sheetData>
    <row r="4" spans="1:14" ht="28.5" customHeight="1" x14ac:dyDescent="0.25">
      <c r="A4" s="226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ht="30.75" customHeight="1" x14ac:dyDescent="0.25">
      <c r="A5" s="228" t="s">
        <v>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ht="15.75" x14ac:dyDescent="0.25">
      <c r="A6" s="230" t="s">
        <v>81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1:14" ht="15.75" customHeight="1" x14ac:dyDescent="0.25">
      <c r="A7" s="232" t="s">
        <v>82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.75" customHeight="1" x14ac:dyDescent="0.25">
      <c r="A8" s="233" t="s">
        <v>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.75" thickBot="1" x14ac:dyDescent="0.3"/>
    <row r="10" spans="1:14" ht="23.25" customHeight="1" thickBot="1" x14ac:dyDescent="0.3">
      <c r="A10" s="133" t="s">
        <v>4</v>
      </c>
      <c r="B10" s="134" t="s">
        <v>84</v>
      </c>
      <c r="C10" s="134" t="s">
        <v>85</v>
      </c>
      <c r="D10" s="134" t="s">
        <v>86</v>
      </c>
      <c r="E10" s="134" t="s">
        <v>87</v>
      </c>
      <c r="F10" s="134" t="s">
        <v>88</v>
      </c>
      <c r="G10" s="134" t="s">
        <v>89</v>
      </c>
      <c r="H10" s="134" t="s">
        <v>90</v>
      </c>
      <c r="I10" s="134" t="s">
        <v>91</v>
      </c>
      <c r="J10" s="134" t="s">
        <v>92</v>
      </c>
      <c r="K10" s="134" t="s">
        <v>105</v>
      </c>
      <c r="L10" s="134" t="s">
        <v>94</v>
      </c>
      <c r="M10" s="134" t="s">
        <v>95</v>
      </c>
      <c r="N10" s="135" t="s">
        <v>96</v>
      </c>
    </row>
    <row r="11" spans="1:14" ht="16.5" thickBot="1" x14ac:dyDescent="0.3">
      <c r="A11" s="136" t="s">
        <v>7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ht="19.5" thickBot="1" x14ac:dyDescent="0.3">
      <c r="A12" s="138" t="s">
        <v>8</v>
      </c>
      <c r="B12" s="183">
        <f>SUM(B13:B16)</f>
        <v>279349518.53000003</v>
      </c>
      <c r="C12" s="184">
        <f>SUM(C13:C16)</f>
        <v>365728934.06999999</v>
      </c>
      <c r="D12" s="185">
        <f>SUM(D13:D16)</f>
        <v>307966723.63</v>
      </c>
      <c r="E12" s="186">
        <f t="shared" ref="E12:M12" si="0">SUM(E13:E16)</f>
        <v>344700687.68000001</v>
      </c>
      <c r="F12" s="152">
        <f t="shared" si="0"/>
        <v>0</v>
      </c>
      <c r="G12" s="140">
        <f t="shared" si="0"/>
        <v>0</v>
      </c>
      <c r="H12" s="140">
        <f t="shared" si="0"/>
        <v>0</v>
      </c>
      <c r="I12" s="140">
        <f t="shared" si="0"/>
        <v>0</v>
      </c>
      <c r="J12" s="140">
        <f t="shared" si="0"/>
        <v>0</v>
      </c>
      <c r="K12" s="140">
        <f t="shared" si="0"/>
        <v>0</v>
      </c>
      <c r="L12" s="140">
        <f t="shared" si="0"/>
        <v>0</v>
      </c>
      <c r="M12" s="140">
        <f t="shared" si="0"/>
        <v>0</v>
      </c>
      <c r="N12" s="141">
        <f>SUM(B12:M12)</f>
        <v>1297745863.9100001</v>
      </c>
    </row>
    <row r="13" spans="1:14" ht="15.75" x14ac:dyDescent="0.25">
      <c r="A13" s="142" t="s">
        <v>97</v>
      </c>
      <c r="B13" s="88">
        <v>240072664.02000001</v>
      </c>
      <c r="C13" s="88">
        <v>315116934.36000001</v>
      </c>
      <c r="D13" s="88">
        <v>265534026.19</v>
      </c>
      <c r="E13" s="182">
        <v>302248069.24000001</v>
      </c>
      <c r="F13" s="68"/>
      <c r="G13" s="68"/>
      <c r="H13" s="68"/>
      <c r="I13" s="68"/>
      <c r="J13" s="68"/>
      <c r="K13" s="68"/>
      <c r="L13" s="68"/>
      <c r="M13" s="68"/>
      <c r="N13" s="143">
        <f>SUM(B13:M13)</f>
        <v>1122971693.8099999</v>
      </c>
    </row>
    <row r="14" spans="1:14" ht="15.75" x14ac:dyDescent="0.25">
      <c r="A14" s="142" t="s">
        <v>98</v>
      </c>
      <c r="B14" s="88">
        <v>2415200</v>
      </c>
      <c r="C14" s="118">
        <v>2415200</v>
      </c>
      <c r="D14" s="88">
        <v>1941200</v>
      </c>
      <c r="E14" s="177">
        <v>2392200</v>
      </c>
      <c r="F14" s="68"/>
      <c r="G14" s="68"/>
      <c r="H14" s="68"/>
      <c r="I14" s="68"/>
      <c r="J14" s="68"/>
      <c r="K14" s="68"/>
      <c r="L14" s="68"/>
      <c r="M14" s="68"/>
      <c r="N14" s="144">
        <f t="shared" ref="N14:N15" si="1">SUM(B14:M14)</f>
        <v>9163800</v>
      </c>
    </row>
    <row r="15" spans="1:14" ht="15.75" x14ac:dyDescent="0.25">
      <c r="A15" s="142" t="s">
        <v>11</v>
      </c>
      <c r="B15" s="88">
        <v>0</v>
      </c>
      <c r="C15" s="88">
        <v>0</v>
      </c>
      <c r="D15" s="88">
        <v>0</v>
      </c>
      <c r="E15" s="68"/>
      <c r="F15" s="68"/>
      <c r="G15" s="68"/>
      <c r="H15" s="68"/>
      <c r="I15" s="68"/>
      <c r="J15" s="68"/>
      <c r="K15" s="68"/>
      <c r="L15" s="68"/>
      <c r="M15" s="68"/>
      <c r="N15" s="144">
        <f t="shared" si="1"/>
        <v>0</v>
      </c>
    </row>
    <row r="16" spans="1:14" ht="16.5" thickBot="1" x14ac:dyDescent="0.3">
      <c r="A16" s="142" t="s">
        <v>99</v>
      </c>
      <c r="B16" s="88">
        <v>36861654.509999998</v>
      </c>
      <c r="C16" s="119">
        <v>48196799.710000001</v>
      </c>
      <c r="D16" s="88">
        <v>40491497.439999998</v>
      </c>
      <c r="E16" s="179">
        <v>40060418.439999998</v>
      </c>
      <c r="F16" s="68"/>
      <c r="G16" s="68"/>
      <c r="H16" s="68"/>
      <c r="I16" s="68"/>
      <c r="J16" s="68"/>
      <c r="K16" s="68"/>
      <c r="L16" s="68"/>
      <c r="M16" s="68"/>
      <c r="N16" s="145">
        <f>SUM(B16:M16)</f>
        <v>165610370.09999999</v>
      </c>
    </row>
    <row r="17" spans="1:14" ht="16.5" thickBot="1" x14ac:dyDescent="0.3">
      <c r="A17" s="138" t="s">
        <v>13</v>
      </c>
      <c r="B17" s="139">
        <f>SUM(B18:B26)</f>
        <v>52497112.75</v>
      </c>
      <c r="C17" s="140">
        <f>SUM(C18:C26)</f>
        <v>43560527.75</v>
      </c>
      <c r="D17" s="146">
        <f>SUM(D18:D26)</f>
        <v>106136764.7</v>
      </c>
      <c r="E17" s="187">
        <f t="shared" ref="E17:M17" si="2">SUM(E18:E26)</f>
        <v>92168129.780000016</v>
      </c>
      <c r="F17" s="152">
        <f>SUM(F18:F26)</f>
        <v>0</v>
      </c>
      <c r="G17" s="146">
        <f t="shared" si="2"/>
        <v>0</v>
      </c>
      <c r="H17" s="140">
        <f t="shared" si="2"/>
        <v>0</v>
      </c>
      <c r="I17" s="140">
        <f t="shared" si="2"/>
        <v>0</v>
      </c>
      <c r="J17" s="140">
        <f t="shared" si="2"/>
        <v>0</v>
      </c>
      <c r="K17" s="140">
        <f t="shared" si="2"/>
        <v>0</v>
      </c>
      <c r="L17" s="140">
        <f t="shared" si="2"/>
        <v>0</v>
      </c>
      <c r="M17" s="140">
        <f t="shared" si="2"/>
        <v>0</v>
      </c>
      <c r="N17" s="141">
        <f>SUM(B17:M17)</f>
        <v>294362534.98000002</v>
      </c>
    </row>
    <row r="18" spans="1:14" ht="15.75" x14ac:dyDescent="0.25">
      <c r="A18" s="142" t="s">
        <v>106</v>
      </c>
      <c r="B18" s="181">
        <v>39997112.75</v>
      </c>
      <c r="C18" s="88">
        <v>31046874.329999998</v>
      </c>
      <c r="D18" s="119">
        <v>23768551.84</v>
      </c>
      <c r="E18" s="182">
        <v>29558988.960000001</v>
      </c>
      <c r="F18" s="147"/>
      <c r="G18" s="147"/>
      <c r="H18" s="68"/>
      <c r="I18" s="68"/>
      <c r="J18" s="68"/>
      <c r="K18" s="68"/>
      <c r="L18" s="68"/>
      <c r="M18" s="80"/>
      <c r="N18" s="148">
        <f t="shared" ref="N18:N26" si="3">SUM(B18:M18)</f>
        <v>124371527.88</v>
      </c>
    </row>
    <row r="19" spans="1:14" ht="15.75" x14ac:dyDescent="0.25">
      <c r="A19" s="142" t="s">
        <v>107</v>
      </c>
      <c r="B19" s="88">
        <v>0</v>
      </c>
      <c r="C19" s="88">
        <v>0</v>
      </c>
      <c r="D19" s="119">
        <v>406176.18</v>
      </c>
      <c r="E19" s="177">
        <v>3108605.52</v>
      </c>
      <c r="F19" s="68"/>
      <c r="G19" s="68"/>
      <c r="H19" s="68"/>
      <c r="I19" s="68"/>
      <c r="J19" s="68"/>
      <c r="K19" s="68"/>
      <c r="L19" s="68"/>
      <c r="M19" s="80"/>
      <c r="N19" s="144">
        <f t="shared" si="3"/>
        <v>3514781.7</v>
      </c>
    </row>
    <row r="20" spans="1:14" ht="15.75" x14ac:dyDescent="0.25">
      <c r="A20" s="142" t="s">
        <v>108</v>
      </c>
      <c r="B20" s="88">
        <v>0</v>
      </c>
      <c r="C20" s="88">
        <v>0</v>
      </c>
      <c r="D20" s="119">
        <v>109426.68</v>
      </c>
      <c r="E20" s="177">
        <v>226371</v>
      </c>
      <c r="F20" s="68"/>
      <c r="G20" s="68"/>
      <c r="H20" s="68"/>
      <c r="I20" s="68"/>
      <c r="J20" s="68"/>
      <c r="K20" s="68"/>
      <c r="L20" s="68"/>
      <c r="M20" s="80"/>
      <c r="N20" s="144">
        <f t="shared" si="3"/>
        <v>335797.68</v>
      </c>
    </row>
    <row r="21" spans="1:14" ht="15.75" x14ac:dyDescent="0.25">
      <c r="A21" s="142" t="s">
        <v>109</v>
      </c>
      <c r="B21" s="88">
        <v>0</v>
      </c>
      <c r="C21" s="88">
        <v>0</v>
      </c>
      <c r="D21" s="119">
        <v>50255939.659999996</v>
      </c>
      <c r="E21" s="177">
        <v>35748727.060000002</v>
      </c>
      <c r="F21" s="68"/>
      <c r="G21" s="68"/>
      <c r="H21" s="68"/>
      <c r="I21" s="68"/>
      <c r="J21" s="68"/>
      <c r="K21" s="68"/>
      <c r="L21" s="68"/>
      <c r="M21" s="80"/>
      <c r="N21" s="144">
        <f t="shared" si="3"/>
        <v>86004666.719999999</v>
      </c>
    </row>
    <row r="22" spans="1:14" ht="15.75" x14ac:dyDescent="0.25">
      <c r="A22" s="142" t="s">
        <v>110</v>
      </c>
      <c r="B22" s="88">
        <v>0</v>
      </c>
      <c r="C22" s="88">
        <v>0</v>
      </c>
      <c r="D22" s="119">
        <v>14215230</v>
      </c>
      <c r="E22" s="68">
        <v>0</v>
      </c>
      <c r="F22" s="68"/>
      <c r="G22" s="68"/>
      <c r="H22" s="68"/>
      <c r="I22" s="68"/>
      <c r="J22" s="68"/>
      <c r="K22" s="68"/>
      <c r="L22" s="68"/>
      <c r="M22" s="80"/>
      <c r="N22" s="144">
        <f t="shared" si="3"/>
        <v>14215230</v>
      </c>
    </row>
    <row r="23" spans="1:14" ht="15.75" x14ac:dyDescent="0.25">
      <c r="A23" s="142" t="s">
        <v>111</v>
      </c>
      <c r="B23" s="118">
        <v>12500000</v>
      </c>
      <c r="C23" s="118">
        <v>12513653.42</v>
      </c>
      <c r="D23" s="119">
        <v>12599820.619999999</v>
      </c>
      <c r="E23" s="177">
        <v>13911943.26</v>
      </c>
      <c r="F23" s="68"/>
      <c r="G23" s="68"/>
      <c r="H23" s="68"/>
      <c r="I23" s="68"/>
      <c r="J23" s="68"/>
      <c r="K23" s="68"/>
      <c r="L23" s="68"/>
      <c r="M23" s="80"/>
      <c r="N23" s="144">
        <f t="shared" si="3"/>
        <v>51525417.299999997</v>
      </c>
    </row>
    <row r="24" spans="1:14" ht="31.5" x14ac:dyDescent="0.25">
      <c r="A24" s="142" t="s">
        <v>112</v>
      </c>
      <c r="B24" s="118">
        <v>0</v>
      </c>
      <c r="C24" s="88">
        <v>0</v>
      </c>
      <c r="D24" s="119">
        <v>44800.91</v>
      </c>
      <c r="E24" s="177">
        <v>3865714.5</v>
      </c>
      <c r="F24" s="68"/>
      <c r="G24" s="68"/>
      <c r="H24" s="68"/>
      <c r="I24" s="68"/>
      <c r="J24" s="68"/>
      <c r="K24" s="68"/>
      <c r="L24" s="68"/>
      <c r="M24" s="80"/>
      <c r="N24" s="144">
        <f t="shared" si="3"/>
        <v>3910515.41</v>
      </c>
    </row>
    <row r="25" spans="1:14" ht="15.75" x14ac:dyDescent="0.25">
      <c r="A25" s="142" t="s">
        <v>113</v>
      </c>
      <c r="B25" s="118">
        <v>0</v>
      </c>
      <c r="C25" s="88">
        <v>0</v>
      </c>
      <c r="D25" s="119">
        <v>1375093.55</v>
      </c>
      <c r="E25" s="177">
        <v>3420259</v>
      </c>
      <c r="F25" s="68"/>
      <c r="G25" s="68"/>
      <c r="H25" s="68"/>
      <c r="I25" s="68"/>
      <c r="J25" s="68"/>
      <c r="K25" s="68"/>
      <c r="L25" s="68"/>
      <c r="M25" s="80"/>
      <c r="N25" s="143">
        <f t="shared" si="3"/>
        <v>4795352.55</v>
      </c>
    </row>
    <row r="26" spans="1:14" ht="16.5" thickBot="1" x14ac:dyDescent="0.3">
      <c r="A26" s="142" t="s">
        <v>114</v>
      </c>
      <c r="B26" s="95">
        <v>0</v>
      </c>
      <c r="C26" s="88">
        <v>0</v>
      </c>
      <c r="D26" s="119">
        <v>3361725.26</v>
      </c>
      <c r="E26" s="179">
        <v>2327520.48</v>
      </c>
      <c r="F26" s="68"/>
      <c r="G26" s="68"/>
      <c r="H26" s="68"/>
      <c r="I26" s="68"/>
      <c r="J26" s="68"/>
      <c r="K26" s="68"/>
      <c r="L26" s="68"/>
      <c r="M26" s="80"/>
      <c r="N26" s="149">
        <f t="shared" si="3"/>
        <v>5689245.7400000002</v>
      </c>
    </row>
    <row r="27" spans="1:14" ht="16.5" thickBot="1" x14ac:dyDescent="0.3">
      <c r="A27" s="138" t="s">
        <v>23</v>
      </c>
      <c r="B27" s="139">
        <f>SUM(B28:B36)</f>
        <v>2913435</v>
      </c>
      <c r="C27" s="140">
        <f>SUM(C28:C36)</f>
        <v>2736164</v>
      </c>
      <c r="D27" s="146">
        <f>SUM(D28:D36)</f>
        <v>29190701.149999999</v>
      </c>
      <c r="E27" s="187">
        <f t="shared" ref="E27:M27" si="4">SUM(E28:E36)</f>
        <v>14643622.810000001</v>
      </c>
      <c r="F27" s="152">
        <f t="shared" si="4"/>
        <v>0</v>
      </c>
      <c r="G27" s="146">
        <f>SUM(G28:G36)</f>
        <v>0</v>
      </c>
      <c r="H27" s="140">
        <f t="shared" si="4"/>
        <v>0</v>
      </c>
      <c r="I27" s="140">
        <f>SUM(I28:I36)</f>
        <v>0</v>
      </c>
      <c r="J27" s="140">
        <f t="shared" si="4"/>
        <v>0</v>
      </c>
      <c r="K27" s="140">
        <f t="shared" si="4"/>
        <v>0</v>
      </c>
      <c r="L27" s="140">
        <f t="shared" si="4"/>
        <v>0</v>
      </c>
      <c r="M27" s="140">
        <f t="shared" si="4"/>
        <v>0</v>
      </c>
      <c r="N27" s="141">
        <f>SUM(B27:M27)</f>
        <v>49483922.960000001</v>
      </c>
    </row>
    <row r="28" spans="1:14" ht="15.75" x14ac:dyDescent="0.25">
      <c r="A28" s="142" t="s">
        <v>115</v>
      </c>
      <c r="B28" s="118">
        <v>457995</v>
      </c>
      <c r="C28" s="88">
        <v>403164</v>
      </c>
      <c r="D28" s="118">
        <v>95315</v>
      </c>
      <c r="E28" s="182">
        <v>2260000</v>
      </c>
      <c r="F28" s="68"/>
      <c r="G28" s="68"/>
      <c r="H28" s="68"/>
      <c r="I28" s="68"/>
      <c r="J28" s="68"/>
      <c r="K28" s="68"/>
      <c r="L28" s="68"/>
      <c r="M28" s="80"/>
      <c r="N28" s="148">
        <f>SUM(B28:M28)</f>
        <v>3216474</v>
      </c>
    </row>
    <row r="29" spans="1:14" ht="15.75" x14ac:dyDescent="0.25">
      <c r="A29" s="142" t="s">
        <v>116</v>
      </c>
      <c r="B29" s="118">
        <v>0</v>
      </c>
      <c r="C29" s="88">
        <v>0</v>
      </c>
      <c r="D29" s="118">
        <v>0</v>
      </c>
      <c r="E29" s="177">
        <v>36462</v>
      </c>
      <c r="F29" s="68"/>
      <c r="G29" s="68"/>
      <c r="H29" s="68"/>
      <c r="I29" s="68"/>
      <c r="J29" s="68"/>
      <c r="K29" s="68"/>
      <c r="L29" s="68"/>
      <c r="M29" s="80"/>
      <c r="N29" s="144">
        <f t="shared" ref="N29:N36" si="5">SUM(B29:M29)</f>
        <v>36462</v>
      </c>
    </row>
    <row r="30" spans="1:14" ht="15.75" x14ac:dyDescent="0.25">
      <c r="A30" s="142" t="s">
        <v>117</v>
      </c>
      <c r="B30" s="118">
        <v>0</v>
      </c>
      <c r="C30" s="88">
        <v>0</v>
      </c>
      <c r="D30" s="118">
        <v>511412</v>
      </c>
      <c r="E30" s="177">
        <v>99148.32</v>
      </c>
      <c r="F30" s="68"/>
      <c r="G30" s="68"/>
      <c r="H30" s="68"/>
      <c r="I30" s="68"/>
      <c r="J30" s="68"/>
      <c r="K30" s="68"/>
      <c r="L30" s="68"/>
      <c r="M30" s="80"/>
      <c r="N30" s="144">
        <f t="shared" si="5"/>
        <v>610560.32000000007</v>
      </c>
    </row>
    <row r="31" spans="1:14" ht="15.75" x14ac:dyDescent="0.25">
      <c r="A31" s="142" t="s">
        <v>118</v>
      </c>
      <c r="B31" s="118">
        <v>0</v>
      </c>
      <c r="C31" s="88">
        <v>0</v>
      </c>
      <c r="D31" s="118">
        <v>0</v>
      </c>
      <c r="E31" s="177">
        <v>918855</v>
      </c>
      <c r="F31" s="68"/>
      <c r="G31" s="68"/>
      <c r="H31" s="68"/>
      <c r="I31" s="68"/>
      <c r="J31" s="68"/>
      <c r="K31" s="68"/>
      <c r="L31" s="68"/>
      <c r="M31" s="80"/>
      <c r="N31" s="144">
        <f t="shared" si="5"/>
        <v>918855</v>
      </c>
    </row>
    <row r="32" spans="1:14" ht="15.75" x14ac:dyDescent="0.25">
      <c r="A32" s="142" t="s">
        <v>119</v>
      </c>
      <c r="B32" s="118">
        <v>0</v>
      </c>
      <c r="C32" s="88">
        <v>0</v>
      </c>
      <c r="D32" s="118">
        <v>15480</v>
      </c>
      <c r="E32" s="177">
        <v>488408.32000000001</v>
      </c>
      <c r="F32" s="68"/>
      <c r="G32" s="68"/>
      <c r="H32" s="68"/>
      <c r="I32" s="68"/>
      <c r="J32" s="68"/>
      <c r="K32" s="68"/>
      <c r="L32" s="68"/>
      <c r="M32" s="80"/>
      <c r="N32" s="144">
        <f t="shared" si="5"/>
        <v>503888.32</v>
      </c>
    </row>
    <row r="33" spans="1:14" ht="15.75" x14ac:dyDescent="0.25">
      <c r="A33" s="142" t="s">
        <v>120</v>
      </c>
      <c r="B33" s="118">
        <v>0</v>
      </c>
      <c r="C33" s="88">
        <v>0</v>
      </c>
      <c r="D33" s="118">
        <v>0</v>
      </c>
      <c r="E33" s="177">
        <v>459305.32</v>
      </c>
      <c r="F33" s="68"/>
      <c r="G33" s="68"/>
      <c r="H33" s="68"/>
      <c r="I33" s="68"/>
      <c r="J33" s="68"/>
      <c r="K33" s="68"/>
      <c r="L33" s="68"/>
      <c r="M33" s="80"/>
      <c r="N33" s="144">
        <f t="shared" si="5"/>
        <v>459305.32</v>
      </c>
    </row>
    <row r="34" spans="1:14" ht="15.75" x14ac:dyDescent="0.25">
      <c r="A34" s="142" t="s">
        <v>121</v>
      </c>
      <c r="B34" s="118">
        <v>2455440</v>
      </c>
      <c r="C34" s="118">
        <v>2333000</v>
      </c>
      <c r="D34" s="118">
        <v>28568494.149999999</v>
      </c>
      <c r="E34" s="177">
        <v>9507007.1999999993</v>
      </c>
      <c r="F34" s="68"/>
      <c r="G34" s="68"/>
      <c r="H34" s="68"/>
      <c r="I34" s="68"/>
      <c r="J34" s="68"/>
      <c r="K34" s="68"/>
      <c r="L34" s="68"/>
      <c r="M34" s="80"/>
      <c r="N34" s="144">
        <f t="shared" si="5"/>
        <v>42863941.349999994</v>
      </c>
    </row>
    <row r="35" spans="1:14" ht="31.5" x14ac:dyDescent="0.25">
      <c r="A35" s="150" t="s">
        <v>31</v>
      </c>
      <c r="B35" s="118">
        <v>0</v>
      </c>
      <c r="C35" s="88">
        <v>0</v>
      </c>
      <c r="D35" s="118">
        <v>0</v>
      </c>
      <c r="E35" s="68">
        <v>0</v>
      </c>
      <c r="F35" s="68"/>
      <c r="G35" s="68"/>
      <c r="H35" s="68"/>
      <c r="I35" s="68"/>
      <c r="J35" s="68"/>
      <c r="K35" s="68"/>
      <c r="L35" s="68"/>
      <c r="M35" s="68"/>
      <c r="N35" s="144">
        <f t="shared" si="5"/>
        <v>0</v>
      </c>
    </row>
    <row r="36" spans="1:14" ht="16.5" thickBot="1" x14ac:dyDescent="0.3">
      <c r="A36" s="142" t="s">
        <v>122</v>
      </c>
      <c r="B36" s="118">
        <v>0</v>
      </c>
      <c r="C36" s="88">
        <v>0</v>
      </c>
      <c r="D36" s="118">
        <v>0</v>
      </c>
      <c r="E36" s="188">
        <v>874436.65</v>
      </c>
      <c r="F36" s="68"/>
      <c r="G36" s="68"/>
      <c r="H36" s="68"/>
      <c r="I36" s="68"/>
      <c r="J36" s="68"/>
      <c r="K36" s="68"/>
      <c r="L36" s="68"/>
      <c r="M36" s="80"/>
      <c r="N36" s="149">
        <f t="shared" si="5"/>
        <v>874436.65</v>
      </c>
    </row>
    <row r="37" spans="1:14" ht="16.5" thickBot="1" x14ac:dyDescent="0.3">
      <c r="A37" s="138" t="s">
        <v>33</v>
      </c>
      <c r="B37" s="139">
        <f>SUM(B38:B44)</f>
        <v>330867951.88000005</v>
      </c>
      <c r="C37" s="140">
        <f>SUM(C38:C44)</f>
        <v>497392339.84000003</v>
      </c>
      <c r="D37" s="146">
        <f>SUM(D38:D44)</f>
        <v>691517435.40999997</v>
      </c>
      <c r="E37" s="187">
        <f t="shared" ref="E37:M37" si="6">SUM(E38:E44)</f>
        <v>407003232.96000004</v>
      </c>
      <c r="F37" s="152">
        <f t="shared" si="6"/>
        <v>0</v>
      </c>
      <c r="G37" s="146">
        <f t="shared" si="6"/>
        <v>0</v>
      </c>
      <c r="H37" s="146">
        <f t="shared" si="6"/>
        <v>0</v>
      </c>
      <c r="I37" s="140">
        <f t="shared" si="6"/>
        <v>0</v>
      </c>
      <c r="J37" s="140">
        <f t="shared" si="6"/>
        <v>0</v>
      </c>
      <c r="K37" s="140">
        <f t="shared" si="6"/>
        <v>0</v>
      </c>
      <c r="L37" s="140">
        <f t="shared" si="6"/>
        <v>0</v>
      </c>
      <c r="M37" s="140">
        <f t="shared" si="6"/>
        <v>0</v>
      </c>
      <c r="N37" s="141">
        <f>SUM(B37:M37)</f>
        <v>1926780960.0900002</v>
      </c>
    </row>
    <row r="38" spans="1:14" ht="15.75" x14ac:dyDescent="0.25">
      <c r="A38" s="142" t="s">
        <v>123</v>
      </c>
      <c r="B38" s="118">
        <v>0</v>
      </c>
      <c r="C38" s="88">
        <v>21052576</v>
      </c>
      <c r="D38" s="88">
        <v>36946832</v>
      </c>
      <c r="E38" s="182">
        <v>5169250</v>
      </c>
      <c r="F38" s="68"/>
      <c r="G38" s="68"/>
      <c r="H38" s="68"/>
      <c r="I38" s="68"/>
      <c r="J38" s="68"/>
      <c r="K38" s="68"/>
      <c r="L38" s="68"/>
      <c r="M38" s="80"/>
      <c r="N38" s="148">
        <f t="shared" ref="N38:N44" si="7">SUM(B38:M38)</f>
        <v>63168658</v>
      </c>
    </row>
    <row r="39" spans="1:14" ht="15.75" x14ac:dyDescent="0.25">
      <c r="A39" s="142" t="s">
        <v>124</v>
      </c>
      <c r="B39" s="118">
        <v>222988466.59</v>
      </c>
      <c r="C39" s="118">
        <v>231707666.59</v>
      </c>
      <c r="D39" s="88">
        <v>230528137.59999999</v>
      </c>
      <c r="E39" s="177">
        <v>239751618.59</v>
      </c>
      <c r="F39" s="68"/>
      <c r="G39" s="68"/>
      <c r="H39" s="68"/>
      <c r="I39" s="68"/>
      <c r="J39" s="68"/>
      <c r="K39" s="68"/>
      <c r="L39" s="68"/>
      <c r="M39" s="80"/>
      <c r="N39" s="144">
        <f t="shared" si="7"/>
        <v>924975889.37</v>
      </c>
    </row>
    <row r="40" spans="1:14" ht="31.5" x14ac:dyDescent="0.25">
      <c r="A40" s="142" t="s">
        <v>125</v>
      </c>
      <c r="B40" s="118">
        <v>88648542.75</v>
      </c>
      <c r="C40" s="118">
        <v>112441600</v>
      </c>
      <c r="D40" s="88">
        <v>98605482.739999995</v>
      </c>
      <c r="E40" s="177">
        <v>142851421.83000001</v>
      </c>
      <c r="F40" s="68"/>
      <c r="G40" s="68"/>
      <c r="H40" s="68"/>
      <c r="I40" s="68"/>
      <c r="J40" s="68"/>
      <c r="K40" s="68"/>
      <c r="L40" s="68"/>
      <c r="M40" s="80"/>
      <c r="N40" s="144">
        <f t="shared" si="7"/>
        <v>442547047.32000005</v>
      </c>
    </row>
    <row r="41" spans="1:14" ht="31.5" x14ac:dyDescent="0.25">
      <c r="A41" s="142" t="s">
        <v>126</v>
      </c>
      <c r="B41" s="118">
        <v>19230942.539999999</v>
      </c>
      <c r="C41" s="118">
        <v>19230942.539999999</v>
      </c>
      <c r="D41" s="88">
        <v>19230942.539999999</v>
      </c>
      <c r="E41" s="177">
        <v>19230942.539999999</v>
      </c>
      <c r="F41" s="68"/>
      <c r="G41" s="68"/>
      <c r="H41" s="68"/>
      <c r="I41" s="68"/>
      <c r="J41" s="68"/>
      <c r="K41" s="68"/>
      <c r="L41" s="68"/>
      <c r="M41" s="80"/>
      <c r="N41" s="144">
        <f t="shared" si="7"/>
        <v>76923770.159999996</v>
      </c>
    </row>
    <row r="42" spans="1:14" ht="15.75" x14ac:dyDescent="0.25">
      <c r="A42" s="142" t="s">
        <v>127</v>
      </c>
      <c r="B42" s="118">
        <v>0</v>
      </c>
      <c r="C42" s="118">
        <v>112959554.70999999</v>
      </c>
      <c r="D42" s="88">
        <v>306206040.52999997</v>
      </c>
      <c r="E42" s="68">
        <v>0</v>
      </c>
      <c r="F42" s="68"/>
      <c r="G42" s="68"/>
      <c r="H42" s="68"/>
      <c r="I42" s="68"/>
      <c r="J42" s="68"/>
      <c r="K42" s="68"/>
      <c r="L42" s="68"/>
      <c r="M42" s="80"/>
      <c r="N42" s="144">
        <f t="shared" si="7"/>
        <v>419165595.23999995</v>
      </c>
    </row>
    <row r="43" spans="1:14" ht="15.75" x14ac:dyDescent="0.25">
      <c r="A43" s="142" t="s">
        <v>128</v>
      </c>
      <c r="B43" s="118">
        <v>0</v>
      </c>
      <c r="C43" s="88">
        <v>0</v>
      </c>
      <c r="D43" s="88">
        <v>0</v>
      </c>
      <c r="E43" s="68">
        <v>0</v>
      </c>
      <c r="F43" s="68"/>
      <c r="G43" s="68"/>
      <c r="H43" s="68"/>
      <c r="I43" s="68"/>
      <c r="J43" s="68"/>
      <c r="K43" s="101"/>
      <c r="L43" s="84"/>
      <c r="M43" s="80"/>
      <c r="N43" s="144">
        <f t="shared" si="7"/>
        <v>0</v>
      </c>
    </row>
    <row r="44" spans="1:14" ht="16.5" thickBot="1" x14ac:dyDescent="0.3">
      <c r="A44" s="142" t="s">
        <v>129</v>
      </c>
      <c r="B44" s="118">
        <v>0</v>
      </c>
      <c r="C44" s="88">
        <v>0</v>
      </c>
      <c r="D44" s="88">
        <v>0</v>
      </c>
      <c r="E44" s="68">
        <v>0</v>
      </c>
      <c r="F44" s="85">
        <v>0</v>
      </c>
      <c r="G44" s="68"/>
      <c r="H44" s="68">
        <v>0</v>
      </c>
      <c r="I44" s="68">
        <v>0</v>
      </c>
      <c r="J44" s="68">
        <v>0</v>
      </c>
      <c r="K44" s="68">
        <v>0</v>
      </c>
      <c r="L44" s="67"/>
      <c r="M44" s="68">
        <v>0</v>
      </c>
      <c r="N44" s="149">
        <f t="shared" si="7"/>
        <v>0</v>
      </c>
    </row>
    <row r="45" spans="1:14" ht="16.5" thickBot="1" x14ac:dyDescent="0.3">
      <c r="A45" s="138" t="s">
        <v>41</v>
      </c>
      <c r="B45" s="151">
        <f>SUM(B46:B47)</f>
        <v>0</v>
      </c>
      <c r="C45" s="151">
        <f>SUM(C46:C47)</f>
        <v>0</v>
      </c>
      <c r="D45" s="152">
        <f>SUM(D46:D47)</f>
        <v>0</v>
      </c>
      <c r="E45" s="140">
        <f t="shared" ref="E45:L45" si="8">SUM(E46:E47)</f>
        <v>25135598.690000001</v>
      </c>
      <c r="F45" s="140">
        <f t="shared" si="8"/>
        <v>0</v>
      </c>
      <c r="G45" s="146">
        <f t="shared" si="8"/>
        <v>0</v>
      </c>
      <c r="H45" s="140">
        <f t="shared" si="8"/>
        <v>0</v>
      </c>
      <c r="I45" s="152">
        <f t="shared" si="8"/>
        <v>0</v>
      </c>
      <c r="J45" s="140">
        <f t="shared" si="8"/>
        <v>0</v>
      </c>
      <c r="K45" s="140">
        <f>SUM(K46:K48)</f>
        <v>0</v>
      </c>
      <c r="L45" s="140">
        <f t="shared" si="8"/>
        <v>0</v>
      </c>
      <c r="M45" s="140">
        <f>SUM(M46:M49)</f>
        <v>0</v>
      </c>
      <c r="N45" s="141">
        <f>SUM(B46:M49)</f>
        <v>25135598.690000001</v>
      </c>
    </row>
    <row r="46" spans="1:14" ht="15.75" x14ac:dyDescent="0.25">
      <c r="A46" s="142" t="s">
        <v>42</v>
      </c>
      <c r="B46" s="182">
        <v>0</v>
      </c>
      <c r="C46" s="88">
        <v>0</v>
      </c>
      <c r="D46" s="88">
        <v>0</v>
      </c>
      <c r="E46" s="68"/>
      <c r="F46" s="68"/>
      <c r="G46" s="68"/>
      <c r="H46" s="68"/>
      <c r="I46" s="68"/>
      <c r="J46" s="68"/>
      <c r="K46" s="88"/>
      <c r="L46" s="88"/>
      <c r="M46" s="80"/>
      <c r="N46" s="148">
        <f>SUM(B46:M46)</f>
        <v>0</v>
      </c>
    </row>
    <row r="47" spans="1:14" ht="15.75" x14ac:dyDescent="0.25">
      <c r="A47" s="142" t="s">
        <v>43</v>
      </c>
      <c r="B47" s="177">
        <v>0</v>
      </c>
      <c r="C47" s="88">
        <v>0</v>
      </c>
      <c r="D47" s="88">
        <v>0</v>
      </c>
      <c r="E47" s="188">
        <v>25135598.690000001</v>
      </c>
      <c r="F47" s="91"/>
      <c r="G47" s="68"/>
      <c r="H47" s="68"/>
      <c r="I47" s="68"/>
      <c r="J47" s="68"/>
      <c r="K47" s="68"/>
      <c r="L47" s="68"/>
      <c r="M47" s="80"/>
      <c r="N47" s="144">
        <f t="shared" ref="N47:N49" si="9">SUM(B47:M47)</f>
        <v>25135598.690000001</v>
      </c>
    </row>
    <row r="48" spans="1:14" ht="31.5" x14ac:dyDescent="0.25">
      <c r="A48" s="153" t="s">
        <v>100</v>
      </c>
      <c r="B48" s="177">
        <v>0</v>
      </c>
      <c r="C48" s="88">
        <v>0</v>
      </c>
      <c r="D48" s="88">
        <v>0</v>
      </c>
      <c r="E48" s="68"/>
      <c r="F48" s="91"/>
      <c r="G48" s="68"/>
      <c r="H48" s="68"/>
      <c r="I48" s="68"/>
      <c r="J48" s="68"/>
      <c r="K48" s="68"/>
      <c r="L48" s="88"/>
      <c r="M48" s="80"/>
      <c r="N48" s="144">
        <f t="shared" si="9"/>
        <v>0</v>
      </c>
    </row>
    <row r="49" spans="1:14" ht="16.5" thickBot="1" x14ac:dyDescent="0.3">
      <c r="A49" s="153" t="s">
        <v>101</v>
      </c>
      <c r="B49" s="179">
        <v>0</v>
      </c>
      <c r="C49" s="88">
        <v>0</v>
      </c>
      <c r="D49" s="8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88">
        <v>0</v>
      </c>
      <c r="M49" s="88">
        <v>0</v>
      </c>
      <c r="N49" s="144">
        <f t="shared" si="9"/>
        <v>0</v>
      </c>
    </row>
    <row r="50" spans="1:14" ht="16.5" thickBot="1" x14ac:dyDescent="0.3">
      <c r="A50" s="221" t="s">
        <v>46</v>
      </c>
      <c r="B50" s="152">
        <f>SUM(B51:B59)</f>
        <v>0</v>
      </c>
      <c r="C50" s="140">
        <f>SUM(C51:C59)</f>
        <v>0</v>
      </c>
      <c r="D50" s="140">
        <f>SUM(D51:D59)</f>
        <v>20831058.969999999</v>
      </c>
      <c r="E50" s="140">
        <f t="shared" ref="E50:M50" si="10">SUM(E51:E59)</f>
        <v>74421716.019999996</v>
      </c>
      <c r="F50" s="140">
        <f t="shared" si="10"/>
        <v>0</v>
      </c>
      <c r="G50" s="146">
        <f t="shared" si="10"/>
        <v>0</v>
      </c>
      <c r="H50" s="140">
        <f t="shared" si="10"/>
        <v>0</v>
      </c>
      <c r="I50" s="140">
        <f t="shared" si="10"/>
        <v>0</v>
      </c>
      <c r="J50" s="140">
        <f t="shared" si="10"/>
        <v>0</v>
      </c>
      <c r="K50" s="140">
        <f t="shared" si="10"/>
        <v>0</v>
      </c>
      <c r="L50" s="140">
        <f t="shared" si="10"/>
        <v>0</v>
      </c>
      <c r="M50" s="140">
        <f t="shared" si="10"/>
        <v>0</v>
      </c>
      <c r="N50" s="141">
        <f>SUM(B50:M50)</f>
        <v>95252774.989999995</v>
      </c>
    </row>
    <row r="51" spans="1:14" ht="15.75" x14ac:dyDescent="0.25">
      <c r="A51" s="60" t="s">
        <v>130</v>
      </c>
      <c r="B51" s="217">
        <v>0</v>
      </c>
      <c r="C51" s="88">
        <v>0</v>
      </c>
      <c r="D51" s="189">
        <v>0</v>
      </c>
      <c r="E51" s="193">
        <v>1615760.25</v>
      </c>
      <c r="F51" s="97"/>
      <c r="G51" s="147"/>
      <c r="H51" s="97"/>
      <c r="I51" s="97"/>
      <c r="J51" s="97"/>
      <c r="K51" s="97"/>
      <c r="L51" s="97"/>
      <c r="M51" s="80"/>
      <c r="N51" s="148">
        <f t="shared" ref="N51:N59" si="11">SUM(B51:M51)</f>
        <v>1615760.25</v>
      </c>
    </row>
    <row r="52" spans="1:14" ht="15.75" x14ac:dyDescent="0.25">
      <c r="A52" s="60" t="s">
        <v>131</v>
      </c>
      <c r="B52" s="189">
        <v>0</v>
      </c>
      <c r="C52" s="88">
        <v>0</v>
      </c>
      <c r="D52" s="190">
        <v>0</v>
      </c>
      <c r="E52" s="97"/>
      <c r="F52" s="97"/>
      <c r="G52" s="96"/>
      <c r="H52" s="97"/>
      <c r="I52" s="97"/>
      <c r="J52" s="97"/>
      <c r="K52" s="97"/>
      <c r="L52" s="97"/>
      <c r="M52" s="80"/>
      <c r="N52" s="144">
        <f t="shared" si="11"/>
        <v>0</v>
      </c>
    </row>
    <row r="53" spans="1:14" ht="15.75" x14ac:dyDescent="0.25">
      <c r="A53" s="60" t="s">
        <v>132</v>
      </c>
      <c r="B53" s="189">
        <v>0</v>
      </c>
      <c r="C53" s="88">
        <v>0</v>
      </c>
      <c r="D53" s="190"/>
      <c r="E53" s="97"/>
      <c r="F53" s="97"/>
      <c r="G53" s="97"/>
      <c r="H53" s="97"/>
      <c r="I53" s="97"/>
      <c r="J53" s="97"/>
      <c r="K53" s="97"/>
      <c r="L53" s="97"/>
      <c r="M53" s="80"/>
      <c r="N53" s="144">
        <f t="shared" si="11"/>
        <v>0</v>
      </c>
    </row>
    <row r="54" spans="1:14" ht="15.75" x14ac:dyDescent="0.25">
      <c r="A54" s="60" t="s">
        <v>133</v>
      </c>
      <c r="B54" s="189">
        <v>0</v>
      </c>
      <c r="C54" s="88">
        <v>0</v>
      </c>
      <c r="D54" s="190">
        <v>1316789.97</v>
      </c>
      <c r="E54" s="97"/>
      <c r="F54" s="97"/>
      <c r="G54" s="97"/>
      <c r="H54" s="97"/>
      <c r="I54" s="97"/>
      <c r="J54" s="97"/>
      <c r="K54" s="97"/>
      <c r="L54" s="97"/>
      <c r="M54" s="80"/>
      <c r="N54" s="144">
        <f t="shared" si="11"/>
        <v>1316789.97</v>
      </c>
    </row>
    <row r="55" spans="1:14" ht="15.75" x14ac:dyDescent="0.25">
      <c r="A55" s="60" t="s">
        <v>134</v>
      </c>
      <c r="B55" s="189">
        <v>0</v>
      </c>
      <c r="C55" s="88">
        <v>0</v>
      </c>
      <c r="D55" s="190">
        <v>0</v>
      </c>
      <c r="E55" s="177">
        <v>178097.4</v>
      </c>
      <c r="F55" s="97"/>
      <c r="G55" s="97"/>
      <c r="H55" s="97"/>
      <c r="I55" s="97"/>
      <c r="J55" s="97"/>
      <c r="K55" s="97"/>
      <c r="L55" s="97"/>
      <c r="M55" s="80"/>
      <c r="N55" s="143">
        <f t="shared" si="11"/>
        <v>178097.4</v>
      </c>
    </row>
    <row r="56" spans="1:14" ht="15.75" x14ac:dyDescent="0.25">
      <c r="A56" s="60" t="s">
        <v>52</v>
      </c>
      <c r="B56" s="189">
        <v>0</v>
      </c>
      <c r="C56" s="88">
        <v>0</v>
      </c>
      <c r="D56" s="190"/>
      <c r="E56" s="177">
        <v>182360.37</v>
      </c>
      <c r="F56" s="97"/>
      <c r="G56" s="97"/>
      <c r="H56" s="97"/>
      <c r="I56" s="97"/>
      <c r="J56" s="97"/>
      <c r="K56" s="97"/>
      <c r="L56" s="97"/>
      <c r="M56" s="80"/>
      <c r="N56" s="144">
        <f t="shared" si="11"/>
        <v>182360.37</v>
      </c>
    </row>
    <row r="57" spans="1:14" ht="15.75" x14ac:dyDescent="0.25">
      <c r="A57" s="60" t="s">
        <v>135</v>
      </c>
      <c r="B57" s="189">
        <v>0</v>
      </c>
      <c r="C57" s="88">
        <v>0</v>
      </c>
      <c r="D57" s="190">
        <v>19514269</v>
      </c>
      <c r="E57" s="177">
        <v>72445498</v>
      </c>
      <c r="F57" s="97"/>
      <c r="G57" s="97"/>
      <c r="H57" s="97"/>
      <c r="I57" s="97"/>
      <c r="J57" s="97"/>
      <c r="K57" s="97"/>
      <c r="L57" s="97"/>
      <c r="M57" s="80"/>
      <c r="N57" s="144">
        <f t="shared" si="11"/>
        <v>91959767</v>
      </c>
    </row>
    <row r="58" spans="1:14" ht="15.75" x14ac:dyDescent="0.25">
      <c r="A58" s="60" t="s">
        <v>136</v>
      </c>
      <c r="B58" s="189">
        <v>0</v>
      </c>
      <c r="C58" s="88">
        <v>0</v>
      </c>
      <c r="D58" s="190">
        <v>0</v>
      </c>
      <c r="E58" s="97"/>
      <c r="F58" s="97"/>
      <c r="G58" s="97"/>
      <c r="H58" s="84"/>
      <c r="I58" s="97"/>
      <c r="J58" s="97"/>
      <c r="K58" s="97"/>
      <c r="L58" s="97"/>
      <c r="M58" s="68"/>
      <c r="N58" s="144">
        <f t="shared" si="11"/>
        <v>0</v>
      </c>
    </row>
    <row r="59" spans="1:14" ht="16.5" thickBot="1" x14ac:dyDescent="0.3">
      <c r="A59" s="201" t="s">
        <v>55</v>
      </c>
      <c r="B59" s="218">
        <v>0</v>
      </c>
      <c r="C59" s="194">
        <v>0</v>
      </c>
      <c r="D59" s="195">
        <v>0</v>
      </c>
      <c r="E59" s="196"/>
      <c r="F59" s="197"/>
      <c r="G59" s="196"/>
      <c r="H59" s="154"/>
      <c r="I59" s="154"/>
      <c r="J59" s="155"/>
      <c r="K59" s="198"/>
      <c r="L59" s="155"/>
      <c r="M59" s="198"/>
      <c r="N59" s="156">
        <f t="shared" si="11"/>
        <v>0</v>
      </c>
    </row>
    <row r="60" spans="1:14" ht="16.5" thickBot="1" x14ac:dyDescent="0.3">
      <c r="A60" s="221" t="s">
        <v>56</v>
      </c>
      <c r="B60" s="152">
        <f>SUM(B61:B64)</f>
        <v>0</v>
      </c>
      <c r="C60" s="140">
        <f>SUM(C61:C64)</f>
        <v>0</v>
      </c>
      <c r="D60" s="140">
        <f>SUM(D61:D64)</f>
        <v>2477848.56</v>
      </c>
      <c r="E60" s="140">
        <f t="shared" ref="E60:M60" si="12">SUM(E61:E64)</f>
        <v>9794358.3800000008</v>
      </c>
      <c r="F60" s="146">
        <f t="shared" si="12"/>
        <v>0</v>
      </c>
      <c r="G60" s="140">
        <f t="shared" si="12"/>
        <v>0</v>
      </c>
      <c r="H60" s="140">
        <f t="shared" si="12"/>
        <v>0</v>
      </c>
      <c r="I60" s="152">
        <f t="shared" si="12"/>
        <v>0</v>
      </c>
      <c r="J60" s="140">
        <f t="shared" si="12"/>
        <v>0</v>
      </c>
      <c r="K60" s="140">
        <f t="shared" si="12"/>
        <v>0</v>
      </c>
      <c r="L60" s="140">
        <f t="shared" si="12"/>
        <v>0</v>
      </c>
      <c r="M60" s="140">
        <f t="shared" si="12"/>
        <v>0</v>
      </c>
      <c r="N60" s="141">
        <f>SUM(B60:M60)</f>
        <v>12272206.940000001</v>
      </c>
    </row>
    <row r="61" spans="1:14" ht="15.75" x14ac:dyDescent="0.25">
      <c r="A61" s="60" t="s">
        <v>57</v>
      </c>
      <c r="B61" s="189">
        <v>0</v>
      </c>
      <c r="C61" s="91"/>
      <c r="D61" s="181">
        <v>2477848.56</v>
      </c>
      <c r="E61" s="91"/>
      <c r="F61" s="91"/>
      <c r="G61" s="97"/>
      <c r="H61" s="97"/>
      <c r="I61" s="97"/>
      <c r="J61" s="97"/>
      <c r="K61" s="97"/>
      <c r="L61" s="97"/>
      <c r="M61" s="80"/>
      <c r="N61" s="148">
        <f t="shared" ref="N61:N63" si="13">SUM(B61:M61)</f>
        <v>2477848.56</v>
      </c>
    </row>
    <row r="62" spans="1:14" ht="15.75" x14ac:dyDescent="0.25">
      <c r="A62" s="60" t="s">
        <v>58</v>
      </c>
      <c r="B62" s="189">
        <v>0</v>
      </c>
      <c r="C62" s="88">
        <v>0</v>
      </c>
      <c r="D62" s="118"/>
      <c r="E62" s="188">
        <v>9794358.3800000008</v>
      </c>
      <c r="F62" s="91"/>
      <c r="G62" s="97"/>
      <c r="H62" s="97"/>
      <c r="I62" s="97"/>
      <c r="J62" s="97"/>
      <c r="K62" s="97"/>
      <c r="L62" s="97"/>
      <c r="M62" s="80"/>
      <c r="N62" s="144">
        <f t="shared" si="13"/>
        <v>9794358.3800000008</v>
      </c>
    </row>
    <row r="63" spans="1:14" ht="15.75" x14ac:dyDescent="0.25">
      <c r="A63" s="60" t="s">
        <v>59</v>
      </c>
      <c r="B63" s="189">
        <v>0</v>
      </c>
      <c r="C63" s="88">
        <v>0</v>
      </c>
      <c r="D63" s="118">
        <v>0</v>
      </c>
      <c r="E63" s="191"/>
      <c r="F63" s="157">
        <v>0</v>
      </c>
      <c r="G63" s="68">
        <v>0</v>
      </c>
      <c r="H63" s="68">
        <v>0</v>
      </c>
      <c r="I63" s="158"/>
      <c r="J63" s="106"/>
      <c r="K63" s="68">
        <v>0</v>
      </c>
      <c r="L63" s="68">
        <v>0</v>
      </c>
      <c r="M63" s="68">
        <v>0</v>
      </c>
      <c r="N63" s="159">
        <f t="shared" si="13"/>
        <v>0</v>
      </c>
    </row>
    <row r="64" spans="1:14" ht="32.25" thickBot="1" x14ac:dyDescent="0.3">
      <c r="A64" s="60" t="s">
        <v>60</v>
      </c>
      <c r="B64" s="218">
        <v>0</v>
      </c>
      <c r="C64" s="88">
        <v>0</v>
      </c>
      <c r="D64" s="192">
        <v>0</v>
      </c>
      <c r="E64" s="68">
        <v>0</v>
      </c>
      <c r="F64" s="11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156">
        <f>SUM(B64:M64)</f>
        <v>0</v>
      </c>
    </row>
    <row r="65" spans="1:16" ht="16.5" thickBot="1" x14ac:dyDescent="0.3">
      <c r="A65" s="221" t="s">
        <v>61</v>
      </c>
      <c r="B65" s="219">
        <f>SUM(B66:B67)</f>
        <v>0</v>
      </c>
      <c r="C65" s="178">
        <f>SUM(C66:C67)</f>
        <v>0</v>
      </c>
      <c r="D65" s="178">
        <f>SUM(D66:D67)</f>
        <v>0</v>
      </c>
      <c r="E65" s="178">
        <f t="shared" ref="E65:M65" si="14">SUM(E66:E67)</f>
        <v>0</v>
      </c>
      <c r="F65" s="146">
        <f t="shared" si="14"/>
        <v>0</v>
      </c>
      <c r="G65" s="146">
        <f t="shared" si="14"/>
        <v>0</v>
      </c>
      <c r="H65" s="140">
        <f t="shared" si="14"/>
        <v>0</v>
      </c>
      <c r="I65" s="152">
        <f t="shared" si="14"/>
        <v>0</v>
      </c>
      <c r="J65" s="140">
        <f t="shared" si="14"/>
        <v>0</v>
      </c>
      <c r="K65" s="140">
        <f t="shared" si="14"/>
        <v>0</v>
      </c>
      <c r="L65" s="140">
        <f t="shared" si="14"/>
        <v>0</v>
      </c>
      <c r="M65" s="140">
        <f t="shared" si="14"/>
        <v>0</v>
      </c>
      <c r="N65" s="141">
        <f>SUM(B65:M65)</f>
        <v>0</v>
      </c>
    </row>
    <row r="66" spans="1:16" ht="15.75" x14ac:dyDescent="0.25">
      <c r="A66" s="60" t="s">
        <v>62</v>
      </c>
      <c r="B66" s="220">
        <v>0</v>
      </c>
      <c r="C66" s="62">
        <v>0</v>
      </c>
      <c r="D66" s="62">
        <v>0</v>
      </c>
      <c r="E66" s="160"/>
      <c r="F66" s="161"/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162">
        <f t="shared" ref="N66:N67" si="15">SUM(B66:M66)</f>
        <v>0</v>
      </c>
    </row>
    <row r="67" spans="1:16" ht="16.5" thickBot="1" x14ac:dyDescent="0.3">
      <c r="A67" s="60" t="s">
        <v>63</v>
      </c>
      <c r="B67" s="220">
        <v>0</v>
      </c>
      <c r="C67" s="62">
        <v>0</v>
      </c>
      <c r="D67" s="62">
        <v>0</v>
      </c>
      <c r="E67" s="163"/>
      <c r="F67" s="164"/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156">
        <f t="shared" si="15"/>
        <v>0</v>
      </c>
    </row>
    <row r="68" spans="1:16" ht="16.5" thickBot="1" x14ac:dyDescent="0.3">
      <c r="A68" s="221" t="s">
        <v>64</v>
      </c>
      <c r="B68" s="152">
        <f>SUM(B69:B71)</f>
        <v>0</v>
      </c>
      <c r="C68" s="140">
        <f>SUM(C69:C71)</f>
        <v>0</v>
      </c>
      <c r="D68" s="140">
        <f>SUM(D69:D71)</f>
        <v>0</v>
      </c>
      <c r="E68" s="140">
        <f t="shared" ref="E68:M68" si="16">SUM(E69:E71)</f>
        <v>0</v>
      </c>
      <c r="F68" s="140">
        <f t="shared" si="16"/>
        <v>0</v>
      </c>
      <c r="G68" s="146">
        <f t="shared" si="16"/>
        <v>0</v>
      </c>
      <c r="H68" s="140">
        <f t="shared" si="16"/>
        <v>0</v>
      </c>
      <c r="I68" s="152">
        <f t="shared" si="16"/>
        <v>0</v>
      </c>
      <c r="J68" s="140">
        <f t="shared" si="16"/>
        <v>0</v>
      </c>
      <c r="K68" s="140">
        <f t="shared" si="16"/>
        <v>0</v>
      </c>
      <c r="L68" s="140">
        <f t="shared" si="16"/>
        <v>0</v>
      </c>
      <c r="M68" s="140">
        <f t="shared" si="16"/>
        <v>0</v>
      </c>
      <c r="N68" s="141">
        <f>SUM(B68:M68)</f>
        <v>0</v>
      </c>
    </row>
    <row r="69" spans="1:16" ht="15.75" x14ac:dyDescent="0.25">
      <c r="A69" s="60" t="s">
        <v>65</v>
      </c>
      <c r="B69" s="220">
        <v>0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162">
        <f>SUM(B69:M69)</f>
        <v>0</v>
      </c>
      <c r="P69" s="165"/>
    </row>
    <row r="70" spans="1:16" ht="15.75" x14ac:dyDescent="0.25">
      <c r="A70" s="60" t="s">
        <v>66</v>
      </c>
      <c r="B70" s="220">
        <v>0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159">
        <f t="shared" ref="N70:N72" si="17">SUM(B70:M70)</f>
        <v>0</v>
      </c>
    </row>
    <row r="71" spans="1:16" ht="16.5" thickBot="1" x14ac:dyDescent="0.3">
      <c r="A71" s="60" t="s">
        <v>67</v>
      </c>
      <c r="B71" s="220">
        <v>0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159">
        <f t="shared" si="17"/>
        <v>0</v>
      </c>
    </row>
    <row r="72" spans="1:16" ht="16.5" thickBot="1" x14ac:dyDescent="0.3">
      <c r="A72" s="222" t="s">
        <v>68</v>
      </c>
      <c r="B72" s="152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39">
        <v>0</v>
      </c>
      <c r="I72" s="139">
        <v>0</v>
      </c>
      <c r="J72" s="139">
        <v>0</v>
      </c>
      <c r="K72" s="139">
        <v>0</v>
      </c>
      <c r="L72" s="139">
        <v>0</v>
      </c>
      <c r="M72" s="139">
        <v>0</v>
      </c>
      <c r="N72" s="139">
        <f t="shared" si="17"/>
        <v>0</v>
      </c>
    </row>
    <row r="73" spans="1:16" ht="16.5" thickBot="1" x14ac:dyDescent="0.3">
      <c r="A73" s="223" t="s">
        <v>69</v>
      </c>
      <c r="B73" s="152">
        <f>SUM(B74:B75)</f>
        <v>0</v>
      </c>
      <c r="C73" s="140">
        <f>SUM(C74:C75)</f>
        <v>0</v>
      </c>
      <c r="D73" s="140">
        <f>SUM(D74:D75)</f>
        <v>0</v>
      </c>
      <c r="E73" s="140">
        <f t="shared" ref="E73:M73" si="18">SUM(E74:E75)</f>
        <v>0</v>
      </c>
      <c r="F73" s="140">
        <f t="shared" si="18"/>
        <v>0</v>
      </c>
      <c r="G73" s="146">
        <f t="shared" si="18"/>
        <v>0</v>
      </c>
      <c r="H73" s="140">
        <f t="shared" si="18"/>
        <v>0</v>
      </c>
      <c r="I73" s="152">
        <f t="shared" si="18"/>
        <v>0</v>
      </c>
      <c r="J73" s="140">
        <f t="shared" si="18"/>
        <v>0</v>
      </c>
      <c r="K73" s="140">
        <f t="shared" si="18"/>
        <v>0</v>
      </c>
      <c r="L73" s="140">
        <f t="shared" si="18"/>
        <v>0</v>
      </c>
      <c r="M73" s="140">
        <f t="shared" si="18"/>
        <v>0</v>
      </c>
      <c r="N73" s="141">
        <f>SUM(B73:M73)</f>
        <v>0</v>
      </c>
    </row>
    <row r="74" spans="1:16" ht="15.75" x14ac:dyDescent="0.25">
      <c r="A74" s="60" t="s">
        <v>70</v>
      </c>
      <c r="B74" s="220">
        <v>0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162">
        <f t="shared" ref="N74" si="19">SUM(B74:M74)</f>
        <v>0</v>
      </c>
    </row>
    <row r="75" spans="1:16" ht="16.5" thickBot="1" x14ac:dyDescent="0.3">
      <c r="A75" s="60" t="s">
        <v>71</v>
      </c>
      <c r="B75" s="220">
        <v>0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143">
        <f>SUM(B75:M75)</f>
        <v>0</v>
      </c>
    </row>
    <row r="76" spans="1:16" ht="16.5" thickBot="1" x14ac:dyDescent="0.3">
      <c r="A76" s="221" t="s">
        <v>72</v>
      </c>
      <c r="B76" s="152">
        <f>SUM(B77:B78)</f>
        <v>0</v>
      </c>
      <c r="C76" s="140">
        <f>SUM(C77:C78)</f>
        <v>0</v>
      </c>
      <c r="D76" s="140">
        <f>SUM(D77:D78)</f>
        <v>0</v>
      </c>
      <c r="E76" s="140">
        <f t="shared" ref="E76:M76" si="20">SUM(E77:E78)</f>
        <v>0</v>
      </c>
      <c r="F76" s="140">
        <f t="shared" si="20"/>
        <v>0</v>
      </c>
      <c r="G76" s="146">
        <f>SUM(H77:H78)</f>
        <v>0</v>
      </c>
      <c r="H76" s="146">
        <f>SUM(I77:I78)</f>
        <v>0</v>
      </c>
      <c r="I76" s="152">
        <f t="shared" si="20"/>
        <v>0</v>
      </c>
      <c r="J76" s="140">
        <f t="shared" si="20"/>
        <v>0</v>
      </c>
      <c r="K76" s="140">
        <f t="shared" si="20"/>
        <v>0</v>
      </c>
      <c r="L76" s="140">
        <f t="shared" si="20"/>
        <v>0</v>
      </c>
      <c r="M76" s="140">
        <f t="shared" si="20"/>
        <v>0</v>
      </c>
      <c r="N76" s="141">
        <f>+B76+C76+D76+E76+F76+G76+H76+I76</f>
        <v>0</v>
      </c>
    </row>
    <row r="77" spans="1:16" ht="15.75" x14ac:dyDescent="0.25">
      <c r="A77" s="60" t="s">
        <v>73</v>
      </c>
      <c r="B77" s="220">
        <v>0</v>
      </c>
      <c r="C77" s="68">
        <v>0</v>
      </c>
      <c r="D77" s="68">
        <v>0</v>
      </c>
      <c r="E77" s="68">
        <v>0</v>
      </c>
      <c r="F77" s="68">
        <v>0</v>
      </c>
      <c r="G77" s="166"/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161"/>
      <c r="N77" s="162">
        <f t="shared" ref="N77:N78" si="21">SUM(B77:M77)</f>
        <v>0</v>
      </c>
    </row>
    <row r="78" spans="1:16" ht="16.5" thickBot="1" x14ac:dyDescent="0.3">
      <c r="A78" s="60" t="s">
        <v>74</v>
      </c>
      <c r="B78" s="220">
        <v>0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164"/>
      <c r="N78" s="156">
        <f t="shared" si="21"/>
        <v>0</v>
      </c>
    </row>
    <row r="79" spans="1:16" ht="16.5" thickBot="1" x14ac:dyDescent="0.3">
      <c r="A79" s="221" t="s">
        <v>75</v>
      </c>
      <c r="B79" s="167">
        <f>SUM(B80)</f>
        <v>0</v>
      </c>
      <c r="C79" s="140">
        <f t="shared" ref="C79:M79" si="22">SUM(C80)</f>
        <v>0</v>
      </c>
      <c r="D79" s="140">
        <f t="shared" si="22"/>
        <v>0</v>
      </c>
      <c r="E79" s="152">
        <f t="shared" si="22"/>
        <v>0</v>
      </c>
      <c r="F79" s="140">
        <f t="shared" si="22"/>
        <v>0</v>
      </c>
      <c r="G79" s="146">
        <f t="shared" si="22"/>
        <v>0</v>
      </c>
      <c r="H79" s="140">
        <f t="shared" si="22"/>
        <v>0</v>
      </c>
      <c r="I79" s="167">
        <f t="shared" si="22"/>
        <v>0</v>
      </c>
      <c r="J79" s="140">
        <f t="shared" si="22"/>
        <v>0</v>
      </c>
      <c r="K79" s="167">
        <f t="shared" si="22"/>
        <v>0</v>
      </c>
      <c r="L79" s="140">
        <f t="shared" si="22"/>
        <v>0</v>
      </c>
      <c r="M79" s="152">
        <f t="shared" si="22"/>
        <v>0</v>
      </c>
      <c r="N79" s="141">
        <f>+B79+C79+D79+E79+F79+G79+H79+I79</f>
        <v>0</v>
      </c>
    </row>
    <row r="80" spans="1:16" ht="16.5" thickBot="1" x14ac:dyDescent="0.3">
      <c r="A80" s="201" t="s">
        <v>76</v>
      </c>
      <c r="B80" s="220">
        <v>0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168"/>
      <c r="N80" s="169">
        <f>SUM(B80:M80)</f>
        <v>0</v>
      </c>
    </row>
    <row r="81" spans="1:14" ht="16.5" thickBot="1" x14ac:dyDescent="0.3">
      <c r="A81" s="170" t="s">
        <v>77</v>
      </c>
      <c r="B81" s="171">
        <f>+B12+B17+B27+B37+B45+B50+B60+B65+B73</f>
        <v>665628018.16000009</v>
      </c>
      <c r="C81" s="172">
        <f>+C12+C17+C27+C37+C45+C50+C60+C65+C73</f>
        <v>909417965.66000009</v>
      </c>
      <c r="D81" s="173">
        <f>+D12+D17+D27+D37+D45+D50+D60+D65+D73</f>
        <v>1158120532.4199998</v>
      </c>
      <c r="E81" s="172">
        <f t="shared" ref="E81:M81" si="23">+E12+E17+E27+E37+E45+E50+E60+E65+E73</f>
        <v>967867346.32000005</v>
      </c>
      <c r="F81" s="174">
        <f>+F12+F17+F27+F37+F45+F50+F60+F65+F73</f>
        <v>0</v>
      </c>
      <c r="G81" s="173">
        <f t="shared" si="23"/>
        <v>0</v>
      </c>
      <c r="H81" s="172">
        <f t="shared" si="23"/>
        <v>0</v>
      </c>
      <c r="I81" s="174">
        <f t="shared" si="23"/>
        <v>0</v>
      </c>
      <c r="J81" s="172">
        <f t="shared" si="23"/>
        <v>0</v>
      </c>
      <c r="K81" s="174">
        <f>+K12+K17+K27+K37+K45+K50+K60+K65+K73+K76+K79</f>
        <v>0</v>
      </c>
      <c r="L81" s="172">
        <f t="shared" si="23"/>
        <v>0</v>
      </c>
      <c r="M81" s="172">
        <f t="shared" si="23"/>
        <v>0</v>
      </c>
      <c r="N81" s="175">
        <f>SUM(B81:M81)</f>
        <v>3701033862.5599999</v>
      </c>
    </row>
    <row r="82" spans="1:14" ht="15.75" x14ac:dyDescent="0.25">
      <c r="A82" s="136" t="s">
        <v>137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</row>
    <row r="83" spans="1:14" ht="15.75" x14ac:dyDescent="0.25">
      <c r="A83" s="136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</row>
    <row r="84" spans="1:14" ht="25.5" customHeight="1" x14ac:dyDescent="0.25">
      <c r="A84" s="225" t="s">
        <v>138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</row>
    <row r="85" spans="1:14" ht="49.5" customHeight="1" x14ac:dyDescent="0.25">
      <c r="A85" s="224" t="s">
        <v>139</v>
      </c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</row>
  </sheetData>
  <mergeCells count="6">
    <mergeCell ref="A84:N84"/>
    <mergeCell ref="A4:N4"/>
    <mergeCell ref="A5:N5"/>
    <mergeCell ref="A6:N6"/>
    <mergeCell ref="A7:N7"/>
    <mergeCell ref="A8:N8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Abril 2026</vt:lpstr>
      <vt:lpstr>P2 Presup.Aprob.Ejec. ABRIL26 </vt:lpstr>
      <vt:lpstr>P3 Ejecucion ABRIL 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cp:lastPrinted>2026-05-07T18:56:00Z</cp:lastPrinted>
  <dcterms:created xsi:type="dcterms:W3CDTF">2026-05-06T21:12:04Z</dcterms:created>
  <dcterms:modified xsi:type="dcterms:W3CDTF">2026-05-11T14:29:08Z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65010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