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svrdocumentos02\Acceso a la Informacion\Informaciones OAI\15-OAI-AÑO  2026\1-Informaciones del Portal de Transparencia 202\10-Presupuesto\2-Ejecución Presupuestaria\1-Ejecución Mensual de Presupuesto\3-Marzo\"/>
    </mc:Choice>
  </mc:AlternateContent>
  <xr:revisionPtr revIDLastSave="0" documentId="8_{CC40BF3B-EF59-473B-A194-C789A9FD311E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 P1 Presup. aprob. Marzo 26" sheetId="1" r:id="rId1"/>
    <sheet name="P2Presup.aprobado Ejec.Marzo 26" sheetId="2" r:id="rId2"/>
    <sheet name="P3 Ejecucion Marzo 26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0" i="3" l="1"/>
  <c r="M79" i="3"/>
  <c r="L79" i="3"/>
  <c r="K79" i="3"/>
  <c r="J79" i="3"/>
  <c r="I79" i="3"/>
  <c r="H79" i="3"/>
  <c r="G79" i="3"/>
  <c r="F79" i="3"/>
  <c r="E79" i="3"/>
  <c r="D79" i="3"/>
  <c r="C79" i="3"/>
  <c r="B79" i="3"/>
  <c r="N79" i="3" s="1"/>
  <c r="N78" i="3"/>
  <c r="N77" i="3"/>
  <c r="M76" i="3"/>
  <c r="L76" i="3"/>
  <c r="K76" i="3"/>
  <c r="J76" i="3"/>
  <c r="I76" i="3"/>
  <c r="H76" i="3"/>
  <c r="G76" i="3"/>
  <c r="F76" i="3"/>
  <c r="E76" i="3"/>
  <c r="N76" i="3" s="1"/>
  <c r="D76" i="3"/>
  <c r="C76" i="3"/>
  <c r="B76" i="3"/>
  <c r="N75" i="3"/>
  <c r="N74" i="3"/>
  <c r="M73" i="3"/>
  <c r="L73" i="3"/>
  <c r="K73" i="3"/>
  <c r="J73" i="3"/>
  <c r="I73" i="3"/>
  <c r="H73" i="3"/>
  <c r="G73" i="3"/>
  <c r="F73" i="3"/>
  <c r="E73" i="3"/>
  <c r="D73" i="3"/>
  <c r="C73" i="3"/>
  <c r="B73" i="3"/>
  <c r="N72" i="3"/>
  <c r="N71" i="3"/>
  <c r="N70" i="3"/>
  <c r="N69" i="3"/>
  <c r="M68" i="3"/>
  <c r="L68" i="3"/>
  <c r="K68" i="3"/>
  <c r="J68" i="3"/>
  <c r="I68" i="3"/>
  <c r="H68" i="3"/>
  <c r="G68" i="3"/>
  <c r="F68" i="3"/>
  <c r="E68" i="3"/>
  <c r="D68" i="3"/>
  <c r="C68" i="3"/>
  <c r="B68" i="3"/>
  <c r="N68" i="3" s="1"/>
  <c r="N67" i="3"/>
  <c r="N66" i="3"/>
  <c r="M65" i="3"/>
  <c r="L65" i="3"/>
  <c r="K65" i="3"/>
  <c r="J65" i="3"/>
  <c r="I65" i="3"/>
  <c r="H65" i="3"/>
  <c r="G65" i="3"/>
  <c r="F65" i="3"/>
  <c r="E65" i="3"/>
  <c r="D65" i="3"/>
  <c r="C65" i="3"/>
  <c r="B65" i="3"/>
  <c r="N64" i="3"/>
  <c r="N63" i="3"/>
  <c r="N62" i="3"/>
  <c r="N61" i="3"/>
  <c r="M60" i="3"/>
  <c r="L60" i="3"/>
  <c r="K60" i="3"/>
  <c r="J60" i="3"/>
  <c r="I60" i="3"/>
  <c r="H60" i="3"/>
  <c r="G60" i="3"/>
  <c r="F60" i="3"/>
  <c r="E60" i="3"/>
  <c r="D60" i="3"/>
  <c r="C60" i="3"/>
  <c r="B60" i="3"/>
  <c r="N59" i="3"/>
  <c r="N58" i="3"/>
  <c r="N57" i="3"/>
  <c r="N56" i="3"/>
  <c r="N55" i="3"/>
  <c r="N54" i="3"/>
  <c r="N53" i="3"/>
  <c r="N52" i="3"/>
  <c r="N51" i="3"/>
  <c r="M50" i="3"/>
  <c r="L50" i="3"/>
  <c r="K50" i="3"/>
  <c r="J50" i="3"/>
  <c r="I50" i="3"/>
  <c r="H50" i="3"/>
  <c r="G50" i="3"/>
  <c r="F50" i="3"/>
  <c r="E50" i="3"/>
  <c r="D50" i="3"/>
  <c r="C50" i="3"/>
  <c r="B50" i="3"/>
  <c r="N49" i="3"/>
  <c r="N48" i="3"/>
  <c r="N47" i="3"/>
  <c r="N46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N44" i="3"/>
  <c r="N43" i="3"/>
  <c r="N42" i="3"/>
  <c r="N41" i="3"/>
  <c r="N40" i="3"/>
  <c r="N39" i="3"/>
  <c r="N38" i="3"/>
  <c r="M37" i="3"/>
  <c r="L37" i="3"/>
  <c r="K37" i="3"/>
  <c r="J37" i="3"/>
  <c r="I37" i="3"/>
  <c r="H37" i="3"/>
  <c r="G37" i="3"/>
  <c r="F37" i="3"/>
  <c r="E37" i="3"/>
  <c r="D37" i="3"/>
  <c r="C37" i="3"/>
  <c r="B37" i="3"/>
  <c r="N36" i="3"/>
  <c r="N35" i="3"/>
  <c r="N34" i="3"/>
  <c r="N33" i="3"/>
  <c r="N32" i="3"/>
  <c r="N31" i="3"/>
  <c r="N30" i="3"/>
  <c r="N29" i="3"/>
  <c r="N28" i="3"/>
  <c r="M27" i="3"/>
  <c r="L27" i="3"/>
  <c r="K27" i="3"/>
  <c r="J27" i="3"/>
  <c r="I27" i="3"/>
  <c r="H27" i="3"/>
  <c r="G27" i="3"/>
  <c r="F27" i="3"/>
  <c r="E27" i="3"/>
  <c r="D27" i="3"/>
  <c r="C27" i="3"/>
  <c r="B27" i="3"/>
  <c r="N26" i="3"/>
  <c r="N25" i="3"/>
  <c r="N24" i="3"/>
  <c r="N23" i="3"/>
  <c r="N22" i="3"/>
  <c r="N21" i="3"/>
  <c r="N20" i="3"/>
  <c r="N19" i="3"/>
  <c r="N18" i="3"/>
  <c r="M17" i="3"/>
  <c r="L17" i="3"/>
  <c r="K17" i="3"/>
  <c r="J17" i="3"/>
  <c r="I17" i="3"/>
  <c r="H17" i="3"/>
  <c r="G17" i="3"/>
  <c r="F17" i="3"/>
  <c r="E17" i="3"/>
  <c r="D17" i="3"/>
  <c r="C17" i="3"/>
  <c r="B17" i="3"/>
  <c r="N16" i="3"/>
  <c r="N15" i="3"/>
  <c r="N14" i="3"/>
  <c r="N13" i="3"/>
  <c r="M12" i="3"/>
  <c r="L12" i="3"/>
  <c r="L81" i="3" s="1"/>
  <c r="K12" i="3"/>
  <c r="K81" i="3" s="1"/>
  <c r="J12" i="3"/>
  <c r="I12" i="3"/>
  <c r="H12" i="3"/>
  <c r="G12" i="3"/>
  <c r="F12" i="3"/>
  <c r="E12" i="3"/>
  <c r="D12" i="3"/>
  <c r="C12" i="3"/>
  <c r="B12" i="3"/>
  <c r="P80" i="2"/>
  <c r="P79" i="2"/>
  <c r="P78" i="2"/>
  <c r="P77" i="2"/>
  <c r="O76" i="2"/>
  <c r="N76" i="2"/>
  <c r="M76" i="2"/>
  <c r="L76" i="2"/>
  <c r="K76" i="2"/>
  <c r="J76" i="2"/>
  <c r="I76" i="2"/>
  <c r="H76" i="2"/>
  <c r="G76" i="2"/>
  <c r="F76" i="2"/>
  <c r="E76" i="2"/>
  <c r="D76" i="2"/>
  <c r="B76" i="2"/>
  <c r="P75" i="2"/>
  <c r="P74" i="2"/>
  <c r="O73" i="2"/>
  <c r="N73" i="2"/>
  <c r="M73" i="2"/>
  <c r="P73" i="2" s="1"/>
  <c r="L73" i="2"/>
  <c r="K73" i="2"/>
  <c r="J73" i="2"/>
  <c r="I73" i="2"/>
  <c r="H73" i="2"/>
  <c r="G73" i="2"/>
  <c r="F73" i="2"/>
  <c r="E73" i="2"/>
  <c r="D73" i="2"/>
  <c r="C73" i="2"/>
  <c r="B73" i="2"/>
  <c r="P72" i="2"/>
  <c r="P71" i="2"/>
  <c r="P70" i="2"/>
  <c r="P69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P67" i="2"/>
  <c r="P66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P64" i="2"/>
  <c r="P63" i="2"/>
  <c r="P62" i="2"/>
  <c r="P61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P59" i="2"/>
  <c r="P58" i="2"/>
  <c r="P57" i="2"/>
  <c r="P56" i="2"/>
  <c r="P55" i="2"/>
  <c r="P54" i="2"/>
  <c r="P53" i="2"/>
  <c r="P52" i="2"/>
  <c r="P51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P49" i="2"/>
  <c r="P48" i="2"/>
  <c r="P47" i="2"/>
  <c r="P46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P44" i="2"/>
  <c r="P43" i="2"/>
  <c r="P42" i="2"/>
  <c r="P41" i="2"/>
  <c r="P40" i="2"/>
  <c r="P39" i="2"/>
  <c r="P38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P36" i="2"/>
  <c r="P34" i="2"/>
  <c r="P33" i="2"/>
  <c r="P32" i="2"/>
  <c r="P31" i="2"/>
  <c r="P30" i="2"/>
  <c r="P29" i="2"/>
  <c r="P28" i="2"/>
  <c r="O27" i="2"/>
  <c r="N27" i="2"/>
  <c r="M27" i="2"/>
  <c r="L27" i="2"/>
  <c r="K27" i="2"/>
  <c r="J27" i="2"/>
  <c r="I27" i="2"/>
  <c r="H27" i="2"/>
  <c r="G27" i="2"/>
  <c r="F27" i="2"/>
  <c r="E27" i="2"/>
  <c r="D27" i="2"/>
  <c r="P27" i="2" s="1"/>
  <c r="C27" i="2"/>
  <c r="B27" i="2"/>
  <c r="P26" i="2"/>
  <c r="P25" i="2"/>
  <c r="P24" i="2"/>
  <c r="P23" i="2"/>
  <c r="P22" i="2"/>
  <c r="P21" i="2"/>
  <c r="P20" i="2"/>
  <c r="P19" i="2"/>
  <c r="P18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P16" i="2"/>
  <c r="P14" i="2"/>
  <c r="P13" i="2"/>
  <c r="O12" i="2"/>
  <c r="N12" i="2"/>
  <c r="N81" i="2" s="1"/>
  <c r="M12" i="2"/>
  <c r="L12" i="2"/>
  <c r="K12" i="2"/>
  <c r="K81" i="2" s="1"/>
  <c r="J12" i="2"/>
  <c r="I12" i="2"/>
  <c r="H12" i="2"/>
  <c r="G12" i="2"/>
  <c r="F12" i="2"/>
  <c r="E12" i="2"/>
  <c r="D12" i="2"/>
  <c r="C12" i="2"/>
  <c r="B12" i="2"/>
  <c r="C76" i="1"/>
  <c r="C72" i="1" s="1"/>
  <c r="B76" i="1"/>
  <c r="B73" i="1"/>
  <c r="C68" i="1"/>
  <c r="B68" i="1"/>
  <c r="C65" i="1"/>
  <c r="B65" i="1"/>
  <c r="C60" i="1"/>
  <c r="B60" i="1"/>
  <c r="C50" i="1"/>
  <c r="B50" i="1"/>
  <c r="C45" i="1"/>
  <c r="B45" i="1"/>
  <c r="C37" i="1"/>
  <c r="B37" i="1"/>
  <c r="C27" i="1"/>
  <c r="B27" i="1"/>
  <c r="C17" i="1"/>
  <c r="B17" i="1"/>
  <c r="C12" i="1"/>
  <c r="C81" i="1" s="1"/>
  <c r="B12" i="1"/>
  <c r="P45" i="2" l="1"/>
  <c r="M81" i="3"/>
  <c r="N17" i="3"/>
  <c r="O81" i="2"/>
  <c r="P76" i="2"/>
  <c r="N65" i="3"/>
  <c r="P50" i="2"/>
  <c r="N27" i="3"/>
  <c r="B81" i="2"/>
  <c r="C81" i="2"/>
  <c r="N37" i="3"/>
  <c r="N73" i="3"/>
  <c r="P17" i="2"/>
  <c r="P81" i="2" s="1"/>
  <c r="F81" i="2"/>
  <c r="C81" i="3"/>
  <c r="P65" i="2"/>
  <c r="D81" i="3"/>
  <c r="E81" i="3"/>
  <c r="P60" i="2"/>
  <c r="G81" i="2"/>
  <c r="I81" i="2"/>
  <c r="G81" i="3"/>
  <c r="F81" i="3"/>
  <c r="P12" i="2"/>
  <c r="E81" i="2"/>
  <c r="H81" i="2"/>
  <c r="J81" i="2"/>
  <c r="H81" i="3"/>
  <c r="P68" i="2"/>
  <c r="N50" i="3"/>
  <c r="P37" i="2"/>
  <c r="J81" i="3"/>
  <c r="N12" i="3"/>
  <c r="L81" i="2"/>
  <c r="B81" i="1"/>
  <c r="M81" i="2"/>
  <c r="N60" i="3"/>
  <c r="I81" i="3"/>
  <c r="B81" i="3"/>
  <c r="D81" i="2"/>
  <c r="N81" i="3" l="1"/>
</calcChain>
</file>

<file path=xl/sharedStrings.xml><?xml version="1.0" encoding="utf-8"?>
<sst xmlns="http://schemas.openxmlformats.org/spreadsheetml/2006/main" count="274" uniqueCount="141">
  <si>
    <t>MINISTERIO DE AGRICULTURA</t>
  </si>
  <si>
    <t>AÑO 2026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</si>
  <si>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</si>
  <si>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</si>
  <si>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</si>
  <si>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</si>
  <si>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</si>
  <si>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</si>
  <si>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</si>
  <si>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2.1.1-REMUNERACIONES</t>
  </si>
  <si>
    <t>2.1.2-SOBRESUELDOS</t>
  </si>
  <si>
    <t>2.1.4-GRATIFICACIONES Y BONIFICACIONES</t>
  </si>
  <si>
    <t>2.1.5-CONTRIBUCIONES A LA SEGURIDAD SOCIAL</t>
  </si>
  <si>
    <t>2.2 - 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</si>
  <si>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</si>
  <si>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</si>
  <si>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</si>
  <si>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</si>
  <si>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</si>
  <si>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</si>
  <si>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</si>
  <si>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</si>
  <si>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</si>
  <si>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2.3 - 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</si>
  <si>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</si>
  <si>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</si>
  <si>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</si>
  <si>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</si>
  <si>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</si>
  <si>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</si>
  <si>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</si>
  <si>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</si>
  <si>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</si>
  <si>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2.4 - TRANSFERENCIAS CORRIENTES</t>
  </si>
  <si>
    <t>2.4.1-TRANSFERENCIAS CORRIENTES AL SECTOR PRIVADO</t>
  </si>
  <si>
    <t>2.4.2-TRANSFERENCIAS CORRIENTES AL  GOBIERNO GENERAL NACIONAL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</si>
  <si>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</si>
  <si>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</si>
  <si>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</si>
  <si>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</si>
  <si>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</si>
  <si>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</si>
  <si>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</si>
  <si>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</si>
  <si>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2.5.5-TRANSFERENCIAS DE CAPITAL A INSTITUCIONES PÚBLICAS FINANCIERAS</t>
  </si>
  <si>
    <t xml:space="preserve"> 2.5.9-TRANSFERENCIAS DE CAPITAL A OTRAS INSTITUCIONES PÚBLICAS</t>
  </si>
  <si>
    <t>2.6 - 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</si>
  <si>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</si>
  <si>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</si>
  <si>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</si>
  <si>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</si>
  <si>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</si>
  <si>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2.6.6 - EQUIPOS DE DEFENSA Y SEGURIDAD</t>
  </si>
  <si>
    <t>2.6.7-ACTIVOS BIOLÓGICOS</t>
  </si>
  <si>
    <t>2.6.8-BIENES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</si>
  <si>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</si>
  <si>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</si>
  <si>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</si>
  <si>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</si>
  <si>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</si>
  <si>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</si>
  <si>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</si>
  <si>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</si>
  <si>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</si>
  <si>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</si>
  <si>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</si>
  <si>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</si>
  <si>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</si>
  <si>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</si>
  <si>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</si>
  <si>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</si>
  <si>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</si>
  <si>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</si>
  <si>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</si>
  <si>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</si>
  <si>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</si>
  <si>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</si>
  <si>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</si>
  <si>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</si>
  <si>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</si>
  <si>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</si>
  <si>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Año 2026</t>
  </si>
  <si>
    <t xml:space="preserve">Ejecución de Gasto y Aplicaciones financieras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</si>
  <si>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</si>
  <si>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</si>
  <si>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</si>
  <si>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</si>
  <si>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</si>
  <si>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</si>
  <si>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</si>
  <si>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</si>
  <si>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</si>
  <si>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</si>
  <si>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Octurbre</t>
  </si>
  <si>
    <t>Noviembre</t>
  </si>
  <si>
    <t>Diciembre</t>
  </si>
  <si>
    <t xml:space="preserve">Total </t>
  </si>
  <si>
    <t>2.1.1 - REMUNERACIONES</t>
  </si>
  <si>
    <t>2.1.2 - SOBRESUELDOS</t>
  </si>
  <si>
    <t>2.1.5 - CONTRIBUCIONES A LA SEGURIDAD SOCIAL</t>
  </si>
  <si>
    <r>
      <rPr>
        <b/>
        <sz val="16"/>
        <color theme="1"/>
        <rFont val="Times New Roman"/>
        <family val="1"/>
      </rPr>
      <t>Presupuesto aprobado:</t>
    </r>
    <r>
      <rPr>
        <sz val="16"/>
        <color theme="1"/>
        <rFont val="Times New Roman"/>
        <family val="1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</si>
  <si>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Times New Roman"/>
        <family val="1"/>
      </rPr>
      <t xml:space="preserve">Se refiere al presupuesto aprobado en caso de que el Congreso Nacional apruebe un presupuesto complementario. </t>
    </r>
  </si>
  <si>
    <r>
      <rPr>
        <b/>
        <sz val="16"/>
        <color theme="1"/>
        <rFont val="Times New Roman"/>
        <family val="1"/>
      </rPr>
      <t>Total devengado:</t>
    </r>
    <r>
      <rPr>
        <sz val="16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</si>
  <si>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Octubre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</si>
  <si>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</si>
  <si>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</si>
  <si>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</si>
  <si>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</si>
  <si>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</si>
  <si>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</si>
  <si>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INST. TEMPORALES</t>
  </si>
  <si>
    <t>2.2.8 - OTROS SERVICIOS NO INCLUIDOS EN CONCEPTOS ANTERIORES</t>
  </si>
  <si>
    <t>2.2.9 - OTRAS CONTRATACIONES DE SERVICIOS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</si>
  <si>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</si>
  <si>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</si>
  <si>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</si>
  <si>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</si>
  <si>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</si>
  <si>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</si>
  <si>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</si>
  <si>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</si>
  <si>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2.4.1 - TRANSFERENCIAS CORRIENTES AL SECTOR PRIVADO</t>
  </si>
  <si>
    <t>2.4.2 - TRANSFERENCIAS CORRIENTES AL  GOBIERNO GENERAL NACIONAL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</si>
  <si>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</si>
  <si>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</si>
  <si>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</si>
  <si>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</si>
  <si>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</si>
  <si>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</si>
  <si>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</si>
  <si>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</si>
  <si>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</si>
  <si>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</si>
  <si>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2.6.7 - ACTIVOS BIOLÓGICOS</t>
  </si>
  <si>
    <t>2.6.8 - BIENES INTANGIBLES</t>
  </si>
  <si>
    <t>FUENTE : (SIGEF)</t>
  </si>
  <si>
    <r>
      <rPr>
        <b/>
        <sz val="14"/>
        <color theme="1"/>
        <rFont val="Times New Roman"/>
        <family val="1"/>
      </rPr>
      <t>Total devengado:</t>
    </r>
    <r>
      <rPr>
        <sz val="14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</si>
  <si>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2.5.5-TRANSFERENCIAS DE CAPITAL A INSTITUCIONES PÚBLICAS FINANCIERAS</t>
  </si>
  <si>
    <t>2.5.9-TRANSFERENCIAS DE CAPITAL A OTRAS INSTITUCIONES PÚBLICAS</t>
  </si>
  <si>
    <t>Elaborado por: Angela María Alcantara</t>
  </si>
  <si>
    <t>Encargada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</si>
</sst>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0"/>
      <color rgb="FF000000"/>
      <name val="Algerian"/>
      <family val="5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indexed="8"/>
      <name val="Calibri"/>
      <family val="2"/>
      <scheme val="minor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sz val="9"/>
      <color indexed="8"/>
      <name val="Calibri"/>
    </font>
    <font>
      <sz val="12"/>
      <color theme="1"/>
      <name val="Times New Roman"/>
      <family val="1"/>
    </font>
    <font>
      <sz val="9"/>
      <color indexed="8"/>
      <name val="Calibri"/>
      <family val="2"/>
    </font>
    <font>
      <sz val="10"/>
      <color theme="0"/>
      <name val="Times New Roman"/>
      <family val="1"/>
    </font>
    <font>
      <b/>
      <sz val="11"/>
      <color theme="1"/>
      <name val="Times New Roman"/>
      <family val="1"/>
    </font>
    <font>
      <sz val="22"/>
      <color rgb="FF000000"/>
      <name val="Algerian"/>
      <family val="5"/>
    </font>
    <font>
      <b/>
      <sz val="12"/>
      <color theme="0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theme="0"/>
      <name val="Calibri"/>
      <family val="2"/>
      <scheme val="minor"/>
    </font>
    <font>
      <b/>
      <sz val="12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indexed="8"/>
      <name val="Calibri"/>
      <family val="2"/>
    </font>
    <font>
      <sz val="11"/>
      <color theme="1"/>
      <name val="Times New Roman"/>
      <family val="1"/>
    </font>
    <font>
      <sz val="11"/>
      <color indexed="8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theme="4" tint="0.79998168889431442"/>
      </patternFill>
    </fill>
    <fill>
      <patternFill patternType="solid">
        <fgColor theme="8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6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253">
    <xf numFmtId="0" fontId="0" fillId="0" borderId="0" xfId="0"/>
    <xf numFmtId="0" fontId="9" fillId="0" borderId="8" xfId="0" applyFont="1" applyBorder="1" applyAlignment="1">
      <alignment horizontal="left"/>
    </xf>
    <xf numFmtId="164" fontId="10" fillId="0" borderId="9" xfId="0" applyNumberFormat="1" applyFont="1" applyBorder="1"/>
    <xf numFmtId="164" fontId="10" fillId="0" borderId="10" xfId="0" applyNumberFormat="1" applyFont="1" applyBorder="1"/>
    <xf numFmtId="43" fontId="12" fillId="4" borderId="12" xfId="0" applyNumberFormat="1" applyFont="1" applyFill="1" applyBorder="1"/>
    <xf numFmtId="43" fontId="12" fillId="4" borderId="13" xfId="0" applyNumberFormat="1" applyFont="1" applyFill="1" applyBorder="1"/>
    <xf numFmtId="0" fontId="0" fillId="3" borderId="14" xfId="0" applyFill="1" applyBorder="1"/>
    <xf numFmtId="43" fontId="14" fillId="0" borderId="15" xfId="2" applyFont="1" applyBorder="1" applyAlignment="1">
      <alignment horizontal="right"/>
    </xf>
    <xf numFmtId="43" fontId="14" fillId="0" borderId="16" xfId="2" applyFont="1" applyBorder="1" applyAlignment="1">
      <alignment horizontal="right"/>
    </xf>
    <xf numFmtId="0" fontId="0" fillId="3" borderId="17" xfId="0" applyFill="1" applyBorder="1"/>
    <xf numFmtId="43" fontId="14" fillId="0" borderId="18" xfId="2" applyFont="1" applyBorder="1" applyAlignment="1">
      <alignment horizontal="right"/>
    </xf>
    <xf numFmtId="49" fontId="15" fillId="0" borderId="19" xfId="0" applyNumberFormat="1" applyFont="1" applyBorder="1"/>
    <xf numFmtId="43" fontId="14" fillId="0" borderId="20" xfId="2" applyFont="1" applyBorder="1" applyAlignment="1">
      <alignment horizontal="right"/>
    </xf>
    <xf numFmtId="43" fontId="12" fillId="4" borderId="21" xfId="0" applyNumberFormat="1" applyFont="1" applyFill="1" applyBorder="1"/>
    <xf numFmtId="49" fontId="15" fillId="0" borderId="14" xfId="0" applyNumberFormat="1" applyFont="1" applyBorder="1"/>
    <xf numFmtId="43" fontId="14" fillId="0" borderId="9" xfId="2" applyFont="1" applyBorder="1" applyAlignment="1">
      <alignment horizontal="right"/>
    </xf>
    <xf numFmtId="49" fontId="15" fillId="0" borderId="17" xfId="0" applyNumberFormat="1" applyFont="1" applyBorder="1"/>
    <xf numFmtId="49" fontId="15" fillId="0" borderId="17" xfId="0" applyNumberFormat="1" applyFont="1" applyBorder="1" applyAlignment="1">
      <alignment wrapText="1"/>
    </xf>
    <xf numFmtId="43" fontId="14" fillId="0" borderId="10" xfId="2" applyFont="1" applyBorder="1" applyAlignment="1">
      <alignment horizontal="right"/>
    </xf>
    <xf numFmtId="43" fontId="14" fillId="0" borderId="22" xfId="2" applyFont="1" applyBorder="1" applyAlignment="1">
      <alignment horizontal="right"/>
    </xf>
    <xf numFmtId="0" fontId="9" fillId="0" borderId="14" xfId="0" applyFont="1" applyBorder="1"/>
    <xf numFmtId="0" fontId="9" fillId="0" borderId="17" xfId="0" applyFont="1" applyBorder="1"/>
    <xf numFmtId="43" fontId="16" fillId="0" borderId="23" xfId="2" applyFont="1" applyBorder="1" applyAlignment="1">
      <alignment horizontal="right"/>
    </xf>
    <xf numFmtId="0" fontId="9" fillId="0" borderId="19" xfId="0" applyFont="1" applyBorder="1"/>
    <xf numFmtId="0" fontId="9" fillId="0" borderId="14" xfId="0" applyFont="1" applyBorder="1" applyAlignment="1">
      <alignment horizontal="left" indent="2"/>
    </xf>
    <xf numFmtId="0" fontId="9" fillId="0" borderId="17" xfId="0" applyFont="1" applyBorder="1" applyAlignment="1">
      <alignment horizontal="left" indent="2"/>
    </xf>
    <xf numFmtId="0" fontId="9" fillId="0" borderId="19" xfId="0" applyFont="1" applyBorder="1" applyAlignment="1">
      <alignment horizontal="left" wrapText="1" indent="2"/>
    </xf>
    <xf numFmtId="43" fontId="17" fillId="4" borderId="21" xfId="0" applyNumberFormat="1" applyFont="1" applyFill="1" applyBorder="1"/>
    <xf numFmtId="43" fontId="17" fillId="4" borderId="13" xfId="0" applyNumberFormat="1" applyFont="1" applyFill="1" applyBorder="1"/>
    <xf numFmtId="0" fontId="9" fillId="0" borderId="19" xfId="0" applyFont="1" applyBorder="1" applyAlignment="1">
      <alignment horizontal="left" indent="2"/>
    </xf>
    <xf numFmtId="43" fontId="14" fillId="0" borderId="24" xfId="2" applyFont="1" applyBorder="1" applyAlignment="1">
      <alignment horizontal="right"/>
    </xf>
    <xf numFmtId="0" fontId="9" fillId="0" borderId="14" xfId="0" applyFont="1" applyBorder="1" applyAlignment="1">
      <alignment horizontal="left" indent="1"/>
    </xf>
    <xf numFmtId="43" fontId="17" fillId="3" borderId="15" xfId="0" applyNumberFormat="1" applyFont="1" applyFill="1" applyBorder="1"/>
    <xf numFmtId="43" fontId="15" fillId="0" borderId="22" xfId="1" applyFont="1" applyBorder="1"/>
    <xf numFmtId="43" fontId="18" fillId="0" borderId="10" xfId="2" applyFont="1" applyBorder="1" applyAlignment="1">
      <alignment horizontal="right"/>
    </xf>
    <xf numFmtId="43" fontId="15" fillId="0" borderId="16" xfId="1" applyFont="1" applyBorder="1"/>
    <xf numFmtId="0" fontId="9" fillId="0" borderId="8" xfId="0" applyFont="1" applyBorder="1" applyAlignment="1">
      <alignment horizontal="left" indent="2"/>
    </xf>
    <xf numFmtId="0" fontId="20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7" fillId="0" borderId="0" xfId="0" applyFont="1"/>
    <xf numFmtId="0" fontId="12" fillId="6" borderId="35" xfId="0" applyFont="1" applyFill="1" applyBorder="1" applyAlignment="1">
      <alignment horizontal="center"/>
    </xf>
    <xf numFmtId="0" fontId="12" fillId="6" borderId="18" xfId="0" applyFont="1" applyFill="1" applyBorder="1" applyAlignment="1">
      <alignment horizontal="center"/>
    </xf>
    <xf numFmtId="0" fontId="12" fillId="6" borderId="36" xfId="0" applyFont="1" applyFill="1" applyBorder="1" applyAlignment="1">
      <alignment horizontal="center"/>
    </xf>
    <xf numFmtId="0" fontId="12" fillId="0" borderId="37" xfId="0" applyFont="1" applyBorder="1" applyAlignment="1">
      <alignment horizontal="left" vertical="justify" wrapText="1"/>
    </xf>
    <xf numFmtId="164" fontId="12" fillId="0" borderId="0" xfId="0" applyNumberFormat="1" applyFont="1"/>
    <xf numFmtId="164" fontId="12" fillId="0" borderId="23" xfId="0" applyNumberFormat="1" applyFont="1" applyBorder="1"/>
    <xf numFmtId="43" fontId="12" fillId="4" borderId="38" xfId="0" applyNumberFormat="1" applyFont="1" applyFill="1" applyBorder="1"/>
    <xf numFmtId="43" fontId="12" fillId="4" borderId="39" xfId="0" applyNumberFormat="1" applyFont="1" applyFill="1" applyBorder="1"/>
    <xf numFmtId="43" fontId="12" fillId="4" borderId="40" xfId="0" applyNumberFormat="1" applyFont="1" applyFill="1" applyBorder="1"/>
    <xf numFmtId="43" fontId="12" fillId="4" borderId="41" xfId="0" applyNumberFormat="1" applyFont="1" applyFill="1" applyBorder="1"/>
    <xf numFmtId="0" fontId="0" fillId="0" borderId="39" xfId="0" applyBorder="1"/>
    <xf numFmtId="43" fontId="14" fillId="0" borderId="42" xfId="2" applyFont="1" applyBorder="1" applyAlignment="1">
      <alignment horizontal="right"/>
    </xf>
    <xf numFmtId="43" fontId="14" fillId="0" borderId="43" xfId="2" applyFont="1" applyBorder="1" applyAlignment="1">
      <alignment horizontal="right"/>
    </xf>
    <xf numFmtId="43" fontId="15" fillId="0" borderId="15" xfId="1" applyFont="1" applyBorder="1"/>
    <xf numFmtId="43" fontId="17" fillId="3" borderId="16" xfId="0" applyNumberFormat="1" applyFont="1" applyFill="1" applyBorder="1"/>
    <xf numFmtId="43" fontId="14" fillId="0" borderId="44" xfId="2" applyFont="1" applyBorder="1" applyAlignment="1">
      <alignment horizontal="right"/>
    </xf>
    <xf numFmtId="43" fontId="15" fillId="0" borderId="18" xfId="1" applyFont="1" applyBorder="1"/>
    <xf numFmtId="43" fontId="17" fillId="3" borderId="22" xfId="0" applyNumberFormat="1" applyFont="1" applyFill="1" applyBorder="1"/>
    <xf numFmtId="43" fontId="14" fillId="0" borderId="45" xfId="2" applyFont="1" applyBorder="1" applyAlignment="1">
      <alignment horizontal="right"/>
    </xf>
    <xf numFmtId="43" fontId="14" fillId="0" borderId="46" xfId="2" applyFont="1" applyBorder="1" applyAlignment="1">
      <alignment horizontal="right"/>
    </xf>
    <xf numFmtId="43" fontId="15" fillId="0" borderId="20" xfId="1" applyFont="1" applyBorder="1"/>
    <xf numFmtId="43" fontId="17" fillId="3" borderId="10" xfId="0" applyNumberFormat="1" applyFont="1" applyFill="1" applyBorder="1"/>
    <xf numFmtId="43" fontId="14" fillId="0" borderId="25" xfId="2" applyFont="1" applyBorder="1" applyAlignment="1">
      <alignment horizontal="right"/>
    </xf>
    <xf numFmtId="43" fontId="18" fillId="0" borderId="15" xfId="2" applyFont="1" applyBorder="1" applyAlignment="1">
      <alignment horizontal="right"/>
    </xf>
    <xf numFmtId="43" fontId="15" fillId="0" borderId="15" xfId="2" applyFont="1" applyBorder="1"/>
    <xf numFmtId="43" fontId="14" fillId="0" borderId="47" xfId="2" applyFont="1" applyBorder="1" applyAlignment="1">
      <alignment horizontal="right"/>
    </xf>
    <xf numFmtId="43" fontId="15" fillId="0" borderId="18" xfId="2" applyFont="1" applyBorder="1"/>
    <xf numFmtId="43" fontId="15" fillId="0" borderId="20" xfId="2" applyFont="1" applyBorder="1"/>
    <xf numFmtId="43" fontId="14" fillId="0" borderId="48" xfId="2" applyFont="1" applyBorder="1" applyAlignment="1">
      <alignment horizontal="right"/>
    </xf>
    <xf numFmtId="43" fontId="18" fillId="0" borderId="18" xfId="2" applyFont="1" applyBorder="1" applyAlignment="1">
      <alignment horizontal="right"/>
    </xf>
    <xf numFmtId="43" fontId="18" fillId="0" borderId="0" xfId="2" applyFont="1" applyBorder="1" applyAlignment="1">
      <alignment horizontal="right"/>
    </xf>
    <xf numFmtId="43" fontId="14" fillId="0" borderId="49" xfId="2" applyFont="1" applyBorder="1" applyAlignment="1">
      <alignment horizontal="right"/>
    </xf>
    <xf numFmtId="43" fontId="18" fillId="0" borderId="43" xfId="2" applyFont="1" applyBorder="1" applyAlignment="1">
      <alignment horizontal="right"/>
    </xf>
    <xf numFmtId="43" fontId="16" fillId="0" borderId="28" xfId="2" applyFont="1" applyBorder="1" applyAlignment="1">
      <alignment horizontal="right"/>
    </xf>
    <xf numFmtId="43" fontId="15" fillId="0" borderId="15" xfId="2" applyFont="1" applyBorder="1" applyAlignment="1">
      <alignment horizontal="right"/>
    </xf>
    <xf numFmtId="43" fontId="18" fillId="0" borderId="47" xfId="2" applyFont="1" applyBorder="1" applyAlignment="1">
      <alignment horizontal="right"/>
    </xf>
    <xf numFmtId="43" fontId="16" fillId="0" borderId="18" xfId="2" applyFont="1" applyBorder="1" applyAlignment="1">
      <alignment horizontal="right"/>
    </xf>
    <xf numFmtId="43" fontId="16" fillId="0" borderId="44" xfId="2" applyFont="1" applyBorder="1" applyAlignment="1">
      <alignment horizontal="right"/>
    </xf>
    <xf numFmtId="43" fontId="15" fillId="0" borderId="47" xfId="1" applyFont="1" applyBorder="1"/>
    <xf numFmtId="43" fontId="14" fillId="0" borderId="0" xfId="2" applyFont="1" applyBorder="1" applyAlignment="1">
      <alignment horizontal="right"/>
    </xf>
    <xf numFmtId="43" fontId="18" fillId="0" borderId="48" xfId="2" applyFont="1" applyBorder="1" applyAlignment="1">
      <alignment horizontal="right"/>
    </xf>
    <xf numFmtId="43" fontId="16" fillId="0" borderId="34" xfId="2" applyFont="1" applyBorder="1" applyAlignment="1">
      <alignment horizontal="right"/>
    </xf>
    <xf numFmtId="43" fontId="15" fillId="0" borderId="9" xfId="2" applyFont="1" applyBorder="1" applyAlignment="1">
      <alignment horizontal="right"/>
    </xf>
    <xf numFmtId="43" fontId="12" fillId="4" borderId="28" xfId="0" applyNumberFormat="1" applyFont="1" applyFill="1" applyBorder="1"/>
    <xf numFmtId="43" fontId="15" fillId="0" borderId="15" xfId="1" applyFont="1" applyBorder="1" applyAlignment="1">
      <alignment horizontal="right"/>
    </xf>
    <xf numFmtId="43" fontId="15" fillId="0" borderId="18" xfId="1" applyFont="1" applyBorder="1" applyAlignment="1">
      <alignment horizontal="right"/>
    </xf>
    <xf numFmtId="43" fontId="18" fillId="0" borderId="46" xfId="2" applyFont="1" applyBorder="1" applyAlignment="1">
      <alignment horizontal="right"/>
    </xf>
    <xf numFmtId="43" fontId="15" fillId="0" borderId="20" xfId="1" applyFont="1" applyBorder="1" applyAlignment="1">
      <alignment horizontal="right"/>
    </xf>
    <xf numFmtId="43" fontId="18" fillId="0" borderId="9" xfId="2" applyFont="1" applyBorder="1" applyAlignment="1">
      <alignment horizontal="right"/>
    </xf>
    <xf numFmtId="43" fontId="14" fillId="0" borderId="3" xfId="2" applyFont="1" applyBorder="1" applyAlignment="1">
      <alignment horizontal="right"/>
    </xf>
    <xf numFmtId="43" fontId="15" fillId="0" borderId="43" xfId="1" applyFont="1" applyBorder="1"/>
    <xf numFmtId="43" fontId="14" fillId="0" borderId="50" xfId="2" applyFont="1" applyBorder="1" applyAlignment="1">
      <alignment horizontal="right"/>
    </xf>
    <xf numFmtId="43" fontId="15" fillId="0" borderId="50" xfId="1" applyFont="1" applyBorder="1" applyAlignment="1">
      <alignment horizontal="right"/>
    </xf>
    <xf numFmtId="0" fontId="17" fillId="0" borderId="18" xfId="0" applyFont="1" applyBorder="1"/>
    <xf numFmtId="0" fontId="17" fillId="0" borderId="50" xfId="0" applyFont="1" applyBorder="1"/>
    <xf numFmtId="0" fontId="17" fillId="0" borderId="47" xfId="0" applyFont="1" applyBorder="1" applyAlignment="1">
      <alignment horizontal="left" vertical="justify" wrapText="1"/>
    </xf>
    <xf numFmtId="43" fontId="15" fillId="0" borderId="51" xfId="1" applyFont="1" applyBorder="1" applyAlignment="1">
      <alignment horizontal="right"/>
    </xf>
    <xf numFmtId="43" fontId="14" fillId="0" borderId="6" xfId="2" applyFont="1" applyBorder="1" applyAlignment="1">
      <alignment horizontal="right"/>
    </xf>
    <xf numFmtId="0" fontId="17" fillId="0" borderId="20" xfId="0" applyFont="1" applyBorder="1" applyAlignment="1">
      <alignment wrapText="1"/>
    </xf>
    <xf numFmtId="0" fontId="17" fillId="0" borderId="51" xfId="0" applyFont="1" applyBorder="1" applyAlignment="1">
      <alignment wrapText="1"/>
    </xf>
    <xf numFmtId="0" fontId="17" fillId="0" borderId="49" xfId="0" applyFont="1" applyBorder="1"/>
    <xf numFmtId="0" fontId="17" fillId="0" borderId="43" xfId="0" applyFont="1" applyBorder="1"/>
    <xf numFmtId="0" fontId="17" fillId="0" borderId="15" xfId="0" applyFont="1" applyBorder="1"/>
    <xf numFmtId="0" fontId="17" fillId="0" borderId="20" xfId="0" applyFont="1" applyBorder="1"/>
    <xf numFmtId="0" fontId="17" fillId="0" borderId="51" xfId="0" applyFont="1" applyBorder="1"/>
    <xf numFmtId="43" fontId="15" fillId="0" borderId="49" xfId="1" applyFont="1" applyBorder="1" applyAlignment="1">
      <alignment horizontal="right"/>
    </xf>
    <xf numFmtId="43" fontId="15" fillId="0" borderId="18" xfId="2" applyFont="1" applyBorder="1" applyAlignment="1">
      <alignment horizontal="right"/>
    </xf>
    <xf numFmtId="43" fontId="15" fillId="0" borderId="20" xfId="2" applyFont="1" applyBorder="1" applyAlignment="1">
      <alignment horizontal="right"/>
    </xf>
    <xf numFmtId="43" fontId="12" fillId="4" borderId="52" xfId="0" applyNumberFormat="1" applyFont="1" applyFill="1" applyBorder="1"/>
    <xf numFmtId="43" fontId="15" fillId="0" borderId="47" xfId="1" applyFont="1" applyBorder="1" applyAlignment="1">
      <alignment horizontal="right"/>
    </xf>
    <xf numFmtId="43" fontId="17" fillId="3" borderId="4" xfId="0" applyNumberFormat="1" applyFont="1" applyFill="1" applyBorder="1"/>
    <xf numFmtId="0" fontId="23" fillId="0" borderId="0" xfId="0" applyFont="1" applyAlignment="1">
      <alignment horizontal="justify" vertical="justify" wrapText="1"/>
    </xf>
    <xf numFmtId="0" fontId="24" fillId="0" borderId="0" xfId="0" applyFont="1" applyAlignment="1">
      <alignment horizontal="justify" vertical="justify" wrapText="1"/>
    </xf>
    <xf numFmtId="0" fontId="17" fillId="0" borderId="0" xfId="0" applyFont="1" applyAlignment="1">
      <alignment horizontal="left" vertical="justify" wrapText="1"/>
    </xf>
    <xf numFmtId="0" fontId="17" fillId="0" borderId="0" xfId="0" applyFont="1" applyAlignment="1">
      <alignment horizontal="justify" vertical="justify" wrapText="1"/>
    </xf>
    <xf numFmtId="0" fontId="25" fillId="7" borderId="54" xfId="0" applyFont="1" applyFill="1" applyBorder="1" applyAlignment="1">
      <alignment horizontal="left" vertical="center"/>
    </xf>
    <xf numFmtId="0" fontId="25" fillId="8" borderId="55" xfId="0" applyFont="1" applyFill="1" applyBorder="1" applyAlignment="1">
      <alignment horizontal="center" vertical="center"/>
    </xf>
    <xf numFmtId="0" fontId="25" fillId="8" borderId="56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justify" wrapText="1"/>
    </xf>
    <xf numFmtId="164" fontId="12" fillId="0" borderId="0" xfId="0" applyNumberFormat="1" applyFont="1" applyAlignment="1">
      <alignment horizontal="left" vertical="justify" wrapText="1"/>
    </xf>
    <xf numFmtId="43" fontId="12" fillId="4" borderId="12" xfId="0" applyNumberFormat="1" applyFont="1" applyFill="1" applyBorder="1" applyAlignment="1">
      <alignment horizontal="left" vertical="justify" wrapText="1"/>
    </xf>
    <xf numFmtId="43" fontId="12" fillId="4" borderId="21" xfId="0" applyNumberFormat="1" applyFont="1" applyFill="1" applyBorder="1" applyAlignment="1">
      <alignment horizontal="left" vertical="justify" wrapText="1"/>
    </xf>
    <xf numFmtId="43" fontId="12" fillId="4" borderId="13" xfId="0" applyNumberFormat="1" applyFont="1" applyFill="1" applyBorder="1" applyAlignment="1">
      <alignment horizontal="left" vertical="justify" wrapText="1"/>
    </xf>
    <xf numFmtId="43" fontId="17" fillId="3" borderId="16" xfId="0" applyNumberFormat="1" applyFont="1" applyFill="1" applyBorder="1" applyAlignment="1">
      <alignment horizontal="left" vertical="justify" wrapText="1"/>
    </xf>
    <xf numFmtId="43" fontId="17" fillId="3" borderId="22" xfId="0" applyNumberFormat="1" applyFont="1" applyFill="1" applyBorder="1" applyAlignment="1">
      <alignment horizontal="left" vertical="justify" wrapText="1"/>
    </xf>
    <xf numFmtId="43" fontId="12" fillId="4" borderId="40" xfId="0" applyNumberFormat="1" applyFont="1" applyFill="1" applyBorder="1" applyAlignment="1">
      <alignment horizontal="left" vertical="justify" wrapText="1"/>
    </xf>
    <xf numFmtId="43" fontId="18" fillId="0" borderId="3" xfId="2" applyFont="1" applyBorder="1" applyAlignment="1">
      <alignment horizontal="right"/>
    </xf>
    <xf numFmtId="43" fontId="17" fillId="3" borderId="4" xfId="0" applyNumberFormat="1" applyFont="1" applyFill="1" applyBorder="1" applyAlignment="1">
      <alignment horizontal="left" vertical="justify" wrapText="1"/>
    </xf>
    <xf numFmtId="43" fontId="12" fillId="4" borderId="41" xfId="0" applyNumberFormat="1" applyFont="1" applyFill="1" applyBorder="1" applyAlignment="1">
      <alignment horizontal="left" vertical="justify" wrapText="1"/>
    </xf>
    <xf numFmtId="43" fontId="12" fillId="4" borderId="11" xfId="0" applyNumberFormat="1" applyFont="1" applyFill="1" applyBorder="1" applyAlignment="1">
      <alignment horizontal="left" vertical="justify" wrapText="1"/>
    </xf>
    <xf numFmtId="4" fontId="18" fillId="0" borderId="0" xfId="0" applyNumberFormat="1" applyFont="1" applyAlignment="1">
      <alignment horizontal="right"/>
    </xf>
    <xf numFmtId="43" fontId="18" fillId="0" borderId="20" xfId="2" applyFont="1" applyBorder="1" applyAlignment="1">
      <alignment horizontal="right"/>
    </xf>
    <xf numFmtId="43" fontId="18" fillId="0" borderId="34" xfId="2" applyFont="1" applyBorder="1" applyAlignment="1">
      <alignment horizontal="right"/>
    </xf>
    <xf numFmtId="43" fontId="18" fillId="0" borderId="6" xfId="2" applyFont="1" applyBorder="1" applyAlignment="1">
      <alignment horizontal="right"/>
    </xf>
    <xf numFmtId="43" fontId="12" fillId="3" borderId="57" xfId="0" applyNumberFormat="1" applyFont="1" applyFill="1" applyBorder="1" applyAlignment="1">
      <alignment horizontal="left" vertical="justify" wrapText="1"/>
    </xf>
    <xf numFmtId="0" fontId="17" fillId="0" borderId="44" xfId="0" applyFont="1" applyBorder="1" applyAlignment="1">
      <alignment horizontal="left" vertical="justify" wrapText="1"/>
    </xf>
    <xf numFmtId="43" fontId="15" fillId="0" borderId="47" xfId="2" applyFont="1" applyBorder="1" applyAlignment="1">
      <alignment horizontal="right"/>
    </xf>
    <xf numFmtId="0" fontId="17" fillId="0" borderId="50" xfId="0" applyFont="1" applyBorder="1" applyAlignment="1">
      <alignment horizontal="left" vertical="justify" wrapText="1"/>
    </xf>
    <xf numFmtId="43" fontId="12" fillId="3" borderId="22" xfId="0" applyNumberFormat="1" applyFont="1" applyFill="1" applyBorder="1" applyAlignment="1">
      <alignment horizontal="left" vertical="justify" wrapText="1"/>
    </xf>
    <xf numFmtId="0" fontId="17" fillId="0" borderId="15" xfId="0" applyFont="1" applyBorder="1" applyAlignment="1">
      <alignment horizontal="left" vertical="justify" wrapText="1"/>
    </xf>
    <xf numFmtId="0" fontId="17" fillId="0" borderId="43" xfId="0" applyFont="1" applyBorder="1" applyAlignment="1">
      <alignment horizontal="left" vertical="justify" wrapText="1"/>
    </xf>
    <xf numFmtId="43" fontId="12" fillId="3" borderId="4" xfId="0" applyNumberFormat="1" applyFont="1" applyFill="1" applyBorder="1" applyAlignment="1">
      <alignment horizontal="left" vertical="justify" wrapText="1"/>
    </xf>
    <xf numFmtId="0" fontId="17" fillId="0" borderId="48" xfId="0" applyFont="1" applyBorder="1" applyAlignment="1">
      <alignment horizontal="left" vertical="justify" wrapText="1"/>
    </xf>
    <xf numFmtId="43" fontId="3" fillId="9" borderId="0" xfId="1" applyFont="1" applyFill="1" applyBorder="1"/>
    <xf numFmtId="0" fontId="0" fillId="0" borderId="3" xfId="0" applyBorder="1"/>
    <xf numFmtId="43" fontId="12" fillId="4" borderId="39" xfId="0" applyNumberFormat="1" applyFont="1" applyFill="1" applyBorder="1" applyAlignment="1">
      <alignment horizontal="left" vertical="justify" wrapText="1"/>
    </xf>
    <xf numFmtId="0" fontId="17" fillId="0" borderId="46" xfId="0" applyFont="1" applyBorder="1" applyAlignment="1">
      <alignment horizontal="left" vertical="justify" wrapText="1"/>
    </xf>
    <xf numFmtId="43" fontId="12" fillId="3" borderId="53" xfId="0" applyNumberFormat="1" applyFont="1" applyFill="1" applyBorder="1" applyAlignment="1">
      <alignment horizontal="left" vertical="justify" wrapText="1"/>
    </xf>
    <xf numFmtId="43" fontId="12" fillId="4" borderId="38" xfId="0" applyNumberFormat="1" applyFont="1" applyFill="1" applyBorder="1" applyAlignment="1">
      <alignment horizontal="left" vertical="justify" wrapText="1"/>
    </xf>
    <xf numFmtId="43" fontId="15" fillId="0" borderId="3" xfId="2" applyFont="1" applyBorder="1" applyAlignment="1">
      <alignment horizontal="right"/>
    </xf>
    <xf numFmtId="43" fontId="29" fillId="0" borderId="44" xfId="2" applyFont="1" applyBorder="1" applyAlignment="1">
      <alignment horizontal="right"/>
    </xf>
    <xf numFmtId="43" fontId="15" fillId="0" borderId="44" xfId="2" applyFont="1" applyBorder="1" applyAlignment="1">
      <alignment horizontal="right"/>
    </xf>
    <xf numFmtId="43" fontId="15" fillId="0" borderId="6" xfId="2" applyFont="1" applyBorder="1" applyAlignment="1">
      <alignment horizontal="right"/>
    </xf>
    <xf numFmtId="43" fontId="15" fillId="0" borderId="42" xfId="2" applyFont="1" applyBorder="1" applyAlignment="1">
      <alignment horizontal="right"/>
    </xf>
    <xf numFmtId="43" fontId="15" fillId="0" borderId="59" xfId="2" applyFont="1" applyBorder="1" applyAlignment="1">
      <alignment horizontal="right"/>
    </xf>
    <xf numFmtId="43" fontId="15" fillId="0" borderId="25" xfId="2" applyFont="1" applyBorder="1" applyAlignment="1">
      <alignment horizontal="right"/>
    </xf>
    <xf numFmtId="43" fontId="18" fillId="0" borderId="42" xfId="2" applyFont="1" applyBorder="1" applyAlignment="1">
      <alignment horizontal="right"/>
    </xf>
    <xf numFmtId="43" fontId="18" fillId="0" borderId="44" xfId="2" applyFont="1" applyBorder="1" applyAlignment="1">
      <alignment horizontal="right"/>
    </xf>
    <xf numFmtId="43" fontId="18" fillId="0" borderId="45" xfId="2" applyFont="1" applyBorder="1" applyAlignment="1">
      <alignment horizontal="right"/>
    </xf>
    <xf numFmtId="43" fontId="29" fillId="0" borderId="42" xfId="2" applyFont="1" applyBorder="1" applyAlignment="1">
      <alignment horizontal="right"/>
    </xf>
    <xf numFmtId="43" fontId="29" fillId="0" borderId="33" xfId="2" applyFont="1" applyBorder="1" applyAlignment="1">
      <alignment horizontal="right"/>
    </xf>
    <xf numFmtId="43" fontId="15" fillId="0" borderId="44" xfId="1" applyFont="1" applyBorder="1"/>
    <xf numFmtId="0" fontId="30" fillId="0" borderId="9" xfId="0" applyFont="1" applyBorder="1" applyAlignment="1">
      <alignment horizontal="left" vertical="justify" wrapText="1"/>
    </xf>
    <xf numFmtId="49" fontId="31" fillId="0" borderId="9" xfId="0" applyNumberFormat="1" applyFont="1" applyBorder="1" applyAlignment="1">
      <alignment wrapText="1"/>
    </xf>
    <xf numFmtId="49" fontId="31" fillId="0" borderId="9" xfId="0" applyNumberFormat="1" applyFont="1" applyBorder="1" applyAlignment="1">
      <alignment horizontal="left" vertical="justify" wrapText="1"/>
    </xf>
    <xf numFmtId="0" fontId="30" fillId="0" borderId="15" xfId="0" applyFont="1" applyBorder="1" applyAlignment="1">
      <alignment horizontal="left" vertical="justify" wrapText="1"/>
    </xf>
    <xf numFmtId="0" fontId="26" fillId="10" borderId="58" xfId="0" applyFont="1" applyFill="1" applyBorder="1" applyAlignment="1">
      <alignment horizontal="left" vertical="justify" wrapText="1"/>
    </xf>
    <xf numFmtId="43" fontId="12" fillId="10" borderId="11" xfId="1" applyFont="1" applyFill="1" applyBorder="1" applyAlignment="1">
      <alignment horizontal="left" vertical="justify" wrapText="1"/>
    </xf>
    <xf numFmtId="43" fontId="12" fillId="10" borderId="21" xfId="1" applyFont="1" applyFill="1" applyBorder="1" applyAlignment="1">
      <alignment horizontal="left" vertical="justify" wrapText="1"/>
    </xf>
    <xf numFmtId="43" fontId="12" fillId="10" borderId="40" xfId="1" applyFont="1" applyFill="1" applyBorder="1" applyAlignment="1">
      <alignment horizontal="left" vertical="justify" wrapText="1"/>
    </xf>
    <xf numFmtId="43" fontId="12" fillId="10" borderId="39" xfId="1" applyFont="1" applyFill="1" applyBorder="1" applyAlignment="1">
      <alignment horizontal="left" vertical="justify" wrapText="1"/>
    </xf>
    <xf numFmtId="43" fontId="12" fillId="11" borderId="13" xfId="0" applyNumberFormat="1" applyFont="1" applyFill="1" applyBorder="1" applyAlignment="1">
      <alignment horizontal="left" vertical="justify" wrapText="1"/>
    </xf>
    <xf numFmtId="0" fontId="30" fillId="0" borderId="60" xfId="0" applyFont="1" applyBorder="1" applyAlignment="1">
      <alignment horizontal="left" vertical="justify" wrapText="1"/>
    </xf>
    <xf numFmtId="0" fontId="30" fillId="0" borderId="61" xfId="0" applyFont="1" applyBorder="1" applyAlignment="1">
      <alignment horizontal="left" vertical="justify" wrapText="1"/>
    </xf>
    <xf numFmtId="43" fontId="15" fillId="0" borderId="34" xfId="2" applyFont="1" applyBorder="1" applyAlignment="1">
      <alignment horizontal="right"/>
    </xf>
    <xf numFmtId="43" fontId="15" fillId="0" borderId="6" xfId="1" applyFont="1" applyBorder="1"/>
    <xf numFmtId="43" fontId="9" fillId="3" borderId="16" xfId="0" applyNumberFormat="1" applyFont="1" applyFill="1" applyBorder="1" applyAlignment="1">
      <alignment horizontal="left" vertical="justify" wrapText="1"/>
    </xf>
    <xf numFmtId="43" fontId="9" fillId="3" borderId="22" xfId="0" applyNumberFormat="1" applyFont="1" applyFill="1" applyBorder="1" applyAlignment="1">
      <alignment horizontal="left" vertical="justify" wrapText="1"/>
    </xf>
    <xf numFmtId="43" fontId="9" fillId="3" borderId="10" xfId="0" applyNumberFormat="1" applyFont="1" applyFill="1" applyBorder="1" applyAlignment="1">
      <alignment horizontal="left" vertical="justify" wrapText="1"/>
    </xf>
    <xf numFmtId="43" fontId="9" fillId="3" borderId="4" xfId="0" applyNumberFormat="1" applyFont="1" applyFill="1" applyBorder="1" applyAlignment="1">
      <alignment horizontal="left" vertical="justify" wrapText="1"/>
    </xf>
    <xf numFmtId="43" fontId="9" fillId="3" borderId="57" xfId="0" applyNumberFormat="1" applyFont="1" applyFill="1" applyBorder="1" applyAlignment="1">
      <alignment horizontal="left" vertical="justify" wrapText="1"/>
    </xf>
    <xf numFmtId="43" fontId="11" fillId="3" borderId="57" xfId="0" applyNumberFormat="1" applyFont="1" applyFill="1" applyBorder="1" applyAlignment="1">
      <alignment horizontal="left" vertical="justify" wrapText="1"/>
    </xf>
    <xf numFmtId="43" fontId="11" fillId="3" borderId="22" xfId="0" applyNumberFormat="1" applyFont="1" applyFill="1" applyBorder="1" applyAlignment="1">
      <alignment horizontal="left" vertical="justify" wrapText="1"/>
    </xf>
    <xf numFmtId="43" fontId="15" fillId="0" borderId="62" xfId="1" applyFont="1" applyBorder="1"/>
    <xf numFmtId="43" fontId="14" fillId="0" borderId="34" xfId="2" applyFont="1" applyBorder="1" applyAlignment="1">
      <alignment horizontal="right"/>
    </xf>
    <xf numFmtId="0" fontId="17" fillId="0" borderId="6" xfId="0" applyFont="1" applyBorder="1" applyAlignment="1">
      <alignment horizontal="left" vertical="justify" wrapText="1"/>
    </xf>
    <xf numFmtId="0" fontId="17" fillId="0" borderId="63" xfId="0" applyFont="1" applyBorder="1" applyAlignment="1">
      <alignment horizontal="left" vertical="justify" wrapText="1"/>
    </xf>
    <xf numFmtId="0" fontId="9" fillId="0" borderId="37" xfId="0" applyFont="1" applyBorder="1" applyAlignment="1">
      <alignment horizontal="left" vertical="justify" wrapText="1"/>
    </xf>
    <xf numFmtId="49" fontId="15" fillId="0" borderId="37" xfId="0" applyNumberFormat="1" applyFont="1" applyBorder="1" applyAlignment="1">
      <alignment horizontal="left" vertical="justify" wrapText="1"/>
    </xf>
    <xf numFmtId="49" fontId="15" fillId="0" borderId="37" xfId="0" applyNumberFormat="1" applyFont="1" applyBorder="1" applyAlignment="1">
      <alignment wrapText="1"/>
    </xf>
    <xf numFmtId="43" fontId="12" fillId="4" borderId="38" xfId="0" applyNumberFormat="1" applyFont="1" applyFill="1" applyBorder="1" applyAlignment="1">
      <alignment wrapText="1"/>
    </xf>
    <xf numFmtId="0" fontId="9" fillId="0" borderId="32" xfId="0" applyFont="1" applyBorder="1" applyAlignment="1">
      <alignment horizontal="left" vertical="justify" wrapText="1"/>
    </xf>
    <xf numFmtId="43" fontId="14" fillId="0" borderId="64" xfId="2" applyFont="1" applyBorder="1" applyAlignment="1">
      <alignment horizontal="right"/>
    </xf>
    <xf numFmtId="43" fontId="15" fillId="0" borderId="65" xfId="1" applyFont="1" applyBorder="1" applyAlignment="1">
      <alignment horizontal="right"/>
    </xf>
    <xf numFmtId="43" fontId="14" fillId="0" borderId="63" xfId="2" applyFont="1" applyBorder="1" applyAlignment="1">
      <alignment horizontal="right"/>
    </xf>
    <xf numFmtId="43" fontId="15" fillId="0" borderId="63" xfId="1" applyFont="1" applyBorder="1"/>
    <xf numFmtId="43" fontId="14" fillId="0" borderId="62" xfId="2" applyFont="1" applyBorder="1" applyAlignment="1">
      <alignment horizontal="right"/>
    </xf>
    <xf numFmtId="0" fontId="17" fillId="0" borderId="6" xfId="0" applyFont="1" applyBorder="1"/>
    <xf numFmtId="0" fontId="17" fillId="0" borderId="66" xfId="0" applyFont="1" applyBorder="1"/>
    <xf numFmtId="43" fontId="17" fillId="3" borderId="7" xfId="0" applyNumberFormat="1" applyFont="1" applyFill="1" applyBorder="1"/>
    <xf numFmtId="0" fontId="22" fillId="5" borderId="32" xfId="0" applyFont="1" applyFill="1" applyBorder="1" applyAlignment="1">
      <alignment horizontal="left" vertical="justify" wrapText="1"/>
    </xf>
    <xf numFmtId="43" fontId="12" fillId="5" borderId="35" xfId="1" applyFont="1" applyFill="1" applyBorder="1"/>
    <xf numFmtId="43" fontId="12" fillId="5" borderId="67" xfId="1" applyFont="1" applyFill="1" applyBorder="1"/>
    <xf numFmtId="43" fontId="12" fillId="5" borderId="34" xfId="1" applyFont="1" applyFill="1" applyBorder="1"/>
    <xf numFmtId="43" fontId="12" fillId="5" borderId="33" xfId="1" applyFont="1" applyFill="1" applyBorder="1"/>
    <xf numFmtId="43" fontId="16" fillId="0" borderId="0" xfId="2" applyFont="1" applyBorder="1" applyAlignment="1">
      <alignment horizontal="right"/>
    </xf>
    <xf numFmtId="43" fontId="15" fillId="0" borderId="66" xfId="1" applyFont="1" applyBorder="1" applyAlignment="1">
      <alignment horizontal="right"/>
    </xf>
    <xf numFmtId="43" fontId="14" fillId="0" borderId="67" xfId="2" applyFont="1" applyBorder="1" applyAlignment="1">
      <alignment horizontal="right"/>
    </xf>
    <xf numFmtId="43" fontId="15" fillId="0" borderId="63" xfId="1" applyFont="1" applyBorder="1" applyAlignment="1">
      <alignment horizontal="right"/>
    </xf>
    <xf numFmtId="0" fontId="17" fillId="0" borderId="34" xfId="0" applyFont="1" applyBorder="1"/>
    <xf numFmtId="0" fontId="17" fillId="0" borderId="35" xfId="0" applyFont="1" applyBorder="1"/>
    <xf numFmtId="43" fontId="17" fillId="3" borderId="13" xfId="0" applyNumberFormat="1" applyFont="1" applyFill="1" applyBorder="1"/>
    <xf numFmtId="43" fontId="11" fillId="4" borderId="12" xfId="0" applyNumberFormat="1" applyFont="1" applyFill="1" applyBorder="1"/>
    <xf numFmtId="0" fontId="19" fillId="10" borderId="11" xfId="0" applyFont="1" applyFill="1" applyBorder="1" applyAlignment="1">
      <alignment vertical="center"/>
    </xf>
    <xf numFmtId="43" fontId="12" fillId="10" borderId="21" xfId="1" applyFont="1" applyFill="1" applyBorder="1"/>
    <xf numFmtId="43" fontId="12" fillId="10" borderId="13" xfId="1" applyFont="1" applyFill="1" applyBorder="1"/>
    <xf numFmtId="0" fontId="9" fillId="0" borderId="2" xfId="0" applyFont="1" applyBorder="1" applyAlignment="1">
      <alignment horizontal="left" indent="2"/>
    </xf>
    <xf numFmtId="43" fontId="14" fillId="0" borderId="4" xfId="2" applyFont="1" applyBorder="1" applyAlignment="1">
      <alignment horizontal="right"/>
    </xf>
    <xf numFmtId="0" fontId="9" fillId="0" borderId="5" xfId="0" applyFont="1" applyBorder="1" applyAlignment="1">
      <alignment horizontal="left" indent="2"/>
    </xf>
    <xf numFmtId="43" fontId="14" fillId="0" borderId="7" xfId="2" applyFont="1" applyBorder="1" applyAlignment="1">
      <alignment horizontal="right"/>
    </xf>
    <xf numFmtId="0" fontId="9" fillId="0" borderId="58" xfId="0" applyFont="1" applyBorder="1" applyAlignment="1">
      <alignment horizontal="left" indent="2"/>
    </xf>
    <xf numFmtId="43" fontId="14" fillId="0" borderId="57" xfId="2" applyFont="1" applyBorder="1" applyAlignment="1">
      <alignment horizontal="right"/>
    </xf>
    <xf numFmtId="0" fontId="27" fillId="0" borderId="0" xfId="0" applyFont="1" applyAlignment="1">
      <alignment horizontal="left" vertical="justify" wrapText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21" fillId="0" borderId="1" xfId="0" applyFont="1" applyBorder="1" applyAlignment="1">
      <alignment horizontal="center" vertical="top" wrapText="1" readingOrder="1"/>
    </xf>
    <xf numFmtId="0" fontId="21" fillId="0" borderId="0" xfId="0" applyFont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43" fontId="4" fillId="2" borderId="3" xfId="1" applyFont="1" applyFill="1" applyBorder="1" applyAlignment="1">
      <alignment horizontal="center" vertical="center" wrapText="1"/>
    </xf>
    <xf numFmtId="43" fontId="4" fillId="2" borderId="6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43" fontId="4" fillId="2" borderId="7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24" fillId="0" borderId="0" xfId="0" applyFont="1" applyAlignment="1">
      <alignment horizontal="justify" vertical="justify" wrapText="1"/>
    </xf>
    <xf numFmtId="0" fontId="23" fillId="0" borderId="0" xfId="0" applyFont="1" applyAlignment="1">
      <alignment horizontal="justify" vertical="justify" wrapText="1"/>
    </xf>
    <xf numFmtId="0" fontId="12" fillId="5" borderId="26" xfId="0" applyFont="1" applyFill="1" applyBorder="1" applyAlignment="1">
      <alignment horizontal="left" vertical="center"/>
    </xf>
    <xf numFmtId="0" fontId="12" fillId="5" borderId="32" xfId="0" applyFont="1" applyFill="1" applyBorder="1" applyAlignment="1">
      <alignment horizontal="left" vertical="center"/>
    </xf>
    <xf numFmtId="43" fontId="12" fillId="5" borderId="27" xfId="1" applyFont="1" applyFill="1" applyBorder="1" applyAlignment="1">
      <alignment horizontal="center" vertical="center" wrapText="1"/>
    </xf>
    <xf numFmtId="43" fontId="12" fillId="5" borderId="33" xfId="1" applyFont="1" applyFill="1" applyBorder="1" applyAlignment="1">
      <alignment horizontal="center" vertical="center" wrapText="1"/>
    </xf>
    <xf numFmtId="43" fontId="12" fillId="5" borderId="28" xfId="1" applyFont="1" applyFill="1" applyBorder="1" applyAlignment="1">
      <alignment horizontal="center" vertical="center" wrapText="1"/>
    </xf>
    <xf numFmtId="43" fontId="12" fillId="5" borderId="34" xfId="1" applyFont="1" applyFill="1" applyBorder="1" applyAlignment="1">
      <alignment horizontal="center" vertical="center" wrapText="1"/>
    </xf>
    <xf numFmtId="0" fontId="12" fillId="6" borderId="29" xfId="0" applyFont="1" applyFill="1" applyBorder="1" applyAlignment="1">
      <alignment horizontal="center" vertical="center"/>
    </xf>
    <xf numFmtId="0" fontId="12" fillId="6" borderId="3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3476625</xdr:colOff>
      <xdr:row>0</xdr:row>
      <xdr:rowOff>161925</xdr:rowOff>
    </xdr:from>
    <xdr:to>
      <xdr:col>1</xdr:col>
      <xdr:colOff>228600</xdr:colOff>
      <xdr:row>3</xdr:row>
      <xdr:rowOff>38100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899B2AA5-B5F9-4257-935D-5F8918F7F3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161925"/>
          <a:ext cx="2238375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599072</xdr:colOff>
      <xdr:row>0</xdr:row>
      <xdr:rowOff>0</xdr:rowOff>
    </xdr:from>
    <xdr:to>
      <xdr:col>7</xdr:col>
      <xdr:colOff>302794</xdr:colOff>
      <xdr:row>3</xdr:row>
      <xdr:rowOff>28074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8BC85A1D-D4E0-4C1A-B0C3-FE89014799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79204" y="0"/>
          <a:ext cx="2390775" cy="7700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1297008</xdr:colOff>
      <xdr:row>0</xdr:row>
      <xdr:rowOff>19174</xdr:rowOff>
    </xdr:from>
    <xdr:to>
      <xdr:col>6</xdr:col>
      <xdr:colOff>427707</xdr:colOff>
      <xdr:row>3</xdr:row>
      <xdr:rowOff>262685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C3A8D1DA-B197-4864-9A99-C51138CF527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91639" y="19174"/>
          <a:ext cx="3168000" cy="828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88"/>
  <sheetViews>
    <sheetView showGridLines="0" workbookViewId="0"/>
  </sheetViews>
  <sheetFormatPr baseColWidth="10" defaultColWidth="13.140625" defaultRowHeight="15" x14ac:dyDescent="0.25"/>
  <cols>
    <col min="1" max="1" width="82.28515625" customWidth="1"/>
    <col min="2" max="2" width="22.140625" customWidth="1"/>
    <col min="3" max="3" width="23" customWidth="1"/>
  </cols>
  <sheetData>
    <row r="3" spans="1:3" ht="28.5" customHeight="1" x14ac:dyDescent="0.25">
      <c r="A3" s="226"/>
      <c r="B3" s="227"/>
      <c r="C3" s="227"/>
    </row>
    <row r="4" spans="1:3" ht="25.5" customHeight="1" x14ac:dyDescent="0.25">
      <c r="A4" s="240" t="s">
        <v>0</v>
      </c>
      <c r="B4" s="241"/>
      <c r="C4" s="241"/>
    </row>
    <row r="5" spans="1:3" ht="15.75" x14ac:dyDescent="0.25">
      <c r="A5" s="230" t="s">
        <v>1</v>
      </c>
      <c r="B5" s="231"/>
      <c r="C5" s="231"/>
    </row>
    <row r="6" spans="1:3" ht="15.75" customHeight="1" x14ac:dyDescent="0.25">
      <c r="A6" s="232" t="s">
        <v>2</v>
      </c>
      <c r="B6" s="233"/>
      <c r="C6" s="233"/>
    </row>
    <row r="7" spans="1:3" ht="15.75" customHeight="1" x14ac:dyDescent="0.25">
      <c r="A7" s="232" t="s">
        <v>3</v>
      </c>
      <c r="B7" s="233"/>
      <c r="C7" s="233"/>
    </row>
    <row r="8" spans="1:3" ht="15.75" thickBot="1" x14ac:dyDescent="0.3"/>
    <row r="9" spans="1:3" ht="15" customHeight="1" x14ac:dyDescent="0.25">
      <c r="A9" s="234" t="s">
        <v>4</v>
      </c>
      <c r="B9" s="236" t="s">
        <v>5</v>
      </c>
      <c r="C9" s="238" t="s">
        <v>6</v>
      </c>
    </row>
    <row r="10" spans="1:3" ht="23.25" customHeight="1" thickBot="1" x14ac:dyDescent="0.3">
      <c r="A10" s="235"/>
      <c r="B10" s="237"/>
      <c r="C10" s="239"/>
    </row>
    <row r="11" spans="1:3" ht="15.75" thickBot="1" x14ac:dyDescent="0.3">
      <c r="A11" s="1" t="s">
        <v>7</v>
      </c>
      <c r="B11" s="2"/>
      <c r="C11" s="3"/>
    </row>
    <row r="12" spans="1:3" ht="16.5" thickBot="1" x14ac:dyDescent="0.3">
      <c r="A12" s="215" t="s">
        <v>8</v>
      </c>
      <c r="B12" s="4">
        <f>SUM(B13:B16)</f>
        <v>5157152859</v>
      </c>
      <c r="C12" s="5">
        <f>SUM(C13:C16)</f>
        <v>-529603669</v>
      </c>
    </row>
    <row r="13" spans="1:3" x14ac:dyDescent="0.25">
      <c r="A13" s="6" t="s">
        <v>9</v>
      </c>
      <c r="B13" s="7">
        <v>4093842779</v>
      </c>
      <c r="C13" s="8">
        <v>-530163669</v>
      </c>
    </row>
    <row r="14" spans="1:3" x14ac:dyDescent="0.25">
      <c r="A14" s="9" t="s">
        <v>10</v>
      </c>
      <c r="B14" s="10">
        <v>493379440</v>
      </c>
      <c r="C14" s="8">
        <v>860000</v>
      </c>
    </row>
    <row r="15" spans="1:3" x14ac:dyDescent="0.25">
      <c r="A15" s="9" t="s">
        <v>11</v>
      </c>
      <c r="B15" s="10">
        <v>73096960</v>
      </c>
      <c r="C15" s="8">
        <v>0</v>
      </c>
    </row>
    <row r="16" spans="1:3" ht="15.75" thickBot="1" x14ac:dyDescent="0.3">
      <c r="A16" s="11" t="s">
        <v>12</v>
      </c>
      <c r="B16" s="12">
        <v>496833680</v>
      </c>
      <c r="C16" s="8">
        <v>-300000</v>
      </c>
    </row>
    <row r="17" spans="1:3" ht="16.5" thickBot="1" x14ac:dyDescent="0.3">
      <c r="A17" s="215" t="s">
        <v>13</v>
      </c>
      <c r="B17" s="13">
        <f>SUM(B18:B26)</f>
        <v>2166810770</v>
      </c>
      <c r="C17" s="5">
        <f>SUM(C18:C26)</f>
        <v>39678142</v>
      </c>
    </row>
    <row r="18" spans="1:3" x14ac:dyDescent="0.25">
      <c r="A18" s="14" t="s">
        <v>14</v>
      </c>
      <c r="B18" s="15">
        <v>313107039</v>
      </c>
      <c r="C18" s="8">
        <v>0</v>
      </c>
    </row>
    <row r="19" spans="1:3" x14ac:dyDescent="0.25">
      <c r="A19" s="16" t="s">
        <v>15</v>
      </c>
      <c r="B19" s="10">
        <v>36769146</v>
      </c>
      <c r="C19" s="8">
        <v>0</v>
      </c>
    </row>
    <row r="20" spans="1:3" x14ac:dyDescent="0.25">
      <c r="A20" s="16" t="s">
        <v>16</v>
      </c>
      <c r="B20" s="10">
        <v>134200494</v>
      </c>
      <c r="C20" s="8">
        <v>0</v>
      </c>
    </row>
    <row r="21" spans="1:3" x14ac:dyDescent="0.25">
      <c r="A21" s="16" t="s">
        <v>17</v>
      </c>
      <c r="B21" s="10">
        <v>275835014</v>
      </c>
      <c r="C21" s="8">
        <v>0</v>
      </c>
    </row>
    <row r="22" spans="1:3" x14ac:dyDescent="0.25">
      <c r="A22" s="16" t="s">
        <v>18</v>
      </c>
      <c r="B22" s="10">
        <v>89550000</v>
      </c>
      <c r="C22" s="8">
        <v>187940000</v>
      </c>
    </row>
    <row r="23" spans="1:3" x14ac:dyDescent="0.25">
      <c r="A23" s="16" t="s">
        <v>19</v>
      </c>
      <c r="B23" s="10">
        <v>346425000</v>
      </c>
      <c r="C23" s="8">
        <v>-150000000</v>
      </c>
    </row>
    <row r="24" spans="1:3" ht="26.25" x14ac:dyDescent="0.25">
      <c r="A24" s="17" t="s">
        <v>20</v>
      </c>
      <c r="B24" s="10">
        <v>157019000</v>
      </c>
      <c r="C24" s="8">
        <v>5000000</v>
      </c>
    </row>
    <row r="25" spans="1:3" x14ac:dyDescent="0.25">
      <c r="A25" s="16" t="s">
        <v>21</v>
      </c>
      <c r="B25" s="10">
        <v>728755077</v>
      </c>
      <c r="C25" s="8">
        <v>-3261858</v>
      </c>
    </row>
    <row r="26" spans="1:3" ht="15.75" thickBot="1" x14ac:dyDescent="0.3">
      <c r="A26" s="11" t="s">
        <v>22</v>
      </c>
      <c r="B26" s="15">
        <v>85150000</v>
      </c>
      <c r="C26" s="8">
        <v>0</v>
      </c>
    </row>
    <row r="27" spans="1:3" ht="16.5" thickBot="1" x14ac:dyDescent="0.3">
      <c r="A27" s="215" t="s">
        <v>23</v>
      </c>
      <c r="B27" s="13">
        <f>SUM(B28:B36)</f>
        <v>732024108</v>
      </c>
      <c r="C27" s="5">
        <f>SUM(C28:C36)</f>
        <v>-26525000</v>
      </c>
    </row>
    <row r="28" spans="1:3" x14ac:dyDescent="0.25">
      <c r="A28" s="14" t="s">
        <v>24</v>
      </c>
      <c r="B28" s="15">
        <v>30434732</v>
      </c>
      <c r="C28" s="18">
        <v>-800000</v>
      </c>
    </row>
    <row r="29" spans="1:3" x14ac:dyDescent="0.25">
      <c r="A29" s="16" t="s">
        <v>25</v>
      </c>
      <c r="B29" s="10">
        <v>39692773</v>
      </c>
      <c r="C29" s="19">
        <v>5000</v>
      </c>
    </row>
    <row r="30" spans="1:3" x14ac:dyDescent="0.25">
      <c r="A30" s="16" t="s">
        <v>26</v>
      </c>
      <c r="B30" s="10">
        <v>6933000</v>
      </c>
      <c r="C30" s="19">
        <v>-800000</v>
      </c>
    </row>
    <row r="31" spans="1:3" x14ac:dyDescent="0.25">
      <c r="A31" s="16" t="s">
        <v>27</v>
      </c>
      <c r="B31" s="10">
        <v>4950000</v>
      </c>
      <c r="C31" s="19">
        <v>-500000</v>
      </c>
    </row>
    <row r="32" spans="1:3" x14ac:dyDescent="0.25">
      <c r="A32" s="16" t="s">
        <v>28</v>
      </c>
      <c r="B32" s="10">
        <v>26822085</v>
      </c>
      <c r="C32" s="19">
        <v>525000</v>
      </c>
    </row>
    <row r="33" spans="1:3" x14ac:dyDescent="0.25">
      <c r="A33" s="16" t="s">
        <v>29</v>
      </c>
      <c r="B33" s="10">
        <v>28691832</v>
      </c>
      <c r="C33" s="19">
        <v>400000</v>
      </c>
    </row>
    <row r="34" spans="1:3" x14ac:dyDescent="0.25">
      <c r="A34" s="16" t="s">
        <v>30</v>
      </c>
      <c r="B34" s="10">
        <v>490185459</v>
      </c>
      <c r="C34" s="19">
        <v>-33775000</v>
      </c>
    </row>
    <row r="35" spans="1:3" x14ac:dyDescent="0.25">
      <c r="A35" s="17" t="s">
        <v>31</v>
      </c>
      <c r="B35" s="10">
        <v>5000000</v>
      </c>
      <c r="C35" s="19">
        <v>0</v>
      </c>
    </row>
    <row r="36" spans="1:3" ht="15.75" thickBot="1" x14ac:dyDescent="0.3">
      <c r="A36" s="11" t="s">
        <v>32</v>
      </c>
      <c r="B36" s="15">
        <v>99314227</v>
      </c>
      <c r="C36" s="18">
        <v>8420000</v>
      </c>
    </row>
    <row r="37" spans="1:3" ht="16.5" thickBot="1" x14ac:dyDescent="0.3">
      <c r="A37" s="215" t="s">
        <v>33</v>
      </c>
      <c r="B37" s="13">
        <f>SUM(B38:B44)</f>
        <v>5088259811</v>
      </c>
      <c r="C37" s="5">
        <f>SUM(C38:C44)</f>
        <v>739871570.30999994</v>
      </c>
    </row>
    <row r="38" spans="1:3" x14ac:dyDescent="0.25">
      <c r="A38" s="14" t="s">
        <v>34</v>
      </c>
      <c r="B38" s="15">
        <v>228048554</v>
      </c>
      <c r="C38" s="18">
        <v>23000000</v>
      </c>
    </row>
    <row r="39" spans="1:3" x14ac:dyDescent="0.25">
      <c r="A39" s="16" t="s">
        <v>35</v>
      </c>
      <c r="B39" s="10">
        <v>3011780031</v>
      </c>
      <c r="C39" s="19">
        <v>0</v>
      </c>
    </row>
    <row r="40" spans="1:3" x14ac:dyDescent="0.25">
      <c r="A40" s="16" t="s">
        <v>36</v>
      </c>
      <c r="B40" s="10">
        <v>1272412088</v>
      </c>
      <c r="C40" s="19">
        <v>-140148098.69</v>
      </c>
    </row>
    <row r="41" spans="1:3" x14ac:dyDescent="0.25">
      <c r="A41" s="16" t="s">
        <v>37</v>
      </c>
      <c r="B41" s="10">
        <v>250002253</v>
      </c>
      <c r="C41" s="19">
        <v>0</v>
      </c>
    </row>
    <row r="42" spans="1:3" x14ac:dyDescent="0.25">
      <c r="A42" s="16" t="s">
        <v>38</v>
      </c>
      <c r="B42" s="10">
        <v>286016885</v>
      </c>
      <c r="C42" s="19">
        <v>857019669</v>
      </c>
    </row>
    <row r="43" spans="1:3" x14ac:dyDescent="0.25">
      <c r="A43" s="16" t="s">
        <v>39</v>
      </c>
      <c r="B43" s="10">
        <v>40000000</v>
      </c>
      <c r="C43" s="19"/>
    </row>
    <row r="44" spans="1:3" ht="15.75" thickBot="1" x14ac:dyDescent="0.3">
      <c r="A44" s="11" t="s">
        <v>40</v>
      </c>
      <c r="B44" s="15">
        <v>0</v>
      </c>
      <c r="C44" s="18">
        <v>0</v>
      </c>
    </row>
    <row r="45" spans="1:3" ht="16.5" thickBot="1" x14ac:dyDescent="0.3">
      <c r="A45" s="215" t="s">
        <v>41</v>
      </c>
      <c r="B45" s="13">
        <f>SUM(B46:B49)</f>
        <v>1926039622</v>
      </c>
      <c r="C45" s="5">
        <f>SUM(C46:C49)</f>
        <v>51985598.689999998</v>
      </c>
    </row>
    <row r="46" spans="1:3" x14ac:dyDescent="0.25">
      <c r="A46" s="20" t="s">
        <v>42</v>
      </c>
      <c r="B46" s="15">
        <v>0</v>
      </c>
      <c r="C46" s="19">
        <v>0</v>
      </c>
    </row>
    <row r="47" spans="1:3" x14ac:dyDescent="0.25">
      <c r="A47" s="21" t="s">
        <v>43</v>
      </c>
      <c r="B47" s="10">
        <v>49700000</v>
      </c>
      <c r="C47" s="22">
        <v>51985598.689999998</v>
      </c>
    </row>
    <row r="48" spans="1:3" x14ac:dyDescent="0.25">
      <c r="A48" s="16" t="s">
        <v>44</v>
      </c>
      <c r="B48" s="10">
        <v>1876339622</v>
      </c>
      <c r="C48" s="19">
        <v>0</v>
      </c>
    </row>
    <row r="49" spans="1:3" ht="15.75" thickBot="1" x14ac:dyDescent="0.3">
      <c r="A49" s="11" t="s">
        <v>45</v>
      </c>
      <c r="B49" s="15">
        <v>0</v>
      </c>
      <c r="C49" s="19">
        <v>0</v>
      </c>
    </row>
    <row r="50" spans="1:3" ht="16.5" thickBot="1" x14ac:dyDescent="0.3">
      <c r="A50" s="215" t="s">
        <v>46</v>
      </c>
      <c r="B50" s="13">
        <f>SUM(B51:B59)</f>
        <v>834831836</v>
      </c>
      <c r="C50" s="5">
        <f>SUM(C51:C59)</f>
        <v>24370858</v>
      </c>
    </row>
    <row r="51" spans="1:3" x14ac:dyDescent="0.25">
      <c r="A51" s="14" t="s">
        <v>47</v>
      </c>
      <c r="B51" s="15">
        <v>153574479</v>
      </c>
      <c r="C51" s="18">
        <v>-4204142</v>
      </c>
    </row>
    <row r="52" spans="1:3" x14ac:dyDescent="0.25">
      <c r="A52" s="16" t="s">
        <v>48</v>
      </c>
      <c r="B52" s="10">
        <v>5430000</v>
      </c>
      <c r="C52" s="19">
        <v>0</v>
      </c>
    </row>
    <row r="53" spans="1:3" x14ac:dyDescent="0.25">
      <c r="A53" s="16" t="s">
        <v>49</v>
      </c>
      <c r="B53" s="10">
        <v>29200000</v>
      </c>
      <c r="C53" s="19">
        <v>-200000</v>
      </c>
    </row>
    <row r="54" spans="1:3" x14ac:dyDescent="0.25">
      <c r="A54" s="16" t="s">
        <v>50</v>
      </c>
      <c r="B54" s="10">
        <v>62653573</v>
      </c>
      <c r="C54" s="19">
        <v>0</v>
      </c>
    </row>
    <row r="55" spans="1:3" x14ac:dyDescent="0.25">
      <c r="A55" s="16" t="s">
        <v>51</v>
      </c>
      <c r="B55" s="10">
        <v>47850000</v>
      </c>
      <c r="C55" s="19">
        <v>2150000</v>
      </c>
    </row>
    <row r="56" spans="1:3" x14ac:dyDescent="0.25">
      <c r="A56" s="21" t="s">
        <v>52</v>
      </c>
      <c r="B56" s="10">
        <v>0</v>
      </c>
      <c r="C56" s="19">
        <v>0</v>
      </c>
    </row>
    <row r="57" spans="1:3" x14ac:dyDescent="0.25">
      <c r="A57" s="16" t="s">
        <v>53</v>
      </c>
      <c r="B57" s="10">
        <v>526173784</v>
      </c>
      <c r="C57" s="19">
        <v>-15075000</v>
      </c>
    </row>
    <row r="58" spans="1:3" x14ac:dyDescent="0.25">
      <c r="A58" s="16" t="s">
        <v>54</v>
      </c>
      <c r="B58" s="10">
        <v>9950000</v>
      </c>
      <c r="C58" s="19">
        <v>41700000</v>
      </c>
    </row>
    <row r="59" spans="1:3" ht="15.75" thickBot="1" x14ac:dyDescent="0.3">
      <c r="A59" s="23" t="s">
        <v>55</v>
      </c>
      <c r="B59" s="15">
        <v>0</v>
      </c>
      <c r="C59" s="18">
        <v>0</v>
      </c>
    </row>
    <row r="60" spans="1:3" ht="16.5" thickBot="1" x14ac:dyDescent="0.3">
      <c r="A60" s="215" t="s">
        <v>56</v>
      </c>
      <c r="B60" s="4">
        <f>SUM(B61:B64)</f>
        <v>1312559477</v>
      </c>
      <c r="C60" s="5">
        <f>SUM(C61:C64)</f>
        <v>-6400000</v>
      </c>
    </row>
    <row r="61" spans="1:3" x14ac:dyDescent="0.25">
      <c r="A61" s="24" t="s">
        <v>57</v>
      </c>
      <c r="B61" s="15">
        <v>157147588</v>
      </c>
      <c r="C61" s="18">
        <v>-6400000</v>
      </c>
    </row>
    <row r="62" spans="1:3" x14ac:dyDescent="0.25">
      <c r="A62" s="25" t="s">
        <v>58</v>
      </c>
      <c r="B62" s="10">
        <v>1155411889</v>
      </c>
      <c r="C62" s="19">
        <v>0</v>
      </c>
    </row>
    <row r="63" spans="1:3" x14ac:dyDescent="0.25">
      <c r="A63" s="25" t="s">
        <v>59</v>
      </c>
      <c r="B63" s="15">
        <v>0</v>
      </c>
      <c r="C63" s="19">
        <v>0</v>
      </c>
    </row>
    <row r="64" spans="1:3" ht="27" thickBot="1" x14ac:dyDescent="0.3">
      <c r="A64" s="26" t="s">
        <v>60</v>
      </c>
      <c r="B64" s="12">
        <v>0</v>
      </c>
      <c r="C64" s="18">
        <v>0</v>
      </c>
    </row>
    <row r="65" spans="1:3" ht="16.5" thickBot="1" x14ac:dyDescent="0.3">
      <c r="A65" s="215" t="s">
        <v>61</v>
      </c>
      <c r="B65" s="27">
        <f>SUM(B66:B67)</f>
        <v>0</v>
      </c>
      <c r="C65" s="28">
        <f>SUM(C66:C67)</f>
        <v>0</v>
      </c>
    </row>
    <row r="66" spans="1:3" x14ac:dyDescent="0.25">
      <c r="A66" s="24" t="s">
        <v>62</v>
      </c>
      <c r="B66" s="7">
        <v>0</v>
      </c>
      <c r="C66" s="8">
        <v>0</v>
      </c>
    </row>
    <row r="67" spans="1:3" ht="15.75" thickBot="1" x14ac:dyDescent="0.3">
      <c r="A67" s="29" t="s">
        <v>63</v>
      </c>
      <c r="B67" s="12">
        <v>0</v>
      </c>
      <c r="C67" s="30">
        <v>0</v>
      </c>
    </row>
    <row r="68" spans="1:3" ht="16.5" thickBot="1" x14ac:dyDescent="0.3">
      <c r="A68" s="215" t="s">
        <v>64</v>
      </c>
      <c r="B68" s="27">
        <f>SUM(B69:B71)</f>
        <v>0</v>
      </c>
      <c r="C68" s="28">
        <f>SUM(C69:C71)</f>
        <v>0</v>
      </c>
    </row>
    <row r="69" spans="1:3" ht="15.75" thickBot="1" x14ac:dyDescent="0.3">
      <c r="A69" s="223" t="s">
        <v>65</v>
      </c>
      <c r="B69" s="187">
        <v>0</v>
      </c>
      <c r="C69" s="224">
        <v>0</v>
      </c>
    </row>
    <row r="70" spans="1:3" x14ac:dyDescent="0.25">
      <c r="A70" s="219" t="s">
        <v>66</v>
      </c>
      <c r="B70" s="92">
        <v>0</v>
      </c>
      <c r="C70" s="220">
        <v>0</v>
      </c>
    </row>
    <row r="71" spans="1:3" ht="15.75" thickBot="1" x14ac:dyDescent="0.3">
      <c r="A71" s="221" t="s">
        <v>67</v>
      </c>
      <c r="B71" s="100">
        <v>0</v>
      </c>
      <c r="C71" s="222">
        <v>0</v>
      </c>
    </row>
    <row r="72" spans="1:3" ht="16.5" thickBot="1" x14ac:dyDescent="0.3">
      <c r="A72" s="215" t="s">
        <v>68</v>
      </c>
      <c r="B72" s="27">
        <v>0</v>
      </c>
      <c r="C72" s="5">
        <f>SUM(C73:C76)</f>
        <v>0</v>
      </c>
    </row>
    <row r="73" spans="1:3" ht="15.75" x14ac:dyDescent="0.25">
      <c r="A73" s="31" t="s">
        <v>69</v>
      </c>
      <c r="B73" s="32">
        <f>+B74+B75</f>
        <v>0</v>
      </c>
      <c r="C73" s="33"/>
    </row>
    <row r="74" spans="1:3" x14ac:dyDescent="0.25">
      <c r="A74" s="25" t="s">
        <v>70</v>
      </c>
      <c r="B74" s="10">
        <v>0</v>
      </c>
      <c r="C74" s="19">
        <v>0</v>
      </c>
    </row>
    <row r="75" spans="1:3" ht="15.75" thickBot="1" x14ac:dyDescent="0.3">
      <c r="A75" s="29" t="s">
        <v>71</v>
      </c>
      <c r="B75" s="12">
        <v>0</v>
      </c>
      <c r="C75" s="34"/>
    </row>
    <row r="76" spans="1:3" ht="16.5" thickBot="1" x14ac:dyDescent="0.3">
      <c r="A76" s="215" t="s">
        <v>72</v>
      </c>
      <c r="B76" s="27">
        <f>SUM(B77:B78)</f>
        <v>0</v>
      </c>
      <c r="C76" s="5">
        <f>SUM(C77:C78)</f>
        <v>0</v>
      </c>
    </row>
    <row r="77" spans="1:3" x14ac:dyDescent="0.25">
      <c r="A77" s="24" t="s">
        <v>73</v>
      </c>
      <c r="B77" s="7">
        <v>0</v>
      </c>
      <c r="C77" s="35">
        <v>0</v>
      </c>
    </row>
    <row r="78" spans="1:3" ht="15.75" thickBot="1" x14ac:dyDescent="0.3">
      <c r="A78" s="29" t="s">
        <v>74</v>
      </c>
      <c r="B78" s="12">
        <v>0</v>
      </c>
      <c r="C78" s="30">
        <v>0</v>
      </c>
    </row>
    <row r="79" spans="1:3" ht="16.5" thickBot="1" x14ac:dyDescent="0.3">
      <c r="A79" s="215" t="s">
        <v>75</v>
      </c>
      <c r="B79" s="27"/>
      <c r="C79" s="28"/>
    </row>
    <row r="80" spans="1:3" ht="15.75" thickBot="1" x14ac:dyDescent="0.3">
      <c r="A80" s="36" t="s">
        <v>76</v>
      </c>
      <c r="B80" s="15">
        <v>0</v>
      </c>
      <c r="C80" s="18">
        <v>0</v>
      </c>
    </row>
    <row r="81" spans="1:3" ht="16.5" thickBot="1" x14ac:dyDescent="0.3">
      <c r="A81" s="216" t="s">
        <v>77</v>
      </c>
      <c r="B81" s="217">
        <f>+B12+B17+B27+B37+B45+B50+B60+B65+B73+B76</f>
        <v>17217678483</v>
      </c>
      <c r="C81" s="218">
        <f>+C12+C17+C27+C37+C45+C50+C60+C65+C72+C76+C79</f>
        <v>293377499.99999994</v>
      </c>
    </row>
    <row r="82" spans="1:3" x14ac:dyDescent="0.25">
      <c r="A82" s="37" t="s">
        <v>78</v>
      </c>
    </row>
    <row r="83" spans="1:3" x14ac:dyDescent="0.25">
      <c r="A83" s="38"/>
    </row>
    <row r="84" spans="1:3" x14ac:dyDescent="0.25">
      <c r="A84" s="39" t="s">
        <v>79</v>
      </c>
    </row>
    <row r="85" spans="1:3" ht="30" x14ac:dyDescent="0.25">
      <c r="A85" s="40" t="s">
        <v>80</v>
      </c>
    </row>
    <row r="86" spans="1:3" x14ac:dyDescent="0.25">
      <c r="A86" s="41"/>
    </row>
    <row r="87" spans="1:3" x14ac:dyDescent="0.25">
      <c r="A87" t="s">
        <v>139</v>
      </c>
    </row>
    <row r="88" spans="1:3" x14ac:dyDescent="0.25">
      <c r="A88" t="s">
        <v>140</v>
      </c>
    </row>
  </sheetData>
  <mergeCells count="8">
    <mergeCell ref="A9:A10"/>
    <mergeCell ref="B9:B10"/>
    <mergeCell ref="C9:C10"/>
    <mergeCell ref="A3:C3"/>
    <mergeCell ref="A4:C4"/>
    <mergeCell ref="A5:C5"/>
    <mergeCell ref="A6:C6"/>
    <mergeCell ref="A7:C7"/>
  </mergeCells>
  <pageMargins left="0.9055118110236221" right="0.70866141732283472" top="0.5" bottom="0.7480314960629921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89"/>
  <sheetViews>
    <sheetView showGridLines="0" zoomScale="95" zoomScaleNormal="95" workbookViewId="0">
      <selection activeCell="A8" sqref="A8"/>
    </sheetView>
  </sheetViews>
  <sheetFormatPr baseColWidth="10" defaultColWidth="13.140625" defaultRowHeight="15" x14ac:dyDescent="0.25"/>
  <cols>
    <col min="1" max="1" width="75.7109375" customWidth="1"/>
    <col min="2" max="6" width="21.7109375" customWidth="1"/>
    <col min="7" max="15" width="18.7109375" customWidth="1"/>
    <col min="16" max="16" width="25.7109375" customWidth="1"/>
    <col min="17" max="17" width="13.140625" customWidth="1"/>
  </cols>
  <sheetData>
    <row r="3" spans="1:16" ht="28.5" customHeight="1" x14ac:dyDescent="0.25">
      <c r="A3" s="226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</row>
    <row r="4" spans="1:16" ht="27.75" customHeight="1" x14ac:dyDescent="0.25">
      <c r="A4" s="228" t="s">
        <v>0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</row>
    <row r="5" spans="1:16" ht="15.75" x14ac:dyDescent="0.25">
      <c r="A5" s="230" t="s">
        <v>81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</row>
    <row r="6" spans="1:16" ht="15.75" customHeight="1" x14ac:dyDescent="0.25">
      <c r="A6" s="232" t="s">
        <v>82</v>
      </c>
      <c r="B6" s="233"/>
      <c r="C6" s="233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</row>
    <row r="7" spans="1:16" ht="15.75" customHeight="1" x14ac:dyDescent="0.25">
      <c r="A7" s="233" t="s">
        <v>3</v>
      </c>
      <c r="B7" s="233"/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</row>
    <row r="8" spans="1:16" ht="16.5" thickBot="1" x14ac:dyDescent="0.3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1:16" ht="25.5" customHeight="1" x14ac:dyDescent="0.25">
      <c r="A9" s="244" t="s">
        <v>4</v>
      </c>
      <c r="B9" s="246" t="s">
        <v>5</v>
      </c>
      <c r="C9" s="248" t="s">
        <v>6</v>
      </c>
      <c r="D9" s="250" t="s">
        <v>83</v>
      </c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2"/>
    </row>
    <row r="10" spans="1:16" ht="16.5" thickBot="1" x14ac:dyDescent="0.3">
      <c r="A10" s="245"/>
      <c r="B10" s="247"/>
      <c r="C10" s="249"/>
      <c r="D10" s="43" t="s">
        <v>84</v>
      </c>
      <c r="E10" s="44" t="s">
        <v>85</v>
      </c>
      <c r="F10" s="44" t="s">
        <v>86</v>
      </c>
      <c r="G10" s="44" t="s">
        <v>87</v>
      </c>
      <c r="H10" s="44" t="s">
        <v>88</v>
      </c>
      <c r="I10" s="44" t="s">
        <v>89</v>
      </c>
      <c r="J10" s="44" t="s">
        <v>90</v>
      </c>
      <c r="K10" s="44" t="s">
        <v>91</v>
      </c>
      <c r="L10" s="44" t="s">
        <v>92</v>
      </c>
      <c r="M10" s="44" t="s">
        <v>93</v>
      </c>
      <c r="N10" s="44" t="s">
        <v>94</v>
      </c>
      <c r="O10" s="44" t="s">
        <v>95</v>
      </c>
      <c r="P10" s="45" t="s">
        <v>96</v>
      </c>
    </row>
    <row r="11" spans="1:16" ht="16.5" thickBot="1" x14ac:dyDescent="0.3">
      <c r="A11" s="46" t="s">
        <v>7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8"/>
    </row>
    <row r="12" spans="1:16" s="53" customFormat="1" ht="16.5" thickBot="1" x14ac:dyDescent="0.3">
      <c r="A12" s="49" t="s">
        <v>8</v>
      </c>
      <c r="B12" s="50">
        <f>SUM(B13:B16)</f>
        <v>5157152859</v>
      </c>
      <c r="C12" s="51">
        <f>SUM(C13:C16)</f>
        <v>-529603669</v>
      </c>
      <c r="D12" s="13">
        <f>SUM(D13:D16)</f>
        <v>279349518.53000003</v>
      </c>
      <c r="E12" s="52">
        <f t="shared" ref="E12:O12" si="0">SUM(E13:E16)</f>
        <v>365728934.06999999</v>
      </c>
      <c r="F12" s="50">
        <f t="shared" si="0"/>
        <v>307966723.63</v>
      </c>
      <c r="G12" s="13">
        <f t="shared" si="0"/>
        <v>0</v>
      </c>
      <c r="H12" s="13">
        <f t="shared" si="0"/>
        <v>0</v>
      </c>
      <c r="I12" s="52">
        <f t="shared" si="0"/>
        <v>0</v>
      </c>
      <c r="J12" s="52">
        <f t="shared" si="0"/>
        <v>0</v>
      </c>
      <c r="K12" s="50">
        <f t="shared" si="0"/>
        <v>0</v>
      </c>
      <c r="L12" s="13">
        <f t="shared" si="0"/>
        <v>0</v>
      </c>
      <c r="M12" s="52">
        <f t="shared" si="0"/>
        <v>0</v>
      </c>
      <c r="N12" s="13">
        <f t="shared" si="0"/>
        <v>0</v>
      </c>
      <c r="O12" s="52">
        <f t="shared" si="0"/>
        <v>0</v>
      </c>
      <c r="P12" s="5">
        <f t="shared" ref="P12:P36" si="1">SUM(D12:O12)</f>
        <v>953045176.23000002</v>
      </c>
    </row>
    <row r="13" spans="1:16" ht="15.75" x14ac:dyDescent="0.25">
      <c r="A13" s="190" t="s">
        <v>97</v>
      </c>
      <c r="B13" s="54">
        <v>4093842779</v>
      </c>
      <c r="C13" s="8">
        <v>-530163669</v>
      </c>
      <c r="D13" s="55">
        <v>240072664.02000001</v>
      </c>
      <c r="E13" s="7">
        <v>315116934.36000001</v>
      </c>
      <c r="F13" s="7">
        <v>265534026.19</v>
      </c>
      <c r="G13" s="56"/>
      <c r="H13" s="56"/>
      <c r="I13" s="56"/>
      <c r="J13" s="56"/>
      <c r="K13" s="56"/>
      <c r="L13" s="56"/>
      <c r="M13" s="56"/>
      <c r="N13" s="56"/>
      <c r="O13" s="56"/>
      <c r="P13" s="57">
        <f t="shared" si="1"/>
        <v>820723624.56999993</v>
      </c>
    </row>
    <row r="14" spans="1:16" ht="15.75" x14ac:dyDescent="0.25">
      <c r="A14" s="190" t="s">
        <v>98</v>
      </c>
      <c r="B14" s="58">
        <v>493379440</v>
      </c>
      <c r="C14" s="8">
        <v>860000</v>
      </c>
      <c r="D14" s="55">
        <v>2415200</v>
      </c>
      <c r="E14" s="10">
        <v>2415200</v>
      </c>
      <c r="F14" s="7">
        <v>1941200</v>
      </c>
      <c r="G14" s="59"/>
      <c r="H14" s="59"/>
      <c r="I14" s="59"/>
      <c r="J14" s="59"/>
      <c r="K14" s="59"/>
      <c r="L14" s="59"/>
      <c r="M14" s="59"/>
      <c r="N14" s="59"/>
      <c r="O14" s="59"/>
      <c r="P14" s="60">
        <f t="shared" si="1"/>
        <v>6771600</v>
      </c>
    </row>
    <row r="15" spans="1:16" ht="15.75" x14ac:dyDescent="0.25">
      <c r="A15" s="190" t="s">
        <v>11</v>
      </c>
      <c r="B15" s="58">
        <v>73096960</v>
      </c>
      <c r="C15" s="8">
        <v>0</v>
      </c>
      <c r="D15" s="55">
        <v>0</v>
      </c>
      <c r="E15" s="59"/>
      <c r="F15" s="7"/>
      <c r="G15" s="59"/>
      <c r="H15" s="59"/>
      <c r="I15" s="59"/>
      <c r="J15" s="59"/>
      <c r="K15" s="59"/>
      <c r="L15" s="59"/>
      <c r="M15" s="59"/>
      <c r="N15" s="59"/>
      <c r="O15" s="59"/>
      <c r="P15" s="57"/>
    </row>
    <row r="16" spans="1:16" ht="16.5" thickBot="1" x14ac:dyDescent="0.3">
      <c r="A16" s="190" t="s">
        <v>99</v>
      </c>
      <c r="B16" s="61">
        <v>496833680</v>
      </c>
      <c r="C16" s="8">
        <v>-300000</v>
      </c>
      <c r="D16" s="62">
        <v>36861654.509999998</v>
      </c>
      <c r="E16" s="12">
        <v>48196799.710000001</v>
      </c>
      <c r="F16" s="7">
        <v>40491497.439999998</v>
      </c>
      <c r="G16" s="63"/>
      <c r="H16" s="63"/>
      <c r="I16" s="63"/>
      <c r="J16" s="63"/>
      <c r="K16" s="63"/>
      <c r="L16" s="63"/>
      <c r="M16" s="63"/>
      <c r="N16" s="63"/>
      <c r="O16" s="63"/>
      <c r="P16" s="64">
        <f t="shared" si="1"/>
        <v>125549951.66</v>
      </c>
    </row>
    <row r="17" spans="1:16" s="53" customFormat="1" ht="16.5" thickBot="1" x14ac:dyDescent="0.3">
      <c r="A17" s="49" t="s">
        <v>13</v>
      </c>
      <c r="B17" s="50">
        <f>SUM(B18:B26)</f>
        <v>2166810770</v>
      </c>
      <c r="C17" s="51">
        <f>SUM(C18:C26)</f>
        <v>39678142</v>
      </c>
      <c r="D17" s="51">
        <f>SUM(D18:D26)</f>
        <v>52497112.75</v>
      </c>
      <c r="E17" s="13">
        <f t="shared" ref="E17:O17" si="2">SUM(E18:E26)</f>
        <v>43560527.75</v>
      </c>
      <c r="F17" s="50">
        <f t="shared" si="2"/>
        <v>106136764.7</v>
      </c>
      <c r="G17" s="13">
        <f t="shared" si="2"/>
        <v>0</v>
      </c>
      <c r="H17" s="13">
        <f t="shared" si="2"/>
        <v>0</v>
      </c>
      <c r="I17" s="52">
        <f t="shared" si="2"/>
        <v>0</v>
      </c>
      <c r="J17" s="52">
        <f>SUM(J18:J26)</f>
        <v>0</v>
      </c>
      <c r="K17" s="50">
        <f>SUM(K18:K26)</f>
        <v>0</v>
      </c>
      <c r="L17" s="13">
        <f t="shared" si="2"/>
        <v>0</v>
      </c>
      <c r="M17" s="50">
        <f t="shared" si="2"/>
        <v>0</v>
      </c>
      <c r="N17" s="13">
        <f t="shared" si="2"/>
        <v>0</v>
      </c>
      <c r="O17" s="52">
        <f t="shared" si="2"/>
        <v>0</v>
      </c>
      <c r="P17" s="5">
        <f t="shared" si="1"/>
        <v>202194405.19999999</v>
      </c>
    </row>
    <row r="18" spans="1:16" ht="15.75" x14ac:dyDescent="0.25">
      <c r="A18" s="191" t="s">
        <v>14</v>
      </c>
      <c r="B18" s="65">
        <v>313107039</v>
      </c>
      <c r="C18" s="8">
        <v>0</v>
      </c>
      <c r="D18" s="62">
        <v>39997112.75</v>
      </c>
      <c r="E18" s="7">
        <v>31046874.329999998</v>
      </c>
      <c r="F18" s="12">
        <v>23768551.84</v>
      </c>
      <c r="G18" s="56"/>
      <c r="H18" s="56"/>
      <c r="I18" s="66"/>
      <c r="J18" s="56"/>
      <c r="K18" s="56"/>
      <c r="L18" s="56"/>
      <c r="M18" s="56"/>
      <c r="N18" s="56"/>
      <c r="O18" s="67"/>
      <c r="P18" s="57">
        <f t="shared" si="1"/>
        <v>94812538.920000002</v>
      </c>
    </row>
    <row r="19" spans="1:16" ht="15.75" x14ac:dyDescent="0.25">
      <c r="A19" s="191" t="s">
        <v>15</v>
      </c>
      <c r="B19" s="58">
        <v>36769146</v>
      </c>
      <c r="C19" s="8">
        <v>0</v>
      </c>
      <c r="D19" s="68"/>
      <c r="E19" s="59"/>
      <c r="F19" s="12">
        <v>406176.18</v>
      </c>
      <c r="G19" s="59"/>
      <c r="H19" s="59"/>
      <c r="I19" s="59"/>
      <c r="J19" s="59"/>
      <c r="K19" s="59"/>
      <c r="L19" s="59"/>
      <c r="M19" s="59"/>
      <c r="N19" s="59"/>
      <c r="O19" s="69"/>
      <c r="P19" s="60">
        <f t="shared" si="1"/>
        <v>406176.18</v>
      </c>
    </row>
    <row r="20" spans="1:16" ht="15.75" x14ac:dyDescent="0.25">
      <c r="A20" s="191" t="s">
        <v>16</v>
      </c>
      <c r="B20" s="58">
        <v>134200494</v>
      </c>
      <c r="C20" s="8">
        <v>0</v>
      </c>
      <c r="D20" s="68"/>
      <c r="E20" s="59"/>
      <c r="F20" s="12">
        <v>109426.68</v>
      </c>
      <c r="G20" s="59"/>
      <c r="H20" s="59"/>
      <c r="I20" s="59"/>
      <c r="J20" s="59"/>
      <c r="K20" s="59"/>
      <c r="L20" s="59"/>
      <c r="M20" s="59"/>
      <c r="N20" s="59"/>
      <c r="O20" s="69"/>
      <c r="P20" s="60">
        <f t="shared" si="1"/>
        <v>109426.68</v>
      </c>
    </row>
    <row r="21" spans="1:16" ht="15.75" x14ac:dyDescent="0.25">
      <c r="A21" s="191" t="s">
        <v>17</v>
      </c>
      <c r="B21" s="58">
        <v>275835014</v>
      </c>
      <c r="C21" s="8">
        <v>0</v>
      </c>
      <c r="D21" s="68">
        <v>0</v>
      </c>
      <c r="E21" s="59"/>
      <c r="F21" s="12">
        <v>50255939.659999996</v>
      </c>
      <c r="G21" s="59"/>
      <c r="H21" s="59"/>
      <c r="I21" s="59"/>
      <c r="J21" s="59"/>
      <c r="K21" s="59"/>
      <c r="L21" s="59"/>
      <c r="M21" s="59"/>
      <c r="N21" s="59"/>
      <c r="O21" s="69"/>
      <c r="P21" s="60">
        <f t="shared" si="1"/>
        <v>50255939.659999996</v>
      </c>
    </row>
    <row r="22" spans="1:16" ht="15.75" x14ac:dyDescent="0.25">
      <c r="A22" s="191" t="s">
        <v>18</v>
      </c>
      <c r="B22" s="58">
        <v>89550000</v>
      </c>
      <c r="C22" s="8">
        <v>187940000</v>
      </c>
      <c r="D22" s="68">
        <v>0</v>
      </c>
      <c r="E22" s="59"/>
      <c r="F22" s="12">
        <v>14215230</v>
      </c>
      <c r="G22" s="59"/>
      <c r="H22" s="59"/>
      <c r="I22" s="59"/>
      <c r="J22" s="59"/>
      <c r="K22" s="59"/>
      <c r="L22" s="59"/>
      <c r="M22" s="59"/>
      <c r="N22" s="59"/>
      <c r="O22" s="69"/>
      <c r="P22" s="60">
        <f t="shared" si="1"/>
        <v>14215230</v>
      </c>
    </row>
    <row r="23" spans="1:16" ht="15.75" x14ac:dyDescent="0.25">
      <c r="A23" s="191" t="s">
        <v>19</v>
      </c>
      <c r="B23" s="58">
        <v>346425000</v>
      </c>
      <c r="C23" s="8">
        <v>-150000000</v>
      </c>
      <c r="D23" s="68">
        <v>12500000</v>
      </c>
      <c r="E23" s="10">
        <v>12513653.42</v>
      </c>
      <c r="F23" s="12">
        <v>12599820.619999999</v>
      </c>
      <c r="G23" s="59"/>
      <c r="H23" s="59"/>
      <c r="I23" s="59"/>
      <c r="J23" s="59"/>
      <c r="K23" s="59"/>
      <c r="L23" s="59"/>
      <c r="M23" s="59"/>
      <c r="N23" s="59"/>
      <c r="O23" s="69"/>
      <c r="P23" s="57">
        <f t="shared" si="1"/>
        <v>37613474.039999999</v>
      </c>
    </row>
    <row r="24" spans="1:16" ht="25.5" x14ac:dyDescent="0.25">
      <c r="A24" s="191" t="s">
        <v>20</v>
      </c>
      <c r="B24" s="58">
        <v>157019000</v>
      </c>
      <c r="C24" s="8">
        <v>5000000</v>
      </c>
      <c r="D24" s="68">
        <v>0</v>
      </c>
      <c r="E24" s="59"/>
      <c r="F24" s="12">
        <v>44800.91</v>
      </c>
      <c r="G24" s="59"/>
      <c r="H24" s="59"/>
      <c r="I24" s="59"/>
      <c r="J24" s="59"/>
      <c r="K24" s="59"/>
      <c r="L24" s="59"/>
      <c r="M24" s="59"/>
      <c r="N24" s="59"/>
      <c r="O24" s="69"/>
      <c r="P24" s="60">
        <f t="shared" si="1"/>
        <v>44800.91</v>
      </c>
    </row>
    <row r="25" spans="1:16" ht="15.75" x14ac:dyDescent="0.25">
      <c r="A25" s="191" t="s">
        <v>21</v>
      </c>
      <c r="B25" s="58">
        <v>728755077</v>
      </c>
      <c r="C25" s="8">
        <v>-3261858</v>
      </c>
      <c r="D25" s="68">
        <v>0</v>
      </c>
      <c r="E25" s="59"/>
      <c r="F25" s="12">
        <v>1375093.55</v>
      </c>
      <c r="G25" s="59"/>
      <c r="H25" s="59"/>
      <c r="I25" s="59"/>
      <c r="J25" s="59"/>
      <c r="K25" s="59"/>
      <c r="L25" s="59"/>
      <c r="M25" s="59"/>
      <c r="N25" s="59"/>
      <c r="O25" s="69"/>
      <c r="P25" s="57">
        <f t="shared" si="1"/>
        <v>1375093.55</v>
      </c>
    </row>
    <row r="26" spans="1:16" ht="16.5" thickBot="1" x14ac:dyDescent="0.3">
      <c r="A26" s="191" t="s">
        <v>22</v>
      </c>
      <c r="B26" s="65">
        <v>85150000</v>
      </c>
      <c r="C26" s="8">
        <v>0</v>
      </c>
      <c r="D26" s="62">
        <v>0</v>
      </c>
      <c r="E26" s="63"/>
      <c r="F26" s="12">
        <v>3361725.26</v>
      </c>
      <c r="G26" s="63"/>
      <c r="H26" s="63"/>
      <c r="I26" s="63"/>
      <c r="J26" s="63"/>
      <c r="K26" s="63"/>
      <c r="L26" s="63"/>
      <c r="M26" s="63"/>
      <c r="N26" s="63"/>
      <c r="O26" s="70"/>
      <c r="P26" s="64">
        <f t="shared" si="1"/>
        <v>3361725.26</v>
      </c>
    </row>
    <row r="27" spans="1:16" s="53" customFormat="1" ht="16.5" thickBot="1" x14ac:dyDescent="0.3">
      <c r="A27" s="49" t="s">
        <v>23</v>
      </c>
      <c r="B27" s="50">
        <f>SUM(B28:B36)</f>
        <v>732024108</v>
      </c>
      <c r="C27" s="51">
        <f>SUM(C28:C36)</f>
        <v>-26525000</v>
      </c>
      <c r="D27" s="51">
        <f>SUM(D28:D36)</f>
        <v>2913435</v>
      </c>
      <c r="E27" s="13">
        <f t="shared" ref="E27:O27" si="3">SUM(E28:E36)</f>
        <v>2736164</v>
      </c>
      <c r="F27" s="50">
        <f t="shared" si="3"/>
        <v>29190701.149999999</v>
      </c>
      <c r="G27" s="13">
        <f t="shared" si="3"/>
        <v>0</v>
      </c>
      <c r="H27" s="13">
        <f t="shared" si="3"/>
        <v>0</v>
      </c>
      <c r="I27" s="13">
        <f t="shared" si="3"/>
        <v>0</v>
      </c>
      <c r="J27" s="52">
        <f t="shared" si="3"/>
        <v>0</v>
      </c>
      <c r="K27" s="50">
        <f t="shared" si="3"/>
        <v>0</v>
      </c>
      <c r="L27" s="13">
        <f t="shared" si="3"/>
        <v>0</v>
      </c>
      <c r="M27" s="50">
        <f t="shared" si="3"/>
        <v>0</v>
      </c>
      <c r="N27" s="13">
        <f t="shared" si="3"/>
        <v>0</v>
      </c>
      <c r="O27" s="52">
        <f t="shared" si="3"/>
        <v>0</v>
      </c>
      <c r="P27" s="5">
        <f t="shared" si="1"/>
        <v>34840300.149999999</v>
      </c>
    </row>
    <row r="28" spans="1:16" ht="15.75" x14ac:dyDescent="0.25">
      <c r="A28" s="191" t="s">
        <v>24</v>
      </c>
      <c r="B28" s="65">
        <v>30434732</v>
      </c>
      <c r="C28" s="18">
        <v>-800000</v>
      </c>
      <c r="D28" s="55">
        <v>457995</v>
      </c>
      <c r="E28" s="7">
        <v>403164</v>
      </c>
      <c r="F28" s="10">
        <v>95315</v>
      </c>
      <c r="G28" s="56"/>
      <c r="H28" s="56"/>
      <c r="I28" s="56"/>
      <c r="J28" s="56"/>
      <c r="K28" s="56"/>
      <c r="L28" s="56"/>
      <c r="M28" s="56"/>
      <c r="N28" s="56"/>
      <c r="O28" s="67"/>
      <c r="P28" s="57">
        <f t="shared" si="1"/>
        <v>956474</v>
      </c>
    </row>
    <row r="29" spans="1:16" ht="15.75" x14ac:dyDescent="0.25">
      <c r="A29" s="191" t="s">
        <v>25</v>
      </c>
      <c r="B29" s="58">
        <v>39692773</v>
      </c>
      <c r="C29" s="19">
        <v>5000</v>
      </c>
      <c r="D29" s="68">
        <v>0</v>
      </c>
      <c r="E29" s="59"/>
      <c r="F29" s="10">
        <v>0</v>
      </c>
      <c r="G29" s="59"/>
      <c r="H29" s="59"/>
      <c r="I29" s="59"/>
      <c r="J29" s="59"/>
      <c r="K29" s="59"/>
      <c r="L29" s="59"/>
      <c r="M29" s="59"/>
      <c r="N29" s="59"/>
      <c r="O29" s="69"/>
      <c r="P29" s="57">
        <f t="shared" si="1"/>
        <v>0</v>
      </c>
    </row>
    <row r="30" spans="1:16" ht="15.75" x14ac:dyDescent="0.25">
      <c r="A30" s="191" t="s">
        <v>26</v>
      </c>
      <c r="B30" s="58">
        <v>6933000</v>
      </c>
      <c r="C30" s="19">
        <v>-800000</v>
      </c>
      <c r="D30" s="68">
        <v>0</v>
      </c>
      <c r="E30" s="10"/>
      <c r="F30" s="10">
        <v>511412</v>
      </c>
      <c r="G30" s="59"/>
      <c r="H30" s="59"/>
      <c r="I30" s="59"/>
      <c r="J30" s="59"/>
      <c r="K30" s="59"/>
      <c r="L30" s="59"/>
      <c r="M30" s="59"/>
      <c r="N30" s="59"/>
      <c r="O30" s="69"/>
      <c r="P30" s="57">
        <f t="shared" si="1"/>
        <v>511412</v>
      </c>
    </row>
    <row r="31" spans="1:16" ht="15.75" x14ac:dyDescent="0.25">
      <c r="A31" s="191" t="s">
        <v>27</v>
      </c>
      <c r="B31" s="58">
        <v>4950000</v>
      </c>
      <c r="C31" s="19">
        <v>-500000</v>
      </c>
      <c r="D31" s="68">
        <v>0</v>
      </c>
      <c r="E31" s="10"/>
      <c r="F31" s="10">
        <v>0</v>
      </c>
      <c r="G31" s="59"/>
      <c r="H31" s="59"/>
      <c r="I31" s="59"/>
      <c r="J31" s="59"/>
      <c r="K31" s="59"/>
      <c r="L31" s="59"/>
      <c r="M31" s="59"/>
      <c r="N31" s="59"/>
      <c r="O31" s="69"/>
      <c r="P31" s="57">
        <f t="shared" si="1"/>
        <v>0</v>
      </c>
    </row>
    <row r="32" spans="1:16" ht="15.75" x14ac:dyDescent="0.25">
      <c r="A32" s="191" t="s">
        <v>28</v>
      </c>
      <c r="B32" s="58">
        <v>26822085</v>
      </c>
      <c r="C32" s="19">
        <v>525000</v>
      </c>
      <c r="D32" s="68">
        <v>0</v>
      </c>
      <c r="E32" s="59"/>
      <c r="F32" s="10">
        <v>15480</v>
      </c>
      <c r="G32" s="59"/>
      <c r="H32" s="59"/>
      <c r="I32" s="59"/>
      <c r="J32" s="59"/>
      <c r="K32" s="59"/>
      <c r="L32" s="59"/>
      <c r="M32" s="59"/>
      <c r="N32" s="59"/>
      <c r="O32" s="69"/>
      <c r="P32" s="60">
        <f t="shared" si="1"/>
        <v>15480</v>
      </c>
    </row>
    <row r="33" spans="1:16" ht="15.75" x14ac:dyDescent="0.25">
      <c r="A33" s="191" t="s">
        <v>29</v>
      </c>
      <c r="B33" s="58">
        <v>28691832</v>
      </c>
      <c r="C33" s="19">
        <v>400000</v>
      </c>
      <c r="D33" s="68">
        <v>0</v>
      </c>
      <c r="E33" s="59"/>
      <c r="F33" s="10">
        <v>0</v>
      </c>
      <c r="G33" s="59"/>
      <c r="H33" s="59"/>
      <c r="I33" s="59"/>
      <c r="J33" s="59"/>
      <c r="K33" s="59"/>
      <c r="L33" s="59"/>
      <c r="M33" s="59"/>
      <c r="N33" s="59"/>
      <c r="O33" s="69"/>
      <c r="P33" s="57">
        <f t="shared" si="1"/>
        <v>0</v>
      </c>
    </row>
    <row r="34" spans="1:16" ht="15.75" x14ac:dyDescent="0.25">
      <c r="A34" s="191" t="s">
        <v>30</v>
      </c>
      <c r="B34" s="58">
        <v>490185459</v>
      </c>
      <c r="C34" s="19">
        <v>-33775000</v>
      </c>
      <c r="D34" s="68">
        <v>2455440</v>
      </c>
      <c r="E34" s="10">
        <v>2333000</v>
      </c>
      <c r="F34" s="10">
        <v>28568494.149999999</v>
      </c>
      <c r="G34" s="59"/>
      <c r="H34" s="59"/>
      <c r="I34" s="59"/>
      <c r="J34" s="59"/>
      <c r="K34" s="59"/>
      <c r="L34" s="59"/>
      <c r="M34" s="59"/>
      <c r="N34" s="59"/>
      <c r="O34" s="69"/>
      <c r="P34" s="57">
        <f t="shared" si="1"/>
        <v>33356934.149999999</v>
      </c>
    </row>
    <row r="35" spans="1:16" ht="15.75" x14ac:dyDescent="0.25">
      <c r="A35" s="192" t="s">
        <v>31</v>
      </c>
      <c r="B35" s="58">
        <v>5000000</v>
      </c>
      <c r="C35" s="19">
        <v>0</v>
      </c>
      <c r="D35" s="68">
        <v>0</v>
      </c>
      <c r="E35" s="59"/>
      <c r="F35" s="10">
        <v>0</v>
      </c>
      <c r="G35" s="59"/>
      <c r="H35" s="59"/>
      <c r="I35" s="59"/>
      <c r="J35" s="59"/>
      <c r="K35" s="59"/>
      <c r="L35" s="59"/>
      <c r="M35" s="59"/>
      <c r="N35" s="59"/>
      <c r="O35" s="59"/>
      <c r="P35" s="60"/>
    </row>
    <row r="36" spans="1:16" ht="16.5" thickBot="1" x14ac:dyDescent="0.3">
      <c r="A36" s="191" t="s">
        <v>32</v>
      </c>
      <c r="B36" s="65">
        <v>99314227</v>
      </c>
      <c r="C36" s="18">
        <v>8420000</v>
      </c>
      <c r="D36" s="71">
        <v>0</v>
      </c>
      <c r="E36" s="63"/>
      <c r="F36" s="10">
        <v>0</v>
      </c>
      <c r="G36" s="63"/>
      <c r="H36" s="63"/>
      <c r="I36" s="63"/>
      <c r="J36" s="63"/>
      <c r="K36" s="63"/>
      <c r="L36" s="63"/>
      <c r="M36" s="63"/>
      <c r="N36" s="63"/>
      <c r="O36" s="70"/>
      <c r="P36" s="64">
        <f t="shared" si="1"/>
        <v>0</v>
      </c>
    </row>
    <row r="37" spans="1:16" s="53" customFormat="1" ht="16.5" thickBot="1" x14ac:dyDescent="0.3">
      <c r="A37" s="49" t="s">
        <v>33</v>
      </c>
      <c r="B37" s="50">
        <f>SUM(B38:B44)</f>
        <v>5088259811</v>
      </c>
      <c r="C37" s="51">
        <f>SUM(C38:C44)</f>
        <v>739871570.30999994</v>
      </c>
      <c r="D37" s="51">
        <f>SUM(D38:D44)</f>
        <v>330867951.88000005</v>
      </c>
      <c r="E37" s="13">
        <f t="shared" ref="E37:O37" si="4">SUM(E38:E44)</f>
        <v>497392339.84000003</v>
      </c>
      <c r="F37" s="50">
        <f t="shared" si="4"/>
        <v>691517435.40999997</v>
      </c>
      <c r="G37" s="13">
        <f t="shared" si="4"/>
        <v>0</v>
      </c>
      <c r="H37" s="13">
        <f t="shared" si="4"/>
        <v>0</v>
      </c>
      <c r="I37" s="52">
        <f t="shared" si="4"/>
        <v>0</v>
      </c>
      <c r="J37" s="52">
        <f t="shared" si="4"/>
        <v>0</v>
      </c>
      <c r="K37" s="50">
        <f t="shared" si="4"/>
        <v>0</v>
      </c>
      <c r="L37" s="13">
        <f t="shared" si="4"/>
        <v>0</v>
      </c>
      <c r="M37" s="50">
        <f t="shared" si="4"/>
        <v>0</v>
      </c>
      <c r="N37" s="13">
        <f t="shared" si="4"/>
        <v>0</v>
      </c>
      <c r="O37" s="52">
        <f t="shared" si="4"/>
        <v>0</v>
      </c>
      <c r="P37" s="5">
        <f>SUM(D37:O37)</f>
        <v>1519777727.1300001</v>
      </c>
    </row>
    <row r="38" spans="1:16" ht="15.75" x14ac:dyDescent="0.25">
      <c r="A38" s="191" t="s">
        <v>34</v>
      </c>
      <c r="B38" s="65">
        <v>228048554</v>
      </c>
      <c r="C38" s="18">
        <v>23000000</v>
      </c>
      <c r="D38" s="55">
        <v>0</v>
      </c>
      <c r="E38" s="7">
        <v>21052576</v>
      </c>
      <c r="F38" s="7">
        <v>36946832</v>
      </c>
      <c r="G38" s="56"/>
      <c r="H38" s="56"/>
      <c r="I38" s="56"/>
      <c r="J38" s="56"/>
      <c r="K38" s="56"/>
      <c r="L38" s="56"/>
      <c r="M38" s="56"/>
      <c r="N38" s="56"/>
      <c r="O38" s="67"/>
      <c r="P38" s="57">
        <f t="shared" ref="P38:P75" si="5">SUM(D38:O38)</f>
        <v>57999408</v>
      </c>
    </row>
    <row r="39" spans="1:16" ht="15.75" x14ac:dyDescent="0.25">
      <c r="A39" s="191" t="s">
        <v>35</v>
      </c>
      <c r="B39" s="58">
        <v>3011780031</v>
      </c>
      <c r="C39" s="19">
        <v>0</v>
      </c>
      <c r="D39" s="68">
        <v>222988466.59</v>
      </c>
      <c r="E39" s="10">
        <v>231707666.59</v>
      </c>
      <c r="F39" s="7">
        <v>230528137.59999999</v>
      </c>
      <c r="G39" s="59"/>
      <c r="H39" s="59"/>
      <c r="I39" s="59"/>
      <c r="J39" s="59"/>
      <c r="K39" s="59"/>
      <c r="L39" s="59"/>
      <c r="M39" s="59"/>
      <c r="N39" s="59"/>
      <c r="O39" s="69"/>
      <c r="P39" s="57">
        <f t="shared" si="5"/>
        <v>685224270.77999997</v>
      </c>
    </row>
    <row r="40" spans="1:16" ht="15.75" x14ac:dyDescent="0.25">
      <c r="A40" s="191" t="s">
        <v>36</v>
      </c>
      <c r="B40" s="58">
        <v>1272412088</v>
      </c>
      <c r="C40" s="19">
        <v>-140148098.69</v>
      </c>
      <c r="D40" s="68">
        <v>88648542.75</v>
      </c>
      <c r="E40" s="10">
        <v>112441600</v>
      </c>
      <c r="F40" s="7">
        <v>98605482.739999995</v>
      </c>
      <c r="G40" s="59"/>
      <c r="H40" s="59"/>
      <c r="I40" s="59"/>
      <c r="J40" s="59"/>
      <c r="K40" s="59"/>
      <c r="L40" s="59"/>
      <c r="M40" s="59"/>
      <c r="N40" s="59"/>
      <c r="O40" s="69"/>
      <c r="P40" s="57">
        <f t="shared" si="5"/>
        <v>299695625.49000001</v>
      </c>
    </row>
    <row r="41" spans="1:16" ht="15.75" x14ac:dyDescent="0.25">
      <c r="A41" s="191" t="s">
        <v>37</v>
      </c>
      <c r="B41" s="58">
        <v>250002253</v>
      </c>
      <c r="C41" s="19">
        <v>0</v>
      </c>
      <c r="D41" s="68">
        <v>19230942.539999999</v>
      </c>
      <c r="E41" s="10">
        <v>19230942.539999999</v>
      </c>
      <c r="F41" s="7">
        <v>19230942.539999999</v>
      </c>
      <c r="G41" s="59"/>
      <c r="H41" s="59"/>
      <c r="I41" s="59"/>
      <c r="J41" s="59"/>
      <c r="K41" s="59"/>
      <c r="L41" s="59"/>
      <c r="M41" s="59"/>
      <c r="N41" s="59"/>
      <c r="O41" s="69"/>
      <c r="P41" s="57">
        <f t="shared" si="5"/>
        <v>57692827.619999997</v>
      </c>
    </row>
    <row r="42" spans="1:16" ht="15.75" x14ac:dyDescent="0.25">
      <c r="A42" s="191" t="s">
        <v>38</v>
      </c>
      <c r="B42" s="58">
        <v>286016885</v>
      </c>
      <c r="C42" s="19">
        <v>857019669</v>
      </c>
      <c r="D42" s="68">
        <v>0</v>
      </c>
      <c r="E42" s="10">
        <v>112959554.70999999</v>
      </c>
      <c r="F42" s="7">
        <v>306206040.52999997</v>
      </c>
      <c r="G42" s="59"/>
      <c r="H42" s="59"/>
      <c r="I42" s="59"/>
      <c r="J42" s="59"/>
      <c r="K42" s="59"/>
      <c r="L42" s="59"/>
      <c r="M42" s="59"/>
      <c r="N42" s="59"/>
      <c r="O42" s="69"/>
      <c r="P42" s="60">
        <f t="shared" si="5"/>
        <v>419165595.23999995</v>
      </c>
    </row>
    <row r="43" spans="1:16" ht="15.75" x14ac:dyDescent="0.25">
      <c r="A43" s="191" t="s">
        <v>39</v>
      </c>
      <c r="B43" s="58">
        <v>40000000</v>
      </c>
      <c r="C43" s="19"/>
      <c r="D43" s="68">
        <v>0</v>
      </c>
      <c r="E43" s="68">
        <v>0</v>
      </c>
      <c r="F43" s="7">
        <v>0</v>
      </c>
      <c r="G43" s="59"/>
      <c r="H43" s="59"/>
      <c r="I43" s="59"/>
      <c r="J43" s="59"/>
      <c r="K43" s="59"/>
      <c r="L43" s="59"/>
      <c r="M43" s="72"/>
      <c r="N43" s="72"/>
      <c r="O43" s="69"/>
      <c r="P43" s="57">
        <f t="shared" si="5"/>
        <v>0</v>
      </c>
    </row>
    <row r="44" spans="1:16" ht="16.5" thickBot="1" x14ac:dyDescent="0.3">
      <c r="A44" s="191" t="s">
        <v>40</v>
      </c>
      <c r="B44" s="65">
        <v>0</v>
      </c>
      <c r="C44" s="18">
        <v>0</v>
      </c>
      <c r="D44" s="71">
        <v>0</v>
      </c>
      <c r="E44" s="68">
        <v>0</v>
      </c>
      <c r="F44" s="7">
        <v>0</v>
      </c>
      <c r="G44" s="63"/>
      <c r="H44" s="73"/>
      <c r="I44" s="63"/>
      <c r="J44" s="63"/>
      <c r="K44" s="63"/>
      <c r="L44" s="63"/>
      <c r="M44" s="63"/>
      <c r="N44" s="63"/>
      <c r="O44" s="63"/>
      <c r="P44" s="64">
        <f t="shared" si="5"/>
        <v>0</v>
      </c>
    </row>
    <row r="45" spans="1:16" s="53" customFormat="1" ht="16.5" thickBot="1" x14ac:dyDescent="0.3">
      <c r="A45" s="49" t="s">
        <v>41</v>
      </c>
      <c r="B45" s="50">
        <f>SUM(B46:B49)</f>
        <v>1926039622</v>
      </c>
      <c r="C45" s="51">
        <f>SUM(C46:C49)</f>
        <v>51985598.689999998</v>
      </c>
      <c r="D45" s="51">
        <f>SUM(D46:D48)</f>
        <v>0</v>
      </c>
      <c r="E45" s="13">
        <f t="shared" ref="E45:N45" si="6">SUM(E46:E48)</f>
        <v>0</v>
      </c>
      <c r="F45" s="50">
        <f t="shared" si="6"/>
        <v>0</v>
      </c>
      <c r="G45" s="13">
        <f t="shared" si="6"/>
        <v>0</v>
      </c>
      <c r="H45" s="13">
        <f t="shared" si="6"/>
        <v>0</v>
      </c>
      <c r="I45" s="13">
        <f t="shared" si="6"/>
        <v>0</v>
      </c>
      <c r="J45" s="52">
        <f t="shared" si="6"/>
        <v>0</v>
      </c>
      <c r="K45" s="50">
        <f t="shared" si="6"/>
        <v>0</v>
      </c>
      <c r="L45" s="13">
        <f t="shared" si="6"/>
        <v>0</v>
      </c>
      <c r="M45" s="50">
        <f t="shared" si="6"/>
        <v>0</v>
      </c>
      <c r="N45" s="13">
        <f t="shared" si="6"/>
        <v>0</v>
      </c>
      <c r="O45" s="52">
        <f>SUM(O46:O49)</f>
        <v>0</v>
      </c>
      <c r="P45" s="5">
        <f t="shared" si="5"/>
        <v>0</v>
      </c>
    </row>
    <row r="46" spans="1:16" ht="15.75" x14ac:dyDescent="0.25">
      <c r="A46" s="190" t="s">
        <v>42</v>
      </c>
      <c r="B46" s="74">
        <v>0</v>
      </c>
      <c r="C46" s="19">
        <v>0</v>
      </c>
      <c r="D46" s="75">
        <v>0</v>
      </c>
      <c r="E46" s="76">
        <v>0</v>
      </c>
      <c r="F46" s="208">
        <v>0</v>
      </c>
      <c r="G46" s="56"/>
      <c r="H46" s="56"/>
      <c r="I46" s="56"/>
      <c r="J46" s="56"/>
      <c r="K46" s="56"/>
      <c r="L46" s="56"/>
      <c r="M46" s="56"/>
      <c r="N46" s="77"/>
      <c r="O46" s="67"/>
      <c r="P46" s="57">
        <f t="shared" si="5"/>
        <v>0</v>
      </c>
    </row>
    <row r="47" spans="1:16" ht="15.75" x14ac:dyDescent="0.25">
      <c r="A47" s="190" t="s">
        <v>43</v>
      </c>
      <c r="B47" s="58">
        <v>49700000</v>
      </c>
      <c r="C47" s="22">
        <v>51985598.689999998</v>
      </c>
      <c r="D47" s="78">
        <v>0</v>
      </c>
      <c r="E47" s="79">
        <v>0</v>
      </c>
      <c r="F47" s="80">
        <v>0</v>
      </c>
      <c r="G47" s="81"/>
      <c r="H47" s="81"/>
      <c r="I47" s="59"/>
      <c r="J47" s="59"/>
      <c r="K47" s="59"/>
      <c r="L47" s="59"/>
      <c r="M47" s="59"/>
      <c r="N47" s="59"/>
      <c r="O47" s="69"/>
      <c r="P47" s="57">
        <f t="shared" si="5"/>
        <v>0</v>
      </c>
    </row>
    <row r="48" spans="1:16" ht="15.75" x14ac:dyDescent="0.25">
      <c r="A48" s="191" t="s">
        <v>44</v>
      </c>
      <c r="B48" s="58">
        <v>1876339622</v>
      </c>
      <c r="C48" s="19">
        <v>0</v>
      </c>
      <c r="D48" s="78">
        <v>0</v>
      </c>
      <c r="E48" s="79">
        <v>0</v>
      </c>
      <c r="F48" s="80">
        <v>0</v>
      </c>
      <c r="G48" s="59"/>
      <c r="H48" s="59"/>
      <c r="I48" s="59"/>
      <c r="J48" s="59"/>
      <c r="K48" s="59"/>
      <c r="L48" s="59"/>
      <c r="M48" s="59"/>
      <c r="N48" s="77"/>
      <c r="O48" s="69"/>
      <c r="P48" s="57">
        <f t="shared" si="5"/>
        <v>0</v>
      </c>
    </row>
    <row r="49" spans="1:16" ht="16.5" thickBot="1" x14ac:dyDescent="0.3">
      <c r="A49" s="191" t="s">
        <v>45</v>
      </c>
      <c r="B49" s="82">
        <v>0</v>
      </c>
      <c r="C49" s="19">
        <v>0</v>
      </c>
      <c r="D49" s="83">
        <v>0</v>
      </c>
      <c r="E49" s="84">
        <v>0</v>
      </c>
      <c r="F49" s="208">
        <v>0</v>
      </c>
      <c r="G49" s="63"/>
      <c r="H49" s="63"/>
      <c r="I49" s="63"/>
      <c r="J49" s="63"/>
      <c r="K49" s="63"/>
      <c r="L49" s="63"/>
      <c r="M49" s="63"/>
      <c r="N49" s="85"/>
      <c r="O49" s="85"/>
      <c r="P49" s="64">
        <f t="shared" si="5"/>
        <v>0</v>
      </c>
    </row>
    <row r="50" spans="1:16" s="53" customFormat="1" ht="16.5" thickBot="1" x14ac:dyDescent="0.3">
      <c r="A50" s="49" t="s">
        <v>46</v>
      </c>
      <c r="B50" s="50">
        <f>SUM(B51:B59)</f>
        <v>834831836</v>
      </c>
      <c r="C50" s="51">
        <f>SUM(C51:C59)</f>
        <v>24370858</v>
      </c>
      <c r="D50" s="51">
        <f>SUM(D51:D59)</f>
        <v>0</v>
      </c>
      <c r="E50" s="86">
        <f t="shared" ref="E50:O50" si="7">SUM(E51:E59)</f>
        <v>0</v>
      </c>
      <c r="F50" s="50">
        <f t="shared" si="7"/>
        <v>20831058.969999999</v>
      </c>
      <c r="G50" s="13">
        <f t="shared" si="7"/>
        <v>0</v>
      </c>
      <c r="H50" s="13">
        <f t="shared" si="7"/>
        <v>0</v>
      </c>
      <c r="I50" s="52">
        <f t="shared" si="7"/>
        <v>0</v>
      </c>
      <c r="J50" s="13">
        <f t="shared" si="7"/>
        <v>0</v>
      </c>
      <c r="K50" s="51">
        <f t="shared" si="7"/>
        <v>0</v>
      </c>
      <c r="L50" s="13">
        <f t="shared" si="7"/>
        <v>0</v>
      </c>
      <c r="M50" s="50">
        <f t="shared" si="7"/>
        <v>0</v>
      </c>
      <c r="N50" s="13">
        <f t="shared" si="7"/>
        <v>0</v>
      </c>
      <c r="O50" s="52">
        <f t="shared" si="7"/>
        <v>0</v>
      </c>
      <c r="P50" s="5">
        <f t="shared" si="5"/>
        <v>20831058.969999999</v>
      </c>
    </row>
    <row r="51" spans="1:16" ht="15.75" x14ac:dyDescent="0.25">
      <c r="A51" s="191" t="s">
        <v>47</v>
      </c>
      <c r="B51" s="65">
        <v>153574479</v>
      </c>
      <c r="C51" s="18">
        <v>-4204142</v>
      </c>
      <c r="D51" s="75">
        <v>0</v>
      </c>
      <c r="E51" s="79">
        <v>0</v>
      </c>
      <c r="F51" s="80">
        <v>0</v>
      </c>
      <c r="G51" s="87"/>
      <c r="H51" s="87"/>
      <c r="I51" s="87"/>
      <c r="J51" s="87"/>
      <c r="K51" s="87"/>
      <c r="L51" s="87"/>
      <c r="M51" s="87"/>
      <c r="N51" s="87"/>
      <c r="O51" s="67"/>
      <c r="P51" s="57">
        <f t="shared" si="5"/>
        <v>0</v>
      </c>
    </row>
    <row r="52" spans="1:16" ht="15.75" x14ac:dyDescent="0.25">
      <c r="A52" s="191" t="s">
        <v>48</v>
      </c>
      <c r="B52" s="58">
        <v>5430000</v>
      </c>
      <c r="C52" s="19">
        <v>0</v>
      </c>
      <c r="D52" s="78">
        <v>0</v>
      </c>
      <c r="E52" s="79">
        <v>0</v>
      </c>
      <c r="F52" s="58">
        <v>0</v>
      </c>
      <c r="G52" s="88"/>
      <c r="H52" s="88"/>
      <c r="I52" s="88"/>
      <c r="J52" s="88"/>
      <c r="K52" s="88"/>
      <c r="L52" s="88"/>
      <c r="M52" s="88"/>
      <c r="N52" s="88"/>
      <c r="O52" s="69"/>
      <c r="P52" s="57">
        <f t="shared" si="5"/>
        <v>0</v>
      </c>
    </row>
    <row r="53" spans="1:16" ht="15.75" x14ac:dyDescent="0.25">
      <c r="A53" s="191" t="s">
        <v>49</v>
      </c>
      <c r="B53" s="58">
        <v>29200000</v>
      </c>
      <c r="C53" s="19">
        <v>-200000</v>
      </c>
      <c r="D53" s="78">
        <v>0</v>
      </c>
      <c r="E53" s="79">
        <v>0</v>
      </c>
      <c r="F53" s="58"/>
      <c r="G53" s="88"/>
      <c r="H53" s="88"/>
      <c r="I53" s="88"/>
      <c r="J53" s="88"/>
      <c r="K53" s="88"/>
      <c r="L53" s="88"/>
      <c r="M53" s="88"/>
      <c r="N53" s="88"/>
      <c r="O53" s="69"/>
      <c r="P53" s="57">
        <f t="shared" si="5"/>
        <v>0</v>
      </c>
    </row>
    <row r="54" spans="1:16" ht="15.75" x14ac:dyDescent="0.25">
      <c r="A54" s="191" t="s">
        <v>50</v>
      </c>
      <c r="B54" s="58">
        <v>62653573</v>
      </c>
      <c r="C54" s="19">
        <v>0</v>
      </c>
      <c r="D54" s="78">
        <v>0</v>
      </c>
      <c r="E54" s="79">
        <v>0</v>
      </c>
      <c r="F54" s="58">
        <v>1316789.97</v>
      </c>
      <c r="G54" s="88"/>
      <c r="H54" s="88"/>
      <c r="I54" s="88"/>
      <c r="J54" s="88"/>
      <c r="K54" s="88"/>
      <c r="L54" s="88"/>
      <c r="M54" s="88"/>
      <c r="N54" s="88"/>
      <c r="O54" s="69"/>
      <c r="P54" s="57">
        <f t="shared" si="5"/>
        <v>1316789.97</v>
      </c>
    </row>
    <row r="55" spans="1:16" ht="15.75" x14ac:dyDescent="0.25">
      <c r="A55" s="191" t="s">
        <v>51</v>
      </c>
      <c r="B55" s="58">
        <v>47850000</v>
      </c>
      <c r="C55" s="19">
        <v>2150000</v>
      </c>
      <c r="D55" s="78">
        <v>0</v>
      </c>
      <c r="E55" s="79">
        <v>0</v>
      </c>
      <c r="F55" s="58">
        <v>0</v>
      </c>
      <c r="G55" s="88"/>
      <c r="H55" s="88"/>
      <c r="I55" s="88"/>
      <c r="J55" s="88"/>
      <c r="K55" s="88"/>
      <c r="L55" s="88"/>
      <c r="M55" s="88"/>
      <c r="N55" s="88"/>
      <c r="O55" s="69"/>
      <c r="P55" s="60">
        <f t="shared" si="5"/>
        <v>0</v>
      </c>
    </row>
    <row r="56" spans="1:16" ht="15.75" x14ac:dyDescent="0.25">
      <c r="A56" s="190" t="s">
        <v>52</v>
      </c>
      <c r="B56" s="58">
        <v>0</v>
      </c>
      <c r="C56" s="19">
        <v>0</v>
      </c>
      <c r="D56" s="78">
        <v>0</v>
      </c>
      <c r="E56" s="79">
        <v>0</v>
      </c>
      <c r="F56" s="58"/>
      <c r="G56" s="88"/>
      <c r="H56" s="88"/>
      <c r="I56" s="88"/>
      <c r="J56" s="88"/>
      <c r="K56" s="88"/>
      <c r="L56" s="88"/>
      <c r="M56" s="88"/>
      <c r="N56" s="88"/>
      <c r="O56" s="69"/>
      <c r="P56" s="57">
        <f t="shared" si="5"/>
        <v>0</v>
      </c>
    </row>
    <row r="57" spans="1:16" ht="15.75" x14ac:dyDescent="0.25">
      <c r="A57" s="191" t="s">
        <v>53</v>
      </c>
      <c r="B57" s="58">
        <v>526173784</v>
      </c>
      <c r="C57" s="19">
        <v>-15075000</v>
      </c>
      <c r="D57" s="78">
        <v>0</v>
      </c>
      <c r="E57" s="79">
        <v>0</v>
      </c>
      <c r="F57" s="58">
        <v>19514269</v>
      </c>
      <c r="G57" s="88"/>
      <c r="H57" s="88"/>
      <c r="I57" s="88"/>
      <c r="J57" s="88"/>
      <c r="K57" s="88"/>
      <c r="L57" s="88"/>
      <c r="M57" s="88"/>
      <c r="N57" s="88"/>
      <c r="O57" s="69"/>
      <c r="P57" s="60">
        <f t="shared" si="5"/>
        <v>19514269</v>
      </c>
    </row>
    <row r="58" spans="1:16" ht="15.75" x14ac:dyDescent="0.25">
      <c r="A58" s="191" t="s">
        <v>54</v>
      </c>
      <c r="B58" s="58">
        <v>9950000</v>
      </c>
      <c r="C58" s="19">
        <v>41700000</v>
      </c>
      <c r="D58" s="78">
        <v>0</v>
      </c>
      <c r="E58" s="79">
        <v>0</v>
      </c>
      <c r="F58" s="58">
        <v>0</v>
      </c>
      <c r="G58" s="88"/>
      <c r="H58" s="88"/>
      <c r="I58" s="88"/>
      <c r="J58" s="72"/>
      <c r="K58" s="88"/>
      <c r="L58" s="88"/>
      <c r="M58" s="88"/>
      <c r="N58" s="59"/>
      <c r="O58" s="59"/>
      <c r="P58" s="57">
        <f t="shared" si="5"/>
        <v>0</v>
      </c>
    </row>
    <row r="59" spans="1:16" ht="16.5" thickBot="1" x14ac:dyDescent="0.3">
      <c r="A59" s="190" t="s">
        <v>55</v>
      </c>
      <c r="B59" s="65">
        <v>0</v>
      </c>
      <c r="C59" s="18">
        <v>0</v>
      </c>
      <c r="D59" s="89">
        <v>0</v>
      </c>
      <c r="E59" s="84">
        <v>0</v>
      </c>
      <c r="F59" s="58">
        <v>0</v>
      </c>
      <c r="G59" s="90"/>
      <c r="H59" s="73"/>
      <c r="I59" s="90"/>
      <c r="J59" s="91"/>
      <c r="K59" s="63"/>
      <c r="L59" s="63"/>
      <c r="M59" s="63"/>
      <c r="N59" s="63"/>
      <c r="O59" s="63"/>
      <c r="P59" s="64">
        <f t="shared" si="5"/>
        <v>0</v>
      </c>
    </row>
    <row r="60" spans="1:16" s="53" customFormat="1" ht="16.5" thickBot="1" x14ac:dyDescent="0.3">
      <c r="A60" s="49" t="s">
        <v>56</v>
      </c>
      <c r="B60" s="50">
        <f>SUM(B61:B64)</f>
        <v>1312559477</v>
      </c>
      <c r="C60" s="51">
        <f>SUM(C61:C64)</f>
        <v>-6400000</v>
      </c>
      <c r="D60" s="51">
        <f>SUM(D61:D64)</f>
        <v>0</v>
      </c>
      <c r="E60" s="13">
        <f t="shared" ref="E60:O60" si="8">SUM(E61:E64)</f>
        <v>0</v>
      </c>
      <c r="F60" s="50">
        <f t="shared" si="8"/>
        <v>2477848.56</v>
      </c>
      <c r="G60" s="13">
        <f t="shared" si="8"/>
        <v>0</v>
      </c>
      <c r="H60" s="13">
        <f t="shared" si="8"/>
        <v>0</v>
      </c>
      <c r="I60" s="52">
        <f t="shared" si="8"/>
        <v>0</v>
      </c>
      <c r="J60" s="13">
        <f t="shared" si="8"/>
        <v>0</v>
      </c>
      <c r="K60" s="51">
        <f t="shared" si="8"/>
        <v>0</v>
      </c>
      <c r="L60" s="13">
        <f t="shared" si="8"/>
        <v>0</v>
      </c>
      <c r="M60" s="50">
        <f t="shared" si="8"/>
        <v>0</v>
      </c>
      <c r="N60" s="13">
        <f t="shared" si="8"/>
        <v>0</v>
      </c>
      <c r="O60" s="52">
        <f t="shared" si="8"/>
        <v>0</v>
      </c>
      <c r="P60" s="5">
        <f t="shared" si="5"/>
        <v>2477848.56</v>
      </c>
    </row>
    <row r="61" spans="1:16" ht="15.75" x14ac:dyDescent="0.25">
      <c r="A61" s="190" t="s">
        <v>57</v>
      </c>
      <c r="B61" s="82">
        <v>157147588</v>
      </c>
      <c r="C61" s="18">
        <v>-6400000</v>
      </c>
      <c r="D61" s="75">
        <v>0</v>
      </c>
      <c r="E61" s="78">
        <v>0</v>
      </c>
      <c r="F61" s="92">
        <v>2477848.56</v>
      </c>
      <c r="G61" s="93"/>
      <c r="H61" s="93"/>
      <c r="I61" s="87"/>
      <c r="J61" s="87"/>
      <c r="K61" s="87"/>
      <c r="L61" s="87"/>
      <c r="M61" s="87"/>
      <c r="N61" s="87"/>
      <c r="O61" s="67"/>
      <c r="P61" s="57">
        <f t="shared" si="5"/>
        <v>2477848.56</v>
      </c>
    </row>
    <row r="62" spans="1:16" ht="15.75" x14ac:dyDescent="0.25">
      <c r="A62" s="190" t="s">
        <v>58</v>
      </c>
      <c r="B62" s="94">
        <v>1155411889</v>
      </c>
      <c r="C62" s="19">
        <v>0</v>
      </c>
      <c r="D62" s="78">
        <v>0</v>
      </c>
      <c r="E62" s="78">
        <v>0</v>
      </c>
      <c r="F62" s="10"/>
      <c r="G62" s="81"/>
      <c r="H62" s="88"/>
      <c r="I62" s="88"/>
      <c r="J62" s="88"/>
      <c r="K62" s="88"/>
      <c r="L62" s="88"/>
      <c r="M62" s="88"/>
      <c r="N62" s="88"/>
      <c r="O62" s="69"/>
      <c r="P62" s="60">
        <f t="shared" si="5"/>
        <v>0</v>
      </c>
    </row>
    <row r="63" spans="1:16" ht="15.75" x14ac:dyDescent="0.25">
      <c r="A63" s="190" t="s">
        <v>59</v>
      </c>
      <c r="B63" s="95">
        <v>0</v>
      </c>
      <c r="C63" s="19">
        <v>0</v>
      </c>
      <c r="D63" s="78">
        <v>0</v>
      </c>
      <c r="E63" s="78">
        <v>0</v>
      </c>
      <c r="F63" s="10">
        <v>0</v>
      </c>
      <c r="G63" s="59">
        <v>0</v>
      </c>
      <c r="H63" s="88">
        <v>0</v>
      </c>
      <c r="I63" s="96"/>
      <c r="J63" s="59">
        <v>0</v>
      </c>
      <c r="K63" s="97"/>
      <c r="L63" s="96"/>
      <c r="M63" s="97"/>
      <c r="N63" s="98"/>
      <c r="O63" s="97"/>
      <c r="P63" s="57">
        <f t="shared" si="5"/>
        <v>0</v>
      </c>
    </row>
    <row r="64" spans="1:16" ht="26.25" thickBot="1" x14ac:dyDescent="0.3">
      <c r="A64" s="190" t="s">
        <v>60</v>
      </c>
      <c r="B64" s="99">
        <v>0</v>
      </c>
      <c r="C64" s="18">
        <v>0</v>
      </c>
      <c r="D64" s="89">
        <v>0</v>
      </c>
      <c r="E64" s="78">
        <v>0</v>
      </c>
      <c r="F64" s="100">
        <v>0</v>
      </c>
      <c r="G64" s="63">
        <v>0</v>
      </c>
      <c r="H64" s="90">
        <v>0</v>
      </c>
      <c r="I64" s="101"/>
      <c r="J64" s="63">
        <v>0</v>
      </c>
      <c r="K64" s="63">
        <v>0</v>
      </c>
      <c r="L64" s="63">
        <v>0</v>
      </c>
      <c r="M64" s="63">
        <v>0</v>
      </c>
      <c r="N64" s="63">
        <v>0</v>
      </c>
      <c r="O64" s="102"/>
      <c r="P64" s="64">
        <f t="shared" si="5"/>
        <v>0</v>
      </c>
    </row>
    <row r="65" spans="1:16" s="53" customFormat="1" ht="32.25" thickBot="1" x14ac:dyDescent="0.3">
      <c r="A65" s="193" t="s">
        <v>61</v>
      </c>
      <c r="B65" s="50">
        <f>SUM(B66:B67)</f>
        <v>0</v>
      </c>
      <c r="C65" s="51">
        <f>SUM(C66:C67)</f>
        <v>0</v>
      </c>
      <c r="D65" s="51">
        <f>SUM(D66:D67)</f>
        <v>0</v>
      </c>
      <c r="E65" s="13">
        <f t="shared" ref="E65:O65" si="9">SUM(E66:E67)</f>
        <v>0</v>
      </c>
      <c r="F65" s="50">
        <f t="shared" si="9"/>
        <v>0</v>
      </c>
      <c r="G65" s="50">
        <f t="shared" si="9"/>
        <v>0</v>
      </c>
      <c r="H65" s="50">
        <f t="shared" si="9"/>
        <v>0</v>
      </c>
      <c r="I65" s="50">
        <f t="shared" si="9"/>
        <v>0</v>
      </c>
      <c r="J65" s="50">
        <f t="shared" si="9"/>
        <v>0</v>
      </c>
      <c r="K65" s="50">
        <f t="shared" si="9"/>
        <v>0</v>
      </c>
      <c r="L65" s="50">
        <f t="shared" si="9"/>
        <v>0</v>
      </c>
      <c r="M65" s="50">
        <f t="shared" si="9"/>
        <v>0</v>
      </c>
      <c r="N65" s="50">
        <f t="shared" si="9"/>
        <v>0</v>
      </c>
      <c r="O65" s="50">
        <f t="shared" si="9"/>
        <v>0</v>
      </c>
      <c r="P65" s="111">
        <f t="shared" si="5"/>
        <v>0</v>
      </c>
    </row>
    <row r="66" spans="1:16" ht="15.75" x14ac:dyDescent="0.25">
      <c r="A66" s="190" t="s">
        <v>62</v>
      </c>
      <c r="B66" s="195">
        <v>0</v>
      </c>
      <c r="C66" s="8">
        <v>0</v>
      </c>
      <c r="D66" s="55">
        <v>0</v>
      </c>
      <c r="E66" s="7">
        <v>0</v>
      </c>
      <c r="F66" s="54">
        <v>0</v>
      </c>
      <c r="G66" s="7">
        <v>0</v>
      </c>
      <c r="H66" s="87"/>
      <c r="I66" s="103"/>
      <c r="J66" s="104"/>
      <c r="K66" s="104"/>
      <c r="L66" s="105"/>
      <c r="M66" s="103"/>
      <c r="N66" s="105"/>
      <c r="O66" s="103"/>
      <c r="P66" s="57">
        <f t="shared" si="5"/>
        <v>0</v>
      </c>
    </row>
    <row r="67" spans="1:16" ht="16.5" thickBot="1" x14ac:dyDescent="0.3">
      <c r="A67" s="190" t="s">
        <v>63</v>
      </c>
      <c r="B67" s="62">
        <v>0</v>
      </c>
      <c r="C67" s="30">
        <v>0</v>
      </c>
      <c r="D67" s="62">
        <v>0</v>
      </c>
      <c r="E67" s="12">
        <v>0</v>
      </c>
      <c r="F67" s="65">
        <v>0</v>
      </c>
      <c r="G67" s="15">
        <v>0</v>
      </c>
      <c r="H67" s="90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106"/>
      <c r="O67" s="107"/>
      <c r="P67" s="64">
        <f t="shared" si="5"/>
        <v>0</v>
      </c>
    </row>
    <row r="68" spans="1:16" s="53" customFormat="1" ht="16.5" thickBot="1" x14ac:dyDescent="0.3">
      <c r="A68" s="49" t="s">
        <v>64</v>
      </c>
      <c r="B68" s="50">
        <f>SUM(B69:B71)</f>
        <v>0</v>
      </c>
      <c r="C68" s="51">
        <f>SUM(C69:C71)</f>
        <v>0</v>
      </c>
      <c r="D68" s="51">
        <f>SUM(D69:D71)</f>
        <v>0</v>
      </c>
      <c r="E68" s="13">
        <f t="shared" ref="E68:O68" si="10">SUM(E69:E71)</f>
        <v>0</v>
      </c>
      <c r="F68" s="50">
        <f t="shared" si="10"/>
        <v>0</v>
      </c>
      <c r="G68" s="51">
        <f t="shared" si="10"/>
        <v>0</v>
      </c>
      <c r="H68" s="51">
        <f t="shared" si="10"/>
        <v>0</v>
      </c>
      <c r="I68" s="52">
        <f t="shared" si="10"/>
        <v>0</v>
      </c>
      <c r="J68" s="13">
        <f t="shared" si="10"/>
        <v>0</v>
      </c>
      <c r="K68" s="51">
        <f t="shared" si="10"/>
        <v>0</v>
      </c>
      <c r="L68" s="13">
        <f t="shared" si="10"/>
        <v>0</v>
      </c>
      <c r="M68" s="50">
        <f t="shared" si="10"/>
        <v>0</v>
      </c>
      <c r="N68" s="13">
        <f t="shared" si="10"/>
        <v>0</v>
      </c>
      <c r="O68" s="52">
        <f t="shared" si="10"/>
        <v>0</v>
      </c>
      <c r="P68" s="5">
        <f t="shared" si="5"/>
        <v>0</v>
      </c>
    </row>
    <row r="69" spans="1:16" ht="15.75" x14ac:dyDescent="0.25">
      <c r="A69" s="190" t="s">
        <v>65</v>
      </c>
      <c r="B69" s="108">
        <v>0</v>
      </c>
      <c r="C69" s="62">
        <v>0</v>
      </c>
      <c r="D69" s="93">
        <v>0</v>
      </c>
      <c r="E69" s="7">
        <v>0</v>
      </c>
      <c r="F69" s="54">
        <v>0</v>
      </c>
      <c r="G69" s="7">
        <v>0</v>
      </c>
      <c r="H69" s="87">
        <v>0</v>
      </c>
      <c r="I69" s="56">
        <v>0</v>
      </c>
      <c r="J69" s="56">
        <v>0</v>
      </c>
      <c r="K69" s="56">
        <v>0</v>
      </c>
      <c r="L69" s="56">
        <v>0</v>
      </c>
      <c r="M69" s="56">
        <v>0</v>
      </c>
      <c r="N69" s="105"/>
      <c r="O69" s="103"/>
      <c r="P69" s="57">
        <f t="shared" si="5"/>
        <v>0</v>
      </c>
    </row>
    <row r="70" spans="1:16" ht="15.75" x14ac:dyDescent="0.25">
      <c r="A70" s="190" t="s">
        <v>66</v>
      </c>
      <c r="B70" s="95">
        <v>0</v>
      </c>
      <c r="C70" s="68">
        <v>0</v>
      </c>
      <c r="D70" s="81">
        <v>0</v>
      </c>
      <c r="E70" s="10">
        <v>0</v>
      </c>
      <c r="F70" s="58">
        <v>0</v>
      </c>
      <c r="G70" s="10">
        <v>0</v>
      </c>
      <c r="H70" s="88">
        <v>0</v>
      </c>
      <c r="I70" s="59">
        <v>0</v>
      </c>
      <c r="J70" s="59">
        <v>0</v>
      </c>
      <c r="K70" s="59">
        <v>0</v>
      </c>
      <c r="L70" s="59">
        <v>0</v>
      </c>
      <c r="M70" s="59">
        <v>0</v>
      </c>
      <c r="N70" s="96"/>
      <c r="O70" s="97"/>
      <c r="P70" s="57">
        <f t="shared" si="5"/>
        <v>0</v>
      </c>
    </row>
    <row r="71" spans="1:16" ht="16.5" thickBot="1" x14ac:dyDescent="0.3">
      <c r="A71" s="194" t="s">
        <v>67</v>
      </c>
      <c r="B71" s="196">
        <v>0</v>
      </c>
      <c r="C71" s="197">
        <v>0</v>
      </c>
      <c r="D71" s="198">
        <v>0</v>
      </c>
      <c r="E71" s="100">
        <v>0</v>
      </c>
      <c r="F71" s="199">
        <v>0</v>
      </c>
      <c r="G71" s="100">
        <v>0</v>
      </c>
      <c r="H71" s="155">
        <v>0</v>
      </c>
      <c r="I71" s="178">
        <v>0</v>
      </c>
      <c r="J71" s="178">
        <v>0</v>
      </c>
      <c r="K71" s="178">
        <v>0</v>
      </c>
      <c r="L71" s="178">
        <v>0</v>
      </c>
      <c r="M71" s="178">
        <v>0</v>
      </c>
      <c r="N71" s="200"/>
      <c r="O71" s="201"/>
      <c r="P71" s="202">
        <f t="shared" si="5"/>
        <v>0</v>
      </c>
    </row>
    <row r="72" spans="1:16" ht="16.5" thickBot="1" x14ac:dyDescent="0.3">
      <c r="A72" s="49" t="s">
        <v>68</v>
      </c>
      <c r="B72" s="4">
        <v>0</v>
      </c>
      <c r="C72" s="13">
        <v>0</v>
      </c>
      <c r="D72" s="13"/>
      <c r="E72" s="13"/>
      <c r="F72" s="13">
        <v>0</v>
      </c>
      <c r="G72" s="13">
        <v>0</v>
      </c>
      <c r="H72" s="13">
        <v>0</v>
      </c>
      <c r="I72" s="13"/>
      <c r="J72" s="13"/>
      <c r="K72" s="13"/>
      <c r="L72" s="13"/>
      <c r="M72" s="13"/>
      <c r="N72" s="13"/>
      <c r="O72" s="13"/>
      <c r="P72" s="111">
        <f t="shared" si="5"/>
        <v>0</v>
      </c>
    </row>
    <row r="73" spans="1:16" s="53" customFormat="1" ht="16.5" thickBot="1" x14ac:dyDescent="0.3">
      <c r="A73" s="49" t="s">
        <v>69</v>
      </c>
      <c r="B73" s="4">
        <f>SUM(B74:B75)</f>
        <v>0</v>
      </c>
      <c r="C73" s="13">
        <f>SUM(C74:C75)</f>
        <v>0</v>
      </c>
      <c r="D73" s="13">
        <f>SUM(D74:D75)</f>
        <v>0</v>
      </c>
      <c r="E73" s="13">
        <f t="shared" ref="E73:O73" si="11">SUM(E74:E75)</f>
        <v>0</v>
      </c>
      <c r="F73" s="13">
        <f t="shared" si="11"/>
        <v>0</v>
      </c>
      <c r="G73" s="13">
        <f t="shared" si="11"/>
        <v>0</v>
      </c>
      <c r="H73" s="13">
        <f t="shared" si="11"/>
        <v>0</v>
      </c>
      <c r="I73" s="13">
        <f t="shared" si="11"/>
        <v>0</v>
      </c>
      <c r="J73" s="13">
        <f t="shared" si="11"/>
        <v>0</v>
      </c>
      <c r="K73" s="13">
        <f t="shared" si="11"/>
        <v>0</v>
      </c>
      <c r="L73" s="13">
        <f t="shared" si="11"/>
        <v>0</v>
      </c>
      <c r="M73" s="13">
        <f t="shared" si="11"/>
        <v>0</v>
      </c>
      <c r="N73" s="13">
        <f t="shared" si="11"/>
        <v>0</v>
      </c>
      <c r="O73" s="13">
        <f t="shared" si="11"/>
        <v>0</v>
      </c>
      <c r="P73" s="111">
        <f t="shared" si="5"/>
        <v>0</v>
      </c>
    </row>
    <row r="74" spans="1:16" ht="15.75" x14ac:dyDescent="0.25">
      <c r="A74" s="190" t="s">
        <v>70</v>
      </c>
      <c r="B74" s="108">
        <v>0</v>
      </c>
      <c r="C74" s="62">
        <v>0</v>
      </c>
      <c r="D74" s="62">
        <v>0</v>
      </c>
      <c r="E74" s="56">
        <v>0</v>
      </c>
      <c r="F74" s="56">
        <v>0</v>
      </c>
      <c r="G74" s="56">
        <v>0</v>
      </c>
      <c r="H74" s="77">
        <v>0</v>
      </c>
      <c r="I74" s="56">
        <v>0</v>
      </c>
      <c r="J74" s="56">
        <v>0</v>
      </c>
      <c r="K74" s="56">
        <v>0</v>
      </c>
      <c r="L74" s="56">
        <v>0</v>
      </c>
      <c r="M74" s="56">
        <v>0</v>
      </c>
      <c r="N74" s="56">
        <v>0</v>
      </c>
      <c r="O74" s="56">
        <v>0</v>
      </c>
      <c r="P74" s="57">
        <f t="shared" si="5"/>
        <v>0</v>
      </c>
    </row>
    <row r="75" spans="1:16" ht="16.5" thickBot="1" x14ac:dyDescent="0.3">
      <c r="A75" s="190" t="s">
        <v>71</v>
      </c>
      <c r="B75" s="95">
        <v>0</v>
      </c>
      <c r="C75" s="71"/>
      <c r="D75" s="81">
        <v>0</v>
      </c>
      <c r="E75" s="59">
        <v>0</v>
      </c>
      <c r="F75" s="59">
        <v>0</v>
      </c>
      <c r="G75" s="59">
        <v>0</v>
      </c>
      <c r="H75" s="109">
        <v>0</v>
      </c>
      <c r="I75" s="59">
        <v>0</v>
      </c>
      <c r="J75" s="59">
        <v>0</v>
      </c>
      <c r="K75" s="59">
        <v>0</v>
      </c>
      <c r="L75" s="59">
        <v>0</v>
      </c>
      <c r="M75" s="59">
        <v>0</v>
      </c>
      <c r="N75" s="88"/>
      <c r="O75" s="69"/>
      <c r="P75" s="57">
        <f t="shared" si="5"/>
        <v>0</v>
      </c>
    </row>
    <row r="76" spans="1:16" ht="16.5" thickBot="1" x14ac:dyDescent="0.3">
      <c r="A76" s="49" t="s">
        <v>72</v>
      </c>
      <c r="B76" s="50">
        <f>SUM(B77:B78)</f>
        <v>0</v>
      </c>
      <c r="C76" s="51"/>
      <c r="D76" s="51">
        <f>SUM(D77:D78)</f>
        <v>0</v>
      </c>
      <c r="E76" s="13">
        <f t="shared" ref="E76:P76" si="12">SUM(E77:E78)</f>
        <v>0</v>
      </c>
      <c r="F76" s="50">
        <f t="shared" si="12"/>
        <v>0</v>
      </c>
      <c r="G76" s="13">
        <f t="shared" si="12"/>
        <v>0</v>
      </c>
      <c r="H76" s="13">
        <f t="shared" si="12"/>
        <v>0</v>
      </c>
      <c r="I76" s="52">
        <f t="shared" si="12"/>
        <v>0</v>
      </c>
      <c r="J76" s="13">
        <f t="shared" si="12"/>
        <v>0</v>
      </c>
      <c r="K76" s="51">
        <f t="shared" si="12"/>
        <v>0</v>
      </c>
      <c r="L76" s="13">
        <f t="shared" si="12"/>
        <v>0</v>
      </c>
      <c r="M76" s="50">
        <f t="shared" si="12"/>
        <v>0</v>
      </c>
      <c r="N76" s="50">
        <f t="shared" si="12"/>
        <v>0</v>
      </c>
      <c r="O76" s="50">
        <f t="shared" si="12"/>
        <v>0</v>
      </c>
      <c r="P76" s="111">
        <f t="shared" si="12"/>
        <v>0</v>
      </c>
    </row>
    <row r="77" spans="1:16" ht="15.75" x14ac:dyDescent="0.25">
      <c r="A77" s="190" t="s">
        <v>73</v>
      </c>
      <c r="B77" s="95">
        <v>0</v>
      </c>
      <c r="C77" s="112">
        <v>0</v>
      </c>
      <c r="D77" s="81">
        <v>0</v>
      </c>
      <c r="E77" s="59">
        <v>0</v>
      </c>
      <c r="F77" s="59">
        <v>0</v>
      </c>
      <c r="G77" s="59">
        <v>0</v>
      </c>
      <c r="H77" s="109">
        <v>0</v>
      </c>
      <c r="I77" s="59">
        <v>0</v>
      </c>
      <c r="J77" s="59">
        <v>0</v>
      </c>
      <c r="K77" s="59">
        <v>0</v>
      </c>
      <c r="L77" s="59">
        <v>0</v>
      </c>
      <c r="M77" s="59">
        <v>0</v>
      </c>
      <c r="N77" s="105"/>
      <c r="O77" s="103"/>
      <c r="P77" s="113">
        <f>SUM(D77:O77)</f>
        <v>0</v>
      </c>
    </row>
    <row r="78" spans="1:16" ht="16.5" thickBot="1" x14ac:dyDescent="0.3">
      <c r="A78" s="190" t="s">
        <v>74</v>
      </c>
      <c r="B78" s="95">
        <v>0</v>
      </c>
      <c r="C78" s="62">
        <v>0</v>
      </c>
      <c r="D78" s="81">
        <v>0</v>
      </c>
      <c r="E78" s="59">
        <v>0</v>
      </c>
      <c r="F78" s="59">
        <v>0</v>
      </c>
      <c r="G78" s="59">
        <v>0</v>
      </c>
      <c r="H78" s="109">
        <v>0</v>
      </c>
      <c r="I78" s="59">
        <v>0</v>
      </c>
      <c r="J78" s="59">
        <v>0</v>
      </c>
      <c r="K78" s="59">
        <v>0</v>
      </c>
      <c r="L78" s="59">
        <v>0</v>
      </c>
      <c r="M78" s="59">
        <v>0</v>
      </c>
      <c r="N78" s="106"/>
      <c r="O78" s="107"/>
      <c r="P78" s="57">
        <f>SUM(D78:O78)</f>
        <v>0</v>
      </c>
    </row>
    <row r="79" spans="1:16" ht="16.5" thickBot="1" x14ac:dyDescent="0.3">
      <c r="A79" s="49" t="s">
        <v>75</v>
      </c>
      <c r="B79" s="50"/>
      <c r="C79" s="51"/>
      <c r="D79" s="51"/>
      <c r="E79" s="13"/>
      <c r="F79" s="50"/>
      <c r="G79" s="13"/>
      <c r="H79" s="13"/>
      <c r="I79" s="50"/>
      <c r="J79" s="51"/>
      <c r="K79" s="51"/>
      <c r="L79" s="13"/>
      <c r="M79" s="50"/>
      <c r="N79" s="13"/>
      <c r="O79" s="50"/>
      <c r="P79" s="5">
        <f>+D79+E79+F79+G79</f>
        <v>0</v>
      </c>
    </row>
    <row r="80" spans="1:16" ht="16.5" thickBot="1" x14ac:dyDescent="0.3">
      <c r="A80" s="194" t="s">
        <v>76</v>
      </c>
      <c r="B80" s="209">
        <v>0</v>
      </c>
      <c r="C80" s="210">
        <v>0</v>
      </c>
      <c r="D80" s="211">
        <v>0</v>
      </c>
      <c r="E80" s="212"/>
      <c r="F80" s="213"/>
      <c r="G80" s="212"/>
      <c r="H80" s="155">
        <v>0</v>
      </c>
      <c r="I80" s="178">
        <v>0</v>
      </c>
      <c r="J80" s="178">
        <v>0</v>
      </c>
      <c r="K80" s="178">
        <v>0</v>
      </c>
      <c r="L80" s="178">
        <v>0</v>
      </c>
      <c r="M80" s="178">
        <v>0</v>
      </c>
      <c r="N80" s="212"/>
      <c r="O80" s="213"/>
      <c r="P80" s="214">
        <f>SUM(D80:O80)</f>
        <v>0</v>
      </c>
    </row>
    <row r="81" spans="1:16" ht="16.5" thickBot="1" x14ac:dyDescent="0.3">
      <c r="A81" s="203" t="s">
        <v>77</v>
      </c>
      <c r="B81" s="204">
        <f>+B12+B17+B27+B37+B45+B50+B60+B65+B73</f>
        <v>17217678483</v>
      </c>
      <c r="C81" s="205">
        <f>+C12+C17+C27+C37+C45+C50+C60+C65+C73+C76</f>
        <v>293377499.99999994</v>
      </c>
      <c r="D81" s="205">
        <f>+D12+D17+D27+D37+D45+D50+D60+D65+D73</f>
        <v>665628018.16000009</v>
      </c>
      <c r="E81" s="206">
        <f>+E12+E17+E27+E37+E45+E50+E60+E65+E73</f>
        <v>909417965.66000009</v>
      </c>
      <c r="F81" s="204">
        <f>+F12+F17+F27+F37+F45+F50+F60+F65+F73</f>
        <v>1158120532.4199998</v>
      </c>
      <c r="G81" s="206">
        <f t="shared" ref="G81:O81" si="13">+G12+G17+G27+G37+G45+G50+G60+G65+G73</f>
        <v>0</v>
      </c>
      <c r="H81" s="206">
        <f t="shared" si="13"/>
        <v>0</v>
      </c>
      <c r="I81" s="207">
        <f t="shared" si="13"/>
        <v>0</v>
      </c>
      <c r="J81" s="206">
        <f t="shared" si="13"/>
        <v>0</v>
      </c>
      <c r="K81" s="205">
        <f t="shared" si="13"/>
        <v>0</v>
      </c>
      <c r="L81" s="206">
        <f t="shared" si="13"/>
        <v>0</v>
      </c>
      <c r="M81" s="204">
        <f>+M12+M17+M27+M37+M45+M50+M60+M65+M73+M76+M79</f>
        <v>0</v>
      </c>
      <c r="N81" s="206">
        <f t="shared" si="13"/>
        <v>0</v>
      </c>
      <c r="O81" s="207">
        <f t="shared" si="13"/>
        <v>0</v>
      </c>
      <c r="P81" s="204">
        <f>+P12+P17+P27+P37+P45+P50+P60+P73+P76+P79</f>
        <v>2733166516.2399998</v>
      </c>
    </row>
    <row r="82" spans="1:16" ht="20.25" x14ac:dyDescent="0.25">
      <c r="A82" s="114" t="s">
        <v>78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</row>
    <row r="83" spans="1:16" ht="23.25" customHeight="1" x14ac:dyDescent="0.25">
      <c r="A83" s="242" t="s">
        <v>100</v>
      </c>
      <c r="B83" s="242"/>
      <c r="C83" s="242"/>
      <c r="D83" s="242"/>
      <c r="E83" s="242"/>
      <c r="F83" s="242"/>
      <c r="G83" s="242"/>
      <c r="H83" s="242"/>
      <c r="I83" s="242"/>
      <c r="J83" s="242"/>
      <c r="K83" s="242"/>
      <c r="L83" s="242"/>
      <c r="M83" s="242"/>
      <c r="N83" s="242"/>
      <c r="O83" s="242"/>
      <c r="P83" s="242"/>
    </row>
    <row r="84" spans="1:16" ht="24.75" customHeight="1" x14ac:dyDescent="0.25">
      <c r="A84" s="243" t="s">
        <v>101</v>
      </c>
      <c r="B84" s="243"/>
      <c r="C84" s="243"/>
      <c r="D84" s="243"/>
      <c r="E84" s="243"/>
      <c r="F84" s="243"/>
      <c r="G84" s="243"/>
      <c r="H84" s="243"/>
      <c r="I84" s="243"/>
      <c r="J84" s="243"/>
      <c r="K84" s="243"/>
      <c r="L84" s="243"/>
      <c r="M84" s="243"/>
      <c r="N84" s="243"/>
      <c r="O84" s="243"/>
      <c r="P84" s="243"/>
    </row>
    <row r="85" spans="1:16" ht="39.75" customHeight="1" x14ac:dyDescent="0.25">
      <c r="A85" s="242" t="s">
        <v>102</v>
      </c>
      <c r="B85" s="242"/>
      <c r="C85" s="242"/>
      <c r="D85" s="242"/>
      <c r="E85" s="242"/>
      <c r="F85" s="242"/>
      <c r="G85" s="242"/>
      <c r="H85" s="242"/>
      <c r="I85" s="242"/>
      <c r="J85" s="242"/>
      <c r="K85" s="242"/>
      <c r="L85" s="242"/>
      <c r="M85" s="242"/>
      <c r="N85" s="242"/>
      <c r="O85" s="242"/>
      <c r="P85" s="242"/>
    </row>
    <row r="86" spans="1:16" ht="15.75" x14ac:dyDescent="0.25">
      <c r="A86" s="116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</row>
    <row r="87" spans="1:16" ht="15.75" x14ac:dyDescent="0.25">
      <c r="A87" s="117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</row>
    <row r="88" spans="1:16" ht="15.75" x14ac:dyDescent="0.25">
      <c r="A88" s="117" t="s">
        <v>139</v>
      </c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</row>
    <row r="89" spans="1:16" ht="15.75" x14ac:dyDescent="0.25">
      <c r="A89" s="117" t="s">
        <v>140</v>
      </c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</row>
  </sheetData>
  <mergeCells count="12">
    <mergeCell ref="A83:P83"/>
    <mergeCell ref="A84:P84"/>
    <mergeCell ref="A85:P85"/>
    <mergeCell ref="A3:P3"/>
    <mergeCell ref="A4:P4"/>
    <mergeCell ref="A5:P5"/>
    <mergeCell ref="A6:P6"/>
    <mergeCell ref="A7:P7"/>
    <mergeCell ref="A9:A10"/>
    <mergeCell ref="B9:B10"/>
    <mergeCell ref="C9:C10"/>
    <mergeCell ref="D9:P9"/>
  </mergeCells>
  <printOptions horizontalCentered="1"/>
  <pageMargins left="0.31496062992125984" right="0.27559055118110237" top="0.45" bottom="0.74803149606299213" header="0.15748031496062992" footer="0.55118110236220474"/>
  <pageSetup paperSize="5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P87"/>
  <sheetViews>
    <sheetView showGridLines="0" tabSelected="1" zoomScale="88" zoomScaleNormal="88" workbookViewId="0"/>
  </sheetViews>
  <sheetFormatPr baseColWidth="10" defaultColWidth="13.140625" defaultRowHeight="15" x14ac:dyDescent="0.25"/>
  <cols>
    <col min="1" max="1" width="85.85546875" customWidth="1"/>
    <col min="2" max="2" width="25.7109375" customWidth="1"/>
    <col min="3" max="3" width="23.42578125" customWidth="1"/>
    <col min="4" max="4" width="23.28515625" customWidth="1"/>
    <col min="5" max="13" width="18.7109375" customWidth="1"/>
    <col min="14" max="14" width="19.42578125" customWidth="1"/>
  </cols>
  <sheetData>
    <row r="4" spans="1:14" ht="28.5" customHeight="1" x14ac:dyDescent="0.25">
      <c r="A4" s="226"/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</row>
    <row r="5" spans="1:14" ht="30.75" customHeight="1" x14ac:dyDescent="0.25">
      <c r="A5" s="228" t="s">
        <v>0</v>
      </c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</row>
    <row r="6" spans="1:14" ht="15.75" x14ac:dyDescent="0.25">
      <c r="A6" s="230" t="s">
        <v>81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</row>
    <row r="7" spans="1:14" ht="15.75" customHeight="1" x14ac:dyDescent="0.25">
      <c r="A7" s="232" t="s">
        <v>82</v>
      </c>
      <c r="B7" s="233"/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</row>
    <row r="8" spans="1:14" ht="15.75" customHeight="1" x14ac:dyDescent="0.25">
      <c r="A8" s="233" t="s">
        <v>3</v>
      </c>
      <c r="B8" s="233"/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</row>
    <row r="9" spans="1:14" ht="15.75" thickBot="1" x14ac:dyDescent="0.3"/>
    <row r="10" spans="1:14" ht="23.25" customHeight="1" thickBot="1" x14ac:dyDescent="0.3">
      <c r="A10" s="118" t="s">
        <v>4</v>
      </c>
      <c r="B10" s="119" t="s">
        <v>84</v>
      </c>
      <c r="C10" s="119" t="s">
        <v>85</v>
      </c>
      <c r="D10" s="119" t="s">
        <v>86</v>
      </c>
      <c r="E10" s="119" t="s">
        <v>87</v>
      </c>
      <c r="F10" s="119" t="s">
        <v>88</v>
      </c>
      <c r="G10" s="119" t="s">
        <v>89</v>
      </c>
      <c r="H10" s="119" t="s">
        <v>90</v>
      </c>
      <c r="I10" s="119" t="s">
        <v>91</v>
      </c>
      <c r="J10" s="119" t="s">
        <v>92</v>
      </c>
      <c r="K10" s="119" t="s">
        <v>103</v>
      </c>
      <c r="L10" s="119" t="s">
        <v>94</v>
      </c>
      <c r="M10" s="119" t="s">
        <v>95</v>
      </c>
      <c r="N10" s="120" t="s">
        <v>96</v>
      </c>
    </row>
    <row r="11" spans="1:14" ht="16.5" thickBot="1" x14ac:dyDescent="0.3">
      <c r="A11" s="121" t="s">
        <v>7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</row>
    <row r="12" spans="1:14" ht="16.5" thickBot="1" x14ac:dyDescent="0.3">
      <c r="A12" s="124" t="s">
        <v>8</v>
      </c>
      <c r="B12" s="131">
        <f>SUM(B13:B16)</f>
        <v>279349518.53000003</v>
      </c>
      <c r="C12" s="124">
        <f>SUM(C13:C16)</f>
        <v>365728934.06999999</v>
      </c>
      <c r="D12" s="124">
        <f>SUM(D13:D16)</f>
        <v>307966723.63</v>
      </c>
      <c r="E12" s="124">
        <f t="shared" ref="E12:M12" si="0">SUM(E13:E16)</f>
        <v>0</v>
      </c>
      <c r="F12" s="124">
        <f t="shared" si="0"/>
        <v>0</v>
      </c>
      <c r="G12" s="124">
        <f t="shared" si="0"/>
        <v>0</v>
      </c>
      <c r="H12" s="124">
        <f t="shared" si="0"/>
        <v>0</v>
      </c>
      <c r="I12" s="124">
        <f t="shared" si="0"/>
        <v>0</v>
      </c>
      <c r="J12" s="124">
        <f t="shared" si="0"/>
        <v>0</v>
      </c>
      <c r="K12" s="124">
        <f t="shared" si="0"/>
        <v>0</v>
      </c>
      <c r="L12" s="124">
        <f t="shared" si="0"/>
        <v>0</v>
      </c>
      <c r="M12" s="124">
        <f t="shared" si="0"/>
        <v>0</v>
      </c>
      <c r="N12" s="125">
        <f>SUM(B12:M12)</f>
        <v>953045176.23000002</v>
      </c>
    </row>
    <row r="13" spans="1:14" x14ac:dyDescent="0.25">
      <c r="A13" s="165" t="s">
        <v>97</v>
      </c>
      <c r="B13" s="156">
        <v>240072664.02000001</v>
      </c>
      <c r="C13" s="77">
        <v>315116934.36000001</v>
      </c>
      <c r="D13" s="77">
        <v>265534026.19</v>
      </c>
      <c r="E13" s="59"/>
      <c r="F13" s="59"/>
      <c r="G13" s="59"/>
      <c r="H13" s="59"/>
      <c r="I13" s="59"/>
      <c r="J13" s="59"/>
      <c r="K13" s="59"/>
      <c r="L13" s="59"/>
      <c r="M13" s="59"/>
      <c r="N13" s="179">
        <f>SUM(B13:M13)</f>
        <v>820723624.56999993</v>
      </c>
    </row>
    <row r="14" spans="1:14" x14ac:dyDescent="0.25">
      <c r="A14" s="165" t="s">
        <v>98</v>
      </c>
      <c r="B14" s="156">
        <v>2415200</v>
      </c>
      <c r="C14" s="109">
        <v>2415200</v>
      </c>
      <c r="D14" s="77">
        <v>1941200</v>
      </c>
      <c r="E14" s="59"/>
      <c r="F14" s="59"/>
      <c r="G14" s="59"/>
      <c r="H14" s="59"/>
      <c r="I14" s="59"/>
      <c r="J14" s="59"/>
      <c r="K14" s="59"/>
      <c r="L14" s="59"/>
      <c r="M14" s="59"/>
      <c r="N14" s="180">
        <f t="shared" ref="N14:N15" si="1">SUM(B14:M14)</f>
        <v>6771600</v>
      </c>
    </row>
    <row r="15" spans="1:14" x14ac:dyDescent="0.25">
      <c r="A15" s="165" t="s">
        <v>11</v>
      </c>
      <c r="B15" s="156">
        <v>0</v>
      </c>
      <c r="C15" s="77">
        <v>0</v>
      </c>
      <c r="D15" s="77">
        <v>0</v>
      </c>
      <c r="E15" s="59"/>
      <c r="F15" s="59"/>
      <c r="G15" s="59"/>
      <c r="H15" s="59"/>
      <c r="I15" s="59"/>
      <c r="J15" s="59"/>
      <c r="K15" s="59"/>
      <c r="L15" s="59"/>
      <c r="M15" s="59"/>
      <c r="N15" s="180">
        <f t="shared" si="1"/>
        <v>0</v>
      </c>
    </row>
    <row r="16" spans="1:14" ht="15.75" thickBot="1" x14ac:dyDescent="0.3">
      <c r="A16" s="165" t="s">
        <v>99</v>
      </c>
      <c r="B16" s="156">
        <v>36861654.509999998</v>
      </c>
      <c r="C16" s="110">
        <v>48196799.710000001</v>
      </c>
      <c r="D16" s="77">
        <v>40491497.439999998</v>
      </c>
      <c r="E16" s="59"/>
      <c r="F16" s="59"/>
      <c r="G16" s="59"/>
      <c r="H16" s="59"/>
      <c r="I16" s="59"/>
      <c r="J16" s="59"/>
      <c r="K16" s="59"/>
      <c r="L16" s="59"/>
      <c r="M16" s="59"/>
      <c r="N16" s="181">
        <f>SUM(B16:M16)</f>
        <v>125549951.66</v>
      </c>
    </row>
    <row r="17" spans="1:14" ht="16.5" thickBot="1" x14ac:dyDescent="0.3">
      <c r="A17" s="124" t="s">
        <v>13</v>
      </c>
      <c r="B17" s="131">
        <f>SUM(B18:B26)</f>
        <v>52497112.75</v>
      </c>
      <c r="C17" s="124">
        <f>SUM(C18:C26)</f>
        <v>43560527.75</v>
      </c>
      <c r="D17" s="124">
        <f>SUM(D18:D26)</f>
        <v>106136764.7</v>
      </c>
      <c r="E17" s="124">
        <f t="shared" ref="E17:M17" si="2">SUM(E18:E26)</f>
        <v>0</v>
      </c>
      <c r="F17" s="124">
        <f>SUM(F18:F26)</f>
        <v>0</v>
      </c>
      <c r="G17" s="128">
        <f t="shared" si="2"/>
        <v>0</v>
      </c>
      <c r="H17" s="124">
        <f t="shared" si="2"/>
        <v>0</v>
      </c>
      <c r="I17" s="124">
        <f t="shared" si="2"/>
        <v>0</v>
      </c>
      <c r="J17" s="124">
        <f t="shared" si="2"/>
        <v>0</v>
      </c>
      <c r="K17" s="124">
        <f t="shared" si="2"/>
        <v>0</v>
      </c>
      <c r="L17" s="124">
        <f t="shared" si="2"/>
        <v>0</v>
      </c>
      <c r="M17" s="124">
        <f t="shared" si="2"/>
        <v>0</v>
      </c>
      <c r="N17" s="125">
        <f>SUM(B17:M17)</f>
        <v>202194405.19999999</v>
      </c>
    </row>
    <row r="18" spans="1:14" x14ac:dyDescent="0.25">
      <c r="A18" s="165" t="s">
        <v>104</v>
      </c>
      <c r="B18" s="157">
        <v>39997112.75</v>
      </c>
      <c r="C18" s="77">
        <v>31046874.329999998</v>
      </c>
      <c r="D18" s="110">
        <v>23768551.84</v>
      </c>
      <c r="E18" s="59"/>
      <c r="F18" s="129"/>
      <c r="G18" s="129"/>
      <c r="H18" s="59"/>
      <c r="I18" s="59"/>
      <c r="J18" s="59"/>
      <c r="K18" s="59"/>
      <c r="L18" s="59"/>
      <c r="M18" s="69"/>
      <c r="N18" s="182">
        <f t="shared" ref="N18:N26" si="3">SUM(B18:M18)</f>
        <v>94812538.920000002</v>
      </c>
    </row>
    <row r="19" spans="1:14" x14ac:dyDescent="0.25">
      <c r="A19" s="165" t="s">
        <v>105</v>
      </c>
      <c r="B19" s="156">
        <v>0</v>
      </c>
      <c r="C19" s="77">
        <v>0</v>
      </c>
      <c r="D19" s="110">
        <v>406176.18</v>
      </c>
      <c r="E19" s="59"/>
      <c r="F19" s="59"/>
      <c r="G19" s="59"/>
      <c r="H19" s="59"/>
      <c r="I19" s="59"/>
      <c r="J19" s="59"/>
      <c r="K19" s="59"/>
      <c r="L19" s="59"/>
      <c r="M19" s="69"/>
      <c r="N19" s="180">
        <f t="shared" si="3"/>
        <v>406176.18</v>
      </c>
    </row>
    <row r="20" spans="1:14" x14ac:dyDescent="0.25">
      <c r="A20" s="165" t="s">
        <v>106</v>
      </c>
      <c r="B20" s="156">
        <v>0</v>
      </c>
      <c r="C20" s="77">
        <v>0</v>
      </c>
      <c r="D20" s="110">
        <v>109426.68</v>
      </c>
      <c r="E20" s="59"/>
      <c r="F20" s="59"/>
      <c r="G20" s="59"/>
      <c r="H20" s="59"/>
      <c r="I20" s="59"/>
      <c r="J20" s="59"/>
      <c r="K20" s="59"/>
      <c r="L20" s="59"/>
      <c r="M20" s="69"/>
      <c r="N20" s="180">
        <f t="shared" si="3"/>
        <v>109426.68</v>
      </c>
    </row>
    <row r="21" spans="1:14" x14ac:dyDescent="0.25">
      <c r="A21" s="165" t="s">
        <v>107</v>
      </c>
      <c r="B21" s="156">
        <v>0</v>
      </c>
      <c r="C21" s="77">
        <v>0</v>
      </c>
      <c r="D21" s="110">
        <v>50255939.659999996</v>
      </c>
      <c r="E21" s="59"/>
      <c r="F21" s="59"/>
      <c r="G21" s="59"/>
      <c r="H21" s="59"/>
      <c r="I21" s="59"/>
      <c r="J21" s="59"/>
      <c r="K21" s="59"/>
      <c r="L21" s="59"/>
      <c r="M21" s="69"/>
      <c r="N21" s="180">
        <f t="shared" si="3"/>
        <v>50255939.659999996</v>
      </c>
    </row>
    <row r="22" spans="1:14" x14ac:dyDescent="0.25">
      <c r="A22" s="165" t="s">
        <v>108</v>
      </c>
      <c r="B22" s="156">
        <v>0</v>
      </c>
      <c r="C22" s="77">
        <v>0</v>
      </c>
      <c r="D22" s="110">
        <v>14215230</v>
      </c>
      <c r="E22" s="59"/>
      <c r="F22" s="59"/>
      <c r="G22" s="59"/>
      <c r="H22" s="59"/>
      <c r="I22" s="59"/>
      <c r="J22" s="59"/>
      <c r="K22" s="59"/>
      <c r="L22" s="59"/>
      <c r="M22" s="69"/>
      <c r="N22" s="180">
        <f t="shared" si="3"/>
        <v>14215230</v>
      </c>
    </row>
    <row r="23" spans="1:14" x14ac:dyDescent="0.25">
      <c r="A23" s="165" t="s">
        <v>109</v>
      </c>
      <c r="B23" s="154">
        <v>12500000</v>
      </c>
      <c r="C23" s="109">
        <v>12513653.42</v>
      </c>
      <c r="D23" s="110">
        <v>12599820.619999999</v>
      </c>
      <c r="E23" s="59"/>
      <c r="F23" s="59"/>
      <c r="G23" s="59"/>
      <c r="H23" s="59"/>
      <c r="I23" s="59"/>
      <c r="J23" s="59"/>
      <c r="K23" s="59"/>
      <c r="L23" s="59"/>
      <c r="M23" s="69"/>
      <c r="N23" s="180">
        <f t="shared" si="3"/>
        <v>37613474.039999999</v>
      </c>
    </row>
    <row r="24" spans="1:14" ht="16.5" customHeight="1" x14ac:dyDescent="0.25">
      <c r="A24" s="165" t="s">
        <v>110</v>
      </c>
      <c r="B24" s="154">
        <v>0</v>
      </c>
      <c r="C24" s="77">
        <v>0</v>
      </c>
      <c r="D24" s="110">
        <v>44800.91</v>
      </c>
      <c r="E24" s="59"/>
      <c r="F24" s="59"/>
      <c r="G24" s="59"/>
      <c r="H24" s="59"/>
      <c r="I24" s="59"/>
      <c r="J24" s="59"/>
      <c r="K24" s="59"/>
      <c r="L24" s="59"/>
      <c r="M24" s="69"/>
      <c r="N24" s="180">
        <f t="shared" si="3"/>
        <v>44800.91</v>
      </c>
    </row>
    <row r="25" spans="1:14" x14ac:dyDescent="0.25">
      <c r="A25" s="165" t="s">
        <v>111</v>
      </c>
      <c r="B25" s="154">
        <v>0</v>
      </c>
      <c r="C25" s="77">
        <v>0</v>
      </c>
      <c r="D25" s="110">
        <v>1375093.55</v>
      </c>
      <c r="E25" s="59"/>
      <c r="F25" s="59"/>
      <c r="G25" s="59"/>
      <c r="H25" s="59"/>
      <c r="I25" s="59"/>
      <c r="J25" s="59"/>
      <c r="K25" s="59"/>
      <c r="L25" s="59"/>
      <c r="M25" s="69"/>
      <c r="N25" s="179">
        <f t="shared" si="3"/>
        <v>1375093.55</v>
      </c>
    </row>
    <row r="26" spans="1:14" ht="15.75" thickBot="1" x14ac:dyDescent="0.3">
      <c r="A26" s="165" t="s">
        <v>112</v>
      </c>
      <c r="B26" s="158">
        <v>0</v>
      </c>
      <c r="C26" s="77">
        <v>0</v>
      </c>
      <c r="D26" s="110">
        <v>3361725.26</v>
      </c>
      <c r="E26" s="59"/>
      <c r="F26" s="59"/>
      <c r="G26" s="59"/>
      <c r="H26" s="59"/>
      <c r="I26" s="59"/>
      <c r="J26" s="59"/>
      <c r="K26" s="59"/>
      <c r="L26" s="59"/>
      <c r="M26" s="69"/>
      <c r="N26" s="183">
        <f t="shared" si="3"/>
        <v>3361725.26</v>
      </c>
    </row>
    <row r="27" spans="1:14" ht="16.5" thickBot="1" x14ac:dyDescent="0.3">
      <c r="A27" s="124" t="s">
        <v>23</v>
      </c>
      <c r="B27" s="131">
        <f>SUM(B28:B36)</f>
        <v>2913435</v>
      </c>
      <c r="C27" s="124">
        <f>SUM(C28:C36)</f>
        <v>2736164</v>
      </c>
      <c r="D27" s="124">
        <f>SUM(D28:D36)</f>
        <v>29190701.149999999</v>
      </c>
      <c r="E27" s="131">
        <f t="shared" ref="E27:M27" si="4">SUM(E28:E36)</f>
        <v>0</v>
      </c>
      <c r="F27" s="124">
        <f t="shared" si="4"/>
        <v>0</v>
      </c>
      <c r="G27" s="128">
        <f>SUM(G28:G36)</f>
        <v>0</v>
      </c>
      <c r="H27" s="124">
        <f t="shared" si="4"/>
        <v>0</v>
      </c>
      <c r="I27" s="124">
        <f>SUM(I28:I36)</f>
        <v>0</v>
      </c>
      <c r="J27" s="124">
        <f t="shared" si="4"/>
        <v>0</v>
      </c>
      <c r="K27" s="124">
        <f t="shared" si="4"/>
        <v>0</v>
      </c>
      <c r="L27" s="124">
        <f t="shared" si="4"/>
        <v>0</v>
      </c>
      <c r="M27" s="124">
        <f t="shared" si="4"/>
        <v>0</v>
      </c>
      <c r="N27" s="125">
        <f>SUM(B27:M27)</f>
        <v>34840300.149999999</v>
      </c>
    </row>
    <row r="28" spans="1:14" x14ac:dyDescent="0.25">
      <c r="A28" s="165" t="s">
        <v>113</v>
      </c>
      <c r="B28" s="154">
        <v>457995</v>
      </c>
      <c r="C28" s="77">
        <v>403164</v>
      </c>
      <c r="D28" s="109">
        <v>95315</v>
      </c>
      <c r="E28" s="59"/>
      <c r="F28" s="59"/>
      <c r="G28" s="59"/>
      <c r="H28" s="59"/>
      <c r="I28" s="59"/>
      <c r="J28" s="59"/>
      <c r="K28" s="59"/>
      <c r="L28" s="59"/>
      <c r="M28" s="69"/>
      <c r="N28" s="182">
        <f>SUM(B28:M28)</f>
        <v>956474</v>
      </c>
    </row>
    <row r="29" spans="1:14" x14ac:dyDescent="0.25">
      <c r="A29" s="165" t="s">
        <v>114</v>
      </c>
      <c r="B29" s="154">
        <v>0</v>
      </c>
      <c r="C29" s="77">
        <v>0</v>
      </c>
      <c r="D29" s="109">
        <v>0</v>
      </c>
      <c r="E29" s="59"/>
      <c r="F29" s="59"/>
      <c r="G29" s="59"/>
      <c r="H29" s="59"/>
      <c r="I29" s="59"/>
      <c r="J29" s="59"/>
      <c r="K29" s="59"/>
      <c r="L29" s="59"/>
      <c r="M29" s="69"/>
      <c r="N29" s="180">
        <f t="shared" ref="N29:N36" si="5">SUM(B29:M29)</f>
        <v>0</v>
      </c>
    </row>
    <row r="30" spans="1:14" x14ac:dyDescent="0.25">
      <c r="A30" s="165" t="s">
        <v>115</v>
      </c>
      <c r="B30" s="154">
        <v>0</v>
      </c>
      <c r="C30" s="77">
        <v>0</v>
      </c>
      <c r="D30" s="109">
        <v>511412</v>
      </c>
      <c r="E30" s="59"/>
      <c r="F30" s="59"/>
      <c r="G30" s="59"/>
      <c r="H30" s="59"/>
      <c r="I30" s="59"/>
      <c r="J30" s="59"/>
      <c r="K30" s="59"/>
      <c r="L30" s="59"/>
      <c r="M30" s="69"/>
      <c r="N30" s="180">
        <f t="shared" si="5"/>
        <v>511412</v>
      </c>
    </row>
    <row r="31" spans="1:14" x14ac:dyDescent="0.25">
      <c r="A31" s="165" t="s">
        <v>116</v>
      </c>
      <c r="B31" s="154">
        <v>0</v>
      </c>
      <c r="C31" s="77">
        <v>0</v>
      </c>
      <c r="D31" s="109">
        <v>0</v>
      </c>
      <c r="E31" s="59"/>
      <c r="F31" s="59"/>
      <c r="G31" s="59"/>
      <c r="H31" s="59"/>
      <c r="I31" s="59"/>
      <c r="J31" s="59"/>
      <c r="K31" s="59"/>
      <c r="L31" s="59"/>
      <c r="M31" s="69"/>
      <c r="N31" s="180">
        <f t="shared" si="5"/>
        <v>0</v>
      </c>
    </row>
    <row r="32" spans="1:14" x14ac:dyDescent="0.25">
      <c r="A32" s="165" t="s">
        <v>117</v>
      </c>
      <c r="B32" s="154">
        <v>0</v>
      </c>
      <c r="C32" s="77">
        <v>0</v>
      </c>
      <c r="D32" s="109">
        <v>15480</v>
      </c>
      <c r="E32" s="59"/>
      <c r="F32" s="59"/>
      <c r="G32" s="59"/>
      <c r="H32" s="59"/>
      <c r="I32" s="59"/>
      <c r="J32" s="59"/>
      <c r="K32" s="59"/>
      <c r="L32" s="59"/>
      <c r="M32" s="69"/>
      <c r="N32" s="180">
        <f t="shared" si="5"/>
        <v>15480</v>
      </c>
    </row>
    <row r="33" spans="1:14" x14ac:dyDescent="0.25">
      <c r="A33" s="165" t="s">
        <v>118</v>
      </c>
      <c r="B33" s="154">
        <v>0</v>
      </c>
      <c r="C33" s="77">
        <v>0</v>
      </c>
      <c r="D33" s="109">
        <v>0</v>
      </c>
      <c r="E33" s="59"/>
      <c r="F33" s="59"/>
      <c r="G33" s="59"/>
      <c r="H33" s="59"/>
      <c r="I33" s="59"/>
      <c r="J33" s="59"/>
      <c r="K33" s="59"/>
      <c r="L33" s="59"/>
      <c r="M33" s="69"/>
      <c r="N33" s="180">
        <f t="shared" si="5"/>
        <v>0</v>
      </c>
    </row>
    <row r="34" spans="1:14" x14ac:dyDescent="0.25">
      <c r="A34" s="165" t="s">
        <v>119</v>
      </c>
      <c r="B34" s="154">
        <v>2455440</v>
      </c>
      <c r="C34" s="109">
        <v>2333000</v>
      </c>
      <c r="D34" s="109">
        <v>28568494.149999999</v>
      </c>
      <c r="E34" s="59"/>
      <c r="F34" s="59"/>
      <c r="G34" s="59"/>
      <c r="H34" s="59"/>
      <c r="I34" s="59"/>
      <c r="J34" s="59"/>
      <c r="K34" s="59"/>
      <c r="L34" s="59"/>
      <c r="M34" s="69"/>
      <c r="N34" s="180">
        <f t="shared" si="5"/>
        <v>33356934.149999999</v>
      </c>
    </row>
    <row r="35" spans="1:14" ht="18" customHeight="1" x14ac:dyDescent="0.25">
      <c r="A35" s="166" t="s">
        <v>31</v>
      </c>
      <c r="B35" s="154">
        <v>0</v>
      </c>
      <c r="C35" s="77">
        <v>0</v>
      </c>
      <c r="D35" s="109">
        <v>0</v>
      </c>
      <c r="E35" s="59"/>
      <c r="F35" s="59"/>
      <c r="G35" s="59"/>
      <c r="H35" s="59"/>
      <c r="I35" s="59"/>
      <c r="J35" s="59"/>
      <c r="K35" s="59"/>
      <c r="L35" s="59"/>
      <c r="M35" s="59"/>
      <c r="N35" s="180">
        <f t="shared" si="5"/>
        <v>0</v>
      </c>
    </row>
    <row r="36" spans="1:14" ht="15.75" thickBot="1" x14ac:dyDescent="0.3">
      <c r="A36" s="165" t="s">
        <v>120</v>
      </c>
      <c r="B36" s="154">
        <v>0</v>
      </c>
      <c r="C36" s="77">
        <v>0</v>
      </c>
      <c r="D36" s="109">
        <v>0</v>
      </c>
      <c r="E36" s="59"/>
      <c r="F36" s="59"/>
      <c r="G36" s="59"/>
      <c r="H36" s="59"/>
      <c r="I36" s="59"/>
      <c r="J36" s="59"/>
      <c r="K36" s="59"/>
      <c r="L36" s="59"/>
      <c r="M36" s="69"/>
      <c r="N36" s="183">
        <f t="shared" si="5"/>
        <v>0</v>
      </c>
    </row>
    <row r="37" spans="1:14" ht="16.5" thickBot="1" x14ac:dyDescent="0.3">
      <c r="A37" s="124" t="s">
        <v>33</v>
      </c>
      <c r="B37" s="131">
        <f>SUM(B38:B44)</f>
        <v>330867951.88000005</v>
      </c>
      <c r="C37" s="124">
        <f>SUM(C38:C44)</f>
        <v>497392339.84000003</v>
      </c>
      <c r="D37" s="124">
        <f>SUM(D38:D44)</f>
        <v>691517435.40999997</v>
      </c>
      <c r="E37" s="124">
        <f t="shared" ref="E37:M37" si="6">SUM(E38:E44)</f>
        <v>0</v>
      </c>
      <c r="F37" s="124">
        <f t="shared" si="6"/>
        <v>0</v>
      </c>
      <c r="G37" s="128">
        <f t="shared" si="6"/>
        <v>0</v>
      </c>
      <c r="H37" s="128">
        <f t="shared" si="6"/>
        <v>0</v>
      </c>
      <c r="I37" s="124">
        <f t="shared" si="6"/>
        <v>0</v>
      </c>
      <c r="J37" s="124">
        <f t="shared" si="6"/>
        <v>0</v>
      </c>
      <c r="K37" s="124">
        <f t="shared" si="6"/>
        <v>0</v>
      </c>
      <c r="L37" s="124">
        <f t="shared" si="6"/>
        <v>0</v>
      </c>
      <c r="M37" s="124">
        <f t="shared" si="6"/>
        <v>0</v>
      </c>
      <c r="N37" s="125">
        <f>SUM(B37:M37)</f>
        <v>1519777727.1300001</v>
      </c>
    </row>
    <row r="38" spans="1:14" x14ac:dyDescent="0.25">
      <c r="A38" s="165" t="s">
        <v>121</v>
      </c>
      <c r="B38" s="154">
        <v>0</v>
      </c>
      <c r="C38" s="77">
        <v>21052576</v>
      </c>
      <c r="D38" s="77">
        <v>36946832</v>
      </c>
      <c r="E38" s="59"/>
      <c r="F38" s="59"/>
      <c r="G38" s="59"/>
      <c r="H38" s="59"/>
      <c r="I38" s="59"/>
      <c r="J38" s="59"/>
      <c r="K38" s="59"/>
      <c r="L38" s="59"/>
      <c r="M38" s="69"/>
      <c r="N38" s="182">
        <f t="shared" ref="N38:N44" si="7">SUM(B38:M38)</f>
        <v>57999408</v>
      </c>
    </row>
    <row r="39" spans="1:14" x14ac:dyDescent="0.25">
      <c r="A39" s="165" t="s">
        <v>122</v>
      </c>
      <c r="B39" s="154">
        <v>222988466.59</v>
      </c>
      <c r="C39" s="109">
        <v>231707666.59</v>
      </c>
      <c r="D39" s="77">
        <v>230528137.59999999</v>
      </c>
      <c r="E39" s="59"/>
      <c r="F39" s="59"/>
      <c r="G39" s="59"/>
      <c r="H39" s="59"/>
      <c r="I39" s="59"/>
      <c r="J39" s="59"/>
      <c r="K39" s="59"/>
      <c r="L39" s="59"/>
      <c r="M39" s="69"/>
      <c r="N39" s="180">
        <f t="shared" si="7"/>
        <v>685224270.77999997</v>
      </c>
    </row>
    <row r="40" spans="1:14" x14ac:dyDescent="0.25">
      <c r="A40" s="165" t="s">
        <v>123</v>
      </c>
      <c r="B40" s="154">
        <v>88648542.75</v>
      </c>
      <c r="C40" s="109">
        <v>112441600</v>
      </c>
      <c r="D40" s="77">
        <v>98605482.739999995</v>
      </c>
      <c r="E40" s="59"/>
      <c r="F40" s="59"/>
      <c r="G40" s="59"/>
      <c r="H40" s="59"/>
      <c r="I40" s="59"/>
      <c r="J40" s="59"/>
      <c r="K40" s="59"/>
      <c r="L40" s="59"/>
      <c r="M40" s="69"/>
      <c r="N40" s="180">
        <f t="shared" si="7"/>
        <v>299695625.49000001</v>
      </c>
    </row>
    <row r="41" spans="1:14" x14ac:dyDescent="0.25">
      <c r="A41" s="165" t="s">
        <v>124</v>
      </c>
      <c r="B41" s="154">
        <v>19230942.539999999</v>
      </c>
      <c r="C41" s="109">
        <v>19230942.539999999</v>
      </c>
      <c r="D41" s="77">
        <v>19230942.539999999</v>
      </c>
      <c r="E41" s="59"/>
      <c r="F41" s="59"/>
      <c r="G41" s="59"/>
      <c r="H41" s="59"/>
      <c r="I41" s="59"/>
      <c r="J41" s="59"/>
      <c r="K41" s="59"/>
      <c r="L41" s="59"/>
      <c r="M41" s="69"/>
      <c r="N41" s="180">
        <f t="shared" si="7"/>
        <v>57692827.619999997</v>
      </c>
    </row>
    <row r="42" spans="1:14" x14ac:dyDescent="0.25">
      <c r="A42" s="165" t="s">
        <v>125</v>
      </c>
      <c r="B42" s="154">
        <v>0</v>
      </c>
      <c r="C42" s="109">
        <v>112959554.70999999</v>
      </c>
      <c r="D42" s="77">
        <v>306206040.52999997</v>
      </c>
      <c r="E42" s="59"/>
      <c r="F42" s="59"/>
      <c r="G42" s="59"/>
      <c r="H42" s="59"/>
      <c r="I42" s="59"/>
      <c r="J42" s="59"/>
      <c r="K42" s="59"/>
      <c r="L42" s="59"/>
      <c r="M42" s="69"/>
      <c r="N42" s="180">
        <f t="shared" si="7"/>
        <v>419165595.23999995</v>
      </c>
    </row>
    <row r="43" spans="1:14" x14ac:dyDescent="0.25">
      <c r="A43" s="165" t="s">
        <v>126</v>
      </c>
      <c r="B43" s="154">
        <v>0</v>
      </c>
      <c r="C43" s="77">
        <v>0</v>
      </c>
      <c r="D43" s="77">
        <v>0</v>
      </c>
      <c r="E43" s="59"/>
      <c r="F43" s="59"/>
      <c r="G43" s="59"/>
      <c r="H43" s="59"/>
      <c r="I43" s="59"/>
      <c r="J43" s="59"/>
      <c r="K43" s="94"/>
      <c r="L43" s="72"/>
      <c r="M43" s="69"/>
      <c r="N43" s="180">
        <f t="shared" si="7"/>
        <v>0</v>
      </c>
    </row>
    <row r="44" spans="1:14" ht="15.75" thickBot="1" x14ac:dyDescent="0.3">
      <c r="A44" s="165" t="s">
        <v>127</v>
      </c>
      <c r="B44" s="154">
        <v>0</v>
      </c>
      <c r="C44" s="77">
        <v>0</v>
      </c>
      <c r="D44" s="77">
        <v>0</v>
      </c>
      <c r="E44" s="59">
        <v>0</v>
      </c>
      <c r="F44" s="73">
        <v>0</v>
      </c>
      <c r="G44" s="59"/>
      <c r="H44" s="59">
        <v>0</v>
      </c>
      <c r="I44" s="59">
        <v>0</v>
      </c>
      <c r="J44" s="59">
        <v>0</v>
      </c>
      <c r="K44" s="59">
        <v>0</v>
      </c>
      <c r="L44" s="10"/>
      <c r="M44" s="59">
        <v>0</v>
      </c>
      <c r="N44" s="183">
        <f t="shared" si="7"/>
        <v>0</v>
      </c>
    </row>
    <row r="45" spans="1:14" ht="16.5" thickBot="1" x14ac:dyDescent="0.3">
      <c r="A45" s="124" t="s">
        <v>41</v>
      </c>
      <c r="B45" s="148">
        <f>SUM(B46:B47)</f>
        <v>0</v>
      </c>
      <c r="C45" s="132">
        <f>SUM(C46:C47)</f>
        <v>0</v>
      </c>
      <c r="D45" s="151">
        <f>SUM(D46:D47)</f>
        <v>0</v>
      </c>
      <c r="E45" s="131">
        <f t="shared" ref="E45:L45" si="8">SUM(E46:E47)</f>
        <v>0</v>
      </c>
      <c r="F45" s="124">
        <f t="shared" si="8"/>
        <v>0</v>
      </c>
      <c r="G45" s="128">
        <f t="shared" si="8"/>
        <v>0</v>
      </c>
      <c r="H45" s="124">
        <f t="shared" si="8"/>
        <v>0</v>
      </c>
      <c r="I45" s="131">
        <f t="shared" si="8"/>
        <v>0</v>
      </c>
      <c r="J45" s="124">
        <f t="shared" si="8"/>
        <v>0</v>
      </c>
      <c r="K45" s="124">
        <f>SUM(K46:K48)</f>
        <v>0</v>
      </c>
      <c r="L45" s="124">
        <f t="shared" si="8"/>
        <v>0</v>
      </c>
      <c r="M45" s="124">
        <f>SUM(M46:M49)</f>
        <v>0</v>
      </c>
      <c r="N45" s="125">
        <f>SUM(B46:M49)</f>
        <v>0</v>
      </c>
    </row>
    <row r="46" spans="1:14" ht="15.75" x14ac:dyDescent="0.25">
      <c r="A46" s="165" t="s">
        <v>42</v>
      </c>
      <c r="B46" s="159">
        <v>0</v>
      </c>
      <c r="C46" s="7">
        <v>0</v>
      </c>
      <c r="D46" s="7">
        <v>0</v>
      </c>
      <c r="E46" s="59"/>
      <c r="F46" s="59"/>
      <c r="G46" s="59"/>
      <c r="H46" s="59"/>
      <c r="I46" s="59"/>
      <c r="J46" s="59"/>
      <c r="K46" s="77"/>
      <c r="L46" s="77"/>
      <c r="M46" s="69"/>
      <c r="N46" s="130">
        <f>SUM(B46:M46)</f>
        <v>0</v>
      </c>
    </row>
    <row r="47" spans="1:14" ht="15.75" x14ac:dyDescent="0.25">
      <c r="A47" s="165" t="s">
        <v>43</v>
      </c>
      <c r="B47" s="160">
        <v>0</v>
      </c>
      <c r="C47" s="7">
        <v>0</v>
      </c>
      <c r="D47" s="7">
        <v>0</v>
      </c>
      <c r="E47" s="133"/>
      <c r="F47" s="81"/>
      <c r="G47" s="59"/>
      <c r="H47" s="59"/>
      <c r="I47" s="59"/>
      <c r="J47" s="59"/>
      <c r="K47" s="59"/>
      <c r="L47" s="59"/>
      <c r="M47" s="69"/>
      <c r="N47" s="127">
        <f t="shared" ref="N47:N49" si="9">SUM(B47:M47)</f>
        <v>0</v>
      </c>
    </row>
    <row r="48" spans="1:14" ht="16.5" customHeight="1" x14ac:dyDescent="0.25">
      <c r="A48" s="167" t="s">
        <v>137</v>
      </c>
      <c r="B48" s="160">
        <v>0</v>
      </c>
      <c r="C48" s="7">
        <v>0</v>
      </c>
      <c r="D48" s="7">
        <v>0</v>
      </c>
      <c r="E48" s="59"/>
      <c r="F48" s="81"/>
      <c r="G48" s="59"/>
      <c r="H48" s="59"/>
      <c r="I48" s="59"/>
      <c r="J48" s="59"/>
      <c r="K48" s="59"/>
      <c r="L48" s="77"/>
      <c r="M48" s="69"/>
      <c r="N48" s="127">
        <f t="shared" si="9"/>
        <v>0</v>
      </c>
    </row>
    <row r="49" spans="1:14" ht="16.5" thickBot="1" x14ac:dyDescent="0.3">
      <c r="A49" s="167" t="s">
        <v>138</v>
      </c>
      <c r="B49" s="161">
        <v>0</v>
      </c>
      <c r="C49" s="7">
        <v>0</v>
      </c>
      <c r="D49" s="7">
        <v>0</v>
      </c>
      <c r="E49" s="59">
        <v>0</v>
      </c>
      <c r="F49" s="59">
        <v>0</v>
      </c>
      <c r="G49" s="59">
        <v>0</v>
      </c>
      <c r="H49" s="59">
        <v>0</v>
      </c>
      <c r="I49" s="59">
        <v>0</v>
      </c>
      <c r="J49" s="59">
        <v>0</v>
      </c>
      <c r="K49" s="59">
        <v>0</v>
      </c>
      <c r="L49" s="77">
        <v>0</v>
      </c>
      <c r="M49" s="77">
        <v>0</v>
      </c>
      <c r="N49" s="127">
        <f t="shared" si="9"/>
        <v>0</v>
      </c>
    </row>
    <row r="50" spans="1:14" ht="16.5" thickBot="1" x14ac:dyDescent="0.3">
      <c r="A50" s="124" t="s">
        <v>46</v>
      </c>
      <c r="B50" s="131">
        <f>SUM(B51:B59)</f>
        <v>0</v>
      </c>
      <c r="C50" s="124">
        <f>SUM(C51:C59)</f>
        <v>0</v>
      </c>
      <c r="D50" s="124">
        <f>SUM(D51:D59)</f>
        <v>20831058.969999999</v>
      </c>
      <c r="E50" s="124">
        <f t="shared" ref="E50:M50" si="10">SUM(E51:E59)</f>
        <v>0</v>
      </c>
      <c r="F50" s="124">
        <f t="shared" si="10"/>
        <v>0</v>
      </c>
      <c r="G50" s="128">
        <f t="shared" si="10"/>
        <v>0</v>
      </c>
      <c r="H50" s="124">
        <f t="shared" si="10"/>
        <v>0</v>
      </c>
      <c r="I50" s="124">
        <f t="shared" si="10"/>
        <v>0</v>
      </c>
      <c r="J50" s="124">
        <f t="shared" si="10"/>
        <v>0</v>
      </c>
      <c r="K50" s="124">
        <f t="shared" si="10"/>
        <v>0</v>
      </c>
      <c r="L50" s="124">
        <f t="shared" si="10"/>
        <v>0</v>
      </c>
      <c r="M50" s="124">
        <f t="shared" si="10"/>
        <v>0</v>
      </c>
      <c r="N50" s="125">
        <f>SUM(B50:M50)</f>
        <v>20831058.969999999</v>
      </c>
    </row>
    <row r="51" spans="1:14" x14ac:dyDescent="0.25">
      <c r="A51" s="165" t="s">
        <v>128</v>
      </c>
      <c r="B51" s="162">
        <v>0</v>
      </c>
      <c r="C51" s="77">
        <v>0</v>
      </c>
      <c r="D51" s="153">
        <v>0</v>
      </c>
      <c r="E51" s="88"/>
      <c r="F51" s="88"/>
      <c r="G51" s="129"/>
      <c r="H51" s="88"/>
      <c r="I51" s="88"/>
      <c r="J51" s="88"/>
      <c r="K51" s="88"/>
      <c r="L51" s="88"/>
      <c r="M51" s="69"/>
      <c r="N51" s="182">
        <f t="shared" ref="N51:N59" si="11">SUM(B51:M51)</f>
        <v>0</v>
      </c>
    </row>
    <row r="52" spans="1:14" x14ac:dyDescent="0.25">
      <c r="A52" s="165" t="s">
        <v>129</v>
      </c>
      <c r="B52" s="153">
        <v>0</v>
      </c>
      <c r="C52" s="77">
        <v>0</v>
      </c>
      <c r="D52" s="154">
        <v>0</v>
      </c>
      <c r="E52" s="88"/>
      <c r="F52" s="88"/>
      <c r="G52" s="87"/>
      <c r="H52" s="88"/>
      <c r="I52" s="88"/>
      <c r="J52" s="88"/>
      <c r="K52" s="88"/>
      <c r="L52" s="88"/>
      <c r="M52" s="69"/>
      <c r="N52" s="180">
        <f t="shared" si="11"/>
        <v>0</v>
      </c>
    </row>
    <row r="53" spans="1:14" x14ac:dyDescent="0.25">
      <c r="A53" s="165" t="s">
        <v>130</v>
      </c>
      <c r="B53" s="153">
        <v>0</v>
      </c>
      <c r="C53" s="77">
        <v>0</v>
      </c>
      <c r="D53" s="154"/>
      <c r="E53" s="88"/>
      <c r="F53" s="88"/>
      <c r="G53" s="88"/>
      <c r="H53" s="88"/>
      <c r="I53" s="88"/>
      <c r="J53" s="88"/>
      <c r="K53" s="88"/>
      <c r="L53" s="88"/>
      <c r="M53" s="69"/>
      <c r="N53" s="180">
        <f t="shared" si="11"/>
        <v>0</v>
      </c>
    </row>
    <row r="54" spans="1:14" x14ac:dyDescent="0.25">
      <c r="A54" s="165" t="s">
        <v>131</v>
      </c>
      <c r="B54" s="153">
        <v>0</v>
      </c>
      <c r="C54" s="77">
        <v>0</v>
      </c>
      <c r="D54" s="154">
        <v>1316789.97</v>
      </c>
      <c r="E54" s="88"/>
      <c r="F54" s="88"/>
      <c r="G54" s="88"/>
      <c r="H54" s="88"/>
      <c r="I54" s="88"/>
      <c r="J54" s="88"/>
      <c r="K54" s="88"/>
      <c r="L54" s="88"/>
      <c r="M54" s="69"/>
      <c r="N54" s="180">
        <f t="shared" si="11"/>
        <v>1316789.97</v>
      </c>
    </row>
    <row r="55" spans="1:14" x14ac:dyDescent="0.25">
      <c r="A55" s="165" t="s">
        <v>132</v>
      </c>
      <c r="B55" s="153">
        <v>0</v>
      </c>
      <c r="C55" s="77">
        <v>0</v>
      </c>
      <c r="D55" s="154">
        <v>0</v>
      </c>
      <c r="E55" s="88"/>
      <c r="F55" s="88"/>
      <c r="G55" s="88"/>
      <c r="H55" s="88"/>
      <c r="I55" s="88"/>
      <c r="J55" s="88"/>
      <c r="K55" s="88"/>
      <c r="L55" s="88"/>
      <c r="M55" s="69"/>
      <c r="N55" s="179">
        <f t="shared" si="11"/>
        <v>0</v>
      </c>
    </row>
    <row r="56" spans="1:14" x14ac:dyDescent="0.25">
      <c r="A56" s="165" t="s">
        <v>52</v>
      </c>
      <c r="B56" s="153">
        <v>0</v>
      </c>
      <c r="C56" s="77">
        <v>0</v>
      </c>
      <c r="D56" s="154"/>
      <c r="E56" s="88"/>
      <c r="F56" s="88"/>
      <c r="G56" s="88"/>
      <c r="H56" s="88"/>
      <c r="I56" s="88"/>
      <c r="J56" s="88"/>
      <c r="K56" s="88"/>
      <c r="L56" s="88"/>
      <c r="M56" s="69"/>
      <c r="N56" s="180">
        <f t="shared" si="11"/>
        <v>0</v>
      </c>
    </row>
    <row r="57" spans="1:14" x14ac:dyDescent="0.25">
      <c r="A57" s="165" t="s">
        <v>133</v>
      </c>
      <c r="B57" s="153">
        <v>0</v>
      </c>
      <c r="C57" s="77">
        <v>0</v>
      </c>
      <c r="D57" s="154">
        <v>19514269</v>
      </c>
      <c r="E57" s="88"/>
      <c r="F57" s="88"/>
      <c r="G57" s="88"/>
      <c r="H57" s="88"/>
      <c r="I57" s="88"/>
      <c r="J57" s="88"/>
      <c r="K57" s="88"/>
      <c r="L57" s="88"/>
      <c r="M57" s="69"/>
      <c r="N57" s="180">
        <f t="shared" si="11"/>
        <v>19514269</v>
      </c>
    </row>
    <row r="58" spans="1:14" x14ac:dyDescent="0.25">
      <c r="A58" s="165" t="s">
        <v>134</v>
      </c>
      <c r="B58" s="153">
        <v>0</v>
      </c>
      <c r="C58" s="77">
        <v>0</v>
      </c>
      <c r="D58" s="154">
        <v>0</v>
      </c>
      <c r="E58" s="88"/>
      <c r="F58" s="88"/>
      <c r="G58" s="88"/>
      <c r="H58" s="72"/>
      <c r="I58" s="88"/>
      <c r="J58" s="88"/>
      <c r="K58" s="88"/>
      <c r="L58" s="88"/>
      <c r="M58" s="59"/>
      <c r="N58" s="180">
        <f t="shared" si="11"/>
        <v>0</v>
      </c>
    </row>
    <row r="59" spans="1:14" ht="15.75" thickBot="1" x14ac:dyDescent="0.3">
      <c r="A59" s="165" t="s">
        <v>55</v>
      </c>
      <c r="B59" s="163">
        <v>0</v>
      </c>
      <c r="C59" s="77">
        <v>0</v>
      </c>
      <c r="D59" s="154">
        <v>0</v>
      </c>
      <c r="E59" s="88"/>
      <c r="F59" s="73"/>
      <c r="G59" s="88"/>
      <c r="H59" s="135"/>
      <c r="I59" s="135"/>
      <c r="J59" s="134"/>
      <c r="K59" s="59"/>
      <c r="L59" s="136"/>
      <c r="M59" s="59"/>
      <c r="N59" s="184">
        <f t="shared" si="11"/>
        <v>0</v>
      </c>
    </row>
    <row r="60" spans="1:14" ht="16.5" thickBot="1" x14ac:dyDescent="0.3">
      <c r="A60" s="123" t="s">
        <v>56</v>
      </c>
      <c r="B60" s="131">
        <f>SUM(B61:B64)</f>
        <v>0</v>
      </c>
      <c r="C60" s="124">
        <f>SUM(C61:C64)</f>
        <v>0</v>
      </c>
      <c r="D60" s="124">
        <f>SUM(D61:D64)</f>
        <v>2477848.56</v>
      </c>
      <c r="E60" s="124">
        <f t="shared" ref="E60:M60" si="12">SUM(E61:E64)</f>
        <v>0</v>
      </c>
      <c r="F60" s="128">
        <f t="shared" si="12"/>
        <v>0</v>
      </c>
      <c r="G60" s="124">
        <f t="shared" si="12"/>
        <v>0</v>
      </c>
      <c r="H60" s="124">
        <f t="shared" si="12"/>
        <v>0</v>
      </c>
      <c r="I60" s="131">
        <f t="shared" si="12"/>
        <v>0</v>
      </c>
      <c r="J60" s="124">
        <f t="shared" si="12"/>
        <v>0</v>
      </c>
      <c r="K60" s="124">
        <f t="shared" si="12"/>
        <v>0</v>
      </c>
      <c r="L60" s="124">
        <f t="shared" si="12"/>
        <v>0</v>
      </c>
      <c r="M60" s="124">
        <f t="shared" si="12"/>
        <v>0</v>
      </c>
      <c r="N60" s="125">
        <f>SUM(B60:M60)</f>
        <v>2477848.56</v>
      </c>
    </row>
    <row r="61" spans="1:14" x14ac:dyDescent="0.25">
      <c r="A61" s="175" t="s">
        <v>57</v>
      </c>
      <c r="B61" s="153">
        <v>0</v>
      </c>
      <c r="C61" s="81"/>
      <c r="D61" s="152">
        <v>2477848.56</v>
      </c>
      <c r="E61" s="81"/>
      <c r="F61" s="81"/>
      <c r="G61" s="88"/>
      <c r="H61" s="88"/>
      <c r="I61" s="88"/>
      <c r="J61" s="88"/>
      <c r="K61" s="88"/>
      <c r="L61" s="88"/>
      <c r="M61" s="69"/>
      <c r="N61" s="182">
        <f t="shared" ref="N61:N63" si="13">SUM(B61:M61)</f>
        <v>2477848.56</v>
      </c>
    </row>
    <row r="62" spans="1:14" x14ac:dyDescent="0.25">
      <c r="A62" s="175" t="s">
        <v>58</v>
      </c>
      <c r="B62" s="153">
        <v>0</v>
      </c>
      <c r="C62" s="77">
        <v>0</v>
      </c>
      <c r="D62" s="109"/>
      <c r="E62" s="81"/>
      <c r="F62" s="81"/>
      <c r="G62" s="88"/>
      <c r="H62" s="88"/>
      <c r="I62" s="88"/>
      <c r="J62" s="88"/>
      <c r="K62" s="88"/>
      <c r="L62" s="88"/>
      <c r="M62" s="69"/>
      <c r="N62" s="180">
        <f t="shared" si="13"/>
        <v>0</v>
      </c>
    </row>
    <row r="63" spans="1:14" ht="15.75" x14ac:dyDescent="0.25">
      <c r="A63" s="175" t="s">
        <v>59</v>
      </c>
      <c r="B63" s="153">
        <v>0</v>
      </c>
      <c r="C63" s="77">
        <v>0</v>
      </c>
      <c r="D63" s="109">
        <v>0</v>
      </c>
      <c r="E63" s="138"/>
      <c r="F63" s="139">
        <v>0</v>
      </c>
      <c r="G63" s="59">
        <v>0</v>
      </c>
      <c r="H63" s="59">
        <v>0</v>
      </c>
      <c r="I63" s="140"/>
      <c r="J63" s="98"/>
      <c r="K63" s="59">
        <v>0</v>
      </c>
      <c r="L63" s="59">
        <v>0</v>
      </c>
      <c r="M63" s="59">
        <v>0</v>
      </c>
      <c r="N63" s="185">
        <f t="shared" si="13"/>
        <v>0</v>
      </c>
    </row>
    <row r="64" spans="1:14" ht="30.75" thickBot="1" x14ac:dyDescent="0.3">
      <c r="A64" s="176" t="s">
        <v>60</v>
      </c>
      <c r="B64" s="163">
        <v>0</v>
      </c>
      <c r="C64" s="177">
        <v>0</v>
      </c>
      <c r="D64" s="155">
        <v>0</v>
      </c>
      <c r="E64" s="178">
        <v>0</v>
      </c>
      <c r="F64" s="155">
        <v>0</v>
      </c>
      <c r="G64" s="178">
        <v>0</v>
      </c>
      <c r="H64" s="178">
        <v>0</v>
      </c>
      <c r="I64" s="178">
        <v>0</v>
      </c>
      <c r="J64" s="178">
        <v>0</v>
      </c>
      <c r="K64" s="178">
        <v>0</v>
      </c>
      <c r="L64" s="178">
        <v>0</v>
      </c>
      <c r="M64" s="178">
        <v>0</v>
      </c>
      <c r="N64" s="184">
        <f>SUM(B64:M64)</f>
        <v>0</v>
      </c>
    </row>
    <row r="65" spans="1:16" ht="16.5" thickBot="1" x14ac:dyDescent="0.3">
      <c r="A65" s="123" t="s">
        <v>61</v>
      </c>
      <c r="B65" s="131">
        <f>SUM(B66:B67)</f>
        <v>0</v>
      </c>
      <c r="C65" s="124">
        <f>SUM(C66:C67)</f>
        <v>0</v>
      </c>
      <c r="D65" s="124">
        <f>SUM(D66:D67)</f>
        <v>0</v>
      </c>
      <c r="E65" s="124">
        <f t="shared" ref="E65:M65" si="14">SUM(E66:E67)</f>
        <v>0</v>
      </c>
      <c r="F65" s="128">
        <f t="shared" si="14"/>
        <v>0</v>
      </c>
      <c r="G65" s="128">
        <f t="shared" si="14"/>
        <v>0</v>
      </c>
      <c r="H65" s="124">
        <f t="shared" si="14"/>
        <v>0</v>
      </c>
      <c r="I65" s="131">
        <f t="shared" si="14"/>
        <v>0</v>
      </c>
      <c r="J65" s="124">
        <f t="shared" si="14"/>
        <v>0</v>
      </c>
      <c r="K65" s="124">
        <f t="shared" si="14"/>
        <v>0</v>
      </c>
      <c r="L65" s="124">
        <f t="shared" si="14"/>
        <v>0</v>
      </c>
      <c r="M65" s="124">
        <f t="shared" si="14"/>
        <v>0</v>
      </c>
      <c r="N65" s="125">
        <f>SUM(B65:M65)</f>
        <v>0</v>
      </c>
    </row>
    <row r="66" spans="1:16" ht="15.75" x14ac:dyDescent="0.25">
      <c r="A66" s="175" t="s">
        <v>62</v>
      </c>
      <c r="B66" s="164">
        <v>0</v>
      </c>
      <c r="C66" s="7">
        <v>0</v>
      </c>
      <c r="D66" s="7">
        <v>0</v>
      </c>
      <c r="E66" s="142"/>
      <c r="F66" s="143"/>
      <c r="G66" s="59">
        <v>0</v>
      </c>
      <c r="H66" s="59">
        <v>0</v>
      </c>
      <c r="I66" s="59">
        <v>0</v>
      </c>
      <c r="J66" s="59">
        <v>0</v>
      </c>
      <c r="K66" s="59">
        <v>0</v>
      </c>
      <c r="L66" s="59">
        <v>0</v>
      </c>
      <c r="M66" s="59">
        <v>0</v>
      </c>
      <c r="N66" s="144">
        <f t="shared" ref="N66:N67" si="15">SUM(B66:M66)</f>
        <v>0</v>
      </c>
    </row>
    <row r="67" spans="1:16" ht="18" customHeight="1" thickBot="1" x14ac:dyDescent="0.3">
      <c r="A67" s="176" t="s">
        <v>63</v>
      </c>
      <c r="B67" s="186">
        <v>0</v>
      </c>
      <c r="C67" s="187">
        <v>0</v>
      </c>
      <c r="D67" s="187">
        <v>0</v>
      </c>
      <c r="E67" s="188"/>
      <c r="F67" s="189"/>
      <c r="G67" s="178">
        <v>0</v>
      </c>
      <c r="H67" s="178">
        <v>0</v>
      </c>
      <c r="I67" s="178">
        <v>0</v>
      </c>
      <c r="J67" s="178">
        <v>0</v>
      </c>
      <c r="K67" s="178">
        <v>0</v>
      </c>
      <c r="L67" s="178">
        <v>0</v>
      </c>
      <c r="M67" s="178">
        <v>0</v>
      </c>
      <c r="N67" s="137">
        <f t="shared" si="15"/>
        <v>0</v>
      </c>
    </row>
    <row r="68" spans="1:16" ht="16.5" thickBot="1" x14ac:dyDescent="0.3">
      <c r="A68" s="123" t="s">
        <v>64</v>
      </c>
      <c r="B68" s="131">
        <f>SUM(B69:B71)</f>
        <v>0</v>
      </c>
      <c r="C68" s="124">
        <f>SUM(C69:C71)</f>
        <v>0</v>
      </c>
      <c r="D68" s="124">
        <f>SUM(D69:D71)</f>
        <v>0</v>
      </c>
      <c r="E68" s="124">
        <f t="shared" ref="E68:M68" si="16">SUM(E69:E71)</f>
        <v>0</v>
      </c>
      <c r="F68" s="124">
        <f t="shared" si="16"/>
        <v>0</v>
      </c>
      <c r="G68" s="128">
        <f t="shared" si="16"/>
        <v>0</v>
      </c>
      <c r="H68" s="124">
        <f t="shared" si="16"/>
        <v>0</v>
      </c>
      <c r="I68" s="131">
        <f t="shared" si="16"/>
        <v>0</v>
      </c>
      <c r="J68" s="124">
        <f t="shared" si="16"/>
        <v>0</v>
      </c>
      <c r="K68" s="124">
        <f t="shared" si="16"/>
        <v>0</v>
      </c>
      <c r="L68" s="124">
        <f t="shared" si="16"/>
        <v>0</v>
      </c>
      <c r="M68" s="124">
        <f t="shared" si="16"/>
        <v>0</v>
      </c>
      <c r="N68" s="125">
        <f>SUM(B68:M68)</f>
        <v>0</v>
      </c>
    </row>
    <row r="69" spans="1:16" ht="15.75" x14ac:dyDescent="0.25">
      <c r="A69" s="165" t="s">
        <v>65</v>
      </c>
      <c r="B69" s="164">
        <v>0</v>
      </c>
      <c r="C69" s="59">
        <v>0</v>
      </c>
      <c r="D69" s="59">
        <v>0</v>
      </c>
      <c r="E69" s="59">
        <v>0</v>
      </c>
      <c r="F69" s="59">
        <v>0</v>
      </c>
      <c r="G69" s="59">
        <v>0</v>
      </c>
      <c r="H69" s="59">
        <v>0</v>
      </c>
      <c r="I69" s="59">
        <v>0</v>
      </c>
      <c r="J69" s="59">
        <v>0</v>
      </c>
      <c r="K69" s="59">
        <v>0</v>
      </c>
      <c r="L69" s="59">
        <v>0</v>
      </c>
      <c r="M69" s="59">
        <v>0</v>
      </c>
      <c r="N69" s="144">
        <f>SUM(B69:M69)</f>
        <v>0</v>
      </c>
      <c r="P69" s="146"/>
    </row>
    <row r="70" spans="1:16" ht="15.75" x14ac:dyDescent="0.25">
      <c r="A70" s="165" t="s">
        <v>66</v>
      </c>
      <c r="B70" s="164">
        <v>0</v>
      </c>
      <c r="C70" s="59">
        <v>0</v>
      </c>
      <c r="D70" s="59">
        <v>0</v>
      </c>
      <c r="E70" s="59">
        <v>0</v>
      </c>
      <c r="F70" s="59">
        <v>0</v>
      </c>
      <c r="G70" s="59">
        <v>0</v>
      </c>
      <c r="H70" s="59">
        <v>0</v>
      </c>
      <c r="I70" s="59">
        <v>0</v>
      </c>
      <c r="J70" s="59">
        <v>0</v>
      </c>
      <c r="K70" s="59">
        <v>0</v>
      </c>
      <c r="L70" s="59">
        <v>0</v>
      </c>
      <c r="M70" s="59">
        <v>0</v>
      </c>
      <c r="N70" s="141">
        <f t="shared" ref="N70:N72" si="17">SUM(B70:M70)</f>
        <v>0</v>
      </c>
    </row>
    <row r="71" spans="1:16" ht="16.5" thickBot="1" x14ac:dyDescent="0.3">
      <c r="A71" s="165" t="s">
        <v>67</v>
      </c>
      <c r="B71" s="164">
        <v>0</v>
      </c>
      <c r="C71" s="59">
        <v>0</v>
      </c>
      <c r="D71" s="59">
        <v>0</v>
      </c>
      <c r="E71" s="59">
        <v>0</v>
      </c>
      <c r="F71" s="59">
        <v>0</v>
      </c>
      <c r="G71" s="59">
        <v>0</v>
      </c>
      <c r="H71" s="59">
        <v>0</v>
      </c>
      <c r="I71" s="59">
        <v>0</v>
      </c>
      <c r="J71" s="59">
        <v>0</v>
      </c>
      <c r="K71" s="59">
        <v>0</v>
      </c>
      <c r="L71" s="59">
        <v>0</v>
      </c>
      <c r="M71" s="59">
        <v>0</v>
      </c>
      <c r="N71" s="141">
        <f t="shared" si="17"/>
        <v>0</v>
      </c>
    </row>
    <row r="72" spans="1:16" ht="16.5" thickBot="1" x14ac:dyDescent="0.3">
      <c r="A72" s="124" t="s">
        <v>68</v>
      </c>
      <c r="B72" s="164">
        <v>0</v>
      </c>
      <c r="C72" s="59">
        <v>0</v>
      </c>
      <c r="D72" s="59">
        <v>0</v>
      </c>
      <c r="E72" s="59">
        <v>0</v>
      </c>
      <c r="F72" s="59">
        <v>0</v>
      </c>
      <c r="G72" s="59">
        <v>0</v>
      </c>
      <c r="H72" s="59">
        <v>0</v>
      </c>
      <c r="I72" s="59">
        <v>0</v>
      </c>
      <c r="J72" s="59">
        <v>0</v>
      </c>
      <c r="K72" s="59">
        <v>0</v>
      </c>
      <c r="L72" s="59">
        <v>0</v>
      </c>
      <c r="M72" s="59">
        <v>0</v>
      </c>
      <c r="N72" s="137">
        <f t="shared" si="17"/>
        <v>0</v>
      </c>
    </row>
    <row r="73" spans="1:16" ht="16.5" thickBot="1" x14ac:dyDescent="0.3">
      <c r="A73" s="124" t="s">
        <v>69</v>
      </c>
      <c r="B73" s="131">
        <f>SUM(B74:B75)</f>
        <v>0</v>
      </c>
      <c r="C73" s="124">
        <f>SUM(C74:C75)</f>
        <v>0</v>
      </c>
      <c r="D73" s="124">
        <f>SUM(D74:D75)</f>
        <v>0</v>
      </c>
      <c r="E73" s="124">
        <f t="shared" ref="E73:M73" si="18">SUM(E74:E75)</f>
        <v>0</v>
      </c>
      <c r="F73" s="124">
        <f t="shared" si="18"/>
        <v>0</v>
      </c>
      <c r="G73" s="128">
        <f t="shared" si="18"/>
        <v>0</v>
      </c>
      <c r="H73" s="124">
        <f t="shared" si="18"/>
        <v>0</v>
      </c>
      <c r="I73" s="131">
        <f t="shared" si="18"/>
        <v>0</v>
      </c>
      <c r="J73" s="124">
        <f t="shared" si="18"/>
        <v>0</v>
      </c>
      <c r="K73" s="124">
        <f t="shared" si="18"/>
        <v>0</v>
      </c>
      <c r="L73" s="124">
        <f t="shared" si="18"/>
        <v>0</v>
      </c>
      <c r="M73" s="124">
        <f t="shared" si="18"/>
        <v>0</v>
      </c>
      <c r="N73" s="125">
        <f>SUM(B73:M73)</f>
        <v>0</v>
      </c>
    </row>
    <row r="74" spans="1:16" ht="15.75" x14ac:dyDescent="0.25">
      <c r="A74" s="165" t="s">
        <v>70</v>
      </c>
      <c r="B74" s="164">
        <v>0</v>
      </c>
      <c r="C74" s="59">
        <v>0</v>
      </c>
      <c r="D74" s="59">
        <v>0</v>
      </c>
      <c r="E74" s="59">
        <v>0</v>
      </c>
      <c r="F74" s="59">
        <v>0</v>
      </c>
      <c r="G74" s="59">
        <v>0</v>
      </c>
      <c r="H74" s="59">
        <v>0</v>
      </c>
      <c r="I74" s="59">
        <v>0</v>
      </c>
      <c r="J74" s="59">
        <v>0</v>
      </c>
      <c r="K74" s="59">
        <v>0</v>
      </c>
      <c r="L74" s="59">
        <v>0</v>
      </c>
      <c r="M74" s="59">
        <v>0</v>
      </c>
      <c r="N74" s="144">
        <f t="shared" ref="N74" si="19">SUM(B74:M74)</f>
        <v>0</v>
      </c>
    </row>
    <row r="75" spans="1:16" ht="16.5" thickBot="1" x14ac:dyDescent="0.3">
      <c r="A75" s="165" t="s">
        <v>71</v>
      </c>
      <c r="B75" s="164">
        <v>0</v>
      </c>
      <c r="C75" s="59">
        <v>0</v>
      </c>
      <c r="D75" s="59">
        <v>0</v>
      </c>
      <c r="E75" s="59">
        <v>0</v>
      </c>
      <c r="F75" s="59">
        <v>0</v>
      </c>
      <c r="G75" s="59">
        <v>0</v>
      </c>
      <c r="H75" s="59">
        <v>0</v>
      </c>
      <c r="I75" s="59">
        <v>0</v>
      </c>
      <c r="J75" s="59">
        <v>0</v>
      </c>
      <c r="K75" s="59">
        <v>0</v>
      </c>
      <c r="L75" s="59">
        <v>0</v>
      </c>
      <c r="M75" s="59">
        <v>0</v>
      </c>
      <c r="N75" s="126">
        <f>SUM(B75:M75)</f>
        <v>0</v>
      </c>
    </row>
    <row r="76" spans="1:16" ht="16.5" thickBot="1" x14ac:dyDescent="0.3">
      <c r="A76" s="124" t="s">
        <v>72</v>
      </c>
      <c r="B76" s="131">
        <f>SUM(B77:B78)</f>
        <v>0</v>
      </c>
      <c r="C76" s="124">
        <f>SUM(C77:C78)</f>
        <v>0</v>
      </c>
      <c r="D76" s="124">
        <f>SUM(D77:D78)</f>
        <v>0</v>
      </c>
      <c r="E76" s="124">
        <f t="shared" ref="E76:M76" si="20">SUM(E77:E78)</f>
        <v>0</v>
      </c>
      <c r="F76" s="124">
        <f t="shared" si="20"/>
        <v>0</v>
      </c>
      <c r="G76" s="128">
        <f>SUM(H77:H78)</f>
        <v>0</v>
      </c>
      <c r="H76" s="128">
        <f>SUM(I77:I78)</f>
        <v>0</v>
      </c>
      <c r="I76" s="131">
        <f t="shared" si="20"/>
        <v>0</v>
      </c>
      <c r="J76" s="124">
        <f t="shared" si="20"/>
        <v>0</v>
      </c>
      <c r="K76" s="124">
        <f t="shared" si="20"/>
        <v>0</v>
      </c>
      <c r="L76" s="124">
        <f t="shared" si="20"/>
        <v>0</v>
      </c>
      <c r="M76" s="124">
        <f t="shared" si="20"/>
        <v>0</v>
      </c>
      <c r="N76" s="125">
        <f>+B76+C76+D76+E76+F76+G76+H76+I76</f>
        <v>0</v>
      </c>
    </row>
    <row r="77" spans="1:16" ht="15.75" x14ac:dyDescent="0.25">
      <c r="A77" s="165" t="s">
        <v>73</v>
      </c>
      <c r="B77" s="164">
        <v>0</v>
      </c>
      <c r="C77" s="59">
        <v>0</v>
      </c>
      <c r="D77" s="59">
        <v>0</v>
      </c>
      <c r="E77" s="59">
        <v>0</v>
      </c>
      <c r="F77" s="59">
        <v>0</v>
      </c>
      <c r="G77" s="147"/>
      <c r="H77" s="59">
        <v>0</v>
      </c>
      <c r="I77" s="59">
        <v>0</v>
      </c>
      <c r="J77" s="59">
        <v>0</v>
      </c>
      <c r="K77" s="59">
        <v>0</v>
      </c>
      <c r="L77" s="59">
        <v>0</v>
      </c>
      <c r="M77" s="143"/>
      <c r="N77" s="144">
        <f t="shared" ref="N77:N78" si="21">SUM(B77:M77)</f>
        <v>0</v>
      </c>
    </row>
    <row r="78" spans="1:16" ht="16.5" thickBot="1" x14ac:dyDescent="0.3">
      <c r="A78" s="165" t="s">
        <v>74</v>
      </c>
      <c r="B78" s="164">
        <v>0</v>
      </c>
      <c r="C78" s="59">
        <v>0</v>
      </c>
      <c r="D78" s="59">
        <v>0</v>
      </c>
      <c r="E78" s="59">
        <v>0</v>
      </c>
      <c r="F78" s="59">
        <v>0</v>
      </c>
      <c r="G78" s="59">
        <v>0</v>
      </c>
      <c r="H78" s="59">
        <v>0</v>
      </c>
      <c r="I78" s="59">
        <v>0</v>
      </c>
      <c r="J78" s="59">
        <v>0</v>
      </c>
      <c r="K78" s="59">
        <v>0</v>
      </c>
      <c r="L78" s="59">
        <v>0</v>
      </c>
      <c r="M78" s="145"/>
      <c r="N78" s="137">
        <f t="shared" si="21"/>
        <v>0</v>
      </c>
    </row>
    <row r="79" spans="1:16" ht="16.5" thickBot="1" x14ac:dyDescent="0.3">
      <c r="A79" s="124" t="s">
        <v>75</v>
      </c>
      <c r="B79" s="148">
        <f>SUM(B80)</f>
        <v>0</v>
      </c>
      <c r="C79" s="124">
        <f t="shared" ref="C79:M79" si="22">SUM(C80)</f>
        <v>0</v>
      </c>
      <c r="D79" s="124">
        <f t="shared" si="22"/>
        <v>0</v>
      </c>
      <c r="E79" s="131">
        <f t="shared" si="22"/>
        <v>0</v>
      </c>
      <c r="F79" s="124">
        <f t="shared" si="22"/>
        <v>0</v>
      </c>
      <c r="G79" s="128">
        <f t="shared" si="22"/>
        <v>0</v>
      </c>
      <c r="H79" s="124">
        <f t="shared" si="22"/>
        <v>0</v>
      </c>
      <c r="I79" s="148">
        <f t="shared" si="22"/>
        <v>0</v>
      </c>
      <c r="J79" s="124">
        <f t="shared" si="22"/>
        <v>0</v>
      </c>
      <c r="K79" s="148">
        <f t="shared" si="22"/>
        <v>0</v>
      </c>
      <c r="L79" s="124">
        <f t="shared" si="22"/>
        <v>0</v>
      </c>
      <c r="M79" s="131">
        <f t="shared" si="22"/>
        <v>0</v>
      </c>
      <c r="N79" s="125">
        <f>+B79+C79+D79+E79+F79+G79+H79+I79</f>
        <v>0</v>
      </c>
    </row>
    <row r="80" spans="1:16" ht="16.5" thickBot="1" x14ac:dyDescent="0.3">
      <c r="A80" s="168" t="s">
        <v>76</v>
      </c>
      <c r="B80" s="164">
        <v>0</v>
      </c>
      <c r="C80" s="59">
        <v>0</v>
      </c>
      <c r="D80" s="59">
        <v>0</v>
      </c>
      <c r="E80" s="59">
        <v>0</v>
      </c>
      <c r="F80" s="59">
        <v>0</v>
      </c>
      <c r="G80" s="59">
        <v>0</v>
      </c>
      <c r="H80" s="59">
        <v>0</v>
      </c>
      <c r="I80" s="59">
        <v>0</v>
      </c>
      <c r="J80" s="59">
        <v>0</v>
      </c>
      <c r="K80" s="59">
        <v>0</v>
      </c>
      <c r="L80" s="59">
        <v>0</v>
      </c>
      <c r="M80" s="149"/>
      <c r="N80" s="150">
        <f>SUM(B80:M80)</f>
        <v>0</v>
      </c>
    </row>
    <row r="81" spans="1:14" ht="16.5" thickBot="1" x14ac:dyDescent="0.3">
      <c r="A81" s="169" t="s">
        <v>77</v>
      </c>
      <c r="B81" s="170">
        <f>+B12+B17+B27+B37+B45+B50+B60+B65+B73</f>
        <v>665628018.16000009</v>
      </c>
      <c r="C81" s="171">
        <f>+C12+C17+C27+C37+C45+C50+C60+C65+C73</f>
        <v>909417965.66000009</v>
      </c>
      <c r="D81" s="172">
        <f>+D12+D17+D27+D37+D45+D50+D60+D65+D73</f>
        <v>1158120532.4199998</v>
      </c>
      <c r="E81" s="171">
        <f t="shared" ref="E81:M81" si="23">+E12+E17+E27+E37+E45+E50+E60+E65+E73</f>
        <v>0</v>
      </c>
      <c r="F81" s="173">
        <f>+F12+F17+F27+F37+F45+F50+F60+F65+F73</f>
        <v>0</v>
      </c>
      <c r="G81" s="172">
        <f t="shared" si="23"/>
        <v>0</v>
      </c>
      <c r="H81" s="171">
        <f t="shared" si="23"/>
        <v>0</v>
      </c>
      <c r="I81" s="173">
        <f t="shared" si="23"/>
        <v>0</v>
      </c>
      <c r="J81" s="171">
        <f t="shared" si="23"/>
        <v>0</v>
      </c>
      <c r="K81" s="173">
        <f>+K12+K17+K27+K37+K45+K50+K60+K65+K73+K76+K79</f>
        <v>0</v>
      </c>
      <c r="L81" s="171">
        <f t="shared" si="23"/>
        <v>0</v>
      </c>
      <c r="M81" s="171">
        <f t="shared" si="23"/>
        <v>0</v>
      </c>
      <c r="N81" s="174">
        <f>SUM(B81:M81)</f>
        <v>2733166516.2399998</v>
      </c>
    </row>
    <row r="82" spans="1:14" ht="15.75" x14ac:dyDescent="0.25">
      <c r="A82" s="121" t="s">
        <v>135</v>
      </c>
      <c r="B82" s="116"/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</row>
    <row r="83" spans="1:14" ht="15.75" x14ac:dyDescent="0.25">
      <c r="A83" s="121"/>
      <c r="B83" s="116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</row>
    <row r="84" spans="1:14" ht="25.5" customHeight="1" x14ac:dyDescent="0.25">
      <c r="A84" s="225" t="s">
        <v>136</v>
      </c>
      <c r="B84" s="225"/>
      <c r="C84" s="225"/>
      <c r="D84" s="225"/>
      <c r="E84" s="225"/>
      <c r="F84" s="225"/>
      <c r="G84" s="225"/>
      <c r="H84" s="225"/>
      <c r="I84" s="225"/>
      <c r="J84" s="225"/>
      <c r="K84" s="225"/>
      <c r="L84" s="225"/>
      <c r="M84" s="225"/>
      <c r="N84" s="225"/>
    </row>
    <row r="86" spans="1:14" x14ac:dyDescent="0.25">
      <c r="A86" t="s">
        <v>139</v>
      </c>
    </row>
    <row r="87" spans="1:14" x14ac:dyDescent="0.25">
      <c r="A87" t="s">
        <v>140</v>
      </c>
    </row>
  </sheetData>
  <mergeCells count="6">
    <mergeCell ref="A84:N84"/>
    <mergeCell ref="A4:N4"/>
    <mergeCell ref="A5:N5"/>
    <mergeCell ref="A6:N6"/>
    <mergeCell ref="A7:N7"/>
    <mergeCell ref="A8:N8"/>
  </mergeCells>
  <printOptions horizontalCentered="1"/>
  <pageMargins left="0.35433070866141736" right="0.35433070866141736" top="0.59055118110236227" bottom="0.74803149606299213" header="0.27559055118110237" footer="0.31496062992125984"/>
  <pageSetup paperSize="5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P1 Presup. aprob. Marzo 26</vt:lpstr>
      <vt:lpstr>P2Presup.aprobado Ejec.Marzo 26</vt:lpstr>
      <vt:lpstr>P3 Ejecucion Marzo 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Alcantara</dc:creator>
  <cp:lastModifiedBy>Rafaela Villar</cp:lastModifiedBy>
  <cp:lastPrinted>2026-04-08T16:38:26Z</cp:lastPrinted>
  <dcterms:created xsi:type="dcterms:W3CDTF">2026-04-08T15:10:50Z</dcterms:created>
  <dcterms:modified xsi:type="dcterms:W3CDTF">2026-04-09T17:37:32Z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64122</vt:lpwstr>
  </property>
  <property fmtid="{D5CDD505-2E9C-101B-9397-08002B2CF9AE}" pid="3" name="NXPowerLiteSettings">
    <vt:lpwstr>E7000400038000</vt:lpwstr>
  </property>
  <property fmtid="{D5CDD505-2E9C-101B-9397-08002B2CF9AE}" pid="4" name="NXPowerLiteVersion">
    <vt:lpwstr>S11.0.1</vt:lpwstr>
  </property>
</Properties>
</file>