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svrdocumentos02\Acceso a la Informacion\Informaciones OAI\14-OAI- AÑO 2025\1-Informaciones del Portal de Transparencia 2025\12-Presupuesto\5-Informes físicos financieros semestral\2-jukui-dic\"/>
    </mc:Choice>
  </mc:AlternateContent>
  <xr:revisionPtr revIDLastSave="0" documentId="13_ncr:1_{8BA47664-A65C-4204-A556-8026BC0C50C2}" xr6:coauthVersionLast="47" xr6:coauthVersionMax="47" xr10:uidLastSave="{00000000-0000-0000-0000-000000000000}"/>
  <bookViews>
    <workbookView xWindow="-120" yWindow="-120" windowWidth="24240" windowHeight="13140" xr2:uid="{00000000-000D-0000-FFFF-FFFF00000000}"/>
  </bookViews>
  <sheets>
    <sheet name="2do. semestre" sheetId="1" r:id="rId1"/>
  </sheets>
  <definedNames>
    <definedName name="_Hlk110321804" localSheetId="0">'2do. semestre'!$B$32</definedName>
    <definedName name="_xlnm.Print_Area" localSheetId="0">'2do. semestre'!$A$1:$J$170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7" i="1" l="1"/>
  <c r="J98" i="1"/>
  <c r="C147" i="1"/>
  <c r="F94" i="1"/>
  <c r="C94" i="1"/>
  <c r="F25" i="1"/>
  <c r="C25" i="1"/>
  <c r="J100" i="1"/>
  <c r="J99" i="1"/>
  <c r="J101" i="1"/>
  <c r="J29" i="1"/>
  <c r="J33" i="1"/>
  <c r="I94" i="1" l="1"/>
  <c r="I25" i="1"/>
  <c r="I147" i="1"/>
  <c r="I99" i="1"/>
  <c r="I98" i="1"/>
  <c r="C34" i="1" l="1"/>
  <c r="C33" i="1"/>
  <c r="C32" i="1"/>
  <c r="D153" i="1" l="1"/>
  <c r="D34" i="1"/>
  <c r="D30" i="1"/>
  <c r="D29" i="1"/>
  <c r="C153" i="1"/>
  <c r="C100" i="1"/>
  <c r="D151" i="1" l="1"/>
  <c r="D152" i="1"/>
  <c r="D100" i="1"/>
  <c r="D101" i="1"/>
  <c r="D99" i="1"/>
  <c r="C98" i="1"/>
  <c r="D33" i="1"/>
  <c r="D32" i="1"/>
  <c r="C30" i="1"/>
  <c r="D31" i="1"/>
  <c r="C31" i="1"/>
  <c r="C29" i="1"/>
  <c r="J153" i="1"/>
  <c r="I153" i="1"/>
  <c r="C151" i="1" l="1"/>
  <c r="C152" i="1" l="1"/>
  <c r="C101" i="1"/>
  <c r="C99" i="1"/>
  <c r="J30" i="1" l="1"/>
  <c r="I30" i="1"/>
  <c r="I33" i="1" l="1"/>
  <c r="I29" i="1" l="1"/>
  <c r="J151" i="1" l="1"/>
  <c r="J152" i="1"/>
  <c r="I151" i="1"/>
  <c r="I152" i="1"/>
  <c r="I100" i="1"/>
  <c r="I101" i="1"/>
  <c r="J32" i="1"/>
  <c r="J34" i="1"/>
  <c r="J31" i="1"/>
  <c r="I32" i="1"/>
  <c r="I34" i="1"/>
  <c r="I31" i="1"/>
</calcChain>
</file>

<file path=xl/sharedStrings.xml><?xml version="1.0" encoding="utf-8"?>
<sst xmlns="http://schemas.openxmlformats.org/spreadsheetml/2006/main" count="331" uniqueCount="187">
  <si>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</si>
  <si>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</si>
  <si>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</si>
  <si>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</si>
  <si>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</si>
  <si>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</si>
  <si>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</si>
  <si>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</si>
  <si>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</si>
  <si>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</si>
  <si>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</si>
  <si>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</si>
  <si>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</si>
  <si>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</si>
  <si>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</si>
  <si>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</si>
  <si>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</si>
  <si>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</si>
  <si>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</si>
  <si>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</si>
  <si>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</si>
  <si>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</si>
  <si>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</si>
  <si>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</si>
  <si>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</si>
  <si>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</si>
  <si>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</si>
  <si>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</si>
  <si>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</si>
  <si>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</si>
  <si>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</si>
  <si>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</si>
  <si>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</si>
  <si>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</si>
  <si>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</si>
  <si>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</si>
  <si>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</si>
  <si>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</si>
  <si>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</si>
  <si>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</si>
  <si>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</si>
  <si>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</si>
  <si>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</si>
  <si>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</si>
  <si>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</si>
  <si>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0210- Ministerio de Agricultura</t>
  </si>
  <si>
    <t>01-	Ministerio de Agricultura</t>
  </si>
  <si>
    <t>0001 - Ministerio de Agricultura</t>
  </si>
  <si>
    <t>3-. Desarrollo Productivo.</t>
  </si>
  <si>
    <t>3.5-. Estructura productiva.</t>
  </si>
  <si>
    <t>3.5.3 Elevar la productividad, competitividad, sostenibilidad ambiental y financiera de las cadenas agroproductivas, a fin de contribuir a la seguridad alimentaria, aprovechar el potencial exportador y generar empleo e ingresos para la población rural.</t>
  </si>
  <si>
    <t xml:space="preserve">Los beneficiarios son los pequeños y medianos productores agrícolas de todo el territorio nacional. </t>
  </si>
  <si>
    <t>Producto 6234</t>
  </si>
  <si>
    <t>Productores agrícolas reciben insumos y material de siembra para el fomento y desarrollo de la producción nacional.</t>
  </si>
  <si>
    <t>Producto 6236</t>
  </si>
  <si>
    <t>Productores reciben apoyo y asistencia para la producción de frutales.</t>
  </si>
  <si>
    <t>VI. Oportunidades de Mejora</t>
  </si>
  <si>
    <r>
      <t>Programa 11:</t>
    </r>
    <r>
      <rPr>
        <sz val="10"/>
        <rFont val="Calibri"/>
        <family val="2"/>
        <scheme val="minor"/>
      </rPr>
      <t xml:space="preserve"> Fomento de la producción agrícola</t>
    </r>
  </si>
  <si>
    <r>
      <t>Beneficiarios:</t>
    </r>
    <r>
      <rPr>
        <sz val="10"/>
        <color rgb="FF000000"/>
        <rFont val="Calibri"/>
        <family val="2"/>
        <scheme val="minor"/>
      </rPr>
      <t xml:space="preserve"> </t>
    </r>
  </si>
  <si>
    <t>Son beneficiados los productores agrícolas que reciben enseñanza en el uso tecnológico y productores pecuarios que reciben tratamientos reproductivos de alto valor genético.</t>
  </si>
  <si>
    <t>Producto 6238</t>
  </si>
  <si>
    <t>Productores técnicos y agrícolas reciben asistencia técnica  para la transferencia tecnológica.</t>
  </si>
  <si>
    <t>Producto 6241</t>
  </si>
  <si>
    <t>El objetivo general de este programa es relanzar el sector agropecuario nacional, con el fin de impulsar el crecimiento y desarrollo sostenible de la agropecuaria dominicana, a través de una estrategia que garantice la seguridad alimentaria, la rentabilidad de los productores y disminuir la pobreza en la zona rural. Utilizan, además, la asistencia en el sector agropecuario como instrumento de política, para orientar a productores para que puedan realizar las innovaciones y transformaciones tecnológicas requeridas en sus predios agrícolas en procura de aumentar la producción y productividad con el objetivo de fomentar las agroexportaciones.</t>
  </si>
  <si>
    <t>Datos financieros:</t>
  </si>
  <si>
    <t>Consiste en beneficiar a pequeños y medianos productores agrícolas y pecuarios en todo el país, con asistencia técnica para la transferencia de tecnología.</t>
  </si>
  <si>
    <t>Son beneficiados los productores y personas que reciben unidades de producción primaria.</t>
  </si>
  <si>
    <t xml:space="preserve">Consiste en el control de inocuidad agroalimentaria para aplicación de buenas prácticas agropecuarias (BPA) y para la prevención fitosanitaria y control de plagas y enfermedades.	</t>
  </si>
  <si>
    <t>Datos financieros</t>
  </si>
  <si>
    <t>Agroempresas Agrícolas reciben capacitación y asistencia técnica para dar valor agregado a la producción.</t>
  </si>
  <si>
    <t>Distribución de plántulas In-vitro</t>
  </si>
  <si>
    <t>Políticas y Acciones interinstitucionales Coordinadas para la población rural</t>
  </si>
  <si>
    <t>Producto 6802</t>
  </si>
  <si>
    <t>Productores reciben Transferencia de Embriones Bovinos.</t>
  </si>
  <si>
    <t>Mujeres y jóvenes involucrados en actividades agropecuarias.</t>
  </si>
  <si>
    <t>Producto 6806</t>
  </si>
  <si>
    <t>Unidades productivas reciben Programas de Control de Inocuidad Agroalimentaria para la aplicación de buenas prácticas.</t>
  </si>
  <si>
    <t>Productores reciben apoyo técnico para la prevención fitosanitaria y control de plagas y enfermedades.</t>
  </si>
  <si>
    <t>Programación Trimestral</t>
  </si>
  <si>
    <t>Ejecución Trimestral</t>
  </si>
  <si>
    <t>Producto 7754</t>
  </si>
  <si>
    <t>Producto 7772</t>
  </si>
  <si>
    <t xml:space="preserve">
Producto 7771</t>
  </si>
  <si>
    <t>Producto 7753</t>
  </si>
  <si>
    <t>Productores reciben aopoyo en infraestructuras productivas para mejorar la producción agrícola</t>
  </si>
  <si>
    <t>Producto 7753: Produvtores reciben apoyo en infraestructuras productivas para mejorar la producción agrícola</t>
  </si>
  <si>
    <t>Producto 7755</t>
  </si>
  <si>
    <t>Organizaciones agrícolas y jóvenes reciben asesorías técnicas para fortalecer su estructura institucional</t>
  </si>
  <si>
    <t>Producto 7755: Organizaciones agrícolas y jóvenes reciben asesorías técnicas para fortalecer su estructura institucional</t>
  </si>
  <si>
    <t>Este producto tiene el propósito de dinamizar e incentivar la producción agrícola, con este fin, el Ministerio de Agricultura (MARD), hizo entrega de semillas y otros materiales de siembra como: plantas de cacao, cepas y plantas de plátanos y banano, además de camionadas de esquejes de yuca y abajas de batata a productores agrícolas.</t>
  </si>
  <si>
    <t>Consiste en propiciar la participación y apoyo de los programas de capacitación para jóvenes profesionales agropecuarios, identificar y coordinar acciones que fortalezcan organizaciones existentes en las comunidades rurales y otras instancias, obras de infraestructura tendientes a mejorar la calidad de vida de la población rural, así como impulsar un modelo económico que priorice la seguridad alimentaria y nutricional, favoreciendo el mejoramiento de las condiciones de vida de la población dominicana.</t>
  </si>
  <si>
    <t>Consiste en asistir y capacitar técnicos agrícolas y productores(as) de la República Dominicana, con el objetivo de mejorar la producción y productividad de sus cosechas, mediante el conocimiento de nuevas tecnologías por mediación de cursos, talleres, días de campo y adiestramientos.</t>
  </si>
  <si>
    <t xml:space="preserve">Consiste en brindar apoyo para que mujeres rurales contribuyan con su aporte al desarrollo de la producción rural, incorporándolos en actividades agrícolas. </t>
  </si>
  <si>
    <t xml:space="preserve">Consiste en brindar a productores agrícolas apoyo técnico para la producción fitosanitaria y control de plagas y enfermedades, con el fin de producir alimentos inocuos y contribuiría a con la Seguridad Agroalimentaria del país. Además, forma parte del proyecto Mejoramiento de la Sanidad Agroalimentaria en República Dominicana. </t>
  </si>
  <si>
    <t>Resultados al que contribuye el programa</t>
  </si>
  <si>
    <t>Causas y justificaciones del desvío financiero</t>
  </si>
  <si>
    <t xml:space="preserve">
Causas y justificaciones del desvío financiero:
</t>
  </si>
  <si>
    <t>Causas y justificación del desvío financiero</t>
  </si>
  <si>
    <t xml:space="preserve">Producto 6800 </t>
  </si>
  <si>
    <r>
      <rPr>
        <b/>
        <sz val="10"/>
        <rFont val="Calibri"/>
        <family val="2"/>
        <scheme val="minor"/>
      </rPr>
      <t>Producto 6234:</t>
    </r>
    <r>
      <rPr>
        <sz val="10"/>
        <rFont val="Calibri"/>
        <family val="2"/>
        <scheme val="minor"/>
      </rPr>
      <t xml:space="preserve"> Productores agrícolas reciben insumos y material de siembra para el fomento y desarrollo de la producción nacional.</t>
    </r>
  </si>
  <si>
    <r>
      <rPr>
        <b/>
        <sz val="10"/>
        <rFont val="Calibri"/>
        <family val="2"/>
        <scheme val="minor"/>
      </rPr>
      <t>Producto 6236:</t>
    </r>
    <r>
      <rPr>
        <sz val="10"/>
        <rFont val="Calibri"/>
        <family val="2"/>
        <scheme val="minor"/>
      </rPr>
      <t xml:space="preserve"> Productores reciben apoyo y asistencia para la producción de frutales.</t>
    </r>
  </si>
  <si>
    <r>
      <rPr>
        <b/>
        <sz val="10"/>
        <rFont val="Calibri"/>
        <family val="2"/>
        <scheme val="minor"/>
      </rPr>
      <t xml:space="preserve">Producto 6800: </t>
    </r>
    <r>
      <rPr>
        <sz val="10"/>
        <rFont val="Calibri"/>
        <family val="2"/>
        <scheme val="minor"/>
      </rPr>
      <t>Agroempresas Agrícolas reciben capacitación y asistencia técnica para dar valor agregado a la producción.</t>
    </r>
  </si>
  <si>
    <r>
      <rPr>
        <b/>
        <sz val="10"/>
        <rFont val="Calibri"/>
        <family val="2"/>
        <scheme val="minor"/>
      </rPr>
      <t>Producto 6802:</t>
    </r>
    <r>
      <rPr>
        <sz val="10"/>
        <rFont val="Calibri"/>
        <family val="2"/>
        <scheme val="minor"/>
      </rPr>
      <t xml:space="preserve"> Políticas y acciones interinstitucionales coordinadas para la población rural</t>
    </r>
  </si>
  <si>
    <r>
      <rPr>
        <b/>
        <sz val="10"/>
        <rFont val="Calibri"/>
        <family val="2"/>
        <scheme val="minor"/>
      </rPr>
      <t xml:space="preserve">Producto 7754: </t>
    </r>
    <r>
      <rPr>
        <sz val="10"/>
        <rFont val="Calibri"/>
        <family val="2"/>
        <scheme val="minor"/>
      </rPr>
      <t>Distribución de plántulas In-vitro</t>
    </r>
  </si>
  <si>
    <r>
      <t xml:space="preserve">Programa 12: </t>
    </r>
    <r>
      <rPr>
        <sz val="10"/>
        <rFont val="Calibri"/>
        <family val="2"/>
        <scheme val="minor"/>
      </rPr>
      <t xml:space="preserve">Transferencia de tecnologías agropecuarias. </t>
    </r>
  </si>
  <si>
    <r>
      <rPr>
        <b/>
        <sz val="10"/>
        <rFont val="Calibri"/>
        <family val="2"/>
        <scheme val="minor"/>
      </rPr>
      <t>Producto 6238:</t>
    </r>
    <r>
      <rPr>
        <sz val="10"/>
        <rFont val="Calibri"/>
        <family val="2"/>
        <scheme val="minor"/>
      </rPr>
      <t xml:space="preserve"> Productores y técnicos agrícolas reciben asistencia técnica para la transferencia tecnológica.</t>
    </r>
  </si>
  <si>
    <r>
      <rPr>
        <b/>
        <sz val="10"/>
        <rFont val="Calibri"/>
        <family val="2"/>
        <scheme val="minor"/>
      </rPr>
      <t xml:space="preserve">Producto 7771: </t>
    </r>
    <r>
      <rPr>
        <sz val="10"/>
        <rFont val="Calibri"/>
        <family val="2"/>
        <scheme val="minor"/>
      </rPr>
      <t>Mujeres y jóvenes involucrados en actividades agropecuarias.</t>
    </r>
  </si>
  <si>
    <r>
      <rPr>
        <b/>
        <sz val="10"/>
        <rFont val="Calibri"/>
        <family val="2"/>
        <scheme val="minor"/>
      </rPr>
      <t xml:space="preserve">Producto 7772: </t>
    </r>
    <r>
      <rPr>
        <sz val="10"/>
        <rFont val="Calibri"/>
        <family val="2"/>
        <scheme val="minor"/>
      </rPr>
      <t>Productores reciben Transferencia de Embriones Bovinos.</t>
    </r>
  </si>
  <si>
    <r>
      <t xml:space="preserve">Programa 14: </t>
    </r>
    <r>
      <rPr>
        <sz val="10"/>
        <rFont val="Calibri"/>
        <family val="2"/>
        <scheme val="minor"/>
      </rPr>
      <t xml:space="preserve">Inocuidad Agroalimentaria y Sanidad Vegetal. </t>
    </r>
  </si>
  <si>
    <r>
      <t>Beneficiarios:</t>
    </r>
    <r>
      <rPr>
        <sz val="10"/>
        <rFont val="Calibri"/>
        <family val="2"/>
        <scheme val="minor"/>
      </rPr>
      <t xml:space="preserve"> </t>
    </r>
  </si>
  <si>
    <r>
      <rPr>
        <b/>
        <sz val="10"/>
        <rFont val="Calibri"/>
        <family val="2"/>
        <scheme val="minor"/>
      </rPr>
      <t>Producto 6241:</t>
    </r>
    <r>
      <rPr>
        <sz val="10"/>
        <rFont val="Calibri"/>
        <family val="2"/>
        <scheme val="minor"/>
      </rPr>
      <t xml:space="preserve"> Productores reciben apoyo técnico para la prevención fitosanitaria y control de plagas y enfermedades.</t>
    </r>
  </si>
  <si>
    <r>
      <rPr>
        <b/>
        <sz val="10"/>
        <rFont val="Calibri"/>
        <family val="2"/>
        <scheme val="minor"/>
      </rPr>
      <t>Producto 6806:</t>
    </r>
    <r>
      <rPr>
        <sz val="10"/>
        <rFont val="Calibri"/>
        <family val="2"/>
        <scheme val="minor"/>
      </rPr>
      <t xml:space="preserve"> Unidades productivas reciben Programas de Control de Inocuidad Agroalimentaria para la aplicación de buenas prácticas.</t>
    </r>
  </si>
  <si>
    <t>Consiste en apoyo brindado con capacitación y asistencia técnica a productores y técnicos, realizando cursos, talleres, reuniones y visitar con el objetivo de transferir conocimientos de la importancia que ofrece laborar de forma asociadas y organizadas como son las agroempresas, las cuales reciben además asistencias técnicas y capacitación que permite proporcionar valor agregado a la producción agrícola por medio del fomento de la agroindustria.</t>
  </si>
  <si>
    <t xml:space="preserve">Presupuesto Trimestre </t>
  </si>
  <si>
    <t xml:space="preserve">Presupuesto Vigente </t>
  </si>
  <si>
    <t xml:space="preserve">Presupuesto timestre </t>
  </si>
  <si>
    <t>Producto 7972</t>
  </si>
  <si>
    <t>Empresas y productores reciben asistencias técnica y capacitaciones en manejo fitosanitario y cuarentenario</t>
  </si>
  <si>
    <t xml:space="preserve">Durante el trimestre se ejecutaron pagos y abonos correspondientes a procesos vinculados a la adquisición de insumos y material vegetal, rehabilitación de viveros, mejora genética pecuaria, para el apoyo técnico-productivo a pequeños y medianos productores agrícolas, incluyendo avances y abonos contractuales, conforme a la programación institucional y la documentación de respaldo. Procesos tales como: AGRICULTURA-DAF-CM-2025-0105, AGRICULTURA-DAF-CM-2025-0120, AGRICULTURA-DAF-CM-2025-0117, AGRICULTURA CCC-LPN-2025-0006.
Otros procesos no llegaron a la etapa del devengado tales como: AGRICULTURA-2025-00467, AGRICULTURA-DAF-CM-2025-0152, ya que se encontraban en fases administrativas previas (revisión técnica, validación de documentación y/o formalización de documentos).
</t>
  </si>
  <si>
    <t xml:space="preserve">Durante el período evaluado se ejecutaron pagos correspondientes a la adquisición de material insumos y artículos agrícolas, piezas, neumáticos y lubricantes para la flotilla vehicular, materiales eléctricos, materiales de refrigeración, apoyo a proyectos productivos y pecuarios, capacitación, viáticos y abonos contractuales por adquisición de material vegetal, conforme a la planificación operativa y a la documentación de respaldo, contribuyendo al fortalecimiento de las operaciones institucionales y al apoyo técnico-productivo a los productores agrícolas, podemos mencionar algunos procesos como: AGRICULTURA-2025-00398, AGRICULTURA CCC-LPN-2025-0006, AGRICULTURA-CCC-LPN-2025-0008. Otros procesos no llegaron a la etapa del devengado tales como: AGRICULTURA-2025-00534, AGRICULTURA-2025-00523, ya que se encontraban en fases administrativas previas (revisión técnica, validación de documentación y/o formalización de documentos).  </t>
  </si>
  <si>
    <t>Consiste en beneficiar a los productores con la construcción, rehabilitación y preparación de terrenos para mejorar los accesos a predios rurales.</t>
  </si>
  <si>
    <t xml:space="preserve">La sobre-ejecución se debe a la adición presupuestaria recibida del Fondo de Emergencias y Calamidades tras el paso por el país de la tormenta Melissa, destinada a reparar y mantener caminos rurales y apoyar a los productores afectados cuyos predios quedaron en mal estado. Adicionalmente, se ejecutaron recursos para mantenimiento de maquinaria y equipos necesarios para garantizar la recuperación de la conectividad y la actividad productiva en las zonas impactadas, generando un nivel de ejecución superior al previsto inicialmente. Esto se pudo ejecutar a través de los procesos de Compras y Contrataciones: AGRICULTURA CCC-LPN-2025-0002, AGRICULTURA MAE-PEUR-2022-0003, AGRICULTURA MAE-PEUR-2022-0005, AGRICULTURA CCC-LPN-2023-0005, AGRICULTURA -CCC-LPN-2022-0001, AGRICULTURA-2025-00494.
</t>
  </si>
  <si>
    <t>Consiste en producir y distribuir plántulas In-Vitro de plátano con alto valor genético.</t>
  </si>
  <si>
    <t>Se pueden mencionar algunos procesos de compras y contrataciones que llegaron a la etapa del devengado AGRICULTURA-DAF-CM-2025-0147, AGRICULTURA-DAF-CM-2025-0104, AGRICULTURA-DAF-CD-2025-0131, AGRICULTURA-DAF-CM-2025-0147, que justifican las adquisiciones de equipos informáticos, piezas y repuestos para vehículos y maquinaria, utensilios de cocina, alimentos y material gastable de oficina, así como por viáticos al personal, con el objetivo de garantizar el correcto funcionamiento operativo y apoyar el desarrollo agropecuario. Otros quedaron cumpliendo con los procedimientos administrativos de esta Institución por lo que no llegaron a la etapa del devengado tales como: AGRICULTURA-DAF-CM-2025-0152, AGRICULTURA-DAF-CM-2025-0180.</t>
  </si>
  <si>
    <t xml:space="preserve">Consiste en producir y transferir embriones de razas de ganados vacunos, con rendimientos mejorados y adaptados al trópico. También, incluyen capacitar a ganaderos y técnicos pecuarios en tecnologías reproductivas.
.
</t>
  </si>
  <si>
    <t>Los pagos se justifican, ya que los siguientes procesos de compra llegaron a la etapa del devengado en el tiempo correspondiente tales como: AGRICULTURA-2025-00329, AGRICULTURA-2025-00426, AGRICULTURA-2025-00509, AGRICULTURA-2025-00476 para la adquisición de insumos veterinarios, medicamentos, alimentos, material agrícola, equipos de biotecnología, pajillas de semen bovino, maquinaria, suministros de oficina, entre otros, así como por viáticos del personal, con el fin de garantizar la correcta ejecución del producto.</t>
  </si>
  <si>
    <t>El desvío se justifica debido a que la meta física fue alcanzada e incluso superada gracias al aporte de la Agencia Española de Cooperación Internacional para el Desarrollo (AECID) y al apoyo del Proyecto de Sanidad e Inocuidad Agroalimentaria, patrocinado por el Banco Interamericano de Desarrollo (BID). Este respaldo interinstitucional permitió la ejecución del apoyo técnico fitosanitario previsto sin requerir la totalidad de los recursos financieros programados, limitándose el devengo principalmente a gastos asociados a la adquisición de equipos informáticos y al pago de viáticos del personal técnico.</t>
  </si>
  <si>
    <t xml:space="preserve">Consiste en el aumento de inspecciones en las unidades productivas con condiciones inocuas, con el objetivo de crear la base para garantizar la seguridad alimentaria en República Dominicana, además de asegurar alta calidad en la canasta básica. 
</t>
  </si>
  <si>
    <r>
      <rPr>
        <b/>
        <sz val="10"/>
        <rFont val="Calibri"/>
        <family val="2"/>
        <scheme val="minor"/>
      </rPr>
      <t>Producto 7972:</t>
    </r>
    <r>
      <rPr>
        <sz val="10"/>
        <rFont val="Calibri"/>
        <family val="2"/>
        <scheme val="minor"/>
      </rPr>
      <t xml:space="preserve">
 Empresas y productores reciben asistencia técnica y capacitación en manejo fitosanitario y cuarentenario. </t>
    </r>
  </si>
  <si>
    <t>Formular y dirigir las políticas agropecuarias de acuerdo con los planes generales de desarrollo del país, articular las actividades entre las instituciones del sector, promover el desarrollo económico y social rural para el mejoramiento de las condiciones de vida del campo, además de garantizar la seguridad alimentaria. Así como la generación y calidad de empleos para impulsar la capacidad productiva y la competitividad de los productos agropecuarios en los mercados nacionales e internacionales.</t>
  </si>
  <si>
    <t>Un sector agropecuario eficiente, competitivo, innovador y emprendedor que sirva de base a la economía dominicana, proporcionándole fuente alimentaria a la población, generador de oportunidades, beneficios económicos y sociales para los(as) productores(as) y consumidores(as).</t>
  </si>
  <si>
    <t>Aumentar el dinamismo de la producción agropecuaria, medido como la tasa de crecimiento promedio, de 5.2% en el año 2022 a un 8.5% al año 2025, con el objetivo de elevar la productividad, competitividad y sostenibilidad ambiental y financiera de las cadenas productivas, a fin de contribuir a la seguridad alimentaria, aprovechar el potencial exportador y generar empleos e ingresos para la agricultura dominicana.</t>
  </si>
  <si>
    <t>Aumentar el desarrollo de tecnologías agropecuarias, con la ejecución del programa de transferencia de tecnologías, de 14.7% en el año 2022 a 19.5% en el año 2025, para mejorar la productividad y la competitividad de los rubros de importancia para la para agricultura dominicana. 
Aumentar el desarrollo de tecnologías agropecuarias, a través de la asistencia técnica a productores, de 275,110 en el año 2022 a 320,298 para el año 2025 a fin de mejorar la productividad competitividad de los rubros de importancia para la agricultura dominicana.</t>
  </si>
  <si>
    <t>Incrementar las agroexportaciones para la generación de divisas de 0.06% en el año 2022 a 0.08% para el año 2025, por medio de la reducción de las notificaciones por las intercepciones de plagas y residuos de plaguicidas recibidas.</t>
  </si>
  <si>
    <t>Semestral</t>
  </si>
  <si>
    <t>Informe de Autoevaluación de las Metas Físicas - Financieras: Semestre Julio - Diciembre del Año 2025</t>
  </si>
  <si>
    <t>Las unidades responsables del reporte de este producto son: Bioarroz, los departamentos Producción, Semillas y Cacao, los cuales programaron beneficiar en conjunto a 16,499 productores(as), con la entrega de material de siembra de alta calidad genética e insumos agrícolas, con el objetivo de incrementar la producción y productividad de sus predios durante el segundo semestre del año 2025,  logrando favorecer un total de 14,317 productores (10,928 hombres y 3,389 mujeres), presentando un avance de 86.77% de ejecución durante el periodo indicado, mostrando un desvío negativo o déficit de 2,182 productores , equivalente a un 13.23% de la programación que no recibieron insumos agrícolas y materiales de siembra durante el periodo.</t>
  </si>
  <si>
    <t>La causa del déficit 2,182 productores (13.23%), que no fueron beneficiados con insumos y material de siembra en las metas física del producto 6234, fue debido la licitación de compra de insumos y material de siembra no se logró en el tiempo requerido y cuando se realizó la compra de los mismos no fueron suficientes para favorecer a los productores. 
Otra causa de la merma fue la no entrega de material de siembra en el último trimestre, por no ser época siembra de esos cultivos.
El mes de diciembre fue de mucha lluvia en la mayoría de las regiones productivas del país, lo que no permite que se realicen proceso de siembra. Además, en este período los productores no demandaron asistencia, técnica para la asesoría de siembra.</t>
  </si>
  <si>
    <t>Algunas de las causas que justifican el déficit en el logro de las metas, es que: 
1.	En la mayoría de las Direcciones Regionales, los trabajos del RENAGRO han culminado o están por terminar, lo que ha permitido que los extensionistas retomen sus labores rutinarias de visitas a fincas de los productores para brindarle la asesoría y acompañamiento técnico que requieren los productores. 
2.	El aumento de la demanda de servicios por parte de los productores, debido a las buenas condiciones climáticas, las cuales son aprovechadas por los agricultores para la siembra de sus cultivos. 
3.	En esta época del año la demanda de servicios de asistencia técnica aumenta, principalmente en la región suroeste del país, debido a la época de siembre de granos (habichuelas y otros), la cual es coordinada anualmente por este Ministerio de Agricultura.</t>
  </si>
  <si>
    <t>Este producto 6238: Se tenía una asignación presupuestaria anual de RD$39,315,514.71 y tuvo una asignación semestral de RD$23,148,014.71. Ejecutando en el segundo periodo del 2025 de RD$9,182,676.88, equivalente a 39.66% en el semestre y un 23.35% del presupuesto anual.</t>
  </si>
  <si>
    <t>Se pueden resaltar los siguientes procesos de compras: AGRICLTURA-DAF-CM-2025-0148, AGRICULTURA-CCC-LPN-2025-008; AGRICLTURA-CCC-LPN-2025-006, AGRICULTURA-DAF-CM-2025-0114 y AGRICULTURA-CCC-CP-2025-0011 que llegaron a la etapa del devengado que justifican las adquisiciones de insumos agrícolas, semillas, plantas in vitro, materiales para viveros, mobiliario, combustible y animales de mejoramiento genético, así como por la capacitación de técnicos y productores, con el objetivo de fortalecer la producción agrícola y pecuaria, mejorar la infraestructura de los viveros, garantizar la correcta ejecución de los programas productivos del ministerio y brindar una asistencia más eficaz a los productores.</t>
  </si>
  <si>
    <t xml:space="preserve">El Departamento de Organización de Rural, como unidad ejecutora de este producto, tenía como meta fortalecer organizaciones rurales y comunitarias con la formación y capacitación de 1,175 jóvenes en zonas rurales durante el segundo semestre del año 2025, logrando la formación de 1,246 jóvenes (757 hombres y 489 mujeres), equivalente a 106.04%, con respecto a la programación, presentando un desvío negativo de 71 jóvenes, equivalente a 6.4% jóvenes que no recibieron  asesoría técnica para fortalecer la estructura institucional. </t>
  </si>
  <si>
    <t>En el segundo semestre correspondiente a los meses de julio, agosto y septiembre se logró sobrepasar las metas establecidas en un 6.4%, a pesar de las limitaciones encontradas durante el período evaluado.
Entre las principales dificultades se destacan la falta de recursos materiales y económicos, así como limitaciones en el transporte que en ocasiones dificultaron la ejecución de las actividades programadas. No obstante, gracias a la planificación estratégica, el esfuerzo de nuestro personal presente en las diferentes regionales y la coordinación interinstitucional, fue posible optimizar los recursos disponibles y dar continuidad a las acciones previstas.
El compromiso del equipo de trabajo permitió mantener un ritmo constante en la ejecución, lo que se tradujo no solo en el cumplimiento, sino en la superación de los objetivos trazados para este trimestre. Dicho resultado refleja la eficiencia en la gestión, la capacidad de adaptación frente a los inconvenientes y el firme interés de alcanzar las metas institucionales, aún en condiciones adversas.</t>
  </si>
  <si>
    <t xml:space="preserve">La Oficina Sectorial Agropecuaria de la Mujer (OSAM) como unidad ejecutora de este producto, tenía como meta incorporar 826 mujeres en actividades agrícolas y promocionar cultura de igualdad y equidad de género durante el segundo semestre del año 2025, se lograron beneficiar 1,080 mujeres con estas actividades, para una ejecución de 130.75%, con respecto a lo programado, presentando un desvío positivo de 254 mujeres involucradas en actividades agropecuarias y consciente de sus derechos en la igualdad en la sociedad, equivalente a 30.75% de ejecución. </t>
  </si>
  <si>
    <t xml:space="preserve">Este producto 7771:  Se tenía una asignación presupuestaria anual de RD$41,601,091.00 y tuvo una asignación trimestral de RD$26,639,591.60, ejecutando en el semestre periodo del 2025 de RD$12,572,016.57, equivalente a 47.19 % representando en el semestre un 30.22% del presupuesto anual.
</t>
  </si>
  <si>
    <t xml:space="preserve">Los pagos se justifican por la adquisición de insumos, equipos, mobiliario, piezas y servicios necesarios para mantener la operación, apoyar los programas productivos y técnicos, y garantizar la correcta ejecución de las actividades de capacitación, comunicación y logística institucional, con el fin de brindar apoyo a las mujeres rurales. Otros compromisos no llegaron a la etapa del devengado tales como: AGRICULTURA-2025-00499, AGRICULTURA-DAF-CM-2025-0180, AGRICULTURA-DAF-CM-2025-0152, AGRICULTURA-DAF-CD-2025-0182.
</t>
  </si>
  <si>
    <t>El Centro Biotecnológico de Reproducción Animal (CEBIORA), como unidad ejecutora para el segundo semestre del año 2025, tuvo una ejecución de 66 productores pecuarios beneficiados de una programación de 284 productores para recibir transferencias de tecnologías reproductivas, capacitación, nacimiento de becerros y crías ovino-caprinos saneados y mejorados, representando una ejecución de un 23.23%, reflejando un desvío negativo o déficit de 88 productores que no fueron favorecidos, igual a 76.76% .</t>
  </si>
  <si>
    <t>Las desviaciones negativas registradas en el segundo semestre del presente año, en el componente de Transferencia de Tecnología Reproductiva (cantidad de embriones), se debieron a la indisponibilidad de los mismos, ya que, según informó el Departamento de Compras, al estructurar el proceso de adquisición no se presentaron oferentes. Asimismo, en el caso de la donación de crías, no se recibieron solicitudes, y en lo relativo al saneamiento de ganados, tampoco se registraron solicitudes para la prestación de dicho servicio.</t>
  </si>
  <si>
    <t>Este producto 7772: Se tenía una asignación presupuestaria anual de RD$26,906,254.65 y tuvo una asignación semestral de RD$16,356,254.65. Ejecutando en el segundo periodo del 2025 de RD$9,871,946.74, equivalente a 60.35% en el semestre y un 36.69% del presupuesto anual.</t>
  </si>
  <si>
    <t xml:space="preserve">El producto 6241, donde productores agrícolas reciben apoyo técnico para la prevención fitosanitaria y control de plagas y enfermedades, este producto cuya unidad ejecutora es el departamento de Sanidad Vegetal y sus respectivas subdirecciones, está conformado por las actividades: Registro, Inspección y Seguimiento de Plagas, Monitoreo Fitosanitario, Prevención y Control de Plagas, formación y Capacitación para el Manejo Integrado de Plagas y Sistema de Cuarentena Vegetal. 
Estas actividades en conjunto presentaron una programación para favorecer 1,128 productores en el segundo semestre del año 2025, con la prevención sanitaria de sus respectivos cultivos, protegiéndolos de forma preventiva de plagas y enfermedades. logrando beneficiar 1,860 productores agrícolas, equivalente a 164.89%, con relación a la programación, presentando un desvío positivo o superávit de 732 productores beneficiados por encima de la programación, equivalente a un 64.89% de ejecución. </t>
  </si>
  <si>
    <t>Este producto, contó con un superávit en su ejecutoria durante el periodo julio-diciembre del año 2025 de 529 productores no beneficiados con apoyo técnico para el control de plagas y enfermedades, indicando un 68.89% con relación a la meta programada, debido a que luego de las evaluaciones que sucedieron en diferentes oportunidades durante el periodo, en las cuales se capturaron ejemplares adultos de moscas de la fruta de las especies Anastrepha obliqua y A. suspensa, múltiples fincas fueron inspeccionadas por poseer las condiciones fitosanitarias dentro de los índices del (MTD) Moscas por Trampas por Días para fines de exportación, en prevención de entrada de nuevos especímenes de moscas exóticas de la fruta en el territorio dominicano, trampas fueron desplegadas e instaladas en las diferentes regiones con fines de vigilancia, las cuales no presentaron problemas fitosanitarios de interés</t>
  </si>
  <si>
    <t xml:space="preserve">El superávit en la ejecución de las actividades o los productos del Departamento de Inocuidad Agropecuaria (DIA), se debe a los recursos facilitados por la Agencia de Cooperación Española, a través del proyecto que ejecutamos para el fortalecimiento de pequeño y medianos productores en los productos prioritarios de exportación hacia la Unión Europea. También los recursos que aportan el préstamo del BID, OIRSA e IICA. Si desean le podemos enviar copia de tales convenios. </t>
  </si>
  <si>
    <t>El desvío se justifica porque en el marco de la ejecución presupuestaria correspondiente, se realizaron adquisiciones de productos químicos de laboratorio, materiales plásticos y servicios de alimentación, destinados a apoyar las labores de limpieza, mantenimiento y atención al personal y a los beneficiarios durante actividades institucionales.
Asimismo, se adquirieron equipos tecnológicos (TIC), se cubrieron viáticos dentro del país para misiones oficiales y se efectuaron compras de insecticidas y fumigantes para mantener condiciones adecuadas de higiene y control de plagas.
De igual forma, se completaron procesos de adquisición y compromisos de pago —aún no devengados— relacionados con materiales de herrería, impresoras multifuncionales y un acuerdo de cooperación con ADOPLATANOS y los Comedores Económicos del Estado, orientado a fortalecer la producción local y las cadenas agroalimentarias, tales como procesos AGRICULTURA-DAF-CD-2025-0103, 0093, AGRICULTURA-CCC-LPM-2025-0001, AGRICULTURA-DAF-CM-2025-0092, 0102.</t>
  </si>
  <si>
    <t>Con respecto a las actividades realizadas durante el trimestre octubre -diciembre 2025, en este producto, el cual cuenta con dos indicadores donde se reflejan superávit de: 47.23% y 28.10%, respectivamente. Esto se debió a que se lograron aumentar las asistencias técnicas y capacitaciones, en las que se obtuvieron un número muy amplio de beneficiarios, con el objetivo de fortalecer sus conocimientos en el Manejo Integrado de Plagas (MIP), mejorar la sanidad del material de siembra utilizado en sus fincas y promover buenas prácticas para la identificación, selección y preparación del material de siembra, facilitando la reducción de plagas y enfermedades en las plantaciones, los cuales causaron el incremento en las metas ejecutadas. También se realizaron varias visitas, guía y certificados fitosanitarios con el objetivo de verificar el estatus de plagas insectiles en los diferentes tipos de cultivo.</t>
  </si>
  <si>
    <t>El desvío se justifica debido a la ejecución parcial de los fondos previstos, lo que permitió devengar pagos indispensables para la operatividad institucional, incluyendo servicios de publicidad, adquisición de material gastable de oficina y viáticos del personal, garantizando la continuidad de las actividades administrativas y de comunicación del Ministerio. Asimismo, la cobertura de las actividades programadas fue posible gracias al apoyo de la Agencia Española de Cooperación Internacional para el Desarrollo (AECID) y del Proyecto de Sanidad e Inocuidad Agroalimentaria, patrocinado por el Banco Interamericano de Desarrollo (BID), lo que redujo la necesidad de ejecutar la totalidad de los recursos financieros asignados. Ejecutando devengados, tales como: AGRICULTURA-2025-00501.</t>
  </si>
  <si>
    <t>Para el Fomento y Desarrollo de la Agroempresas a nivel nacional, este departamento tenía como meta asistir y capacitar a 792 agroempresas durante el segundo semestre de 2025 y resultando capacitadas y asistidas un total de 1,165, equivalentes a un 147.10% de la meta establecida, indicando un desvío positivo en el semestre indicado de 873, igual a un 47.10% de agroindustrias visitadas y capacitadas por encima de la programación.</t>
  </si>
  <si>
    <t>El desvío financiero se utilizó para cubrir compras y pagos esenciales, incluyendo equipos tecnológicos, herramientas agrícolas, prendas institucionales, alquiler de equipos para eventos y provisión de alimentos para animales, garantizando la continuidad de programas agropecuarios, el soporte logístico a actividades institucionales, la rehabilitación de viveros y el cumplimiento con proveedores y MIPYMES. Sin embargo, debido a motivos relacionados con la entrega de facturas, devoluciones y correcciones, algunos gastos no llegaron a la etapa de devengado; entre estos se destacan procesos como “Otros alquileres y arrendamientos por derechos de uso” (AGRICULTURA-2025-00065, 00221) y “Equipos y Aparatos Audiovisuales” (AGRICULTURA-2025-00310), entre otros.
El desvío financiero presentado en este producto obedece a que, durante el período evaluado, únicamente se ejecutaron recursos para cubrir el pago de servicios de publicidad, adquisición de material gastable de oficina y viáticos. Los demás compromisos previstos no llegaron a la etapa del devengado tales como: AGRICULTURA-2025-00469, AGRICULTURA-DAF-CD-2025-0200, ya que se encontraban en fases administrativas previas (revisión técnica, validación de documentación y/o formalización de documentos).</t>
  </si>
  <si>
    <t xml:space="preserve"> El Viceministerio de Desarrollo Rural, en el cuarto trimestre del año 2025, contó con una programación de capacitar y asistir a una población rural de 5,624 personas con el objetivo de fomentar el empoderamiento de los territorios rurales, así como el fortalecimiento de las organizaciones rurales, logrando favorecer a 8,902 pobladores rurales (de los cuales 4,069 son hombres y 4,303 mujeres) y pertenecientes a otras organizaciones representando, totalizando 4,429 persona favorecidas con capacitación y asistencia, igual a un 158.28%, con relación a la programación del trimestre en referencia, representando un desvío positivo de 3,278 personas asistidas y capacitadas, equivalente a 58.28%,   de la población rural programada para beneficiar con estos servicios. 
</t>
  </si>
  <si>
    <t xml:space="preserve">El producto 6802 registra un superávit como resultado del apoyo interinstitucional recibido, incluyendo la articulación con el programa Supérate, la Agencia Española de Cooperación Internacional para el Desarrollo (AECID) y diversas Asociaciones Sin Fines de Lucro (ASFL) de la región Sur, lo cual permitió ampliar la cobertura y ejecución física más allá de lo programado inicialmente.
</t>
  </si>
  <si>
    <t>Respecto a este producto, el Departamento de Frutales (DEFRUT), tenía como meta apoyar, asistir y capacitar 1,534 productores en la producción de frutas durante el segundo semestre del año 2025, resultando beneficiados 1,902 productores (fueron 1,434 hombres y 468 mujeres), equivalentes a 123.98% de la meta programada para el segundo periodo 2025, indicándose un desvío positivo de 368 productores de frutales, equivalente a un superávit de un 23.98% de ejecución</t>
  </si>
  <si>
    <t>La principal causa de este superávit de 113.01%, productores agrícolas, productores pecuarios y poblaciones de comunidades, fue debido mayormente al conjunto de situaciones presentada luego del paso que impactó en muchas comunidades y provincias que fueron declaradas de emergencia según el decreto 627-25, por lo cual se tuvo que desplegar esfuerzos para respuestas a problemáticas en estas zonas, aparte de la ejecución normal de los proyectos contratados en octubre de este año.
En el caso de la rehabilitación de caminos se siguió conforme a las solicitudes y necesidades de las comunidades, este es un producto que tiene siempre variaciones, ya que como es con equipos pesados del ministerio y otros alquilados por el ministerio, va en función de las necesidades de las comunidades, y de la forma que este ministerio puede dar atención a las mismas (disponibilidad de equipos, operadores, combustible y minas).
Se tuvieron ciertas situaciones, las cuales fueron de tipo de registro de contratos y ejecución financiera, las cuales seguimos afinando con contraloría y el departamento financiero para el registro de las adendas, adendas en tiempo, documentación solicitada para los tramites, y otras documentaciones requeridas para poder seguir dando cumplimiento a los pagos a los contratistas y suplidores, ya que esto lastra en gran manera la ejecución de los proyectos planificados, aunque se presentó un superávit por la ejecución de distintos proyectos, más los del huracán Melissa.</t>
  </si>
  <si>
    <t>Se tenía una asignación presupuestaria anual de RD$752,397,593.34 y tuvo una asignación semestral de RD$341,474,528.34. Ejecutando en el segundo periodo del 2025 un monto ascendente a RD$512,054,195.21, equivalente a un 149.95% en el trimestre y un 68.05% del presupuesto anual.</t>
  </si>
  <si>
    <t xml:space="preserve">El Laboratorio de Micropropagación de Plántulas In-Vitro (BIOVEGA), como unidad ejecutora de este producto, tuvo como meta beneficiar a 312 productores de banano durante el segundo semestre del año 2025, de los cuales resultaron favorecidos 263 agricultores, igual a 84.29% de la programación del trimestre referido. Presentando un desvío positivo de 49 productores, igual a 15.70%, por encima de la programación del segundo semestre 2025, que fueron favorecidos con las ventas y donaciones de plantitas de banano. </t>
  </si>
  <si>
    <t xml:space="preserve">Se tenía una asignación presupuestaria anual de RD$8,086,437.24 y tuvo una asignación semestral de RD$5,299,034.24. Ejecutando en el segundo periodo del 2025 de RD$4,304,576.97, equivalente a 81.23 % en el trimestre y un 53.23% del presupuesto anual.
</t>
  </si>
  <si>
    <t>Producto 6234: Se tenía una asignación presupuestaria anual de RD$690,359,980.46, y una asignación semestral de RD$ 364,269,980.46. Ejecutando en el segundo periodo de 2025 un monto ascendente a RD$414,475,251.52, equivalentes a 113.78% del presupuesto del semestre y un 60.03% del presupuesto anual.</t>
  </si>
  <si>
    <t>En el semestre se ejecutaron y devengaron procesos del período y de períodos anteriores pendientes de devengar, vinculados a la adquisición de insumos agrícolas, capacitación, activos fijos, infraestructura, jornales, viáticos e incentivos agrícolas a productores y empresas relacionadas a la producción de arroz, en cumplimiento del POA, incluyendo procesos tales como: AGRICULTURA CCC-LPN-2025-0006 y AGRICULTURA CCC-LPN-2025-0008.  Cabe destacar, que este producto recibió fondos de Emergencias y Calamidades para ir en auxilio de los productores afectados por la tormenta Melissa.</t>
  </si>
  <si>
    <t>Este producto 6236:  Se tenía una asignación presupuestaria anual de RD$42,902,107.01 y tuvo una asignación trimestral de RD$25,522,107.01. Ejecutando en el semestre del 2025 un monto ascendente a RD$15,598,199.53, equivalente a 61.11% en el semestre y un 36.35% del presupuesto anual.</t>
  </si>
  <si>
    <t>En el segundo semestre del año 2025, este producto presentó un superávit de 873 agroempresas asistidas y capacitadas, representando 47.10% por encima de la programación, debido a un mayor sacrificio, compromiso y dedicación en el trabajo; pese a la poca disponibilidad de herramientas, ya que el equipo con grandes esfuerzos logró superar lo planificado y así completar la meta establecida</t>
  </si>
  <si>
    <t xml:space="preserve">El producto tenía una asignación presupuestaria anual de RD$27,360,892.84 y tuvo una asignación semestral de RD$4,890,892.84. Ejecutando en el periodo segundo semestre del 2025 de RD$1,847,932.26, equivalente a 37.78 % en el segundo semestre 2025 y 6.75 del presupuesto anual.
</t>
  </si>
  <si>
    <t xml:space="preserve">Las unidades responsables del reporte de este producto son: Departamento de Construcción y Reconstrucción de Caminos Vecinales, Programa de Servicios de Maquinarias Agrícolas (PROSEMA) y Departamento de Transportación, los cuales de forma  conjuntas programaron beneficiar 31,638 pequeños y medianos productores, con mejor acceso a sus predios debido a infraestructura productivas mejoradas, mecanización de terrenos para las siembras de cultivos y elaboración de pozos que contribuye a mayor cantidad de agua para regar cultivos y la pecuaria, durante el segundo semestre del 2025, se logró beneficiar a 67,350 productores y comunitarios (33,580 hombres y 33,770 mujeres), equivalente para un 212.87%, con relación a la programación establecida. Presentando un desvío positivo de 35,732 beneficiarios, igual a un 112.87%, con relación a la programación. 
</t>
  </si>
  <si>
    <t>6241: Se tenía una asignación presupuestaria anual de RD$10,679,656.07 y tuvo una asignación trimestral de RD$6,303,351.07. Ejecutando en semestre del 2025 de RD$1,228,284.02, equivalente a 19.48% en el semestre y un 11.50% del presupuesto anual</t>
  </si>
  <si>
    <t>Este producto tuvo como meta dotar de apoyo técnico para la prevención fitosanitarias y control de plagas y enfermedades a 1,332 unidades productivas para garantizar la calidad de alimentos de la canasta básica durante el segundo semestre del año 2025, con estas medidas se beneficiaron 1,878 unidades productivas en BPAyG, equivalente a 140.99%, de la meta establecida. Mostrando un desvío positivo de 546 unidades productivas que recibieron programas de control de inocuidad agroalimentaria, equivalente a 40.99%, por encima de la programación expuesta.</t>
  </si>
  <si>
    <t>Se tenía una asignación presupuestaria anual de RD$19,780,565.44 y tuvo una asignación semestral de RD$12,823,815.44. Ejecutando en el segundo periodo del 2025 de RD$5,621,676.25, equivalente a 43.83% en el semestre y un 28.42% del presupuesto anual.</t>
  </si>
  <si>
    <t>El producto 7972: tenía una asignación presupuestaria anual de RD$13,729,346.46 y tuvo una asignación semestral de RD$7,599,839.46. Ejecutando en el segundo periodo del 2025 de RD$3,011,883.76, equivalente a 39.63% en el trimestre y un 21.93% del presupuesto anual.</t>
  </si>
  <si>
    <t xml:space="preserve">El desvío positivo o superávit 254 mujeres involucradas en actividades agrícolas, igual 30.75%  fue debido  a la implementación de un plan de contingencia dirigido a fortalecer las áreas de levantamiento y sensibilización y equidad e igualdad de genero lo que permitió aumentar la participación de mujeres productoras agropecuarias a nivel nacional. Además, se desarrollan reuniones semanales en la categoría de fortalecimiento institucional para planificar y coordinar las actividades de las  ocho (8) regionales agropecuaria, contribuyendo a una gestión más articulada y efectiva. </t>
  </si>
  <si>
    <t>Elaborado por: Ysolina Féliz</t>
  </si>
  <si>
    <t>Directora del Departamento de Seguimiento de Formulación, Monitoreo y Evalución de Planes, Programas y Proyectos</t>
  </si>
  <si>
    <t>Consiste en beneficiar con apoyo, asistencia técnica y capacitación a productores para producción y distribución de plantas frutales como: mango, lechosa, aguacate, guayaba, cítricos, entre otros.</t>
  </si>
  <si>
    <t>Son múltiples razones que se manifiestan para provocar un superávit en la ejecución de productores beneficiados en el cuarto trimestre año 2025, como son:
-Disponibilidad de plantas producidas en viveros oficiales que están listas para la distribución en diciembre 2025.
-Disponibilidad de plantas contratadas y en los viveros privados para su distribución, en el trimestre cuarto 2025.
 -Productores demandaron suficiente asistencia técnica para mejoría de su producción durante el mismo periodo.</t>
  </si>
  <si>
    <t>Tenía una asignación presupuestaria anual de RD$37,891,249.37 y tuvo una asignación trimestral de RD$22,566,219.37. Ejecutando en el segundo periodo del 2025 de RD$16,116,848.18, equivalente a 71.42 % en el semestre y un 59.55% del presupuesto anual.</t>
  </si>
  <si>
    <t>En el semestre se ejecutaron y devengaron procesos del período y de períodos anteriores pendientes de devengar, vinculados a la adquisición de material eléctricos, insumos de laboratorio, incluyendo la adquisición de bolsas plásticas de polipropileno, repuestos para la reparación de y servicios de mantenimiento del sistema de gestión financiera y administrativa. Incluyendo procesos tales como: AGRICULTURA-CCC-LPN-2022-0001, AGRICULTURA-DAF-CD-2025-0085.</t>
  </si>
  <si>
    <t>El desvío negativo o déficit en el indicador de 49 productores (as), igual a un 15.71% que no fueron favorecidos con ventas y donaciones de plantitas de banano, fue debido a que las plantas In-Vitro, producidas por BIOVEGA, durante el trimestre III, fueron 254,233 unidades, donde la meta era producir 500,000 plantitas para cumplir con la distribución de (ventas y donaciones) y favorecer a 165 pequeños y medianos productores. Actualmente se cuenta con una sola nave operativa con capacidad para 250,000 plantas por ciclo de 45-60 días. Existe otra nave que fue restaurada e incorporada de forma parcial, sin embargo, aún se trabaja en la rehabilitación de la pantalla húmeda que es imprescindible para mantener una temperatura óptima para el desarrollo de las plantitas.</t>
  </si>
  <si>
    <t>Las unidades ejecutoras de este producto son: Departamento Extensión y Capacitación y el Departamento de Agricultura Orgánica. Estas unidades ejecutoras tenían programadas dotar de asistencia técnica y capacitación a 150,540 productores(as), logrando favorecer con estos servicios a 122,153 personas involucradas en la producción nacional, equivalente a 81.14%, con relación a la programación, de estos agricultores favorecidos son (104,520 masculinos y 17,633 femeninos). Presentando un desvío negativo de 28, 387 productores(as), igual a un 18.86% no favorecidos.</t>
  </si>
  <si>
    <t xml:space="preserve">Consiste en el fortalecimiento de las organizaciones rurales y comunitarias, como también en la formación y capacitación a jóvenes en zonas rurales. </t>
  </si>
  <si>
    <t>Se tenía una asignación presupuestaria anual deRD$8,181,746.13 y tuvo una asignación semestral de RD$5,140,746.13. Ejecutando en el periodo segundo semestre del 2025 de RD$1,748,725.02, equivalente a 34.01% en el semestre y un 21.37% del presupuesto anual.</t>
  </si>
  <si>
    <t>En donde empresas y productores reciben asistencia técnica y capacitación en manejo fitosanitario y cuarentenario, cuya unidad ejecutora es el departamento de Sanidad Vegetal y sus respectivas subdirecciones, está conformado por las informaciones recaudadas mediante guías, tratamientos, decomisos e intercepciones, certificados fitosanitarios, análisis de riesgos realizados, vuelos recibidos y manejos de basuras en puertos y aeropuertos, Todas estas actividades en conjunto presentaron dos (2)  programaciones, una para favorecer 1,420 productores y empresas con asistencia técnica y capacitación y otra meta para realizar 850 monitoreo y manejo de basuras  en puertos y aeropuertos durante el segundo semestre del año 2025, para el manejo fitosanitario y cuarentenario. En el indicador productores asistidos y capacitados con meta de beneficiar a 1420 personas en el manejo fitosanitario, se logró favorecer a 2,076 individuos, equivalente a 146.19% de ejecución, presentando un desvío positivo de 656 productores y empresas beneficiadas igual a 46.19%. En el indicador vuelos, puertos y aeropuertos que tenía como meta realizar 950 monitoreo se logró ejecutar 1,217 inspecciones a vuelos recibidos, equivalente a 128.10%, también presentando un desvío positivo de 267 monitoreos igual a un 28.10% de ejecución.</t>
  </si>
  <si>
    <t>Este producto consiste en brindar asistencia técnica y transferir nuevos conocimientos a productores, empresas agrícolas a través de monitoreos y campañas fitosanitarias con el objetivo de mantener actualizado el estatus fitosanitario y cuarentenario que afectan y amenazan el buen desarrollo de la agricultura en las diferentes áreas agrícolas del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</si>
</sst>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dd/mm/yyyy;@"/>
    <numFmt numFmtId="165" formatCode="[$-10409]0.00%"/>
    <numFmt numFmtId="166" formatCode="_(* #,##0_);_(* \(#,##0\);_(* &quot;-&quot;??_);_(@_)"/>
    <numFmt numFmtId="167" formatCode="_([$$-1C0A]* #,##0.00_);_([$$-1C0A]* \(#,##0.00\);_([$$-1C0A]* &quot;-&quot;??_);_(@_)"/>
  </numFmts>
  <fonts count="13" x14ac:knownFonts="1">
    <font>
      <sz val="11"/>
      <color theme="1"/>
      <name val="Calibri"/>
      <family val="2"/>
      <scheme val="minor"/>
    </font>
    <font>
      <sz val="11"/>
      <color theme="1"/>
      <name val="Calibri"/>
      <family val="2"/>
      <scheme val="minor"/>
    </font>
    <font>
      <sz val="10"/>
      <color theme="1"/>
      <name val="Calibri"/>
      <family val="2"/>
      <scheme val="minor"/>
    </font>
    <font>
      <sz val="11"/>
      <name val="Calibri"/>
      <family val="2"/>
    </font>
    <font>
      <sz val="8"/>
      <name val="Calibri"/>
      <family val="2"/>
      <scheme val="minor"/>
    </font>
    <font>
      <b/>
      <sz val="10"/>
      <color rgb="FF000000"/>
      <name val="Calibri"/>
      <family val="2"/>
      <scheme val="minor"/>
    </font>
    <font>
      <sz val="10"/>
      <color rgb="FF000000"/>
      <name val="Calibri"/>
      <family val="2"/>
      <scheme val="minor"/>
    </font>
    <font>
      <b/>
      <sz val="10"/>
      <color theme="0"/>
      <name val="Calibri"/>
      <family val="2"/>
      <scheme val="minor"/>
    </font>
    <font>
      <b/>
      <sz val="10"/>
      <color theme="1"/>
      <name val="Calibri"/>
      <family val="2"/>
      <scheme val="minor"/>
    </font>
    <font>
      <b/>
      <sz val="10"/>
      <name val="Calibri"/>
      <family val="2"/>
      <scheme val="minor"/>
    </font>
    <font>
      <sz val="10"/>
      <name val="Calibri"/>
      <family val="2"/>
      <scheme val="minor"/>
    </font>
    <font>
      <sz val="11"/>
      <name val="Calibri"/>
      <family val="2"/>
      <scheme val="minor"/>
    </font>
    <font>
      <b/>
      <sz val="11"/>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bgColor rgb="FFF5F5F5"/>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61">
    <xf numFmtId="0" fontId="0" fillId="0" borderId="0" xfId="0"/>
    <xf numFmtId="0" fontId="3" fillId="0" borderId="0" xfId="0" applyFont="1" applyProtection="1">
      <protection locked="0"/>
    </xf>
    <xf numFmtId="0" fontId="5" fillId="7" borderId="1" xfId="0" applyFont="1" applyFill="1" applyBorder="1" applyAlignment="1">
      <alignment vertical="top" wrapText="1"/>
    </xf>
    <xf numFmtId="0" fontId="5" fillId="7" borderId="5" xfId="0" applyFont="1" applyFill="1" applyBorder="1" applyAlignment="1">
      <alignment vertical="top" wrapText="1"/>
    </xf>
    <xf numFmtId="0" fontId="5" fillId="7" borderId="6" xfId="0" applyFont="1" applyFill="1" applyBorder="1" applyAlignment="1">
      <alignment vertical="top" wrapText="1"/>
    </xf>
    <xf numFmtId="0" fontId="5" fillId="0" borderId="12" xfId="0" applyFont="1" applyBorder="1" applyAlignment="1">
      <alignment vertical="center"/>
    </xf>
    <xf numFmtId="0" fontId="2" fillId="6" borderId="28" xfId="0" applyFont="1" applyFill="1" applyBorder="1" applyAlignment="1">
      <alignment horizontal="center" vertical="center" wrapText="1"/>
    </xf>
    <xf numFmtId="0" fontId="2" fillId="6" borderId="28" xfId="0" applyFont="1" applyFill="1" applyBorder="1" applyAlignment="1">
      <alignment horizontal="center" vertical="center"/>
    </xf>
    <xf numFmtId="0" fontId="5" fillId="0" borderId="28" xfId="0" applyFont="1" applyBorder="1" applyAlignment="1">
      <alignment vertical="center"/>
    </xf>
    <xf numFmtId="0" fontId="8" fillId="0" borderId="28" xfId="0" applyFont="1" applyBorder="1"/>
    <xf numFmtId="0" fontId="5" fillId="0" borderId="28" xfId="0" applyFont="1" applyBorder="1" applyAlignment="1">
      <alignment vertical="center" wrapText="1"/>
    </xf>
    <xf numFmtId="0" fontId="0" fillId="7" borderId="0" xfId="0" applyFill="1" applyProtection="1">
      <protection locked="0"/>
    </xf>
    <xf numFmtId="0" fontId="0" fillId="7" borderId="0" xfId="0" applyFill="1"/>
    <xf numFmtId="0" fontId="3" fillId="7" borderId="0" xfId="0" applyFont="1" applyFill="1" applyProtection="1">
      <protection locked="0"/>
    </xf>
    <xf numFmtId="39" fontId="3" fillId="7" borderId="0" xfId="0" applyNumberFormat="1" applyFont="1" applyFill="1" applyProtection="1">
      <protection locked="0"/>
    </xf>
    <xf numFmtId="0" fontId="3" fillId="7" borderId="0" xfId="0" applyFont="1" applyFill="1" applyAlignment="1" applyProtection="1">
      <alignment vertical="center"/>
      <protection locked="0"/>
    </xf>
    <xf numFmtId="0" fontId="0" fillId="7" borderId="0" xfId="0" applyFill="1" applyAlignment="1">
      <alignment vertical="center"/>
    </xf>
    <xf numFmtId="0" fontId="0" fillId="0" borderId="0" xfId="0" applyAlignment="1">
      <alignment vertical="center"/>
    </xf>
    <xf numFmtId="0" fontId="3" fillId="8" borderId="0" xfId="0" applyFont="1" applyFill="1" applyProtection="1">
      <protection locked="0"/>
    </xf>
    <xf numFmtId="0" fontId="2" fillId="7" borderId="28" xfId="0" applyFont="1" applyFill="1" applyBorder="1"/>
    <xf numFmtId="0" fontId="9" fillId="9" borderId="32" xfId="0" applyFont="1" applyFill="1" applyBorder="1" applyAlignment="1">
      <alignment horizontal="center" vertical="center" wrapText="1" readingOrder="1"/>
    </xf>
    <xf numFmtId="0" fontId="9" fillId="7" borderId="28" xfId="0" applyFont="1" applyFill="1" applyBorder="1" applyAlignment="1">
      <alignment horizontal="justify" vertical="center"/>
    </xf>
    <xf numFmtId="0" fontId="10" fillId="7" borderId="28" xfId="0" applyFont="1" applyFill="1" applyBorder="1" applyAlignment="1">
      <alignment horizontal="left" vertical="center" wrapText="1"/>
    </xf>
    <xf numFmtId="0" fontId="9" fillId="7" borderId="28" xfId="0" applyFont="1" applyFill="1" applyBorder="1" applyAlignment="1" applyProtection="1">
      <alignment vertical="center" wrapText="1"/>
      <protection locked="0"/>
    </xf>
    <xf numFmtId="0" fontId="10" fillId="7" borderId="28" xfId="0" applyFont="1" applyFill="1" applyBorder="1" applyAlignment="1" applyProtection="1">
      <alignment vertical="top" wrapText="1"/>
      <protection locked="0"/>
    </xf>
    <xf numFmtId="167" fontId="10" fillId="7" borderId="28" xfId="3" applyNumberFormat="1" applyFont="1" applyFill="1" applyBorder="1" applyAlignment="1">
      <alignment horizontal="center" vertical="center"/>
    </xf>
    <xf numFmtId="4" fontId="10" fillId="7" borderId="28" xfId="0" applyNumberFormat="1" applyFont="1" applyFill="1" applyBorder="1" applyAlignment="1" applyProtection="1">
      <alignment horizontal="center" vertical="center" wrapText="1" readingOrder="1"/>
      <protection locked="0"/>
    </xf>
    <xf numFmtId="165" fontId="10" fillId="7" borderId="28" xfId="0" applyNumberFormat="1" applyFont="1" applyFill="1" applyBorder="1" applyAlignment="1" applyProtection="1">
      <alignment horizontal="center" vertical="center" wrapText="1" readingOrder="1"/>
      <protection locked="0"/>
    </xf>
    <xf numFmtId="0" fontId="9" fillId="7" borderId="28" xfId="0" applyFont="1" applyFill="1" applyBorder="1" applyAlignment="1">
      <alignment vertical="center"/>
    </xf>
    <xf numFmtId="0" fontId="9" fillId="7" borderId="28" xfId="0" applyFont="1" applyFill="1" applyBorder="1" applyAlignment="1">
      <alignment vertical="center" wrapText="1"/>
    </xf>
    <xf numFmtId="0" fontId="10" fillId="7" borderId="28" xfId="0" applyFont="1" applyFill="1" applyBorder="1"/>
    <xf numFmtId="0" fontId="9" fillId="9" borderId="28" xfId="0" applyFont="1" applyFill="1" applyBorder="1" applyAlignment="1">
      <alignment horizontal="center" vertical="center" wrapText="1" readingOrder="1"/>
    </xf>
    <xf numFmtId="0" fontId="9" fillId="7" borderId="28" xfId="0" applyFont="1" applyFill="1" applyBorder="1" applyAlignment="1">
      <alignment horizontal="justify" vertical="center" wrapText="1"/>
    </xf>
    <xf numFmtId="4" fontId="10" fillId="7" borderId="28" xfId="0" applyNumberFormat="1" applyFont="1" applyFill="1" applyBorder="1" applyAlignment="1" applyProtection="1">
      <alignment horizontal="center" vertical="center" wrapText="1"/>
      <protection locked="0"/>
    </xf>
    <xf numFmtId="0" fontId="10" fillId="7" borderId="28" xfId="0" applyFont="1" applyFill="1" applyBorder="1" applyAlignment="1">
      <alignment horizontal="right" vertical="center"/>
    </xf>
    <xf numFmtId="10" fontId="10" fillId="7" borderId="28" xfId="2" applyNumberFormat="1" applyFont="1" applyFill="1" applyBorder="1" applyAlignment="1" applyProtection="1">
      <alignment horizontal="center" vertical="center" wrapText="1" readingOrder="1"/>
      <protection locked="0"/>
    </xf>
    <xf numFmtId="0" fontId="9" fillId="7" borderId="28" xfId="0" applyFont="1" applyFill="1" applyBorder="1" applyAlignment="1">
      <alignment wrapText="1"/>
    </xf>
    <xf numFmtId="164" fontId="6" fillId="0" borderId="8" xfId="0" applyNumberFormat="1" applyFont="1" applyBorder="1" applyAlignment="1">
      <alignment horizontal="center" vertical="center" wrapText="1"/>
    </xf>
    <xf numFmtId="0" fontId="6" fillId="0" borderId="34" xfId="0" applyFont="1" applyBorder="1" applyAlignment="1">
      <alignment horizontal="center" vertical="center" wrapText="1"/>
    </xf>
    <xf numFmtId="0" fontId="5" fillId="2" borderId="37"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9" fillId="9" borderId="32" xfId="0" applyFont="1" applyFill="1" applyBorder="1" applyAlignment="1">
      <alignment horizontal="right" vertical="center" wrapText="1"/>
    </xf>
    <xf numFmtId="166" fontId="10" fillId="7" borderId="28" xfId="0" applyNumberFormat="1" applyFont="1" applyFill="1" applyBorder="1" applyAlignment="1">
      <alignment horizontal="right" vertical="center" wrapText="1"/>
    </xf>
    <xf numFmtId="0" fontId="3" fillId="0" borderId="0" xfId="0" applyFont="1" applyAlignment="1" applyProtection="1">
      <alignment horizontal="right"/>
      <protection locked="0"/>
    </xf>
    <xf numFmtId="0" fontId="9" fillId="9" borderId="28" xfId="0" applyFont="1" applyFill="1" applyBorder="1" applyAlignment="1">
      <alignment horizontal="right" vertical="center" wrapText="1"/>
    </xf>
    <xf numFmtId="0" fontId="3" fillId="7" borderId="0" xfId="0" applyFont="1" applyFill="1" applyAlignment="1" applyProtection="1">
      <alignment horizontal="right"/>
      <protection locked="0"/>
    </xf>
    <xf numFmtId="0" fontId="3" fillId="8" borderId="0" xfId="0" applyFont="1" applyFill="1" applyAlignment="1" applyProtection="1">
      <alignment horizontal="right"/>
      <protection locked="0"/>
    </xf>
    <xf numFmtId="0" fontId="9" fillId="7" borderId="12" xfId="0" applyFont="1" applyFill="1" applyBorder="1" applyAlignment="1">
      <alignment horizontal="justify" vertical="center"/>
    </xf>
    <xf numFmtId="0" fontId="10" fillId="7" borderId="0" xfId="0" applyFont="1" applyFill="1" applyAlignment="1">
      <alignment horizontal="left" vertical="center" wrapText="1"/>
    </xf>
    <xf numFmtId="4" fontId="9" fillId="7" borderId="0" xfId="0" applyNumberFormat="1" applyFont="1" applyFill="1" applyAlignment="1" applyProtection="1">
      <alignment horizontal="center" vertical="center" wrapText="1" readingOrder="1"/>
      <protection locked="0"/>
    </xf>
    <xf numFmtId="0" fontId="10" fillId="7" borderId="0" xfId="0" applyFont="1" applyFill="1" applyAlignment="1">
      <alignment horizontal="right" vertical="center"/>
    </xf>
    <xf numFmtId="167" fontId="10" fillId="7" borderId="0" xfId="3" applyNumberFormat="1" applyFont="1" applyFill="1" applyBorder="1" applyAlignment="1">
      <alignment horizontal="center" vertical="center"/>
    </xf>
    <xf numFmtId="4" fontId="10" fillId="7" borderId="0" xfId="0" applyNumberFormat="1" applyFont="1" applyFill="1" applyAlignment="1" applyProtection="1">
      <alignment horizontal="center" vertical="center" wrapText="1"/>
      <protection locked="0"/>
    </xf>
    <xf numFmtId="44" fontId="10" fillId="7" borderId="0" xfId="3" applyFont="1" applyFill="1" applyBorder="1" applyAlignment="1" applyProtection="1">
      <alignment horizontal="center" vertical="center" wrapText="1" readingOrder="1"/>
      <protection locked="0"/>
    </xf>
    <xf numFmtId="10" fontId="10" fillId="7" borderId="0" xfId="2" applyNumberFormat="1" applyFont="1" applyFill="1" applyBorder="1" applyAlignment="1" applyProtection="1">
      <alignment horizontal="center" vertical="center" wrapText="1" readingOrder="1"/>
      <protection locked="0"/>
    </xf>
    <xf numFmtId="165" fontId="10" fillId="7" borderId="13" xfId="0" applyNumberFormat="1" applyFont="1" applyFill="1" applyBorder="1" applyAlignment="1" applyProtection="1">
      <alignment horizontal="center" vertical="center" wrapText="1" readingOrder="1"/>
      <protection locked="0"/>
    </xf>
    <xf numFmtId="0" fontId="11" fillId="7" borderId="0" xfId="0" applyFont="1" applyFill="1"/>
    <xf numFmtId="0" fontId="11" fillId="0" borderId="0" xfId="0" applyFont="1"/>
    <xf numFmtId="0" fontId="9" fillId="7" borderId="16" xfId="0" applyFont="1" applyFill="1" applyBorder="1" applyAlignment="1">
      <alignment vertical="center" wrapText="1"/>
    </xf>
    <xf numFmtId="3" fontId="8" fillId="7" borderId="28" xfId="0" applyNumberFormat="1" applyFont="1" applyFill="1" applyBorder="1" applyAlignment="1" applyProtection="1">
      <alignment horizontal="center" vertical="center" wrapText="1" readingOrder="1"/>
      <protection locked="0"/>
    </xf>
    <xf numFmtId="4" fontId="8" fillId="7" borderId="28" xfId="0" applyNumberFormat="1" applyFont="1" applyFill="1" applyBorder="1" applyAlignment="1" applyProtection="1">
      <alignment horizontal="center" vertical="center" wrapText="1" readingOrder="1"/>
      <protection locked="0"/>
    </xf>
    <xf numFmtId="166" fontId="2" fillId="7" borderId="28" xfId="0" applyNumberFormat="1" applyFont="1" applyFill="1" applyBorder="1" applyAlignment="1">
      <alignment horizontal="right" vertical="center" wrapText="1"/>
    </xf>
    <xf numFmtId="44" fontId="2" fillId="7" borderId="28" xfId="3" applyFont="1" applyFill="1" applyBorder="1" applyAlignment="1">
      <alignment horizontal="center" vertical="center" wrapText="1" readingOrder="1"/>
    </xf>
    <xf numFmtId="0" fontId="2" fillId="7" borderId="28" xfId="0" applyFont="1" applyFill="1" applyBorder="1" applyAlignment="1">
      <alignment horizontal="right" vertical="center"/>
    </xf>
    <xf numFmtId="167" fontId="2" fillId="7" borderId="28" xfId="3" applyNumberFormat="1" applyFont="1" applyFill="1" applyBorder="1" applyAlignment="1">
      <alignment horizontal="center" vertical="center" readingOrder="1"/>
    </xf>
    <xf numFmtId="4" fontId="2" fillId="7" borderId="28" xfId="0" applyNumberFormat="1" applyFont="1" applyFill="1" applyBorder="1" applyAlignment="1" applyProtection="1">
      <alignment horizontal="center" vertical="center" wrapText="1" readingOrder="1"/>
      <protection locked="0"/>
    </xf>
    <xf numFmtId="167" fontId="2" fillId="7" borderId="28" xfId="3" applyNumberFormat="1" applyFont="1" applyFill="1" applyBorder="1" applyAlignment="1">
      <alignment horizontal="center" vertical="center"/>
    </xf>
    <xf numFmtId="4" fontId="2" fillId="7" borderId="28" xfId="0" applyNumberFormat="1" applyFont="1" applyFill="1" applyBorder="1" applyAlignment="1" applyProtection="1">
      <alignment horizontal="center" vertical="center" wrapText="1"/>
      <protection locked="0"/>
    </xf>
    <xf numFmtId="4" fontId="9" fillId="7" borderId="28" xfId="0" applyNumberFormat="1" applyFont="1" applyFill="1" applyBorder="1" applyAlignment="1" applyProtection="1">
      <alignment horizontal="center" vertical="center" wrapText="1" readingOrder="1"/>
      <protection locked="0"/>
    </xf>
    <xf numFmtId="44" fontId="2" fillId="7" borderId="28" xfId="3" applyFont="1" applyFill="1" applyBorder="1" applyAlignment="1" applyProtection="1">
      <alignment horizontal="center" vertical="center" wrapText="1" readingOrder="1"/>
      <protection locked="0"/>
    </xf>
    <xf numFmtId="167" fontId="3" fillId="7" borderId="0" xfId="0" applyNumberFormat="1" applyFont="1" applyFill="1" applyProtection="1">
      <protection locked="0"/>
    </xf>
    <xf numFmtId="0" fontId="12" fillId="7" borderId="0" xfId="0" applyFont="1" applyFill="1" applyProtection="1">
      <protection locked="0"/>
    </xf>
    <xf numFmtId="0" fontId="10" fillId="7" borderId="28" xfId="0" applyFont="1" applyFill="1" applyBorder="1" applyAlignment="1" applyProtection="1">
      <alignment horizontal="left" vertical="center" wrapText="1"/>
      <protection locked="0"/>
    </xf>
    <xf numFmtId="0" fontId="10" fillId="7" borderId="15" xfId="0" applyFont="1" applyFill="1" applyBorder="1" applyAlignment="1" applyProtection="1">
      <alignment horizontal="left" vertical="center" wrapText="1"/>
      <protection locked="0"/>
    </xf>
    <xf numFmtId="0" fontId="10" fillId="7" borderId="16" xfId="0" applyFont="1" applyFill="1" applyBorder="1" applyAlignment="1" applyProtection="1">
      <alignment horizontal="left" vertical="center" wrapText="1"/>
      <protection locked="0"/>
    </xf>
    <xf numFmtId="0" fontId="10" fillId="7" borderId="30" xfId="0" applyFont="1" applyFill="1" applyBorder="1" applyAlignment="1" applyProtection="1">
      <alignment horizontal="left" vertical="center" wrapText="1"/>
      <protection locked="0"/>
    </xf>
    <xf numFmtId="0" fontId="10" fillId="7" borderId="31" xfId="0" applyFont="1" applyFill="1" applyBorder="1" applyAlignment="1" applyProtection="1">
      <alignment horizontal="left" vertical="center" wrapText="1"/>
      <protection locked="0"/>
    </xf>
    <xf numFmtId="0" fontId="10" fillId="7" borderId="14" xfId="0" applyFont="1" applyFill="1" applyBorder="1" applyAlignment="1" applyProtection="1">
      <alignment horizontal="left" vertical="center" wrapText="1"/>
      <protection locked="0"/>
    </xf>
    <xf numFmtId="0" fontId="9" fillId="7" borderId="12" xfId="0" applyFont="1" applyFill="1" applyBorder="1" applyAlignment="1">
      <alignment horizontal="left" vertical="center"/>
    </xf>
    <xf numFmtId="0" fontId="9" fillId="7" borderId="0" xfId="0" applyFont="1" applyFill="1" applyAlignment="1">
      <alignment horizontal="left" vertical="center"/>
    </xf>
    <xf numFmtId="0" fontId="9" fillId="7" borderId="13" xfId="0" applyFont="1" applyFill="1" applyBorder="1" applyAlignment="1">
      <alignment horizontal="left" vertical="center"/>
    </xf>
    <xf numFmtId="0" fontId="9" fillId="7" borderId="17" xfId="0" applyFont="1" applyFill="1" applyBorder="1" applyAlignment="1">
      <alignment horizontal="center" vertical="center" wrapText="1" readingOrder="1"/>
    </xf>
    <xf numFmtId="0" fontId="9" fillId="7" borderId="18" xfId="0" applyFont="1" applyFill="1" applyBorder="1" applyAlignment="1">
      <alignment horizontal="center" vertical="center" wrapText="1" readingOrder="1"/>
    </xf>
    <xf numFmtId="0" fontId="9" fillId="7" borderId="19" xfId="0" applyFont="1" applyFill="1" applyBorder="1" applyAlignment="1">
      <alignment horizontal="center" vertical="center" wrapText="1" readingOrder="1"/>
    </xf>
    <xf numFmtId="0" fontId="9" fillId="7" borderId="27" xfId="0" applyFont="1" applyFill="1" applyBorder="1" applyAlignment="1">
      <alignment horizontal="center" vertical="center" wrapText="1" readingOrder="1"/>
    </xf>
    <xf numFmtId="0" fontId="9" fillId="7" borderId="20" xfId="0" applyFont="1" applyFill="1" applyBorder="1" applyAlignment="1">
      <alignment horizontal="center" vertical="center" wrapText="1" readingOrder="1"/>
    </xf>
    <xf numFmtId="0" fontId="9" fillId="9" borderId="28" xfId="0" applyFont="1" applyFill="1" applyBorder="1" applyAlignment="1">
      <alignment horizontal="center" vertical="center" wrapText="1" readingOrder="1"/>
    </xf>
    <xf numFmtId="0" fontId="10" fillId="7" borderId="28" xfId="0" applyFont="1" applyFill="1" applyBorder="1" applyAlignment="1">
      <alignment vertical="top" wrapText="1"/>
    </xf>
    <xf numFmtId="0" fontId="10" fillId="0" borderId="28" xfId="0" applyFont="1" applyBorder="1" applyAlignment="1" applyProtection="1">
      <alignment horizontal="left" vertical="center" wrapText="1"/>
      <protection locked="0"/>
    </xf>
    <xf numFmtId="0" fontId="7" fillId="4" borderId="12" xfId="0" applyFont="1" applyFill="1" applyBorder="1" applyAlignment="1">
      <alignment horizontal="left" vertical="center"/>
    </xf>
    <xf numFmtId="0" fontId="7" fillId="4" borderId="0" xfId="0" applyFont="1" applyFill="1" applyAlignment="1">
      <alignment horizontal="left" vertical="center"/>
    </xf>
    <xf numFmtId="0" fontId="7" fillId="4" borderId="13" xfId="0" applyFont="1" applyFill="1" applyBorder="1" applyAlignment="1">
      <alignment horizontal="left" vertical="center"/>
    </xf>
    <xf numFmtId="0" fontId="9" fillId="0" borderId="28" xfId="0" applyFont="1" applyBorder="1" applyAlignment="1" applyProtection="1">
      <alignment horizontal="left" vertical="center" wrapText="1"/>
      <protection locked="0"/>
    </xf>
    <xf numFmtId="0" fontId="5" fillId="9" borderId="28" xfId="0" applyFont="1" applyFill="1" applyBorder="1" applyAlignment="1">
      <alignment horizontal="center" vertical="center" wrapText="1" readingOrder="1"/>
    </xf>
    <xf numFmtId="39" fontId="9" fillId="7" borderId="19" xfId="1" applyNumberFormat="1" applyFont="1" applyFill="1" applyBorder="1" applyAlignment="1" applyProtection="1">
      <alignment horizontal="center" vertical="center" wrapText="1" readingOrder="1"/>
      <protection locked="0"/>
    </xf>
    <xf numFmtId="39" fontId="9" fillId="7" borderId="27" xfId="1" applyNumberFormat="1" applyFont="1" applyFill="1" applyBorder="1" applyAlignment="1" applyProtection="1">
      <alignment horizontal="center" vertical="center" wrapText="1" readingOrder="1"/>
      <protection locked="0"/>
    </xf>
    <xf numFmtId="39" fontId="9" fillId="7" borderId="18" xfId="1" applyNumberFormat="1" applyFont="1" applyFill="1" applyBorder="1" applyAlignment="1" applyProtection="1">
      <alignment horizontal="center" vertical="center" wrapText="1" readingOrder="1"/>
      <protection locked="0"/>
    </xf>
    <xf numFmtId="0" fontId="8" fillId="7" borderId="12" xfId="0" applyFont="1" applyFill="1" applyBorder="1" applyAlignment="1">
      <alignment horizontal="left" vertical="center"/>
    </xf>
    <xf numFmtId="0" fontId="8" fillId="7" borderId="0" xfId="0" applyFont="1" applyFill="1" applyAlignment="1">
      <alignment horizontal="left" vertical="center"/>
    </xf>
    <xf numFmtId="0" fontId="8" fillId="7" borderId="13" xfId="0" applyFont="1" applyFill="1" applyBorder="1" applyAlignment="1">
      <alignment horizontal="left" vertical="center"/>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 fillId="0" borderId="9" xfId="0" applyFont="1" applyBorder="1" applyAlignment="1">
      <alignment horizontal="center"/>
    </xf>
    <xf numFmtId="0" fontId="2" fillId="0" borderId="10"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49" fontId="2" fillId="0" borderId="14" xfId="0" quotePrefix="1" applyNumberFormat="1" applyFont="1" applyBorder="1" applyAlignment="1" applyProtection="1">
      <alignment horizontal="left" vertical="center" wrapText="1"/>
      <protection locked="0"/>
    </xf>
    <xf numFmtId="49" fontId="2" fillId="0" borderId="15" xfId="0" quotePrefix="1" applyNumberFormat="1" applyFont="1" applyBorder="1" applyAlignment="1" applyProtection="1">
      <alignment horizontal="left" vertical="center" wrapText="1"/>
      <protection locked="0"/>
    </xf>
    <xf numFmtId="49" fontId="2" fillId="0" borderId="16" xfId="0" quotePrefix="1" applyNumberFormat="1" applyFont="1" applyBorder="1" applyAlignment="1" applyProtection="1">
      <alignment horizontal="left" vertical="center" wrapText="1"/>
      <protection locked="0"/>
    </xf>
    <xf numFmtId="0" fontId="9" fillId="7" borderId="28" xfId="0" applyFont="1" applyFill="1" applyBorder="1" applyAlignment="1" applyProtection="1">
      <alignment horizontal="left" vertical="center" wrapText="1"/>
      <protection locked="0"/>
    </xf>
    <xf numFmtId="0" fontId="9" fillId="7" borderId="29" xfId="0" applyFont="1" applyFill="1" applyBorder="1" applyAlignment="1">
      <alignment horizontal="left" vertical="center"/>
    </xf>
    <xf numFmtId="0" fontId="9" fillId="7" borderId="30" xfId="0" applyFont="1" applyFill="1" applyBorder="1" applyAlignment="1">
      <alignment horizontal="left" vertical="center"/>
    </xf>
    <xf numFmtId="0" fontId="9" fillId="7" borderId="31" xfId="0" applyFont="1" applyFill="1" applyBorder="1" applyAlignment="1">
      <alignment horizontal="left" vertical="center"/>
    </xf>
    <xf numFmtId="0" fontId="9" fillId="7" borderId="12" xfId="0" applyFont="1" applyFill="1" applyBorder="1" applyAlignment="1">
      <alignment horizontal="left" vertical="center" wrapText="1"/>
    </xf>
    <xf numFmtId="0" fontId="9" fillId="7" borderId="0" xfId="0" applyFont="1" applyFill="1" applyAlignment="1">
      <alignment horizontal="left" vertical="center" wrapText="1"/>
    </xf>
    <xf numFmtId="0" fontId="9" fillId="7" borderId="13" xfId="0" applyFont="1" applyFill="1" applyBorder="1" applyAlignment="1">
      <alignment horizontal="left" vertical="center" wrapText="1"/>
    </xf>
    <xf numFmtId="0" fontId="2" fillId="3" borderId="12" xfId="0" applyFont="1" applyFill="1" applyBorder="1" applyAlignment="1">
      <alignment horizontal="center"/>
    </xf>
    <xf numFmtId="0" fontId="2" fillId="3" borderId="0" xfId="0" applyFont="1" applyFill="1" applyAlignment="1">
      <alignment horizontal="center"/>
    </xf>
    <xf numFmtId="0" fontId="2" fillId="3" borderId="13" xfId="0" applyFont="1" applyFill="1" applyBorder="1" applyAlignment="1">
      <alignment horizontal="center"/>
    </xf>
    <xf numFmtId="0" fontId="8" fillId="5" borderId="12" xfId="0" applyFont="1" applyFill="1" applyBorder="1" applyAlignment="1">
      <alignment horizontal="left" vertical="center"/>
    </xf>
    <xf numFmtId="0" fontId="8" fillId="5" borderId="0" xfId="0" applyFont="1" applyFill="1" applyAlignment="1">
      <alignment horizontal="left" vertical="center"/>
    </xf>
    <xf numFmtId="0" fontId="8" fillId="5" borderId="13" xfId="0" applyFont="1" applyFill="1" applyBorder="1" applyAlignment="1">
      <alignment horizontal="left" vertical="center"/>
    </xf>
    <xf numFmtId="39" fontId="9" fillId="7" borderId="21" xfId="1" applyNumberFormat="1" applyFont="1" applyFill="1" applyBorder="1" applyAlignment="1" applyProtection="1">
      <alignment horizontal="center" vertical="center" wrapText="1" readingOrder="1"/>
      <protection locked="0"/>
    </xf>
    <xf numFmtId="39" fontId="9" fillId="7" borderId="22" xfId="1" applyNumberFormat="1" applyFont="1" applyFill="1" applyBorder="1" applyAlignment="1" applyProtection="1">
      <alignment horizontal="center" vertical="center" wrapText="1" readingOrder="1"/>
      <protection locked="0"/>
    </xf>
    <xf numFmtId="10" fontId="9" fillId="7" borderId="22" xfId="2" applyNumberFormat="1" applyFont="1" applyFill="1" applyBorder="1" applyAlignment="1" applyProtection="1">
      <alignment horizontal="center" vertical="center" wrapText="1" readingOrder="1"/>
    </xf>
    <xf numFmtId="10" fontId="9" fillId="7" borderId="23" xfId="2" applyNumberFormat="1" applyFont="1" applyFill="1" applyBorder="1" applyAlignment="1" applyProtection="1">
      <alignment horizontal="center" vertical="center" wrapText="1" readingOrder="1"/>
    </xf>
    <xf numFmtId="0" fontId="9" fillId="7" borderId="24" xfId="0" applyFont="1" applyFill="1" applyBorder="1" applyAlignment="1">
      <alignment horizontal="left" vertical="center"/>
    </xf>
    <xf numFmtId="0" fontId="9" fillId="7" borderId="25" xfId="0" applyFont="1" applyFill="1" applyBorder="1" applyAlignment="1">
      <alignment horizontal="left" vertical="center"/>
    </xf>
    <xf numFmtId="0" fontId="9" fillId="7" borderId="26" xfId="0" applyFont="1" applyFill="1" applyBorder="1" applyAlignment="1">
      <alignment horizontal="left" vertical="center"/>
    </xf>
    <xf numFmtId="0" fontId="9" fillId="7" borderId="12" xfId="0" applyFont="1" applyFill="1" applyBorder="1" applyAlignment="1">
      <alignment horizontal="left"/>
    </xf>
    <xf numFmtId="0" fontId="9" fillId="7" borderId="0" xfId="0" applyFont="1" applyFill="1" applyAlignment="1">
      <alignment horizontal="left"/>
    </xf>
    <xf numFmtId="0" fontId="9" fillId="7" borderId="13" xfId="0" applyFont="1" applyFill="1" applyBorder="1" applyAlignment="1">
      <alignment horizontal="left"/>
    </xf>
    <xf numFmtId="10" fontId="10" fillId="7" borderId="28" xfId="0" applyNumberFormat="1" applyFont="1" applyFill="1" applyBorder="1" applyAlignment="1" applyProtection="1">
      <alignment horizontal="left" vertical="center" wrapText="1"/>
      <protection locked="0"/>
    </xf>
    <xf numFmtId="0" fontId="10" fillId="7" borderId="28" xfId="0" applyFont="1" applyFill="1" applyBorder="1" applyAlignment="1" applyProtection="1">
      <alignment vertical="center" wrapText="1"/>
      <protection locked="0"/>
    </xf>
    <xf numFmtId="0" fontId="10" fillId="7" borderId="29" xfId="0" applyFont="1" applyFill="1" applyBorder="1" applyAlignment="1" applyProtection="1">
      <alignment horizontal="left" vertical="center" wrapText="1"/>
      <protection locked="0"/>
    </xf>
    <xf numFmtId="0" fontId="10" fillId="7" borderId="14" xfId="0" applyFont="1" applyFill="1" applyBorder="1" applyAlignment="1" applyProtection="1">
      <alignment horizontal="left" vertical="top" wrapText="1"/>
      <protection locked="0"/>
    </xf>
    <xf numFmtId="0" fontId="10" fillId="7" borderId="15" xfId="0" applyFont="1" applyFill="1" applyBorder="1" applyAlignment="1" applyProtection="1">
      <alignment horizontal="left" vertical="top" wrapText="1"/>
      <protection locked="0"/>
    </xf>
    <xf numFmtId="0" fontId="10" fillId="7" borderId="16" xfId="0" applyFont="1" applyFill="1" applyBorder="1" applyAlignment="1" applyProtection="1">
      <alignment horizontal="left" vertical="top" wrapText="1"/>
      <protection locked="0"/>
    </xf>
    <xf numFmtId="0" fontId="9" fillId="7" borderId="14" xfId="0" applyFont="1" applyFill="1" applyBorder="1" applyAlignment="1">
      <alignment horizontal="left" vertical="center"/>
    </xf>
    <xf numFmtId="0" fontId="9" fillId="7" borderId="15" xfId="0" applyFont="1" applyFill="1" applyBorder="1" applyAlignment="1">
      <alignment horizontal="left" vertical="center"/>
    </xf>
    <xf numFmtId="0" fontId="9" fillId="7" borderId="16" xfId="0" applyFont="1" applyFill="1" applyBorder="1" applyAlignment="1">
      <alignment horizontal="left" vertical="center"/>
    </xf>
    <xf numFmtId="0" fontId="10" fillId="7" borderId="14" xfId="0" applyFont="1" applyFill="1" applyBorder="1" applyAlignment="1" applyProtection="1">
      <alignment vertical="center" wrapText="1"/>
      <protection locked="0"/>
    </xf>
    <xf numFmtId="0" fontId="10" fillId="7" borderId="15" xfId="0" applyFont="1" applyFill="1" applyBorder="1" applyAlignment="1" applyProtection="1">
      <alignment vertical="center" wrapText="1"/>
      <protection locked="0"/>
    </xf>
    <xf numFmtId="0" fontId="10" fillId="7" borderId="16" xfId="0" applyFont="1" applyFill="1" applyBorder="1" applyAlignment="1" applyProtection="1">
      <alignment vertical="center" wrapText="1"/>
      <protection locked="0"/>
    </xf>
    <xf numFmtId="0" fontId="10" fillId="7" borderId="24" xfId="0" applyFont="1" applyFill="1" applyBorder="1" applyAlignment="1" applyProtection="1">
      <alignment horizontal="left" vertical="center" wrapText="1"/>
      <protection locked="0"/>
    </xf>
    <xf numFmtId="0" fontId="10" fillId="7" borderId="25" xfId="0" applyFont="1" applyFill="1" applyBorder="1" applyAlignment="1" applyProtection="1">
      <alignment horizontal="left" vertical="center" wrapText="1"/>
      <protection locked="0"/>
    </xf>
    <xf numFmtId="0" fontId="10" fillId="7" borderId="26" xfId="0" applyFont="1" applyFill="1" applyBorder="1" applyAlignment="1" applyProtection="1">
      <alignment horizontal="left" vertical="center" wrapText="1"/>
      <protection locked="0"/>
    </xf>
    <xf numFmtId="0" fontId="9" fillId="7" borderId="32" xfId="0" applyFont="1" applyFill="1" applyBorder="1" applyAlignment="1">
      <alignment vertical="center" wrapText="1"/>
    </xf>
    <xf numFmtId="0" fontId="9" fillId="7" borderId="29" xfId="0" applyFont="1" applyFill="1" applyBorder="1" applyAlignment="1">
      <alignment horizontal="left" vertical="center" wrapText="1"/>
    </xf>
    <xf numFmtId="0" fontId="9" fillId="7" borderId="30" xfId="0" applyFont="1" applyFill="1" applyBorder="1" applyAlignment="1">
      <alignment horizontal="left" vertical="center" wrapText="1"/>
    </xf>
    <xf numFmtId="0" fontId="9" fillId="7" borderId="31" xfId="0" applyFont="1" applyFill="1" applyBorder="1" applyAlignment="1">
      <alignment horizontal="left" vertical="center" wrapText="1"/>
    </xf>
    <xf numFmtId="0" fontId="10" fillId="7" borderId="24" xfId="0" applyFont="1" applyFill="1" applyBorder="1" applyAlignment="1">
      <alignment horizontal="left" vertical="center" wrapText="1"/>
    </xf>
    <xf numFmtId="0" fontId="9" fillId="7" borderId="25" xfId="0" applyFont="1" applyFill="1" applyBorder="1" applyAlignment="1">
      <alignment horizontal="left" vertical="center" wrapText="1"/>
    </xf>
    <xf numFmtId="0" fontId="9" fillId="7" borderId="26" xfId="0" applyFont="1" applyFill="1" applyBorder="1" applyAlignment="1">
      <alignment horizontal="left" vertical="center" wrapText="1"/>
    </xf>
  </cellXfs>
  <cellStyles count="4">
    <cellStyle name="Millares" xfId="1" builtinId="3"/>
    <cellStyle name="Moneda" xfId="3" builtinId="4"/>
    <cellStyle name="Normal" xfId="0" builtinId="0"/>
    <cellStyle name="Porcentaje" xfId="2" builtinId="5"/>
  </cellStyles>
  <dxfs count="45">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67" formatCode="_([$$-1C0A]* #,##0.00_);_([$$-1C0A]* \(#,##0.00\);_([$$-1C0A]* &quot;-&quot;??_);_(@_)"/>
      <fill>
        <patternFill patternType="none">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67" formatCode="_([$$-1C0A]* #,##0.00_);_([$$-1C0A]* \(#,##0.00\);_([$$-1C0A]* &quot;-&quot;??_);_(@_)"/>
      <fill>
        <patternFill patternType="none">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s>
  <tableStyles count="1" defaultTableStyle="TableStyleMedium2" defaultPivotStyle="PivotStyleLight16">
    <tableStyle name="Estilo de tabla 1" pivot="0" count="0" xr9:uid="{00000000-0011-0000-FFFF-FFFF00000000}"/>
  </tableStyles>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610591" cy="831272"/>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0" y="0"/>
          <a:ext cx="1610591" cy="831272"/>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4" totalsRowShown="0" headerRowDxfId="44" dataDxfId="42" headerRowBorderDxfId="43" tableBorderDxfId="41" totalsRowBorderDxfId="40">
  <tableColumns count="10">
    <tableColumn id="1" xr3:uid="{00000000-0010-0000-0000-000001000000}" name="Producto" dataDxfId="39"/>
    <tableColumn id="2" xr3:uid="{00000000-0010-0000-0000-000002000000}" name="Indicador" dataDxfId="38"/>
    <tableColumn id="3" xr3:uid="{00000000-0010-0000-0000-000003000000}" name="Física_x000a_(A)" dataDxfId="37">
      <calculatedColumnFormula>8776+9829+5266+11233</calculatedColumnFormula>
    </tableColumn>
    <tableColumn id="4" xr3:uid="{00000000-0010-0000-0000-000004000000}" name="Financiera_x000a_(B)" dataDxfId="36">
      <calculatedColumnFormula>195654000+130436000+130436000+195654000</calculatedColumnFormula>
    </tableColumn>
    <tableColumn id="9" xr3:uid="{00000000-0010-0000-0000-000009000000}" name="Física_x000a_(C)" dataDxfId="35"/>
    <tableColumn id="10" xr3:uid="{00000000-0010-0000-0000-00000A000000}" name="Financiera_x000a_(D)" dataDxfId="34"/>
    <tableColumn id="5" xr3:uid="{00000000-0010-0000-0000-000005000000}" name="Física _x000a_(E)" dataDxfId="33"/>
    <tableColumn id="6" xr3:uid="{00000000-0010-0000-0000-000006000000}" name="Financiera _x000a_ (F)" dataDxfId="32" dataCellStyle="Moneda"/>
    <tableColumn id="7" xr3:uid="{00000000-0010-0000-0000-000007000000}" name="Física _x000a_(%)_x000a_ G=E/C" dataDxfId="31">
      <calculatedColumnFormula>IF(G29&gt;0,G29/E29,0)</calculatedColumnFormula>
    </tableColumn>
    <tableColumn id="8" xr3:uid="{00000000-0010-0000-0000-000008000000}" name="Financiero _x000a_(%) _x000a_H=F/D" dataDxfId="30">
      <calculatedColumnFormula>IF(H29&gt;0,H29/F29,0)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97:J101" totalsRowShown="0" headerRowDxfId="29" dataDxfId="27" headerRowBorderDxfId="28" tableBorderDxfId="26" totalsRowBorderDxfId="25">
  <tableColumns count="10">
    <tableColumn id="1" xr3:uid="{00000000-0010-0000-0100-000001000000}" name="Producto" dataDxfId="24"/>
    <tableColumn id="2" xr3:uid="{00000000-0010-0000-0100-000002000000}" name="Indicador" dataDxfId="23"/>
    <tableColumn id="3" xr3:uid="{00000000-0010-0000-0100-000003000000}" name="Física_x000a_(A)" dataDxfId="22">
      <calculatedColumnFormula>80075+89683+48045+102495</calculatedColumnFormula>
    </tableColumn>
    <tableColumn id="4" xr3:uid="{00000000-0010-0000-0100-000004000000}" name="Financiera_x000a_(B)" dataDxfId="21">
      <calculatedColumnFormula>9700500+646700+647000+9700500</calculatedColumnFormula>
    </tableColumn>
    <tableColumn id="9" xr3:uid="{00000000-0010-0000-0100-000009000000}" name="Física_x000a_(C)" dataDxfId="20"/>
    <tableColumn id="10" xr3:uid="{00000000-0010-0000-0100-00000A000000}" name="Financiera_x000a_(D)" dataDxfId="19"/>
    <tableColumn id="5" xr3:uid="{00000000-0010-0000-0100-000005000000}" name="Física _x000a_(E)" dataDxfId="18"/>
    <tableColumn id="6" xr3:uid="{00000000-0010-0000-0100-000006000000}" name="Financiera _x000a_ (F)" dataDxfId="17" dataCellStyle="Moneda">
      <calculatedColumnFormula>1149788.24+671692.06</calculatedColumnFormula>
    </tableColumn>
    <tableColumn id="7" xr3:uid="{00000000-0010-0000-0100-000007000000}" name="Física _x000a_(%)_x000a_ G=E/C" dataDxfId="16">
      <calculatedColumnFormula>IF(G98&gt;0,G98/E98,0)</calculatedColumnFormula>
    </tableColumn>
    <tableColumn id="8" xr3:uid="{00000000-0010-0000-0100-000008000000}" name="Financiero _x000a_(%) _x000a_H=F/D" dataDxfId="15">
      <calculatedColumnFormula>Tabla13[[#This Row],[Financiera 
 (F)]]/Tabla13[[#This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134" displayName="Tabla134" ref="A150:J153" totalsRowShown="0" headerRowDxfId="14" dataDxfId="12" headerRowBorderDxfId="13" tableBorderDxfId="11" totalsRowBorderDxfId="10">
  <tableColumns count="10">
    <tableColumn id="1" xr3:uid="{00000000-0010-0000-0200-000001000000}" name="Producto" dataDxfId="9"/>
    <tableColumn id="2" xr3:uid="{00000000-0010-0000-0200-000002000000}" name="Indicador" dataDxfId="8"/>
    <tableColumn id="3" xr3:uid="{00000000-0010-0000-0200-000003000000}" name="Física_x000a_(A)" dataDxfId="7">
      <calculatedColumnFormula>600+672+360+768</calculatedColumnFormula>
    </tableColumn>
    <tableColumn id="4" xr3:uid="{00000000-0010-0000-0200-000004000000}" name="Financiera_x000a_(B)" dataDxfId="6">
      <calculatedColumnFormula>2625783+1750522+1750522+2625783</calculatedColumnFormula>
    </tableColumn>
    <tableColumn id="9" xr3:uid="{00000000-0010-0000-0200-000009000000}" name="Física_x000a_(C)" dataDxfId="5"/>
    <tableColumn id="10" xr3:uid="{00000000-0010-0000-0200-00000A000000}" name="Financiera_x000a_(D)" dataDxfId="4"/>
    <tableColumn id="5" xr3:uid="{00000000-0010-0000-0200-000005000000}" name="Física _x000a_(E)" dataDxfId="3"/>
    <tableColumn id="6" xr3:uid="{00000000-0010-0000-0200-000006000000}" name="Financiera _x000a_ (F)" dataDxfId="2" dataCellStyle="Moneda"/>
    <tableColumn id="7" xr3:uid="{00000000-0010-0000-0200-000007000000}" name="Física _x000a_(%)_x000a_ G=E/C" dataDxfId="1">
      <calculatedColumnFormula>IF(G151&gt;0,G151/E151,0)</calculatedColumnFormula>
    </tableColumn>
    <tableColumn id="8" xr3:uid="{00000000-0010-0000-0200-000008000000}" name="Financiero _x000a_(%) _x000a_H=F/D" dataDxfId="0">
      <calculatedColumnFormula>IF(H151&gt;0,H151/F151,0)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E541"/>
  <sheetViews>
    <sheetView tabSelected="1" topLeftCell="A177" zoomScale="110" zoomScaleNormal="110" workbookViewId="0">
      <selection activeCell="A171" sqref="A171:J171"/>
    </sheetView>
  </sheetViews>
  <sheetFormatPr baseColWidth="10" defaultColWidth="11.42578125" defaultRowHeight="15" x14ac:dyDescent="0.25"/>
  <cols>
    <col min="1" max="1" width="24" style="1" customWidth="1"/>
    <col min="2" max="2" width="20.7109375" style="1" customWidth="1"/>
    <col min="3" max="3" width="16.28515625" style="1" customWidth="1"/>
    <col min="4" max="4" width="14.42578125" style="1" customWidth="1"/>
    <col min="5" max="5" width="12.7109375" style="43" customWidth="1"/>
    <col min="6" max="6" width="16.5703125" style="1" customWidth="1"/>
    <col min="7" max="7" width="12.7109375" style="1" customWidth="1"/>
    <col min="8" max="8" width="15.7109375" style="1" customWidth="1"/>
    <col min="9" max="9" width="12.7109375" style="1" customWidth="1"/>
    <col min="10" max="10" width="19.42578125" style="1" customWidth="1"/>
    <col min="11" max="11" width="17" style="13" bestFit="1" customWidth="1"/>
    <col min="12" max="83" width="11.42578125" style="12"/>
  </cols>
  <sheetData>
    <row r="1" spans="1:11" ht="24" customHeight="1" thickBot="1" x14ac:dyDescent="0.3">
      <c r="A1" s="2"/>
      <c r="B1" s="100" t="s">
        <v>135</v>
      </c>
      <c r="C1" s="101"/>
      <c r="D1" s="101"/>
      <c r="E1" s="101"/>
      <c r="F1" s="101"/>
      <c r="G1" s="101"/>
      <c r="H1" s="101"/>
      <c r="I1" s="101"/>
      <c r="J1" s="102"/>
      <c r="K1" s="11"/>
    </row>
    <row r="2" spans="1:11" ht="18.75" customHeight="1" x14ac:dyDescent="0.25">
      <c r="A2" s="3"/>
      <c r="B2" s="103" t="s">
        <v>0</v>
      </c>
      <c r="C2" s="104"/>
      <c r="D2" s="103" t="s">
        <v>1</v>
      </c>
      <c r="E2" s="104"/>
      <c r="F2" s="104"/>
      <c r="G2" s="104"/>
      <c r="H2" s="105"/>
      <c r="I2" s="39" t="s">
        <v>2</v>
      </c>
      <c r="J2" s="40" t="s">
        <v>3</v>
      </c>
      <c r="K2" s="11"/>
    </row>
    <row r="3" spans="1:11" ht="26.25" customHeight="1" thickBot="1" x14ac:dyDescent="0.3">
      <c r="A3" s="4"/>
      <c r="B3" s="106" t="s">
        <v>4</v>
      </c>
      <c r="C3" s="107"/>
      <c r="D3" s="106"/>
      <c r="E3" s="107"/>
      <c r="F3" s="107"/>
      <c r="G3" s="107"/>
      <c r="H3" s="108"/>
      <c r="I3" s="37">
        <v>46045</v>
      </c>
      <c r="J3" s="38" t="s">
        <v>134</v>
      </c>
      <c r="K3" s="11"/>
    </row>
    <row r="4" spans="1:11" x14ac:dyDescent="0.25">
      <c r="A4" s="109"/>
      <c r="B4" s="110"/>
      <c r="C4" s="110"/>
      <c r="D4" s="111"/>
      <c r="E4" s="111"/>
      <c r="F4" s="111"/>
      <c r="G4" s="111"/>
      <c r="H4" s="111"/>
      <c r="I4" s="110"/>
      <c r="J4" s="112"/>
      <c r="K4" s="11"/>
    </row>
    <row r="5" spans="1:11" ht="3" customHeight="1" x14ac:dyDescent="0.25">
      <c r="A5" s="123"/>
      <c r="B5" s="124"/>
      <c r="C5" s="124"/>
      <c r="D5" s="124"/>
      <c r="E5" s="124"/>
      <c r="F5" s="124"/>
      <c r="G5" s="124"/>
      <c r="H5" s="124"/>
      <c r="I5" s="124"/>
      <c r="J5" s="125"/>
      <c r="K5" s="11"/>
    </row>
    <row r="6" spans="1:11" ht="27.75" customHeight="1" x14ac:dyDescent="0.25">
      <c r="A6" s="89" t="s">
        <v>5</v>
      </c>
      <c r="B6" s="90"/>
      <c r="C6" s="90"/>
      <c r="D6" s="90"/>
      <c r="E6" s="90"/>
      <c r="F6" s="90"/>
      <c r="G6" s="90"/>
      <c r="H6" s="90"/>
      <c r="I6" s="90"/>
      <c r="J6" s="91"/>
      <c r="K6" s="11"/>
    </row>
    <row r="7" spans="1:11" ht="19.5" customHeight="1" x14ac:dyDescent="0.25">
      <c r="A7" s="126" t="s">
        <v>6</v>
      </c>
      <c r="B7" s="127"/>
      <c r="C7" s="127"/>
      <c r="D7" s="127"/>
      <c r="E7" s="127"/>
      <c r="F7" s="127"/>
      <c r="G7" s="127"/>
      <c r="H7" s="127"/>
      <c r="I7" s="127"/>
      <c r="J7" s="128"/>
      <c r="K7" s="11"/>
    </row>
    <row r="8" spans="1:11" ht="22.5" customHeight="1" x14ac:dyDescent="0.25">
      <c r="A8" s="8" t="s">
        <v>7</v>
      </c>
      <c r="B8" s="113" t="s">
        <v>45</v>
      </c>
      <c r="C8" s="114"/>
      <c r="D8" s="114"/>
      <c r="E8" s="114"/>
      <c r="F8" s="114"/>
      <c r="G8" s="114"/>
      <c r="H8" s="114"/>
      <c r="I8" s="114"/>
      <c r="J8" s="115"/>
      <c r="K8" s="11"/>
    </row>
    <row r="9" spans="1:11" ht="21.75" customHeight="1" x14ac:dyDescent="0.25">
      <c r="A9" s="9" t="s">
        <v>33</v>
      </c>
      <c r="B9" s="113" t="s">
        <v>46</v>
      </c>
      <c r="C9" s="114"/>
      <c r="D9" s="114"/>
      <c r="E9" s="114"/>
      <c r="F9" s="114"/>
      <c r="G9" s="114"/>
      <c r="H9" s="114"/>
      <c r="I9" s="114"/>
      <c r="J9" s="115"/>
      <c r="K9" s="11"/>
    </row>
    <row r="10" spans="1:11" ht="18.75" customHeight="1" x14ac:dyDescent="0.25">
      <c r="A10" s="9" t="s">
        <v>34</v>
      </c>
      <c r="B10" s="113" t="s">
        <v>47</v>
      </c>
      <c r="C10" s="114"/>
      <c r="D10" s="114"/>
      <c r="E10" s="114"/>
      <c r="F10" s="114"/>
      <c r="G10" s="114"/>
      <c r="H10" s="114"/>
      <c r="I10" s="114"/>
      <c r="J10" s="115"/>
      <c r="K10" s="11"/>
    </row>
    <row r="11" spans="1:11" ht="57" customHeight="1" x14ac:dyDescent="0.25">
      <c r="A11" s="8" t="s">
        <v>8</v>
      </c>
      <c r="B11" s="88" t="s">
        <v>129</v>
      </c>
      <c r="C11" s="88"/>
      <c r="D11" s="88"/>
      <c r="E11" s="88"/>
      <c r="F11" s="88"/>
      <c r="G11" s="88"/>
      <c r="H11" s="88"/>
      <c r="I11" s="88"/>
      <c r="J11" s="88"/>
    </row>
    <row r="12" spans="1:11" ht="51.75" customHeight="1" x14ac:dyDescent="0.25">
      <c r="A12" s="8" t="s">
        <v>9</v>
      </c>
      <c r="B12" s="88" t="s">
        <v>130</v>
      </c>
      <c r="C12" s="88"/>
      <c r="D12" s="88"/>
      <c r="E12" s="88"/>
      <c r="F12" s="88"/>
      <c r="G12" s="88"/>
      <c r="H12" s="88"/>
      <c r="I12" s="88"/>
      <c r="J12" s="88"/>
    </row>
    <row r="13" spans="1:11" ht="25.5" customHeight="1" x14ac:dyDescent="0.25">
      <c r="A13" s="89" t="s">
        <v>10</v>
      </c>
      <c r="B13" s="90"/>
      <c r="C13" s="90"/>
      <c r="D13" s="90"/>
      <c r="E13" s="90"/>
      <c r="F13" s="90"/>
      <c r="G13" s="90"/>
      <c r="H13" s="90"/>
      <c r="I13" s="90"/>
      <c r="J13" s="91"/>
    </row>
    <row r="14" spans="1:11" ht="27.75" customHeight="1" x14ac:dyDescent="0.25">
      <c r="A14" s="5" t="s">
        <v>11</v>
      </c>
      <c r="B14" s="6">
        <v>3</v>
      </c>
      <c r="C14" s="88" t="s">
        <v>48</v>
      </c>
      <c r="D14" s="88"/>
      <c r="E14" s="88"/>
      <c r="F14" s="88"/>
      <c r="G14" s="88"/>
      <c r="H14" s="88"/>
      <c r="I14" s="88"/>
      <c r="J14" s="88"/>
    </row>
    <row r="15" spans="1:11" ht="26.25" customHeight="1" x14ac:dyDescent="0.25">
      <c r="A15" s="5" t="s">
        <v>12</v>
      </c>
      <c r="B15" s="7">
        <v>3</v>
      </c>
      <c r="C15" s="88" t="s">
        <v>49</v>
      </c>
      <c r="D15" s="88"/>
      <c r="E15" s="88"/>
      <c r="F15" s="88"/>
      <c r="G15" s="88"/>
      <c r="H15" s="88"/>
      <c r="I15" s="88"/>
      <c r="J15" s="88"/>
    </row>
    <row r="16" spans="1:11" ht="43.5" customHeight="1" x14ac:dyDescent="0.25">
      <c r="A16" s="5" t="s">
        <v>13</v>
      </c>
      <c r="B16" s="7">
        <v>3</v>
      </c>
      <c r="C16" s="88" t="s">
        <v>50</v>
      </c>
      <c r="D16" s="88"/>
      <c r="E16" s="88"/>
      <c r="F16" s="88"/>
      <c r="G16" s="88"/>
      <c r="H16" s="88"/>
      <c r="I16" s="88"/>
      <c r="J16" s="88"/>
    </row>
    <row r="17" spans="1:83" ht="27" customHeight="1" x14ac:dyDescent="0.25">
      <c r="A17" s="89" t="s">
        <v>14</v>
      </c>
      <c r="B17" s="90"/>
      <c r="C17" s="90"/>
      <c r="D17" s="90"/>
      <c r="E17" s="90"/>
      <c r="F17" s="90"/>
      <c r="G17" s="90"/>
      <c r="H17" s="90"/>
      <c r="I17" s="90"/>
      <c r="J17" s="91"/>
    </row>
    <row r="18" spans="1:83" ht="18" customHeight="1" x14ac:dyDescent="0.25">
      <c r="A18" s="8" t="s">
        <v>15</v>
      </c>
      <c r="B18" s="92" t="s">
        <v>57</v>
      </c>
      <c r="C18" s="92"/>
      <c r="D18" s="92"/>
      <c r="E18" s="92"/>
      <c r="F18" s="92"/>
      <c r="G18" s="92"/>
      <c r="H18" s="92"/>
      <c r="I18" s="92"/>
      <c r="J18" s="92"/>
    </row>
    <row r="19" spans="1:83" ht="79.5" customHeight="1" x14ac:dyDescent="0.25">
      <c r="A19" s="10" t="s">
        <v>16</v>
      </c>
      <c r="B19" s="88" t="s">
        <v>63</v>
      </c>
      <c r="C19" s="88"/>
      <c r="D19" s="88"/>
      <c r="E19" s="88"/>
      <c r="F19" s="88"/>
      <c r="G19" s="88"/>
      <c r="H19" s="88"/>
      <c r="I19" s="88"/>
      <c r="J19" s="88"/>
    </row>
    <row r="20" spans="1:83" ht="30" customHeight="1" x14ac:dyDescent="0.25">
      <c r="A20" s="10" t="s">
        <v>58</v>
      </c>
      <c r="B20" s="88" t="s">
        <v>51</v>
      </c>
      <c r="C20" s="88"/>
      <c r="D20" s="88"/>
      <c r="E20" s="88"/>
      <c r="F20" s="88"/>
      <c r="G20" s="88"/>
      <c r="H20" s="88"/>
      <c r="I20" s="88"/>
      <c r="J20" s="88"/>
    </row>
    <row r="21" spans="1:83" ht="69.75" customHeight="1" x14ac:dyDescent="0.25">
      <c r="A21" s="10" t="s">
        <v>94</v>
      </c>
      <c r="B21" s="72" t="s">
        <v>131</v>
      </c>
      <c r="C21" s="72"/>
      <c r="D21" s="72"/>
      <c r="E21" s="72"/>
      <c r="F21" s="72"/>
      <c r="G21" s="72"/>
      <c r="H21" s="72"/>
      <c r="I21" s="72"/>
      <c r="J21" s="72"/>
      <c r="K21" s="11"/>
    </row>
    <row r="22" spans="1:83" ht="26.25" customHeight="1" x14ac:dyDescent="0.25">
      <c r="A22" s="89" t="s">
        <v>17</v>
      </c>
      <c r="B22" s="90"/>
      <c r="C22" s="90"/>
      <c r="D22" s="90"/>
      <c r="E22" s="90"/>
      <c r="F22" s="90"/>
      <c r="G22" s="90"/>
      <c r="H22" s="90"/>
      <c r="I22" s="90"/>
      <c r="J22" s="91"/>
    </row>
    <row r="23" spans="1:83" ht="25.5" customHeight="1" x14ac:dyDescent="0.25">
      <c r="A23" s="97" t="s">
        <v>18</v>
      </c>
      <c r="B23" s="98"/>
      <c r="C23" s="98"/>
      <c r="D23" s="98"/>
      <c r="E23" s="98"/>
      <c r="F23" s="98"/>
      <c r="G23" s="98"/>
      <c r="H23" s="98"/>
      <c r="I23" s="98"/>
      <c r="J23" s="99"/>
      <c r="K23" s="11"/>
    </row>
    <row r="24" spans="1:83" ht="29.25" customHeight="1" x14ac:dyDescent="0.25">
      <c r="A24" s="81" t="s">
        <v>19</v>
      </c>
      <c r="B24" s="82"/>
      <c r="C24" s="83" t="s">
        <v>113</v>
      </c>
      <c r="D24" s="84"/>
      <c r="E24" s="84"/>
      <c r="F24" s="84" t="s">
        <v>20</v>
      </c>
      <c r="G24" s="84"/>
      <c r="H24" s="82"/>
      <c r="I24" s="83" t="s">
        <v>21</v>
      </c>
      <c r="J24" s="85"/>
    </row>
    <row r="25" spans="1:83" x14ac:dyDescent="0.25">
      <c r="A25" s="129">
        <v>1589950936</v>
      </c>
      <c r="B25" s="130"/>
      <c r="C25" s="94">
        <f>+F29+F30+F31+F32+F33+F34</f>
        <v>764022762.25999999</v>
      </c>
      <c r="D25" s="95"/>
      <c r="E25" s="96"/>
      <c r="F25" s="94">
        <f>+H29+H30+H31+H32+H33+H34</f>
        <v>964397003.66999996</v>
      </c>
      <c r="G25" s="95"/>
      <c r="H25" s="96"/>
      <c r="I25" s="131">
        <f>+F25/C25</f>
        <v>1.2622621357736614</v>
      </c>
      <c r="J25" s="132"/>
      <c r="K25" s="14"/>
    </row>
    <row r="26" spans="1:83" x14ac:dyDescent="0.25">
      <c r="A26" s="97" t="s">
        <v>22</v>
      </c>
      <c r="B26" s="98"/>
      <c r="C26" s="98"/>
      <c r="D26" s="98"/>
      <c r="E26" s="98"/>
      <c r="F26" s="98"/>
      <c r="G26" s="98"/>
      <c r="H26" s="98"/>
      <c r="I26" s="98"/>
      <c r="J26" s="99"/>
      <c r="K26" s="11"/>
    </row>
    <row r="27" spans="1:83" x14ac:dyDescent="0.25">
      <c r="A27" s="19"/>
      <c r="B27" s="19"/>
      <c r="C27" s="93" t="s">
        <v>44</v>
      </c>
      <c r="D27" s="87"/>
      <c r="E27" s="93" t="s">
        <v>78</v>
      </c>
      <c r="F27" s="87"/>
      <c r="G27" s="93" t="s">
        <v>79</v>
      </c>
      <c r="H27" s="93"/>
      <c r="I27" s="93" t="s">
        <v>23</v>
      </c>
      <c r="J27" s="87"/>
    </row>
    <row r="28" spans="1:83" ht="38.25" x14ac:dyDescent="0.25">
      <c r="A28" s="20" t="s">
        <v>24</v>
      </c>
      <c r="B28" s="20" t="s">
        <v>25</v>
      </c>
      <c r="C28" s="20" t="s">
        <v>36</v>
      </c>
      <c r="D28" s="20" t="s">
        <v>37</v>
      </c>
      <c r="E28" s="41" t="s">
        <v>38</v>
      </c>
      <c r="F28" s="20" t="s">
        <v>39</v>
      </c>
      <c r="G28" s="20" t="s">
        <v>40</v>
      </c>
      <c r="H28" s="20" t="s">
        <v>41</v>
      </c>
      <c r="I28" s="20" t="s">
        <v>42</v>
      </c>
      <c r="J28" s="20" t="s">
        <v>43</v>
      </c>
    </row>
    <row r="29" spans="1:83" ht="94.5" customHeight="1" x14ac:dyDescent="0.25">
      <c r="A29" s="21" t="s">
        <v>52</v>
      </c>
      <c r="B29" s="22" t="s">
        <v>53</v>
      </c>
      <c r="C29" s="59">
        <f>8776+9829+5266+11233</f>
        <v>35104</v>
      </c>
      <c r="D29" s="60">
        <f>195654000+130436000+183674162+180595818.46</f>
        <v>690359980.46000004</v>
      </c>
      <c r="E29" s="61">
        <v>16499</v>
      </c>
      <c r="F29" s="62">
        <v>364269980.45999998</v>
      </c>
      <c r="G29" s="65">
        <v>14317</v>
      </c>
      <c r="H29" s="69">
        <v>414475251.51999998</v>
      </c>
      <c r="I29" s="27">
        <f>IF(G29&gt;0,G29/E29,0)</f>
        <v>0.86774956057942909</v>
      </c>
      <c r="J29" s="27">
        <f>IF(H29&gt;0,H29/F29,0)</f>
        <v>1.1378243439017424</v>
      </c>
    </row>
    <row r="30" spans="1:83" ht="88.5" customHeight="1" x14ac:dyDescent="0.25">
      <c r="A30" s="21" t="s">
        <v>54</v>
      </c>
      <c r="B30" s="22" t="s">
        <v>55</v>
      </c>
      <c r="C30" s="59">
        <f>1125+1260+886+648</f>
        <v>3919</v>
      </c>
      <c r="D30" s="60">
        <f>10428000+6952000+12000000+13522107.01</f>
        <v>42902107.009999998</v>
      </c>
      <c r="E30" s="61">
        <v>1535</v>
      </c>
      <c r="F30" s="62">
        <v>25522107.010000002</v>
      </c>
      <c r="G30" s="65">
        <v>1902</v>
      </c>
      <c r="H30" s="69">
        <v>15598199.529999999</v>
      </c>
      <c r="I30" s="27">
        <f>IF(G30&gt;0,G30/E30,0)</f>
        <v>1.2390879478827361</v>
      </c>
      <c r="J30" s="27">
        <f t="shared" ref="J30:J31" si="0">IF(H30&gt;0,H30/F30,0)</f>
        <v>0.61116425551731901</v>
      </c>
    </row>
    <row r="31" spans="1:83" s="57" customFormat="1" ht="90" customHeight="1" x14ac:dyDescent="0.25">
      <c r="A31" s="21" t="s">
        <v>98</v>
      </c>
      <c r="B31" s="22" t="s">
        <v>69</v>
      </c>
      <c r="C31" s="59">
        <f>830+815+418+374</f>
        <v>2437</v>
      </c>
      <c r="D31" s="60">
        <f>13482000+8988000+3000000+1890892.84</f>
        <v>27360892.84</v>
      </c>
      <c r="E31" s="63">
        <v>792</v>
      </c>
      <c r="F31" s="64">
        <v>4890892.84</v>
      </c>
      <c r="G31" s="65">
        <v>1165</v>
      </c>
      <c r="H31" s="69">
        <v>1847932.26</v>
      </c>
      <c r="I31" s="27">
        <f t="shared" ref="I31" si="1">IF(G31&gt;0,G31/E31,0)</f>
        <v>1.470959595959596</v>
      </c>
      <c r="J31" s="27">
        <f t="shared" si="0"/>
        <v>0.37783127139624678</v>
      </c>
      <c r="K31" s="13"/>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row>
    <row r="32" spans="1:83" s="57" customFormat="1" ht="77.25" customHeight="1" x14ac:dyDescent="0.25">
      <c r="A32" s="21" t="s">
        <v>72</v>
      </c>
      <c r="B32" s="22" t="s">
        <v>71</v>
      </c>
      <c r="C32" s="60">
        <f>4111+4604+2467+3157</f>
        <v>14339</v>
      </c>
      <c r="D32" s="60">
        <f>9195000+6130000+8415364.36+14150885.01</f>
        <v>37891249.369999997</v>
      </c>
      <c r="E32" s="61">
        <v>5624</v>
      </c>
      <c r="F32" s="64">
        <v>22566219.370000001</v>
      </c>
      <c r="G32" s="26">
        <v>8902</v>
      </c>
      <c r="H32" s="69">
        <v>16116848.18</v>
      </c>
      <c r="I32" s="35">
        <f t="shared" ref="I32:J34" si="2">IF(G32&gt;0,G32/E32,0)</f>
        <v>1.5828591749644381</v>
      </c>
      <c r="J32" s="27">
        <f t="shared" si="2"/>
        <v>0.7142024065150262</v>
      </c>
      <c r="K32" s="13"/>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row>
    <row r="33" spans="1:83" s="57" customFormat="1" ht="74.25" customHeight="1" x14ac:dyDescent="0.25">
      <c r="A33" s="23" t="s">
        <v>83</v>
      </c>
      <c r="B33" s="24" t="s">
        <v>84</v>
      </c>
      <c r="C33" s="60">
        <f>21150+26750+16388+15250</f>
        <v>79538</v>
      </c>
      <c r="D33" s="60">
        <f>246553839+164369226+140974528.34+200500000</f>
        <v>752397593.34000003</v>
      </c>
      <c r="E33" s="61">
        <v>31638</v>
      </c>
      <c r="F33" s="64">
        <v>341474528.33999997</v>
      </c>
      <c r="G33" s="65">
        <v>67350</v>
      </c>
      <c r="H33" s="69">
        <v>512054195.20999998</v>
      </c>
      <c r="I33" s="35">
        <f t="shared" si="2"/>
        <v>2.1287692015930211</v>
      </c>
      <c r="J33" s="27">
        <f>IF(H33&gt;0,H33/F33,0)</f>
        <v>1.499538480071219</v>
      </c>
      <c r="K33" s="13"/>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row>
    <row r="34" spans="1:83" s="57" customFormat="1" ht="56.25" customHeight="1" x14ac:dyDescent="0.25">
      <c r="A34" s="21" t="s">
        <v>80</v>
      </c>
      <c r="B34" s="22" t="s">
        <v>70</v>
      </c>
      <c r="C34" s="60">
        <f>230+247+165+147</f>
        <v>789</v>
      </c>
      <c r="D34" s="60">
        <f>1672442+1114961+4033630+1265404.24</f>
        <v>8086437.2400000002</v>
      </c>
      <c r="E34" s="63">
        <v>312</v>
      </c>
      <c r="F34" s="64">
        <v>5299034.24</v>
      </c>
      <c r="G34" s="65">
        <v>263</v>
      </c>
      <c r="H34" s="69">
        <v>4304576.97</v>
      </c>
      <c r="I34" s="35">
        <f t="shared" si="2"/>
        <v>0.84294871794871795</v>
      </c>
      <c r="J34" s="27">
        <f t="shared" si="2"/>
        <v>0.81233235624459743</v>
      </c>
      <c r="K34" s="13"/>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row>
    <row r="35" spans="1:83" x14ac:dyDescent="0.25">
      <c r="A35" s="78" t="s">
        <v>26</v>
      </c>
      <c r="B35" s="79"/>
      <c r="C35" s="79"/>
      <c r="D35" s="79"/>
      <c r="E35" s="79"/>
      <c r="F35" s="79"/>
      <c r="G35" s="79"/>
      <c r="H35" s="79"/>
      <c r="I35" s="79"/>
      <c r="J35" s="80"/>
    </row>
    <row r="36" spans="1:83" x14ac:dyDescent="0.25">
      <c r="A36" s="78" t="s">
        <v>27</v>
      </c>
      <c r="B36" s="79"/>
      <c r="C36" s="79"/>
      <c r="D36" s="79"/>
      <c r="E36" s="79"/>
      <c r="F36" s="79"/>
      <c r="G36" s="79"/>
      <c r="H36" s="79"/>
      <c r="I36" s="79"/>
      <c r="J36" s="80"/>
      <c r="K36" s="11"/>
    </row>
    <row r="37" spans="1:83" ht="24" customHeight="1" x14ac:dyDescent="0.25">
      <c r="A37" s="23" t="s">
        <v>28</v>
      </c>
      <c r="B37" s="72" t="s">
        <v>99</v>
      </c>
      <c r="C37" s="72"/>
      <c r="D37" s="72"/>
      <c r="E37" s="72"/>
      <c r="F37" s="72"/>
      <c r="G37" s="72"/>
      <c r="H37" s="72"/>
      <c r="I37" s="72"/>
      <c r="J37" s="72"/>
    </row>
    <row r="38" spans="1:83" ht="48.75" customHeight="1" x14ac:dyDescent="0.25">
      <c r="A38" s="23" t="s">
        <v>29</v>
      </c>
      <c r="B38" s="72" t="s">
        <v>89</v>
      </c>
      <c r="C38" s="72"/>
      <c r="D38" s="72"/>
      <c r="E38" s="72"/>
      <c r="F38" s="72"/>
      <c r="G38" s="72"/>
      <c r="H38" s="72"/>
      <c r="I38" s="72"/>
      <c r="J38" s="72"/>
    </row>
    <row r="39" spans="1:83" ht="81.75" customHeight="1" x14ac:dyDescent="0.25">
      <c r="A39" s="23" t="s">
        <v>30</v>
      </c>
      <c r="B39" s="72" t="s">
        <v>136</v>
      </c>
      <c r="C39" s="72"/>
      <c r="D39" s="72"/>
      <c r="E39" s="72"/>
      <c r="F39" s="72"/>
      <c r="G39" s="72"/>
      <c r="H39" s="72"/>
      <c r="I39" s="72"/>
      <c r="J39" s="72"/>
    </row>
    <row r="40" spans="1:83" s="57" customFormat="1" ht="100.5" customHeight="1" x14ac:dyDescent="0.25">
      <c r="A40" s="23" t="s">
        <v>31</v>
      </c>
      <c r="B40" s="72" t="s">
        <v>137</v>
      </c>
      <c r="C40" s="72"/>
      <c r="D40" s="72"/>
      <c r="E40" s="72"/>
      <c r="F40" s="72"/>
      <c r="G40" s="72"/>
      <c r="H40" s="72"/>
      <c r="I40" s="72"/>
      <c r="J40" s="72"/>
      <c r="K40" s="13"/>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row>
    <row r="41" spans="1:83" ht="44.25" customHeight="1" x14ac:dyDescent="0.25">
      <c r="A41" s="23" t="s">
        <v>64</v>
      </c>
      <c r="B41" s="77" t="s">
        <v>164</v>
      </c>
      <c r="C41" s="73"/>
      <c r="D41" s="73"/>
      <c r="E41" s="73"/>
      <c r="F41" s="73"/>
      <c r="G41" s="73"/>
      <c r="H41" s="73"/>
      <c r="I41" s="73"/>
      <c r="J41" s="74"/>
    </row>
    <row r="42" spans="1:83" ht="76.5" customHeight="1" x14ac:dyDescent="0.25">
      <c r="A42" s="23" t="s">
        <v>95</v>
      </c>
      <c r="B42" s="77" t="s">
        <v>165</v>
      </c>
      <c r="C42" s="73"/>
      <c r="D42" s="73"/>
      <c r="E42" s="73"/>
      <c r="F42" s="73"/>
      <c r="G42" s="73"/>
      <c r="H42" s="73"/>
      <c r="I42" s="73"/>
      <c r="J42" s="74"/>
    </row>
    <row r="43" spans="1:83" x14ac:dyDescent="0.25">
      <c r="A43" s="78" t="s">
        <v>26</v>
      </c>
      <c r="B43" s="79"/>
      <c r="C43" s="79"/>
      <c r="D43" s="79"/>
      <c r="E43" s="79"/>
      <c r="F43" s="79"/>
      <c r="G43" s="79"/>
      <c r="H43" s="79"/>
      <c r="I43" s="79"/>
      <c r="J43" s="80"/>
    </row>
    <row r="44" spans="1:83" ht="24.75" customHeight="1" x14ac:dyDescent="0.25">
      <c r="A44" s="78" t="s">
        <v>27</v>
      </c>
      <c r="B44" s="79"/>
      <c r="C44" s="79"/>
      <c r="D44" s="79"/>
      <c r="E44" s="79"/>
      <c r="F44" s="79"/>
      <c r="G44" s="79"/>
      <c r="H44" s="79"/>
      <c r="I44" s="79"/>
      <c r="J44" s="80"/>
      <c r="K44" s="11"/>
    </row>
    <row r="45" spans="1:83" ht="24.75" customHeight="1" x14ac:dyDescent="0.25">
      <c r="A45" s="23" t="s">
        <v>28</v>
      </c>
      <c r="B45" s="72" t="s">
        <v>100</v>
      </c>
      <c r="C45" s="72"/>
      <c r="D45" s="72"/>
      <c r="E45" s="72"/>
      <c r="F45" s="72"/>
      <c r="G45" s="72"/>
      <c r="H45" s="72"/>
      <c r="I45" s="72"/>
      <c r="J45" s="72"/>
    </row>
    <row r="46" spans="1:83" ht="61.5" customHeight="1" x14ac:dyDescent="0.25">
      <c r="A46" s="23" t="s">
        <v>29</v>
      </c>
      <c r="B46" s="72" t="s">
        <v>177</v>
      </c>
      <c r="C46" s="72"/>
      <c r="D46" s="72"/>
      <c r="E46" s="72"/>
      <c r="F46" s="72"/>
      <c r="G46" s="72"/>
      <c r="H46" s="72"/>
      <c r="I46" s="72"/>
      <c r="J46" s="72"/>
    </row>
    <row r="47" spans="1:83" ht="61.5" customHeight="1" x14ac:dyDescent="0.25">
      <c r="A47" s="23" t="s">
        <v>30</v>
      </c>
      <c r="B47" s="72" t="s">
        <v>159</v>
      </c>
      <c r="C47" s="72"/>
      <c r="D47" s="72"/>
      <c r="E47" s="72"/>
      <c r="F47" s="72"/>
      <c r="G47" s="72"/>
      <c r="H47" s="72"/>
      <c r="I47" s="72"/>
      <c r="J47" s="72"/>
    </row>
    <row r="48" spans="1:83" ht="66.75" customHeight="1" x14ac:dyDescent="0.25">
      <c r="A48" s="23" t="s">
        <v>31</v>
      </c>
      <c r="B48" s="72" t="s">
        <v>178</v>
      </c>
      <c r="C48" s="72"/>
      <c r="D48" s="72"/>
      <c r="E48" s="72"/>
      <c r="F48" s="72"/>
      <c r="G48" s="72"/>
      <c r="H48" s="72"/>
      <c r="I48" s="72"/>
      <c r="J48" s="72"/>
    </row>
    <row r="49" spans="1:11" ht="70.5" customHeight="1" x14ac:dyDescent="0.25">
      <c r="A49" s="23" t="s">
        <v>64</v>
      </c>
      <c r="B49" s="77" t="s">
        <v>166</v>
      </c>
      <c r="C49" s="73"/>
      <c r="D49" s="73"/>
      <c r="E49" s="73"/>
      <c r="F49" s="73"/>
      <c r="G49" s="73"/>
      <c r="H49" s="73"/>
      <c r="I49" s="73"/>
      <c r="J49" s="74"/>
    </row>
    <row r="50" spans="1:11" ht="123.75" customHeight="1" x14ac:dyDescent="0.25">
      <c r="A50" s="23" t="s">
        <v>96</v>
      </c>
      <c r="B50" s="77" t="s">
        <v>118</v>
      </c>
      <c r="C50" s="73"/>
      <c r="D50" s="73"/>
      <c r="E50" s="73"/>
      <c r="F50" s="73"/>
      <c r="G50" s="73"/>
      <c r="H50" s="73"/>
      <c r="I50" s="73"/>
      <c r="J50" s="74"/>
    </row>
    <row r="51" spans="1:11" ht="20.25" customHeight="1" x14ac:dyDescent="0.25">
      <c r="A51" s="117" t="s">
        <v>26</v>
      </c>
      <c r="B51" s="118"/>
      <c r="C51" s="118"/>
      <c r="D51" s="118"/>
      <c r="E51" s="118"/>
      <c r="F51" s="118"/>
      <c r="G51" s="118"/>
      <c r="H51" s="118"/>
      <c r="I51" s="118"/>
      <c r="J51" s="119"/>
    </row>
    <row r="52" spans="1:11" ht="31.5" customHeight="1" x14ac:dyDescent="0.25">
      <c r="A52" s="133" t="s">
        <v>27</v>
      </c>
      <c r="B52" s="134"/>
      <c r="C52" s="134"/>
      <c r="D52" s="134"/>
      <c r="E52" s="134"/>
      <c r="F52" s="134"/>
      <c r="G52" s="134"/>
      <c r="H52" s="134"/>
      <c r="I52" s="134"/>
      <c r="J52" s="135"/>
      <c r="K52" s="11"/>
    </row>
    <row r="53" spans="1:11" ht="45" customHeight="1" x14ac:dyDescent="0.25">
      <c r="A53" s="23" t="s">
        <v>28</v>
      </c>
      <c r="B53" s="72" t="s">
        <v>101</v>
      </c>
      <c r="C53" s="72"/>
      <c r="D53" s="72"/>
      <c r="E53" s="72"/>
      <c r="F53" s="72"/>
      <c r="G53" s="72"/>
      <c r="H53" s="72"/>
      <c r="I53" s="72"/>
      <c r="J53" s="72"/>
    </row>
    <row r="54" spans="1:11" ht="56.25" customHeight="1" x14ac:dyDescent="0.25">
      <c r="A54" s="23" t="s">
        <v>29</v>
      </c>
      <c r="B54" s="72" t="s">
        <v>112</v>
      </c>
      <c r="C54" s="72"/>
      <c r="D54" s="72"/>
      <c r="E54" s="72"/>
      <c r="F54" s="72"/>
      <c r="G54" s="72"/>
      <c r="H54" s="72"/>
      <c r="I54" s="72"/>
      <c r="J54" s="72"/>
    </row>
    <row r="55" spans="1:11" ht="48" customHeight="1" x14ac:dyDescent="0.25">
      <c r="A55" s="23" t="s">
        <v>30</v>
      </c>
      <c r="B55" s="72" t="s">
        <v>155</v>
      </c>
      <c r="C55" s="72"/>
      <c r="D55" s="72"/>
      <c r="E55" s="72"/>
      <c r="F55" s="72"/>
      <c r="G55" s="72"/>
      <c r="H55" s="72"/>
      <c r="I55" s="72"/>
      <c r="J55" s="72"/>
    </row>
    <row r="56" spans="1:11" ht="69" customHeight="1" x14ac:dyDescent="0.25">
      <c r="A56" s="23" t="s">
        <v>31</v>
      </c>
      <c r="B56" s="72" t="s">
        <v>167</v>
      </c>
      <c r="C56" s="72"/>
      <c r="D56" s="72"/>
      <c r="E56" s="72"/>
      <c r="F56" s="72"/>
      <c r="G56" s="72"/>
      <c r="H56" s="72"/>
      <c r="I56" s="72"/>
      <c r="J56" s="72"/>
    </row>
    <row r="57" spans="1:11" ht="43.5" customHeight="1" x14ac:dyDescent="0.25">
      <c r="A57" s="23" t="s">
        <v>64</v>
      </c>
      <c r="B57" s="77" t="s">
        <v>168</v>
      </c>
      <c r="C57" s="73"/>
      <c r="D57" s="73"/>
      <c r="E57" s="73"/>
      <c r="F57" s="73"/>
      <c r="G57" s="73"/>
      <c r="H57" s="73"/>
      <c r="I57" s="73"/>
      <c r="J57" s="74"/>
    </row>
    <row r="58" spans="1:11" ht="131.25" customHeight="1" x14ac:dyDescent="0.25">
      <c r="A58" s="29" t="s">
        <v>95</v>
      </c>
      <c r="B58" s="77" t="s">
        <v>156</v>
      </c>
      <c r="C58" s="73"/>
      <c r="D58" s="73"/>
      <c r="E58" s="73"/>
      <c r="F58" s="73"/>
      <c r="G58" s="73"/>
      <c r="H58" s="73"/>
      <c r="I58" s="73"/>
      <c r="J58" s="74"/>
    </row>
    <row r="59" spans="1:11" x14ac:dyDescent="0.25">
      <c r="A59" s="136" t="s">
        <v>26</v>
      </c>
      <c r="B59" s="137"/>
      <c r="C59" s="137"/>
      <c r="D59" s="137"/>
      <c r="E59" s="137"/>
      <c r="F59" s="137"/>
      <c r="G59" s="137"/>
      <c r="H59" s="137"/>
      <c r="I59" s="137"/>
      <c r="J59" s="138"/>
    </row>
    <row r="60" spans="1:11" x14ac:dyDescent="0.25">
      <c r="A60" s="136" t="s">
        <v>27</v>
      </c>
      <c r="B60" s="137"/>
      <c r="C60" s="137"/>
      <c r="D60" s="137"/>
      <c r="E60" s="137"/>
      <c r="F60" s="137"/>
      <c r="G60" s="137"/>
      <c r="H60" s="137"/>
      <c r="I60" s="137"/>
      <c r="J60" s="138"/>
      <c r="K60" s="11"/>
    </row>
    <row r="61" spans="1:11" ht="18.75" customHeight="1" x14ac:dyDescent="0.25">
      <c r="A61" s="23" t="s">
        <v>28</v>
      </c>
      <c r="B61" s="72" t="s">
        <v>102</v>
      </c>
      <c r="C61" s="72"/>
      <c r="D61" s="72"/>
      <c r="E61" s="72"/>
      <c r="F61" s="72"/>
      <c r="G61" s="72"/>
      <c r="H61" s="72"/>
      <c r="I61" s="72"/>
      <c r="J61" s="72"/>
    </row>
    <row r="62" spans="1:11" ht="63" customHeight="1" x14ac:dyDescent="0.25">
      <c r="A62" s="23" t="s">
        <v>29</v>
      </c>
      <c r="B62" s="72" t="s">
        <v>90</v>
      </c>
      <c r="C62" s="72"/>
      <c r="D62" s="72"/>
      <c r="E62" s="72"/>
      <c r="F62" s="72"/>
      <c r="G62" s="72"/>
      <c r="H62" s="72"/>
      <c r="I62" s="72"/>
      <c r="J62" s="72"/>
    </row>
    <row r="63" spans="1:11" ht="81.75" customHeight="1" x14ac:dyDescent="0.25">
      <c r="A63" s="23" t="s">
        <v>30</v>
      </c>
      <c r="B63" s="139" t="s">
        <v>157</v>
      </c>
      <c r="C63" s="72"/>
      <c r="D63" s="72"/>
      <c r="E63" s="72"/>
      <c r="F63" s="72"/>
      <c r="G63" s="72"/>
      <c r="H63" s="72"/>
      <c r="I63" s="72"/>
      <c r="J63" s="72"/>
    </row>
    <row r="64" spans="1:11" ht="52.5" customHeight="1" x14ac:dyDescent="0.25">
      <c r="A64" s="23" t="s">
        <v>31</v>
      </c>
      <c r="B64" s="72" t="s">
        <v>158</v>
      </c>
      <c r="C64" s="72"/>
      <c r="D64" s="72"/>
      <c r="E64" s="72"/>
      <c r="F64" s="72"/>
      <c r="G64" s="72"/>
      <c r="H64" s="72"/>
      <c r="I64" s="72"/>
      <c r="J64" s="72"/>
    </row>
    <row r="65" spans="1:83" ht="45" customHeight="1" x14ac:dyDescent="0.25">
      <c r="A65" s="23" t="s">
        <v>64</v>
      </c>
      <c r="B65" s="77" t="s">
        <v>179</v>
      </c>
      <c r="C65" s="73"/>
      <c r="D65" s="73"/>
      <c r="E65" s="73"/>
      <c r="F65" s="73"/>
      <c r="G65" s="73"/>
      <c r="H65" s="73"/>
      <c r="I65" s="73"/>
      <c r="J65" s="74"/>
    </row>
    <row r="66" spans="1:83" s="57" customFormat="1" ht="90.75" customHeight="1" x14ac:dyDescent="0.25">
      <c r="A66" s="29" t="s">
        <v>95</v>
      </c>
      <c r="B66" s="77" t="s">
        <v>119</v>
      </c>
      <c r="C66" s="73"/>
      <c r="D66" s="73"/>
      <c r="E66" s="73"/>
      <c r="F66" s="73"/>
      <c r="G66" s="73"/>
      <c r="H66" s="73"/>
      <c r="I66" s="73"/>
      <c r="J66" s="74"/>
      <c r="K66" s="13"/>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c r="CA66" s="56"/>
      <c r="CB66" s="56"/>
      <c r="CC66" s="56"/>
      <c r="CD66" s="56"/>
      <c r="CE66" s="56"/>
    </row>
    <row r="67" spans="1:83" x14ac:dyDescent="0.25">
      <c r="A67" s="78" t="s">
        <v>26</v>
      </c>
      <c r="B67" s="79"/>
      <c r="C67" s="79"/>
      <c r="D67" s="79"/>
      <c r="E67" s="79"/>
      <c r="F67" s="79"/>
      <c r="G67" s="79"/>
      <c r="H67" s="79"/>
      <c r="I67" s="79"/>
      <c r="J67" s="80"/>
    </row>
    <row r="68" spans="1:83" x14ac:dyDescent="0.25">
      <c r="A68" s="78" t="s">
        <v>27</v>
      </c>
      <c r="B68" s="79"/>
      <c r="C68" s="79"/>
      <c r="D68" s="79"/>
      <c r="E68" s="79"/>
      <c r="F68" s="79"/>
      <c r="G68" s="79"/>
      <c r="H68" s="79"/>
      <c r="I68" s="79"/>
      <c r="J68" s="80"/>
      <c r="K68" s="11"/>
    </row>
    <row r="69" spans="1:83" x14ac:dyDescent="0.25">
      <c r="A69" s="23" t="s">
        <v>28</v>
      </c>
      <c r="B69" s="116" t="s">
        <v>85</v>
      </c>
      <c r="C69" s="72"/>
      <c r="D69" s="72"/>
      <c r="E69" s="72"/>
      <c r="F69" s="72"/>
      <c r="G69" s="72"/>
      <c r="H69" s="72"/>
      <c r="I69" s="72"/>
      <c r="J69" s="72"/>
    </row>
    <row r="70" spans="1:83" ht="47.25" customHeight="1" x14ac:dyDescent="0.25">
      <c r="A70" s="23" t="s">
        <v>29</v>
      </c>
      <c r="B70" s="72" t="s">
        <v>120</v>
      </c>
      <c r="C70" s="72"/>
      <c r="D70" s="72"/>
      <c r="E70" s="72"/>
      <c r="F70" s="72"/>
      <c r="G70" s="72"/>
      <c r="H70" s="72"/>
      <c r="I70" s="72"/>
      <c r="J70" s="72"/>
    </row>
    <row r="71" spans="1:83" ht="119.25" customHeight="1" x14ac:dyDescent="0.25">
      <c r="A71" s="23" t="s">
        <v>30</v>
      </c>
      <c r="B71" s="72" t="s">
        <v>169</v>
      </c>
      <c r="C71" s="72"/>
      <c r="D71" s="72"/>
      <c r="E71" s="72"/>
      <c r="F71" s="72"/>
      <c r="G71" s="72"/>
      <c r="H71" s="72"/>
      <c r="I71" s="72"/>
      <c r="J71" s="72"/>
    </row>
    <row r="72" spans="1:83" ht="149.25" customHeight="1" x14ac:dyDescent="0.25">
      <c r="A72" s="23" t="s">
        <v>31</v>
      </c>
      <c r="B72" s="72" t="s">
        <v>160</v>
      </c>
      <c r="C72" s="72"/>
      <c r="D72" s="72"/>
      <c r="E72" s="72"/>
      <c r="F72" s="72"/>
      <c r="G72" s="72"/>
      <c r="H72" s="72"/>
      <c r="I72" s="72"/>
      <c r="J72" s="72"/>
    </row>
    <row r="73" spans="1:83" ht="36.75" customHeight="1" x14ac:dyDescent="0.25">
      <c r="A73" s="23" t="s">
        <v>64</v>
      </c>
      <c r="B73" s="73" t="s">
        <v>161</v>
      </c>
      <c r="C73" s="73"/>
      <c r="D73" s="73"/>
      <c r="E73" s="73"/>
      <c r="F73" s="73"/>
      <c r="G73" s="73"/>
      <c r="H73" s="73"/>
      <c r="I73" s="73"/>
      <c r="J73" s="74"/>
    </row>
    <row r="74" spans="1:83" s="57" customFormat="1" ht="89.25" customHeight="1" x14ac:dyDescent="0.25">
      <c r="A74" s="23" t="s">
        <v>97</v>
      </c>
      <c r="B74" s="77" t="s">
        <v>121</v>
      </c>
      <c r="C74" s="73"/>
      <c r="D74" s="73"/>
      <c r="E74" s="73"/>
      <c r="F74" s="73"/>
      <c r="G74" s="73"/>
      <c r="H74" s="73"/>
      <c r="I74" s="73"/>
      <c r="J74" s="74"/>
      <c r="K74" s="13"/>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6"/>
      <c r="BS74" s="56"/>
      <c r="BT74" s="56"/>
      <c r="BU74" s="56"/>
      <c r="BV74" s="56"/>
      <c r="BW74" s="56"/>
      <c r="BX74" s="56"/>
      <c r="BY74" s="56"/>
      <c r="BZ74" s="56"/>
      <c r="CA74" s="56"/>
      <c r="CB74" s="56"/>
      <c r="CC74" s="56"/>
      <c r="CD74" s="56"/>
      <c r="CE74" s="56"/>
    </row>
    <row r="75" spans="1:83" ht="20.25" customHeight="1" x14ac:dyDescent="0.25">
      <c r="A75" s="78" t="s">
        <v>26</v>
      </c>
      <c r="B75" s="79"/>
      <c r="C75" s="79"/>
      <c r="D75" s="79"/>
      <c r="E75" s="79"/>
      <c r="F75" s="79"/>
      <c r="G75" s="79"/>
      <c r="H75" s="79"/>
      <c r="I75" s="79"/>
      <c r="J75" s="80"/>
    </row>
    <row r="76" spans="1:83" ht="29.25" customHeight="1" x14ac:dyDescent="0.25">
      <c r="A76" s="78" t="s">
        <v>27</v>
      </c>
      <c r="B76" s="79"/>
      <c r="C76" s="79"/>
      <c r="D76" s="79"/>
      <c r="E76" s="79"/>
      <c r="F76" s="79"/>
      <c r="G76" s="79"/>
      <c r="H76" s="79"/>
      <c r="I76" s="79"/>
      <c r="J76" s="80"/>
      <c r="K76" s="11"/>
    </row>
    <row r="77" spans="1:83" ht="37.5" customHeight="1" x14ac:dyDescent="0.25">
      <c r="A77" s="23" t="s">
        <v>28</v>
      </c>
      <c r="B77" s="72" t="s">
        <v>103</v>
      </c>
      <c r="C77" s="72"/>
      <c r="D77" s="72"/>
      <c r="E77" s="72"/>
      <c r="F77" s="72"/>
      <c r="G77" s="72"/>
      <c r="H77" s="72"/>
      <c r="I77" s="72"/>
      <c r="J77" s="72"/>
    </row>
    <row r="78" spans="1:83" ht="36.75" customHeight="1" x14ac:dyDescent="0.25">
      <c r="A78" s="23" t="s">
        <v>29</v>
      </c>
      <c r="B78" s="72" t="s">
        <v>122</v>
      </c>
      <c r="C78" s="72"/>
      <c r="D78" s="72"/>
      <c r="E78" s="72"/>
      <c r="F78" s="72"/>
      <c r="G78" s="72"/>
      <c r="H78" s="72"/>
      <c r="I78" s="72"/>
      <c r="J78" s="72"/>
    </row>
    <row r="79" spans="1:83" ht="85.5" customHeight="1" x14ac:dyDescent="0.25">
      <c r="A79" s="23" t="s">
        <v>30</v>
      </c>
      <c r="B79" s="72" t="s">
        <v>162</v>
      </c>
      <c r="C79" s="72"/>
      <c r="D79" s="72"/>
      <c r="E79" s="72"/>
      <c r="F79" s="72"/>
      <c r="G79" s="72"/>
      <c r="H79" s="72"/>
      <c r="I79" s="72"/>
      <c r="J79" s="72"/>
    </row>
    <row r="80" spans="1:83" s="57" customFormat="1" ht="90.75" customHeight="1" x14ac:dyDescent="0.25">
      <c r="A80" s="23" t="s">
        <v>31</v>
      </c>
      <c r="B80" s="72" t="s">
        <v>181</v>
      </c>
      <c r="C80" s="72"/>
      <c r="D80" s="72"/>
      <c r="E80" s="72"/>
      <c r="F80" s="72"/>
      <c r="G80" s="72"/>
      <c r="H80" s="72"/>
      <c r="I80" s="72"/>
      <c r="J80" s="72"/>
      <c r="K80" s="13"/>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c r="CB80" s="56"/>
      <c r="CC80" s="56"/>
      <c r="CD80" s="56"/>
      <c r="CE80" s="56"/>
    </row>
    <row r="81" spans="1:83" ht="58.5" customHeight="1" x14ac:dyDescent="0.25">
      <c r="A81" s="23" t="s">
        <v>64</v>
      </c>
      <c r="B81" s="73" t="s">
        <v>163</v>
      </c>
      <c r="C81" s="73"/>
      <c r="D81" s="73"/>
      <c r="E81" s="73"/>
      <c r="F81" s="73"/>
      <c r="G81" s="73"/>
      <c r="H81" s="73"/>
      <c r="I81" s="73"/>
      <c r="J81" s="74"/>
    </row>
    <row r="82" spans="1:83" s="57" customFormat="1" ht="72.75" customHeight="1" x14ac:dyDescent="0.25">
      <c r="A82" s="23" t="s">
        <v>97</v>
      </c>
      <c r="B82" s="77" t="s">
        <v>180</v>
      </c>
      <c r="C82" s="73"/>
      <c r="D82" s="73"/>
      <c r="E82" s="73"/>
      <c r="F82" s="73"/>
      <c r="G82" s="73"/>
      <c r="H82" s="73"/>
      <c r="I82" s="73"/>
      <c r="J82" s="74"/>
      <c r="K82" s="13"/>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c r="BJ82" s="56"/>
      <c r="BK82" s="56"/>
      <c r="BL82" s="56"/>
      <c r="BM82" s="56"/>
      <c r="BN82" s="56"/>
      <c r="BO82" s="56"/>
      <c r="BP82" s="56"/>
      <c r="BQ82" s="56"/>
      <c r="BR82" s="56"/>
      <c r="BS82" s="56"/>
      <c r="BT82" s="56"/>
      <c r="BU82" s="56"/>
      <c r="BV82" s="56"/>
      <c r="BW82" s="56"/>
      <c r="BX82" s="56"/>
      <c r="BY82" s="56"/>
      <c r="BZ82" s="56"/>
      <c r="CA82" s="56"/>
      <c r="CB82" s="56"/>
      <c r="CC82" s="56"/>
      <c r="CD82" s="56"/>
      <c r="CE82" s="56"/>
    </row>
    <row r="83" spans="1:83" x14ac:dyDescent="0.25">
      <c r="A83" s="117" t="s">
        <v>56</v>
      </c>
      <c r="B83" s="118"/>
      <c r="C83" s="118"/>
      <c r="D83" s="118"/>
      <c r="E83" s="118"/>
      <c r="F83" s="118"/>
      <c r="G83" s="118"/>
      <c r="H83" s="118"/>
      <c r="I83" s="118"/>
      <c r="J83" s="119"/>
    </row>
    <row r="84" spans="1:83" ht="15.75" customHeight="1" x14ac:dyDescent="0.25">
      <c r="A84" s="120" t="s">
        <v>32</v>
      </c>
      <c r="B84" s="121"/>
      <c r="C84" s="121"/>
      <c r="D84" s="121"/>
      <c r="E84" s="121"/>
      <c r="F84" s="121"/>
      <c r="G84" s="121"/>
      <c r="H84" s="121"/>
      <c r="I84" s="121"/>
      <c r="J84" s="122"/>
      <c r="K84" s="11"/>
    </row>
    <row r="85" spans="1:83" ht="10.5" customHeight="1" x14ac:dyDescent="0.25">
      <c r="A85" s="78" t="s">
        <v>14</v>
      </c>
      <c r="B85" s="79"/>
      <c r="C85" s="79"/>
      <c r="D85" s="79"/>
      <c r="E85" s="79"/>
      <c r="F85" s="79"/>
      <c r="G85" s="79"/>
      <c r="H85" s="79"/>
      <c r="I85" s="79"/>
      <c r="J85" s="80"/>
    </row>
    <row r="86" spans="1:83" ht="3.75" customHeight="1" x14ac:dyDescent="0.25"/>
    <row r="87" spans="1:83" ht="21" customHeight="1" x14ac:dyDescent="0.25">
      <c r="A87" s="28" t="s">
        <v>15</v>
      </c>
      <c r="B87" s="116" t="s">
        <v>104</v>
      </c>
      <c r="C87" s="116"/>
      <c r="D87" s="116"/>
      <c r="E87" s="116"/>
      <c r="F87" s="116"/>
      <c r="G87" s="116"/>
      <c r="H87" s="116"/>
      <c r="I87" s="116"/>
      <c r="J87" s="116"/>
    </row>
    <row r="88" spans="1:83" ht="34.5" customHeight="1" x14ac:dyDescent="0.25">
      <c r="A88" s="29" t="s">
        <v>16</v>
      </c>
      <c r="B88" s="72" t="s">
        <v>65</v>
      </c>
      <c r="C88" s="72"/>
      <c r="D88" s="72"/>
      <c r="E88" s="72"/>
      <c r="F88" s="72"/>
      <c r="G88" s="72"/>
      <c r="H88" s="72"/>
      <c r="I88" s="72"/>
      <c r="J88" s="72"/>
    </row>
    <row r="89" spans="1:83" ht="32.25" customHeight="1" x14ac:dyDescent="0.25">
      <c r="A89" s="29" t="s">
        <v>109</v>
      </c>
      <c r="B89" s="72" t="s">
        <v>59</v>
      </c>
      <c r="C89" s="72"/>
      <c r="D89" s="72"/>
      <c r="E89" s="72"/>
      <c r="F89" s="72"/>
      <c r="G89" s="72"/>
      <c r="H89" s="72"/>
      <c r="I89" s="72"/>
      <c r="J89" s="72"/>
    </row>
    <row r="90" spans="1:83" ht="79.5" customHeight="1" x14ac:dyDescent="0.25">
      <c r="A90" s="29" t="s">
        <v>35</v>
      </c>
      <c r="B90" s="72" t="s">
        <v>132</v>
      </c>
      <c r="C90" s="72"/>
      <c r="D90" s="72"/>
      <c r="E90" s="72"/>
      <c r="F90" s="72"/>
      <c r="G90" s="72"/>
      <c r="H90" s="72"/>
      <c r="I90" s="72"/>
      <c r="J90" s="72"/>
      <c r="K90" s="11"/>
    </row>
    <row r="91" spans="1:83" x14ac:dyDescent="0.25">
      <c r="A91" s="78" t="s">
        <v>17</v>
      </c>
      <c r="B91" s="79"/>
      <c r="C91" s="79"/>
      <c r="D91" s="79"/>
      <c r="E91" s="79"/>
      <c r="F91" s="79"/>
      <c r="G91" s="79"/>
      <c r="H91" s="79"/>
      <c r="I91" s="79"/>
      <c r="J91" s="80"/>
    </row>
    <row r="92" spans="1:83" x14ac:dyDescent="0.25">
      <c r="A92" s="78" t="s">
        <v>18</v>
      </c>
      <c r="B92" s="79"/>
      <c r="C92" s="79"/>
      <c r="D92" s="79"/>
      <c r="E92" s="79"/>
      <c r="F92" s="79"/>
      <c r="G92" s="79"/>
      <c r="H92" s="79"/>
      <c r="I92" s="79"/>
      <c r="J92" s="80"/>
      <c r="K92" s="11"/>
    </row>
    <row r="93" spans="1:83" ht="26.25" customHeight="1" x14ac:dyDescent="0.25">
      <c r="A93" s="81" t="s">
        <v>114</v>
      </c>
      <c r="B93" s="82"/>
      <c r="C93" s="83" t="s">
        <v>115</v>
      </c>
      <c r="D93" s="84"/>
      <c r="E93" s="84"/>
      <c r="F93" s="84" t="s">
        <v>20</v>
      </c>
      <c r="G93" s="84"/>
      <c r="H93" s="82"/>
      <c r="I93" s="83" t="s">
        <v>21</v>
      </c>
      <c r="J93" s="85"/>
    </row>
    <row r="94" spans="1:83" x14ac:dyDescent="0.25">
      <c r="A94" s="129">
        <v>89440000</v>
      </c>
      <c r="B94" s="130"/>
      <c r="C94" s="94">
        <f>+F98+F99+F100+F101</f>
        <v>71284607.090000004</v>
      </c>
      <c r="D94" s="95"/>
      <c r="E94" s="96"/>
      <c r="F94" s="94">
        <f>+H98+H99+H100+H101</f>
        <v>33375365.210000001</v>
      </c>
      <c r="G94" s="95"/>
      <c r="H94" s="96"/>
      <c r="I94" s="131">
        <f>+F94/C94</f>
        <v>0.46819876790317594</v>
      </c>
      <c r="J94" s="132"/>
    </row>
    <row r="95" spans="1:83" x14ac:dyDescent="0.25">
      <c r="A95" s="78" t="s">
        <v>22</v>
      </c>
      <c r="B95" s="79"/>
      <c r="C95" s="79"/>
      <c r="D95" s="79"/>
      <c r="E95" s="79"/>
      <c r="F95" s="79"/>
      <c r="G95" s="79"/>
      <c r="H95" s="79"/>
      <c r="I95" s="79"/>
      <c r="J95" s="80"/>
      <c r="K95" s="11"/>
    </row>
    <row r="96" spans="1:83" x14ac:dyDescent="0.25">
      <c r="A96" s="30"/>
      <c r="B96" s="30"/>
      <c r="C96" s="86" t="s">
        <v>44</v>
      </c>
      <c r="D96" s="87"/>
      <c r="E96" s="86" t="s">
        <v>78</v>
      </c>
      <c r="F96" s="87"/>
      <c r="G96" s="86" t="s">
        <v>79</v>
      </c>
      <c r="H96" s="86"/>
      <c r="I96" s="86" t="s">
        <v>23</v>
      </c>
      <c r="J96" s="87"/>
    </row>
    <row r="97" spans="1:83" ht="38.25" x14ac:dyDescent="0.25">
      <c r="A97" s="31" t="s">
        <v>24</v>
      </c>
      <c r="B97" s="31" t="s">
        <v>25</v>
      </c>
      <c r="C97" s="31" t="s">
        <v>36</v>
      </c>
      <c r="D97" s="31" t="s">
        <v>37</v>
      </c>
      <c r="E97" s="44" t="s">
        <v>38</v>
      </c>
      <c r="F97" s="31" t="s">
        <v>39</v>
      </c>
      <c r="G97" s="31" t="s">
        <v>40</v>
      </c>
      <c r="H97" s="31" t="s">
        <v>41</v>
      </c>
      <c r="I97" s="31" t="s">
        <v>42</v>
      </c>
      <c r="J97" s="31" t="s">
        <v>43</v>
      </c>
    </row>
    <row r="98" spans="1:83" ht="79.5" customHeight="1" x14ac:dyDescent="0.25">
      <c r="A98" s="21" t="s">
        <v>60</v>
      </c>
      <c r="B98" s="22" t="s">
        <v>61</v>
      </c>
      <c r="C98" s="60">
        <f>80075+89683+48045+102495</f>
        <v>320298</v>
      </c>
      <c r="D98" s="60">
        <v>8086437.2400000002</v>
      </c>
      <c r="E98" s="61">
        <v>150540</v>
      </c>
      <c r="F98" s="66">
        <v>23148014.710000001</v>
      </c>
      <c r="G98" s="67">
        <v>122153</v>
      </c>
      <c r="H98" s="69">
        <v>9182676.8800000008</v>
      </c>
      <c r="I98" s="35">
        <f>IF(G98&gt;0,G98/E98,0)</f>
        <v>0.8114321774943537</v>
      </c>
      <c r="J98" s="27">
        <f>Tabla13[[#This Row],[Financiera 
 (F)]]/Tabla13[[#This Row],[Financiera
(D)]]</f>
        <v>0.39669392796925523</v>
      </c>
    </row>
    <row r="99" spans="1:83" ht="65.25" customHeight="1" x14ac:dyDescent="0.25">
      <c r="A99" s="21" t="s">
        <v>86</v>
      </c>
      <c r="B99" s="22" t="s">
        <v>87</v>
      </c>
      <c r="C99" s="68">
        <f>625+700+375+800</f>
        <v>2500</v>
      </c>
      <c r="D99" s="68">
        <f>1824600+1216400+3000000+2140746.13</f>
        <v>8181746.1299999999</v>
      </c>
      <c r="E99" s="61">
        <v>1175</v>
      </c>
      <c r="F99" s="25">
        <v>5140746.13</v>
      </c>
      <c r="G99" s="33">
        <v>1246</v>
      </c>
      <c r="H99" s="69">
        <v>1748725.02</v>
      </c>
      <c r="I99" s="35">
        <f>IF(G99&gt;0,G99/E99,0)</f>
        <v>1.0604255319148936</v>
      </c>
      <c r="J99" s="27">
        <f>Tabla13[[#This Row],[Financiera 
 (F)]]/Tabla13[[#This Row],[Financiera
(D)]]</f>
        <v>0.34016949597937063</v>
      </c>
    </row>
    <row r="100" spans="1:83" ht="62.25" customHeight="1" x14ac:dyDescent="0.25">
      <c r="A100" s="32" t="s">
        <v>82</v>
      </c>
      <c r="B100" s="22" t="s">
        <v>74</v>
      </c>
      <c r="C100" s="68">
        <f>440+493+264+562</f>
        <v>1759</v>
      </c>
      <c r="D100" s="68">
        <f>8976900+5984600+10915332.6+15724259</f>
        <v>41601091.600000001</v>
      </c>
      <c r="E100" s="42">
        <v>826</v>
      </c>
      <c r="F100" s="25">
        <v>26639591.600000001</v>
      </c>
      <c r="G100" s="67">
        <v>1080</v>
      </c>
      <c r="H100" s="69">
        <v>12572016.57</v>
      </c>
      <c r="I100" s="35">
        <f>IF(G100&gt;0,G100/E100,0)</f>
        <v>1.3075060532687652</v>
      </c>
      <c r="J100" s="27">
        <f>Tabla13[[#This Row],[Financiera 
 (F)]]/Tabla13[[#This Row],[Financiera
(D)]]</f>
        <v>0.47192977875831998</v>
      </c>
    </row>
    <row r="101" spans="1:83" ht="53.25" customHeight="1" x14ac:dyDescent="0.25">
      <c r="A101" s="21" t="s">
        <v>81</v>
      </c>
      <c r="B101" s="22" t="s">
        <v>73</v>
      </c>
      <c r="C101" s="68">
        <f>240+190+140+144</f>
        <v>714</v>
      </c>
      <c r="D101" s="68">
        <f>6330000+4220000+8000000+8356254.65</f>
        <v>26906254.649999999</v>
      </c>
      <c r="E101" s="34">
        <v>284</v>
      </c>
      <c r="F101" s="25">
        <v>16356254.65</v>
      </c>
      <c r="G101" s="33">
        <v>66</v>
      </c>
      <c r="H101" s="69">
        <v>9871946.7400000002</v>
      </c>
      <c r="I101" s="35">
        <f t="shared" ref="I101" si="3">IF(G101&gt;0,G101/E101,0)</f>
        <v>0.23239436619718309</v>
      </c>
      <c r="J101" s="27">
        <f>Tabla13[[#This Row],[Financiera 
 (F)]]/Tabla13[[#This Row],[Financiera
(D)]]</f>
        <v>0.60355790193080661</v>
      </c>
    </row>
    <row r="102" spans="1:83" ht="27" customHeight="1" x14ac:dyDescent="0.25">
      <c r="A102" s="78" t="s">
        <v>26</v>
      </c>
      <c r="B102" s="79"/>
      <c r="C102" s="79"/>
      <c r="D102" s="79"/>
      <c r="E102" s="79"/>
      <c r="F102" s="79"/>
      <c r="G102" s="79"/>
      <c r="H102" s="79"/>
      <c r="I102" s="79"/>
      <c r="J102" s="80"/>
    </row>
    <row r="103" spans="1:83" x14ac:dyDescent="0.25">
      <c r="A103" s="78" t="s">
        <v>27</v>
      </c>
      <c r="B103" s="79"/>
      <c r="C103" s="79"/>
      <c r="D103" s="79"/>
      <c r="E103" s="79"/>
      <c r="F103" s="79"/>
      <c r="G103" s="79"/>
      <c r="H103" s="79"/>
      <c r="I103" s="79"/>
      <c r="J103" s="80"/>
    </row>
    <row r="104" spans="1:83" x14ac:dyDescent="0.25">
      <c r="A104" s="23" t="s">
        <v>28</v>
      </c>
      <c r="B104" s="72" t="s">
        <v>105</v>
      </c>
      <c r="C104" s="72"/>
      <c r="D104" s="72"/>
      <c r="E104" s="72"/>
      <c r="F104" s="72"/>
      <c r="G104" s="72"/>
      <c r="H104" s="72"/>
      <c r="I104" s="72"/>
      <c r="J104" s="72"/>
      <c r="K104" s="11"/>
    </row>
    <row r="105" spans="1:83" ht="43.5" customHeight="1" x14ac:dyDescent="0.25">
      <c r="A105" s="23" t="s">
        <v>29</v>
      </c>
      <c r="B105" s="72" t="s">
        <v>91</v>
      </c>
      <c r="C105" s="72"/>
      <c r="D105" s="72"/>
      <c r="E105" s="72"/>
      <c r="F105" s="72"/>
      <c r="G105" s="72"/>
      <c r="H105" s="72"/>
      <c r="I105" s="72"/>
      <c r="J105" s="72"/>
    </row>
    <row r="106" spans="1:83" ht="58.5" customHeight="1" x14ac:dyDescent="0.25">
      <c r="A106" s="23" t="s">
        <v>30</v>
      </c>
      <c r="B106" s="72" t="s">
        <v>182</v>
      </c>
      <c r="C106" s="72"/>
      <c r="D106" s="72"/>
      <c r="E106" s="72"/>
      <c r="F106" s="72"/>
      <c r="G106" s="72"/>
      <c r="H106" s="72"/>
      <c r="I106" s="72"/>
      <c r="J106" s="72"/>
    </row>
    <row r="107" spans="1:83" ht="105" customHeight="1" x14ac:dyDescent="0.25">
      <c r="A107" s="23" t="s">
        <v>31</v>
      </c>
      <c r="B107" s="72" t="s">
        <v>138</v>
      </c>
      <c r="C107" s="72"/>
      <c r="D107" s="72"/>
      <c r="E107" s="72"/>
      <c r="F107" s="72"/>
      <c r="G107" s="72"/>
      <c r="H107" s="72"/>
      <c r="I107" s="72"/>
      <c r="J107" s="72"/>
    </row>
    <row r="108" spans="1:83" ht="51.75" customHeight="1" x14ac:dyDescent="0.25">
      <c r="A108" s="23" t="s">
        <v>64</v>
      </c>
      <c r="B108" s="77" t="s">
        <v>139</v>
      </c>
      <c r="C108" s="73"/>
      <c r="D108" s="73"/>
      <c r="E108" s="73"/>
      <c r="F108" s="73"/>
      <c r="G108" s="73"/>
      <c r="H108" s="73"/>
      <c r="I108" s="73"/>
      <c r="J108" s="74"/>
    </row>
    <row r="109" spans="1:83" s="57" customFormat="1" ht="98.25" customHeight="1" x14ac:dyDescent="0.25">
      <c r="A109" s="58" t="s">
        <v>97</v>
      </c>
      <c r="B109" s="77" t="s">
        <v>140</v>
      </c>
      <c r="C109" s="73"/>
      <c r="D109" s="73"/>
      <c r="E109" s="73"/>
      <c r="F109" s="73"/>
      <c r="G109" s="73"/>
      <c r="H109" s="73"/>
      <c r="I109" s="73"/>
      <c r="J109" s="74"/>
      <c r="K109" s="13"/>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c r="AT109" s="56"/>
      <c r="AU109" s="56"/>
      <c r="AV109" s="56"/>
      <c r="AW109" s="56"/>
      <c r="AX109" s="56"/>
      <c r="AY109" s="56"/>
      <c r="AZ109" s="56"/>
      <c r="BA109" s="56"/>
      <c r="BB109" s="56"/>
      <c r="BC109" s="56"/>
      <c r="BD109" s="56"/>
      <c r="BE109" s="56"/>
      <c r="BF109" s="56"/>
      <c r="BG109" s="56"/>
      <c r="BH109" s="56"/>
      <c r="BI109" s="56"/>
      <c r="BJ109" s="56"/>
      <c r="BK109" s="56"/>
      <c r="BL109" s="56"/>
      <c r="BM109" s="56"/>
      <c r="BN109" s="56"/>
      <c r="BO109" s="56"/>
      <c r="BP109" s="56"/>
      <c r="BQ109" s="56"/>
      <c r="BR109" s="56"/>
      <c r="BS109" s="56"/>
      <c r="BT109" s="56"/>
      <c r="BU109" s="56"/>
      <c r="BV109" s="56"/>
      <c r="BW109" s="56"/>
      <c r="BX109" s="56"/>
      <c r="BY109" s="56"/>
      <c r="BZ109" s="56"/>
      <c r="CA109" s="56"/>
      <c r="CB109" s="56"/>
      <c r="CC109" s="56"/>
      <c r="CD109" s="56"/>
      <c r="CE109" s="56"/>
    </row>
    <row r="110" spans="1:83" ht="27.75" customHeight="1" x14ac:dyDescent="0.25">
      <c r="A110" s="78" t="s">
        <v>26</v>
      </c>
      <c r="B110" s="79"/>
      <c r="C110" s="79"/>
      <c r="D110" s="79"/>
      <c r="E110" s="79"/>
      <c r="F110" s="79"/>
      <c r="G110" s="79"/>
      <c r="H110" s="79"/>
      <c r="I110" s="79"/>
      <c r="J110" s="80"/>
    </row>
    <row r="111" spans="1:83" x14ac:dyDescent="0.25">
      <c r="A111" s="78" t="s">
        <v>27</v>
      </c>
      <c r="B111" s="79"/>
      <c r="C111" s="79"/>
      <c r="D111" s="79"/>
      <c r="E111" s="79"/>
      <c r="F111" s="79"/>
      <c r="G111" s="79"/>
      <c r="H111" s="79"/>
      <c r="I111" s="79"/>
      <c r="J111" s="80"/>
    </row>
    <row r="112" spans="1:83" x14ac:dyDescent="0.25">
      <c r="A112" s="23" t="s">
        <v>28</v>
      </c>
      <c r="B112" s="116" t="s">
        <v>88</v>
      </c>
      <c r="C112" s="72"/>
      <c r="D112" s="72"/>
      <c r="E112" s="72"/>
      <c r="F112" s="72"/>
      <c r="G112" s="72"/>
      <c r="H112" s="72"/>
      <c r="I112" s="72"/>
      <c r="J112" s="72"/>
      <c r="K112" s="11"/>
    </row>
    <row r="113" spans="1:83" ht="35.25" customHeight="1" x14ac:dyDescent="0.25">
      <c r="A113" s="23" t="s">
        <v>29</v>
      </c>
      <c r="B113" s="72" t="s">
        <v>183</v>
      </c>
      <c r="C113" s="72"/>
      <c r="D113" s="72"/>
      <c r="E113" s="72"/>
      <c r="F113" s="72"/>
      <c r="G113" s="72"/>
      <c r="H113" s="72"/>
      <c r="I113" s="72"/>
      <c r="J113" s="72"/>
    </row>
    <row r="114" spans="1:83" ht="75" customHeight="1" x14ac:dyDescent="0.25">
      <c r="A114" s="23" t="s">
        <v>30</v>
      </c>
      <c r="B114" s="140" t="s">
        <v>141</v>
      </c>
      <c r="C114" s="140"/>
      <c r="D114" s="140"/>
      <c r="E114" s="140"/>
      <c r="F114" s="140"/>
      <c r="G114" s="140"/>
      <c r="H114" s="140"/>
      <c r="I114" s="140"/>
      <c r="J114" s="140"/>
    </row>
    <row r="115" spans="1:83" ht="114.75" customHeight="1" x14ac:dyDescent="0.25">
      <c r="A115" s="23" t="s">
        <v>31</v>
      </c>
      <c r="B115" s="72" t="s">
        <v>142</v>
      </c>
      <c r="C115" s="72"/>
      <c r="D115" s="72"/>
      <c r="E115" s="72"/>
      <c r="F115" s="72"/>
      <c r="G115" s="72"/>
      <c r="H115" s="72"/>
      <c r="I115" s="72"/>
      <c r="J115" s="72"/>
    </row>
    <row r="116" spans="1:83" ht="62.25" customHeight="1" x14ac:dyDescent="0.25">
      <c r="A116" s="23" t="s">
        <v>64</v>
      </c>
      <c r="B116" s="77" t="s">
        <v>184</v>
      </c>
      <c r="C116" s="73"/>
      <c r="D116" s="73"/>
      <c r="E116" s="73"/>
      <c r="F116" s="73"/>
      <c r="G116" s="73"/>
      <c r="H116" s="73"/>
      <c r="I116" s="73"/>
      <c r="J116" s="74"/>
    </row>
    <row r="117" spans="1:83" ht="75" customHeight="1" x14ac:dyDescent="0.25">
      <c r="A117" s="29" t="s">
        <v>95</v>
      </c>
      <c r="B117" s="77" t="s">
        <v>123</v>
      </c>
      <c r="C117" s="73"/>
      <c r="D117" s="73"/>
      <c r="E117" s="73"/>
      <c r="F117" s="73"/>
      <c r="G117" s="73"/>
      <c r="H117" s="73"/>
      <c r="I117" s="73"/>
      <c r="J117" s="74"/>
    </row>
    <row r="118" spans="1:83" ht="30" customHeight="1" x14ac:dyDescent="0.25">
      <c r="A118" s="145" t="s">
        <v>26</v>
      </c>
      <c r="B118" s="146"/>
      <c r="C118" s="146"/>
      <c r="D118" s="146"/>
      <c r="E118" s="146"/>
      <c r="F118" s="146"/>
      <c r="G118" s="146"/>
      <c r="H118" s="146"/>
      <c r="I118" s="146"/>
      <c r="J118" s="147"/>
    </row>
    <row r="119" spans="1:83" x14ac:dyDescent="0.25">
      <c r="A119" s="78" t="s">
        <v>27</v>
      </c>
      <c r="B119" s="79"/>
      <c r="C119" s="79"/>
      <c r="D119" s="79"/>
      <c r="E119" s="79"/>
      <c r="F119" s="79"/>
      <c r="G119" s="79"/>
      <c r="H119" s="79"/>
      <c r="I119" s="79"/>
      <c r="J119" s="80"/>
    </row>
    <row r="120" spans="1:83" x14ac:dyDescent="0.25">
      <c r="A120" s="23" t="s">
        <v>28</v>
      </c>
      <c r="B120" s="72" t="s">
        <v>106</v>
      </c>
      <c r="C120" s="72"/>
      <c r="D120" s="72"/>
      <c r="E120" s="72"/>
      <c r="F120" s="72"/>
      <c r="G120" s="72"/>
      <c r="H120" s="72"/>
      <c r="I120" s="72"/>
      <c r="J120" s="72"/>
      <c r="K120" s="11"/>
    </row>
    <row r="121" spans="1:83" ht="54" customHeight="1" x14ac:dyDescent="0.25">
      <c r="A121" s="23" t="s">
        <v>29</v>
      </c>
      <c r="B121" s="72" t="s">
        <v>92</v>
      </c>
      <c r="C121" s="72"/>
      <c r="D121" s="72"/>
      <c r="E121" s="72"/>
      <c r="F121" s="72"/>
      <c r="G121" s="72"/>
      <c r="H121" s="72"/>
      <c r="I121" s="72"/>
      <c r="J121" s="72"/>
    </row>
    <row r="122" spans="1:83" ht="79.5" customHeight="1" x14ac:dyDescent="0.25">
      <c r="A122" s="23" t="s">
        <v>30</v>
      </c>
      <c r="B122" s="72" t="s">
        <v>143</v>
      </c>
      <c r="C122" s="72"/>
      <c r="D122" s="72"/>
      <c r="E122" s="72"/>
      <c r="F122" s="72"/>
      <c r="G122" s="72"/>
      <c r="H122" s="72"/>
      <c r="I122" s="72"/>
      <c r="J122" s="72"/>
    </row>
    <row r="123" spans="1:83" s="57" customFormat="1" ht="57.75" customHeight="1" x14ac:dyDescent="0.25">
      <c r="A123" s="23" t="s">
        <v>31</v>
      </c>
      <c r="B123" s="72" t="s">
        <v>174</v>
      </c>
      <c r="C123" s="72"/>
      <c r="D123" s="72"/>
      <c r="E123" s="72"/>
      <c r="F123" s="72"/>
      <c r="G123" s="72"/>
      <c r="H123" s="72"/>
      <c r="I123" s="72"/>
      <c r="J123" s="72"/>
      <c r="K123" s="13"/>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c r="BJ123" s="56"/>
      <c r="BK123" s="56"/>
      <c r="BL123" s="56"/>
      <c r="BM123" s="56"/>
      <c r="BN123" s="56"/>
      <c r="BO123" s="56"/>
      <c r="BP123" s="56"/>
      <c r="BQ123" s="56"/>
      <c r="BR123" s="56"/>
      <c r="BS123" s="56"/>
      <c r="BT123" s="56"/>
      <c r="BU123" s="56"/>
      <c r="BV123" s="56"/>
      <c r="BW123" s="56"/>
      <c r="BX123" s="56"/>
      <c r="BY123" s="56"/>
      <c r="BZ123" s="56"/>
      <c r="CA123" s="56"/>
      <c r="CB123" s="56"/>
      <c r="CC123" s="56"/>
      <c r="CD123" s="56"/>
      <c r="CE123" s="56"/>
    </row>
    <row r="124" spans="1:83" ht="41.25" customHeight="1" x14ac:dyDescent="0.25">
      <c r="A124" s="23" t="s">
        <v>64</v>
      </c>
      <c r="B124" s="141" t="s">
        <v>144</v>
      </c>
      <c r="C124" s="75"/>
      <c r="D124" s="75"/>
      <c r="E124" s="75"/>
      <c r="F124" s="75"/>
      <c r="G124" s="75"/>
      <c r="H124" s="75"/>
      <c r="I124" s="75"/>
      <c r="J124" s="76"/>
    </row>
    <row r="125" spans="1:83" ht="64.5" customHeight="1" x14ac:dyDescent="0.25">
      <c r="A125" s="36" t="s">
        <v>95</v>
      </c>
      <c r="B125" s="72" t="s">
        <v>145</v>
      </c>
      <c r="C125" s="72"/>
      <c r="D125" s="72"/>
      <c r="E125" s="72"/>
      <c r="F125" s="72"/>
      <c r="G125" s="72"/>
      <c r="H125" s="72"/>
      <c r="I125" s="72"/>
      <c r="J125" s="72"/>
    </row>
    <row r="126" spans="1:83" ht="24" customHeight="1" x14ac:dyDescent="0.25">
      <c r="A126" s="78" t="s">
        <v>26</v>
      </c>
      <c r="B126" s="79"/>
      <c r="C126" s="79"/>
      <c r="D126" s="79"/>
      <c r="E126" s="79"/>
      <c r="F126" s="79"/>
      <c r="G126" s="79"/>
      <c r="H126" s="79"/>
      <c r="I126" s="79"/>
      <c r="J126" s="80"/>
    </row>
    <row r="127" spans="1:83" x14ac:dyDescent="0.25">
      <c r="A127" s="78" t="s">
        <v>27</v>
      </c>
      <c r="B127" s="79"/>
      <c r="C127" s="79"/>
      <c r="D127" s="79"/>
      <c r="E127" s="79"/>
      <c r="F127" s="79"/>
      <c r="G127" s="79"/>
      <c r="H127" s="79"/>
      <c r="I127" s="79"/>
      <c r="J127" s="80"/>
    </row>
    <row r="128" spans="1:83" x14ac:dyDescent="0.25">
      <c r="A128" s="23" t="s">
        <v>28</v>
      </c>
      <c r="B128" s="72" t="s">
        <v>107</v>
      </c>
      <c r="C128" s="72"/>
      <c r="D128" s="72"/>
      <c r="E128" s="72"/>
      <c r="F128" s="72"/>
      <c r="G128" s="72"/>
      <c r="H128" s="72"/>
      <c r="I128" s="72"/>
      <c r="J128" s="72"/>
      <c r="K128" s="11"/>
    </row>
    <row r="129" spans="1:11" ht="38.25" customHeight="1" x14ac:dyDescent="0.25">
      <c r="A129" s="23" t="s">
        <v>29</v>
      </c>
      <c r="B129" s="72" t="s">
        <v>124</v>
      </c>
      <c r="C129" s="72"/>
      <c r="D129" s="72"/>
      <c r="E129" s="72"/>
      <c r="F129" s="72"/>
      <c r="G129" s="72"/>
      <c r="H129" s="72"/>
      <c r="I129" s="72"/>
      <c r="J129" s="72"/>
    </row>
    <row r="130" spans="1:11" ht="63.75" customHeight="1" x14ac:dyDescent="0.25">
      <c r="A130" s="23" t="s">
        <v>30</v>
      </c>
      <c r="B130" s="140" t="s">
        <v>146</v>
      </c>
      <c r="C130" s="140"/>
      <c r="D130" s="140"/>
      <c r="E130" s="140"/>
      <c r="F130" s="140"/>
      <c r="G130" s="140"/>
      <c r="H130" s="140"/>
      <c r="I130" s="140"/>
      <c r="J130" s="140"/>
    </row>
    <row r="131" spans="1:11" ht="86.25" customHeight="1" x14ac:dyDescent="0.25">
      <c r="A131" s="23" t="s">
        <v>31</v>
      </c>
      <c r="B131" s="148" t="s">
        <v>147</v>
      </c>
      <c r="C131" s="149"/>
      <c r="D131" s="149"/>
      <c r="E131" s="149"/>
      <c r="F131" s="149"/>
      <c r="G131" s="149"/>
      <c r="H131" s="149"/>
      <c r="I131" s="149"/>
      <c r="J131" s="150"/>
    </row>
    <row r="132" spans="1:11" ht="48.75" customHeight="1" x14ac:dyDescent="0.25">
      <c r="A132" s="23" t="s">
        <v>64</v>
      </c>
      <c r="B132" s="142" t="s">
        <v>148</v>
      </c>
      <c r="C132" s="143"/>
      <c r="D132" s="143"/>
      <c r="E132" s="143"/>
      <c r="F132" s="143"/>
      <c r="G132" s="143"/>
      <c r="H132" s="143"/>
      <c r="I132" s="143"/>
      <c r="J132" s="144"/>
    </row>
    <row r="133" spans="1:11" ht="83.25" customHeight="1" x14ac:dyDescent="0.25">
      <c r="A133" s="29" t="s">
        <v>97</v>
      </c>
      <c r="B133" s="72" t="s">
        <v>125</v>
      </c>
      <c r="C133" s="72"/>
      <c r="D133" s="72"/>
      <c r="E133" s="72"/>
      <c r="F133" s="72"/>
      <c r="G133" s="72"/>
      <c r="H133" s="72"/>
      <c r="I133" s="72"/>
      <c r="J133" s="72"/>
    </row>
    <row r="134" spans="1:11" ht="25.5" customHeight="1" x14ac:dyDescent="0.25">
      <c r="A134" s="78" t="s">
        <v>26</v>
      </c>
      <c r="B134" s="79"/>
      <c r="C134" s="79"/>
      <c r="D134" s="79"/>
      <c r="E134" s="79"/>
      <c r="F134" s="79"/>
      <c r="G134" s="79"/>
      <c r="H134" s="79"/>
      <c r="I134" s="79"/>
      <c r="J134" s="80"/>
    </row>
    <row r="135" spans="1:11" x14ac:dyDescent="0.25">
      <c r="A135" s="78" t="s">
        <v>27</v>
      </c>
      <c r="B135" s="79"/>
      <c r="C135" s="79"/>
      <c r="D135" s="79"/>
      <c r="E135" s="79"/>
      <c r="F135" s="79"/>
      <c r="G135" s="79"/>
      <c r="H135" s="79"/>
      <c r="I135" s="79"/>
      <c r="J135" s="80"/>
    </row>
    <row r="136" spans="1:11" x14ac:dyDescent="0.25">
      <c r="A136" s="117" t="s">
        <v>56</v>
      </c>
      <c r="B136" s="118"/>
      <c r="C136" s="118"/>
      <c r="D136" s="118"/>
      <c r="E136" s="118"/>
      <c r="F136" s="118"/>
      <c r="G136" s="118"/>
      <c r="H136" s="118"/>
      <c r="I136" s="118"/>
      <c r="J136" s="119"/>
      <c r="K136" s="11"/>
    </row>
    <row r="137" spans="1:11" x14ac:dyDescent="0.25">
      <c r="A137" s="120" t="s">
        <v>32</v>
      </c>
      <c r="B137" s="121"/>
      <c r="C137" s="121"/>
      <c r="D137" s="121"/>
      <c r="E137" s="121"/>
      <c r="F137" s="121"/>
      <c r="G137" s="121"/>
      <c r="H137" s="121"/>
      <c r="I137" s="121"/>
      <c r="J137" s="122"/>
    </row>
    <row r="138" spans="1:11" ht="16.5" customHeight="1" x14ac:dyDescent="0.25">
      <c r="A138" s="151"/>
      <c r="B138" s="152"/>
      <c r="C138" s="152"/>
      <c r="D138" s="152"/>
      <c r="E138" s="152"/>
      <c r="F138" s="152"/>
      <c r="G138" s="152"/>
      <c r="H138" s="152"/>
      <c r="I138" s="152"/>
      <c r="J138" s="153"/>
      <c r="K138" s="11"/>
    </row>
    <row r="139" spans="1:11" ht="22.5" customHeight="1" x14ac:dyDescent="0.25">
      <c r="A139" s="78" t="s">
        <v>14</v>
      </c>
      <c r="B139" s="79"/>
      <c r="C139" s="79"/>
      <c r="D139" s="79"/>
      <c r="E139" s="79"/>
      <c r="F139" s="79"/>
      <c r="G139" s="79"/>
      <c r="H139" s="79"/>
      <c r="I139" s="79"/>
      <c r="J139" s="80"/>
    </row>
    <row r="140" spans="1:11" x14ac:dyDescent="0.25">
      <c r="A140" s="28" t="s">
        <v>15</v>
      </c>
      <c r="B140" s="116" t="s">
        <v>108</v>
      </c>
      <c r="C140" s="116"/>
      <c r="D140" s="116"/>
      <c r="E140" s="116"/>
      <c r="F140" s="116"/>
      <c r="G140" s="116"/>
      <c r="H140" s="116"/>
      <c r="I140" s="116"/>
      <c r="J140" s="116"/>
    </row>
    <row r="141" spans="1:11" ht="40.5" customHeight="1" x14ac:dyDescent="0.25">
      <c r="A141" s="29" t="s">
        <v>16</v>
      </c>
      <c r="B141" s="140" t="s">
        <v>67</v>
      </c>
      <c r="C141" s="140"/>
      <c r="D141" s="140"/>
      <c r="E141" s="140"/>
      <c r="F141" s="140"/>
      <c r="G141" s="140"/>
      <c r="H141" s="140"/>
      <c r="I141" s="140"/>
      <c r="J141" s="140"/>
    </row>
    <row r="142" spans="1:11" ht="41.25" customHeight="1" x14ac:dyDescent="0.25">
      <c r="A142" s="29" t="s">
        <v>109</v>
      </c>
      <c r="B142" s="72" t="s">
        <v>66</v>
      </c>
      <c r="C142" s="72"/>
      <c r="D142" s="72"/>
      <c r="E142" s="72"/>
      <c r="F142" s="72"/>
      <c r="G142" s="72"/>
      <c r="H142" s="72"/>
      <c r="I142" s="72"/>
      <c r="J142" s="72"/>
    </row>
    <row r="143" spans="1:11" ht="43.5" customHeight="1" x14ac:dyDescent="0.25">
      <c r="A143" s="29" t="s">
        <v>35</v>
      </c>
      <c r="B143" s="72" t="s">
        <v>133</v>
      </c>
      <c r="C143" s="72"/>
      <c r="D143" s="72"/>
      <c r="E143" s="72"/>
      <c r="F143" s="72"/>
      <c r="G143" s="72"/>
      <c r="H143" s="72"/>
      <c r="I143" s="72"/>
      <c r="J143" s="72"/>
    </row>
    <row r="144" spans="1:11" ht="22.5" customHeight="1" x14ac:dyDescent="0.25">
      <c r="A144" s="78" t="s">
        <v>17</v>
      </c>
      <c r="B144" s="79"/>
      <c r="C144" s="79"/>
      <c r="D144" s="79"/>
      <c r="E144" s="79"/>
      <c r="F144" s="79"/>
      <c r="G144" s="79"/>
      <c r="H144" s="79"/>
      <c r="I144" s="79"/>
      <c r="J144" s="80"/>
      <c r="K144" s="11"/>
    </row>
    <row r="145" spans="1:83" x14ac:dyDescent="0.25">
      <c r="A145" s="78" t="s">
        <v>18</v>
      </c>
      <c r="B145" s="79"/>
      <c r="C145" s="79"/>
      <c r="D145" s="79"/>
      <c r="E145" s="79"/>
      <c r="F145" s="79"/>
      <c r="G145" s="79"/>
      <c r="H145" s="79"/>
      <c r="I145" s="79"/>
      <c r="J145" s="80"/>
    </row>
    <row r="146" spans="1:83" ht="27" customHeight="1" x14ac:dyDescent="0.25">
      <c r="A146" s="81" t="s">
        <v>19</v>
      </c>
      <c r="B146" s="82"/>
      <c r="C146" s="83" t="s">
        <v>113</v>
      </c>
      <c r="D146" s="84"/>
      <c r="E146" s="84"/>
      <c r="F146" s="84" t="s">
        <v>20</v>
      </c>
      <c r="G146" s="84"/>
      <c r="H146" s="82"/>
      <c r="I146" s="83" t="s">
        <v>21</v>
      </c>
      <c r="J146" s="85"/>
      <c r="K146" s="11"/>
    </row>
    <row r="147" spans="1:83" ht="15" customHeight="1" x14ac:dyDescent="0.25">
      <c r="A147" s="129">
        <v>34925125</v>
      </c>
      <c r="B147" s="130"/>
      <c r="C147" s="94">
        <f>+F151+F152+F153</f>
        <v>26727005.969999999</v>
      </c>
      <c r="D147" s="95"/>
      <c r="E147" s="96"/>
      <c r="F147" s="94">
        <f>+H151+H152+H153</f>
        <v>9861844.0299999993</v>
      </c>
      <c r="G147" s="95"/>
      <c r="H147" s="96"/>
      <c r="I147" s="131">
        <f>+F147/C147</f>
        <v>0.36898424167187027</v>
      </c>
      <c r="J147" s="132"/>
    </row>
    <row r="148" spans="1:83" x14ac:dyDescent="0.25">
      <c r="A148" s="78" t="s">
        <v>22</v>
      </c>
      <c r="B148" s="79"/>
      <c r="C148" s="79"/>
      <c r="D148" s="79"/>
      <c r="E148" s="79"/>
      <c r="F148" s="79"/>
      <c r="G148" s="79"/>
      <c r="H148" s="79"/>
      <c r="I148" s="79"/>
      <c r="J148" s="80"/>
    </row>
    <row r="149" spans="1:83" x14ac:dyDescent="0.25">
      <c r="A149" s="30"/>
      <c r="B149" s="30"/>
      <c r="C149" s="86" t="s">
        <v>44</v>
      </c>
      <c r="D149" s="87"/>
      <c r="E149" s="86" t="s">
        <v>78</v>
      </c>
      <c r="F149" s="87"/>
      <c r="G149" s="86" t="s">
        <v>79</v>
      </c>
      <c r="H149" s="86"/>
      <c r="I149" s="86" t="s">
        <v>23</v>
      </c>
      <c r="J149" s="87"/>
      <c r="K149" s="11"/>
    </row>
    <row r="150" spans="1:83" ht="38.25" x14ac:dyDescent="0.25">
      <c r="A150" s="31" t="s">
        <v>24</v>
      </c>
      <c r="B150" s="31" t="s">
        <v>25</v>
      </c>
      <c r="C150" s="31" t="s">
        <v>36</v>
      </c>
      <c r="D150" s="31" t="s">
        <v>37</v>
      </c>
      <c r="E150" s="44" t="s">
        <v>38</v>
      </c>
      <c r="F150" s="31" t="s">
        <v>39</v>
      </c>
      <c r="G150" s="31" t="s">
        <v>40</v>
      </c>
      <c r="H150" s="31" t="s">
        <v>41</v>
      </c>
      <c r="I150" s="31" t="s">
        <v>42</v>
      </c>
      <c r="J150" s="31" t="s">
        <v>43</v>
      </c>
    </row>
    <row r="151" spans="1:83" ht="91.5" customHeight="1" x14ac:dyDescent="0.25">
      <c r="A151" s="21" t="s">
        <v>62</v>
      </c>
      <c r="B151" s="22" t="s">
        <v>77</v>
      </c>
      <c r="C151" s="68">
        <f>600+672+360+768</f>
        <v>2400</v>
      </c>
      <c r="D151" s="68">
        <f>2625783+1750522+1653351.07+4650000</f>
        <v>10679656.07</v>
      </c>
      <c r="E151" s="42">
        <v>1128</v>
      </c>
      <c r="F151" s="25">
        <v>6303351.0700000003</v>
      </c>
      <c r="G151" s="67">
        <v>1860</v>
      </c>
      <c r="H151" s="69">
        <v>1228284.02</v>
      </c>
      <c r="I151" s="35">
        <f>IF(G151&gt;0,G151/E151,0)</f>
        <v>1.6489361702127661</v>
      </c>
      <c r="J151" s="27">
        <f>IF(H151&gt;0,H151/F151,0)</f>
        <v>0.19486206723370716</v>
      </c>
    </row>
    <row r="152" spans="1:83" ht="76.5" x14ac:dyDescent="0.25">
      <c r="A152" s="21" t="s">
        <v>75</v>
      </c>
      <c r="B152" s="22" t="s">
        <v>76</v>
      </c>
      <c r="C152" s="68">
        <f>708+793+425+907</f>
        <v>2833</v>
      </c>
      <c r="D152" s="68">
        <f>4174050+2782700+6823815.44+6000000</f>
        <v>19780565.440000001</v>
      </c>
      <c r="E152" s="42">
        <v>1332</v>
      </c>
      <c r="F152" s="25">
        <v>12823815.439999999</v>
      </c>
      <c r="G152" s="33">
        <v>1878</v>
      </c>
      <c r="H152" s="69">
        <v>5621676.25</v>
      </c>
      <c r="I152" s="35">
        <f t="shared" ref="I152" si="4">IF(G152&gt;0,G152/E152,0)</f>
        <v>1.4099099099099099</v>
      </c>
      <c r="J152" s="27">
        <f t="shared" ref="J152" si="5">IF(H152&gt;0,H152/F152,0)</f>
        <v>0.43837781947990984</v>
      </c>
    </row>
    <row r="153" spans="1:83" ht="63.75" x14ac:dyDescent="0.25">
      <c r="A153" s="21" t="s">
        <v>116</v>
      </c>
      <c r="B153" s="22" t="s">
        <v>117</v>
      </c>
      <c r="C153" s="68">
        <f>750+840+450+960</f>
        <v>3000</v>
      </c>
      <c r="D153" s="68">
        <f>3677704+2451803+3000000+4599839.46</f>
        <v>13729346.460000001</v>
      </c>
      <c r="E153" s="42">
        <v>1420</v>
      </c>
      <c r="F153" s="25">
        <v>7599839.46</v>
      </c>
      <c r="G153" s="33">
        <v>2076</v>
      </c>
      <c r="H153" s="69">
        <v>3011883.76</v>
      </c>
      <c r="I153" s="35">
        <f t="shared" ref="I153" si="6">IF(G153&gt;0,G153/E153,0)</f>
        <v>1.4619718309859155</v>
      </c>
      <c r="J153" s="27">
        <f t="shared" ref="J153" si="7">IF(H153&gt;0,H153/F153,0)</f>
        <v>0.39630886624018236</v>
      </c>
    </row>
    <row r="154" spans="1:83" x14ac:dyDescent="0.25">
      <c r="A154" s="47"/>
      <c r="B154" s="48"/>
      <c r="C154" s="49"/>
      <c r="D154" s="49"/>
      <c r="E154" s="50"/>
      <c r="F154" s="51"/>
      <c r="G154" s="52"/>
      <c r="H154" s="53"/>
      <c r="I154" s="54"/>
      <c r="J154" s="55"/>
    </row>
    <row r="155" spans="1:83" x14ac:dyDescent="0.25">
      <c r="A155" s="78" t="s">
        <v>26</v>
      </c>
      <c r="B155" s="79"/>
      <c r="C155" s="79"/>
      <c r="D155" s="79"/>
      <c r="E155" s="79"/>
      <c r="F155" s="79"/>
      <c r="G155" s="79"/>
      <c r="H155" s="79"/>
      <c r="I155" s="79"/>
      <c r="J155" s="80"/>
    </row>
    <row r="156" spans="1:83" x14ac:dyDescent="0.25">
      <c r="A156" s="78" t="s">
        <v>27</v>
      </c>
      <c r="B156" s="79"/>
      <c r="C156" s="79"/>
      <c r="D156" s="79"/>
      <c r="E156" s="79"/>
      <c r="F156" s="79"/>
      <c r="G156" s="79"/>
      <c r="H156" s="79"/>
      <c r="I156" s="79"/>
      <c r="J156" s="80"/>
      <c r="K156" s="11"/>
    </row>
    <row r="157" spans="1:83" ht="57" customHeight="1" x14ac:dyDescent="0.25">
      <c r="A157" s="23" t="s">
        <v>28</v>
      </c>
      <c r="B157" s="72" t="s">
        <v>110</v>
      </c>
      <c r="C157" s="72"/>
      <c r="D157" s="72"/>
      <c r="E157" s="72"/>
      <c r="F157" s="72"/>
      <c r="G157" s="72"/>
      <c r="H157" s="72"/>
      <c r="I157" s="72"/>
      <c r="J157" s="72"/>
    </row>
    <row r="158" spans="1:83" ht="46.5" customHeight="1" x14ac:dyDescent="0.25">
      <c r="A158" s="23" t="s">
        <v>29</v>
      </c>
      <c r="B158" s="72" t="s">
        <v>93</v>
      </c>
      <c r="C158" s="72"/>
      <c r="D158" s="72"/>
      <c r="E158" s="72"/>
      <c r="F158" s="72"/>
      <c r="G158" s="72"/>
      <c r="H158" s="72"/>
      <c r="I158" s="72"/>
      <c r="J158" s="72"/>
    </row>
    <row r="159" spans="1:83" s="57" customFormat="1" ht="120" customHeight="1" x14ac:dyDescent="0.25">
      <c r="A159" s="23" t="s">
        <v>30</v>
      </c>
      <c r="B159" s="72" t="s">
        <v>149</v>
      </c>
      <c r="C159" s="72"/>
      <c r="D159" s="72"/>
      <c r="E159" s="72"/>
      <c r="F159" s="72"/>
      <c r="G159" s="72"/>
      <c r="H159" s="72"/>
      <c r="I159" s="72"/>
      <c r="J159" s="72"/>
      <c r="K159" s="13"/>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c r="BB159" s="56"/>
      <c r="BC159" s="56"/>
      <c r="BD159" s="56"/>
      <c r="BE159" s="56"/>
      <c r="BF159" s="56"/>
      <c r="BG159" s="56"/>
      <c r="BH159" s="56"/>
      <c r="BI159" s="56"/>
      <c r="BJ159" s="56"/>
      <c r="BK159" s="56"/>
      <c r="BL159" s="56"/>
      <c r="BM159" s="56"/>
      <c r="BN159" s="56"/>
      <c r="BO159" s="56"/>
      <c r="BP159" s="56"/>
      <c r="BQ159" s="56"/>
      <c r="BR159" s="56"/>
      <c r="BS159" s="56"/>
      <c r="BT159" s="56"/>
      <c r="BU159" s="56"/>
      <c r="BV159" s="56"/>
      <c r="BW159" s="56"/>
      <c r="BX159" s="56"/>
      <c r="BY159" s="56"/>
      <c r="BZ159" s="56"/>
      <c r="CA159" s="56"/>
      <c r="CB159" s="56"/>
      <c r="CC159" s="56"/>
      <c r="CD159" s="56"/>
      <c r="CE159" s="56"/>
    </row>
    <row r="160" spans="1:83" s="57" customFormat="1" ht="107.25" customHeight="1" x14ac:dyDescent="0.25">
      <c r="A160" s="23" t="s">
        <v>31</v>
      </c>
      <c r="B160" s="72" t="s">
        <v>150</v>
      </c>
      <c r="C160" s="72"/>
      <c r="D160" s="72"/>
      <c r="E160" s="72"/>
      <c r="F160" s="72"/>
      <c r="G160" s="72"/>
      <c r="H160" s="72"/>
      <c r="I160" s="72"/>
      <c r="J160" s="72"/>
      <c r="K160" s="13"/>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56"/>
      <c r="AY160" s="56"/>
      <c r="AZ160" s="56"/>
      <c r="BA160" s="56"/>
      <c r="BB160" s="56"/>
      <c r="BC160" s="56"/>
      <c r="BD160" s="56"/>
      <c r="BE160" s="56"/>
      <c r="BF160" s="56"/>
      <c r="BG160" s="56"/>
      <c r="BH160" s="56"/>
      <c r="BI160" s="56"/>
      <c r="BJ160" s="56"/>
      <c r="BK160" s="56"/>
      <c r="BL160" s="56"/>
      <c r="BM160" s="56"/>
      <c r="BN160" s="56"/>
      <c r="BO160" s="56"/>
      <c r="BP160" s="56"/>
      <c r="BQ160" s="56"/>
      <c r="BR160" s="56"/>
      <c r="BS160" s="56"/>
      <c r="BT160" s="56"/>
      <c r="BU160" s="56"/>
      <c r="BV160" s="56"/>
      <c r="BW160" s="56"/>
      <c r="BX160" s="56"/>
      <c r="BY160" s="56"/>
      <c r="BZ160" s="56"/>
      <c r="CA160" s="56"/>
      <c r="CB160" s="56"/>
      <c r="CC160" s="56"/>
      <c r="CD160" s="56"/>
      <c r="CE160" s="56"/>
    </row>
    <row r="161" spans="1:83" s="17" customFormat="1" ht="39" customHeight="1" x14ac:dyDescent="0.25">
      <c r="A161" s="23" t="s">
        <v>64</v>
      </c>
      <c r="B161" s="73" t="s">
        <v>170</v>
      </c>
      <c r="C161" s="73"/>
      <c r="D161" s="73"/>
      <c r="E161" s="73"/>
      <c r="F161" s="73"/>
      <c r="G161" s="73"/>
      <c r="H161" s="73"/>
      <c r="I161" s="73"/>
      <c r="J161" s="74"/>
      <c r="K161" s="15"/>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row>
    <row r="162" spans="1:83" s="57" customFormat="1" ht="78" customHeight="1" x14ac:dyDescent="0.25">
      <c r="A162" s="29" t="s">
        <v>97</v>
      </c>
      <c r="B162" s="77" t="s">
        <v>126</v>
      </c>
      <c r="C162" s="73"/>
      <c r="D162" s="73"/>
      <c r="E162" s="73"/>
      <c r="F162" s="73"/>
      <c r="G162" s="73"/>
      <c r="H162" s="73"/>
      <c r="I162" s="73"/>
      <c r="J162" s="74"/>
      <c r="K162" s="13"/>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c r="BB162" s="56"/>
      <c r="BC162" s="56"/>
      <c r="BD162" s="56"/>
      <c r="BE162" s="56"/>
      <c r="BF162" s="56"/>
      <c r="BG162" s="56"/>
      <c r="BH162" s="56"/>
      <c r="BI162" s="56"/>
      <c r="BJ162" s="56"/>
      <c r="BK162" s="56"/>
      <c r="BL162" s="56"/>
      <c r="BM162" s="56"/>
      <c r="BN162" s="56"/>
      <c r="BO162" s="56"/>
      <c r="BP162" s="56"/>
      <c r="BQ162" s="56"/>
      <c r="BR162" s="56"/>
      <c r="BS162" s="56"/>
      <c r="BT162" s="56"/>
      <c r="BU162" s="56"/>
      <c r="BV162" s="56"/>
      <c r="BW162" s="56"/>
      <c r="BX162" s="56"/>
      <c r="BY162" s="56"/>
      <c r="BZ162" s="56"/>
      <c r="CA162" s="56"/>
      <c r="CB162" s="56"/>
      <c r="CC162" s="56"/>
      <c r="CD162" s="56"/>
      <c r="CE162" s="56"/>
    </row>
    <row r="163" spans="1:83" x14ac:dyDescent="0.25">
      <c r="A163" s="78" t="s">
        <v>26</v>
      </c>
      <c r="B163" s="79"/>
      <c r="C163" s="79"/>
      <c r="D163" s="79"/>
      <c r="E163" s="79"/>
      <c r="F163" s="79"/>
      <c r="G163" s="79"/>
      <c r="H163" s="79"/>
      <c r="I163" s="79"/>
      <c r="J163" s="80"/>
    </row>
    <row r="164" spans="1:83" x14ac:dyDescent="0.25">
      <c r="A164" s="78" t="s">
        <v>27</v>
      </c>
      <c r="B164" s="79"/>
      <c r="C164" s="79"/>
      <c r="D164" s="79"/>
      <c r="E164" s="79"/>
      <c r="F164" s="79"/>
      <c r="G164" s="79"/>
      <c r="H164" s="79"/>
      <c r="I164" s="79"/>
      <c r="J164" s="80"/>
      <c r="K164" s="11"/>
    </row>
    <row r="165" spans="1:83" ht="36.75" customHeight="1" x14ac:dyDescent="0.25">
      <c r="A165" s="23" t="s">
        <v>28</v>
      </c>
      <c r="B165" s="72" t="s">
        <v>111</v>
      </c>
      <c r="C165" s="72"/>
      <c r="D165" s="72"/>
      <c r="E165" s="72"/>
      <c r="F165" s="72"/>
      <c r="G165" s="72"/>
      <c r="H165" s="72"/>
      <c r="I165" s="72"/>
      <c r="J165" s="72"/>
    </row>
    <row r="166" spans="1:83" ht="62.25" customHeight="1" x14ac:dyDescent="0.25">
      <c r="A166" s="23" t="s">
        <v>29</v>
      </c>
      <c r="B166" s="72" t="s">
        <v>127</v>
      </c>
      <c r="C166" s="72"/>
      <c r="D166" s="72"/>
      <c r="E166" s="72"/>
      <c r="F166" s="72"/>
      <c r="G166" s="72"/>
      <c r="H166" s="72"/>
      <c r="I166" s="72"/>
      <c r="J166" s="72"/>
    </row>
    <row r="167" spans="1:83" ht="58.5" customHeight="1" x14ac:dyDescent="0.25">
      <c r="A167" s="23" t="s">
        <v>30</v>
      </c>
      <c r="B167" s="72" t="s">
        <v>171</v>
      </c>
      <c r="C167" s="72"/>
      <c r="D167" s="72"/>
      <c r="E167" s="72"/>
      <c r="F167" s="72"/>
      <c r="G167" s="72"/>
      <c r="H167" s="72"/>
      <c r="I167" s="72"/>
      <c r="J167" s="72"/>
    </row>
    <row r="168" spans="1:83" ht="67.5" customHeight="1" x14ac:dyDescent="0.25">
      <c r="A168" s="23" t="s">
        <v>31</v>
      </c>
      <c r="B168" s="72" t="s">
        <v>151</v>
      </c>
      <c r="C168" s="72"/>
      <c r="D168" s="72"/>
      <c r="E168" s="72"/>
      <c r="F168" s="72"/>
      <c r="G168" s="72"/>
      <c r="H168" s="72"/>
      <c r="I168" s="72"/>
      <c r="J168" s="72"/>
    </row>
    <row r="169" spans="1:83" ht="46.5" customHeight="1" x14ac:dyDescent="0.25">
      <c r="A169" s="23" t="s">
        <v>68</v>
      </c>
      <c r="B169" s="75" t="s">
        <v>172</v>
      </c>
      <c r="C169" s="75"/>
      <c r="D169" s="75"/>
      <c r="E169" s="75"/>
      <c r="F169" s="75"/>
      <c r="G169" s="75"/>
      <c r="H169" s="75"/>
      <c r="I169" s="75"/>
      <c r="J169" s="76"/>
    </row>
    <row r="170" spans="1:83" s="57" customFormat="1" ht="129" customHeight="1" x14ac:dyDescent="0.25">
      <c r="A170" s="29" t="s">
        <v>97</v>
      </c>
      <c r="B170" s="77" t="s">
        <v>152</v>
      </c>
      <c r="C170" s="73"/>
      <c r="D170" s="73"/>
      <c r="E170" s="73"/>
      <c r="F170" s="73"/>
      <c r="G170" s="73"/>
      <c r="H170" s="73"/>
      <c r="I170" s="73"/>
      <c r="J170" s="74"/>
      <c r="K170" s="13"/>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c r="BB170" s="56"/>
      <c r="BC170" s="56"/>
      <c r="BD170" s="56"/>
      <c r="BE170" s="56"/>
      <c r="BF170" s="56"/>
      <c r="BG170" s="56"/>
      <c r="BH170" s="56"/>
      <c r="BI170" s="56"/>
      <c r="BJ170" s="56"/>
      <c r="BK170" s="56"/>
      <c r="BL170" s="56"/>
      <c r="BM170" s="56"/>
      <c r="BN170" s="56"/>
      <c r="BO170" s="56"/>
      <c r="BP170" s="56"/>
      <c r="BQ170" s="56"/>
      <c r="BR170" s="56"/>
      <c r="BS170" s="56"/>
      <c r="BT170" s="56"/>
      <c r="BU170" s="56"/>
      <c r="BV170" s="56"/>
      <c r="BW170" s="56"/>
      <c r="BX170" s="56"/>
      <c r="BY170" s="56"/>
      <c r="BZ170" s="56"/>
      <c r="CA170" s="56"/>
      <c r="CB170" s="56"/>
      <c r="CC170" s="56"/>
      <c r="CD170" s="56"/>
      <c r="CE170" s="56"/>
    </row>
    <row r="171" spans="1:83" s="12" customFormat="1" ht="34.5" customHeight="1" x14ac:dyDescent="0.25">
      <c r="A171" s="78" t="s">
        <v>27</v>
      </c>
      <c r="B171" s="79"/>
      <c r="C171" s="79"/>
      <c r="D171" s="79"/>
      <c r="E171" s="79"/>
      <c r="F171" s="79"/>
      <c r="G171" s="79"/>
      <c r="H171" s="79"/>
      <c r="I171" s="79"/>
      <c r="J171" s="80"/>
      <c r="K171" s="13"/>
    </row>
    <row r="172" spans="1:83" s="12" customFormat="1" ht="45" customHeight="1" x14ac:dyDescent="0.25">
      <c r="A172" s="23" t="s">
        <v>28</v>
      </c>
      <c r="B172" s="72" t="s">
        <v>128</v>
      </c>
      <c r="C172" s="72"/>
      <c r="D172" s="72"/>
      <c r="E172" s="72"/>
      <c r="F172" s="72"/>
      <c r="G172" s="72"/>
      <c r="H172" s="72"/>
      <c r="I172" s="72"/>
      <c r="J172" s="72"/>
      <c r="K172" s="13"/>
    </row>
    <row r="173" spans="1:83" s="12" customFormat="1" ht="54.75" customHeight="1" x14ac:dyDescent="0.25">
      <c r="A173" s="23" t="s">
        <v>29</v>
      </c>
      <c r="B173" s="72" t="s">
        <v>186</v>
      </c>
      <c r="C173" s="72"/>
      <c r="D173" s="72"/>
      <c r="E173" s="72"/>
      <c r="F173" s="72"/>
      <c r="G173" s="72"/>
      <c r="H173" s="72"/>
      <c r="I173" s="72"/>
      <c r="J173" s="72"/>
      <c r="K173" s="13"/>
    </row>
    <row r="174" spans="1:83" s="56" customFormat="1" ht="131.25" customHeight="1" x14ac:dyDescent="0.25">
      <c r="A174" s="23" t="s">
        <v>30</v>
      </c>
      <c r="B174" s="72" t="s">
        <v>185</v>
      </c>
      <c r="C174" s="72"/>
      <c r="D174" s="72"/>
      <c r="E174" s="72"/>
      <c r="F174" s="72"/>
      <c r="G174" s="72"/>
      <c r="H174" s="72"/>
      <c r="I174" s="72"/>
      <c r="J174" s="72"/>
      <c r="K174" s="13"/>
    </row>
    <row r="175" spans="1:83" s="12" customFormat="1" ht="93.75" customHeight="1" x14ac:dyDescent="0.25">
      <c r="A175" s="23" t="s">
        <v>31</v>
      </c>
      <c r="B175" s="72" t="s">
        <v>153</v>
      </c>
      <c r="C175" s="72"/>
      <c r="D175" s="72"/>
      <c r="E175" s="72"/>
      <c r="F175" s="72"/>
      <c r="G175" s="72"/>
      <c r="H175" s="72"/>
      <c r="I175" s="72"/>
      <c r="J175" s="72"/>
      <c r="K175" s="13"/>
    </row>
    <row r="176" spans="1:83" s="12" customFormat="1" ht="56.25" customHeight="1" x14ac:dyDescent="0.25">
      <c r="A176" s="23" t="s">
        <v>68</v>
      </c>
      <c r="B176" s="75" t="s">
        <v>173</v>
      </c>
      <c r="C176" s="75"/>
      <c r="D176" s="75"/>
      <c r="E176" s="75"/>
      <c r="F176" s="75"/>
      <c r="G176" s="75"/>
      <c r="H176" s="75"/>
      <c r="I176" s="75"/>
      <c r="J176" s="76"/>
      <c r="K176" s="13"/>
    </row>
    <row r="177" spans="1:11" s="12" customFormat="1" ht="87" customHeight="1" x14ac:dyDescent="0.25">
      <c r="A177" s="154" t="s">
        <v>97</v>
      </c>
      <c r="B177" s="141" t="s">
        <v>154</v>
      </c>
      <c r="C177" s="75"/>
      <c r="D177" s="75"/>
      <c r="E177" s="75"/>
      <c r="F177" s="75"/>
      <c r="G177" s="75"/>
      <c r="H177" s="75"/>
      <c r="I177" s="75"/>
      <c r="J177" s="76"/>
      <c r="K177" s="13"/>
    </row>
    <row r="178" spans="1:11" s="12" customFormat="1" ht="18" customHeight="1" x14ac:dyDescent="0.25">
      <c r="A178" s="155" t="s">
        <v>175</v>
      </c>
      <c r="B178" s="156"/>
      <c r="C178" s="156"/>
      <c r="D178" s="156"/>
      <c r="E178" s="156"/>
      <c r="F178" s="156"/>
      <c r="G178" s="156"/>
      <c r="H178" s="156"/>
      <c r="I178" s="156"/>
      <c r="J178" s="157"/>
      <c r="K178" s="13"/>
    </row>
    <row r="179" spans="1:11" s="56" customFormat="1" ht="14.25" customHeight="1" x14ac:dyDescent="0.25">
      <c r="A179" s="158" t="s">
        <v>176</v>
      </c>
      <c r="B179" s="159"/>
      <c r="C179" s="159"/>
      <c r="D179" s="159"/>
      <c r="E179" s="159"/>
      <c r="F179" s="159"/>
      <c r="G179" s="159"/>
      <c r="H179" s="159"/>
      <c r="I179" s="159"/>
      <c r="J179" s="160"/>
      <c r="K179" s="13"/>
    </row>
    <row r="180" spans="1:11" s="12" customFormat="1" x14ac:dyDescent="0.25">
      <c r="A180" s="71"/>
      <c r="B180" s="13"/>
      <c r="C180" s="13"/>
      <c r="D180" s="13"/>
      <c r="E180" s="45"/>
      <c r="F180" s="13"/>
      <c r="G180" s="13"/>
      <c r="H180" s="13"/>
      <c r="I180" s="13"/>
      <c r="J180" s="13"/>
      <c r="K180" s="13"/>
    </row>
    <row r="181" spans="1:11" s="12" customFormat="1" x14ac:dyDescent="0.25">
      <c r="A181" s="13"/>
      <c r="B181" s="13"/>
      <c r="C181" s="13"/>
      <c r="D181" s="13"/>
      <c r="E181" s="45"/>
      <c r="F181" s="13"/>
      <c r="G181" s="13"/>
      <c r="H181" s="13"/>
      <c r="I181" s="13"/>
      <c r="J181" s="13"/>
      <c r="K181" s="13"/>
    </row>
    <row r="182" spans="1:11" s="12" customFormat="1" x14ac:dyDescent="0.25">
      <c r="G182" s="13"/>
      <c r="H182" s="13"/>
      <c r="I182" s="13"/>
      <c r="J182" s="13"/>
      <c r="K182" s="13"/>
    </row>
    <row r="183" spans="1:11" s="12" customFormat="1" x14ac:dyDescent="0.25">
      <c r="G183" s="13"/>
      <c r="H183" s="13"/>
      <c r="I183" s="13"/>
      <c r="J183" s="13"/>
      <c r="K183" s="13"/>
    </row>
    <row r="184" spans="1:11" s="12" customFormat="1" x14ac:dyDescent="0.25">
      <c r="A184" s="13"/>
      <c r="B184" s="13"/>
      <c r="C184" s="13"/>
      <c r="D184" s="13"/>
      <c r="E184" s="45"/>
      <c r="F184" s="13"/>
      <c r="G184" s="13"/>
      <c r="H184" s="13"/>
      <c r="I184" s="13"/>
      <c r="J184" s="13"/>
      <c r="K184" s="13"/>
    </row>
    <row r="185" spans="1:11" s="12" customFormat="1" x14ac:dyDescent="0.25">
      <c r="A185" s="13"/>
      <c r="B185" s="13"/>
      <c r="C185" s="13"/>
      <c r="D185" s="13"/>
      <c r="E185" s="45"/>
      <c r="F185" s="13"/>
      <c r="G185" s="13"/>
      <c r="H185" s="13"/>
      <c r="I185" s="13"/>
      <c r="J185" s="13"/>
      <c r="K185" s="13"/>
    </row>
    <row r="186" spans="1:11" s="12" customFormat="1" x14ac:dyDescent="0.25">
      <c r="A186" s="13"/>
      <c r="B186" s="13"/>
      <c r="C186" s="13"/>
      <c r="D186" s="13"/>
      <c r="E186" s="45"/>
      <c r="F186" s="13"/>
      <c r="G186" s="13"/>
      <c r="H186" s="13"/>
      <c r="I186" s="13"/>
      <c r="J186" s="13"/>
      <c r="K186" s="13"/>
    </row>
    <row r="187" spans="1:11" s="12" customFormat="1" x14ac:dyDescent="0.25">
      <c r="A187" s="13"/>
      <c r="B187" s="13"/>
      <c r="C187" s="13"/>
      <c r="D187" s="13"/>
      <c r="E187" s="45"/>
      <c r="F187" s="13"/>
      <c r="G187" s="13"/>
      <c r="H187" s="13"/>
      <c r="I187" s="13"/>
      <c r="J187" s="13"/>
      <c r="K187" s="13"/>
    </row>
    <row r="188" spans="1:11" s="12" customFormat="1" x14ac:dyDescent="0.25">
      <c r="A188" s="13"/>
      <c r="B188" s="13"/>
      <c r="C188" s="70"/>
      <c r="D188" s="13"/>
      <c r="E188" s="45"/>
      <c r="F188" s="13"/>
      <c r="G188" s="13"/>
      <c r="H188" s="13"/>
      <c r="I188" s="13"/>
      <c r="J188" s="13"/>
      <c r="K188" s="13"/>
    </row>
    <row r="189" spans="1:11" s="12" customFormat="1" x14ac:dyDescent="0.25">
      <c r="A189" s="13"/>
      <c r="B189" s="13"/>
      <c r="C189" s="13"/>
      <c r="D189" s="13"/>
      <c r="E189" s="45"/>
      <c r="F189" s="13"/>
      <c r="G189" s="13"/>
      <c r="H189" s="13"/>
      <c r="I189" s="13"/>
      <c r="J189" s="13"/>
      <c r="K189" s="13"/>
    </row>
    <row r="190" spans="1:11" s="12" customFormat="1" x14ac:dyDescent="0.25">
      <c r="A190" s="13"/>
      <c r="B190" s="13"/>
      <c r="C190" s="13"/>
      <c r="D190" s="13"/>
      <c r="E190" s="45"/>
      <c r="F190" s="13"/>
      <c r="G190" s="13"/>
      <c r="H190" s="13"/>
      <c r="I190" s="13"/>
      <c r="J190" s="13"/>
      <c r="K190" s="13"/>
    </row>
    <row r="191" spans="1:11" s="12" customFormat="1" x14ac:dyDescent="0.25">
      <c r="A191" s="13"/>
      <c r="B191" s="13"/>
      <c r="C191" s="13"/>
      <c r="D191" s="13"/>
      <c r="E191" s="45"/>
      <c r="F191" s="13"/>
      <c r="G191" s="13"/>
      <c r="H191" s="13"/>
      <c r="I191" s="13"/>
      <c r="J191" s="13"/>
      <c r="K191" s="13"/>
    </row>
    <row r="192" spans="1:11" s="12" customFormat="1" x14ac:dyDescent="0.25">
      <c r="A192" s="13"/>
      <c r="B192" s="13"/>
      <c r="C192" s="13"/>
      <c r="D192" s="13"/>
      <c r="E192" s="45"/>
      <c r="F192" s="13"/>
      <c r="G192" s="13"/>
      <c r="H192" s="13"/>
      <c r="I192" s="13"/>
      <c r="J192" s="13"/>
      <c r="K192" s="13"/>
    </row>
    <row r="193" spans="1:11" s="12" customFormat="1" x14ac:dyDescent="0.25">
      <c r="A193" s="13"/>
      <c r="B193" s="13"/>
      <c r="C193" s="13"/>
      <c r="D193" s="13"/>
      <c r="E193" s="45"/>
      <c r="F193" s="13"/>
      <c r="G193" s="13"/>
      <c r="H193" s="13"/>
      <c r="I193" s="13"/>
      <c r="J193" s="13"/>
      <c r="K193" s="13"/>
    </row>
    <row r="194" spans="1:11" s="12" customFormat="1" x14ac:dyDescent="0.25">
      <c r="A194" s="13"/>
      <c r="B194" s="13"/>
      <c r="C194" s="13"/>
      <c r="D194" s="13"/>
      <c r="E194" s="45"/>
      <c r="F194" s="13"/>
      <c r="G194" s="13"/>
      <c r="H194" s="13"/>
      <c r="I194" s="13"/>
      <c r="J194" s="13"/>
      <c r="K194" s="13"/>
    </row>
    <row r="195" spans="1:11" s="12" customFormat="1" x14ac:dyDescent="0.25">
      <c r="A195" s="13"/>
      <c r="B195" s="13"/>
      <c r="C195" s="13"/>
      <c r="D195" s="13"/>
      <c r="E195" s="45"/>
      <c r="F195" s="13"/>
      <c r="G195" s="13"/>
      <c r="H195" s="13"/>
      <c r="I195" s="13"/>
      <c r="J195" s="13"/>
      <c r="K195" s="13"/>
    </row>
    <row r="196" spans="1:11" s="12" customFormat="1" x14ac:dyDescent="0.25">
      <c r="A196" s="13"/>
      <c r="B196" s="13"/>
      <c r="C196" s="13"/>
      <c r="D196" s="13"/>
      <c r="E196" s="45"/>
      <c r="F196" s="13"/>
      <c r="G196" s="13"/>
      <c r="H196" s="13"/>
      <c r="I196" s="13"/>
      <c r="J196" s="13"/>
      <c r="K196" s="13"/>
    </row>
    <row r="197" spans="1:11" s="12" customFormat="1" x14ac:dyDescent="0.25">
      <c r="A197" s="13"/>
      <c r="B197" s="13"/>
      <c r="C197" s="13"/>
      <c r="D197" s="13"/>
      <c r="E197" s="45"/>
      <c r="F197" s="13"/>
      <c r="G197" s="13"/>
      <c r="H197" s="13"/>
      <c r="I197" s="13"/>
      <c r="J197" s="13"/>
      <c r="K197" s="13"/>
    </row>
    <row r="198" spans="1:11" s="12" customFormat="1" x14ac:dyDescent="0.25">
      <c r="A198" s="13"/>
      <c r="B198" s="13"/>
      <c r="C198" s="13"/>
      <c r="D198" s="13"/>
      <c r="E198" s="45"/>
      <c r="F198" s="13"/>
      <c r="G198" s="13"/>
      <c r="H198" s="13"/>
      <c r="I198" s="13"/>
      <c r="J198" s="13"/>
      <c r="K198" s="13"/>
    </row>
    <row r="199" spans="1:11" s="12" customFormat="1" x14ac:dyDescent="0.25">
      <c r="A199" s="13"/>
      <c r="B199" s="13"/>
      <c r="C199" s="13"/>
      <c r="D199" s="13"/>
      <c r="E199" s="45"/>
      <c r="F199" s="13"/>
      <c r="G199" s="13"/>
      <c r="H199" s="13"/>
      <c r="I199" s="13"/>
      <c r="J199" s="13"/>
      <c r="K199" s="13"/>
    </row>
    <row r="200" spans="1:11" s="12" customFormat="1" x14ac:dyDescent="0.25">
      <c r="A200" s="13"/>
      <c r="B200" s="13"/>
      <c r="C200" s="13"/>
      <c r="D200" s="13"/>
      <c r="E200" s="45"/>
      <c r="F200" s="13"/>
      <c r="G200" s="13"/>
      <c r="H200" s="13"/>
      <c r="I200" s="13"/>
      <c r="J200" s="13"/>
      <c r="K200" s="13"/>
    </row>
    <row r="201" spans="1:11" s="12" customFormat="1" x14ac:dyDescent="0.25">
      <c r="A201" s="13"/>
      <c r="B201" s="13"/>
      <c r="C201" s="13"/>
      <c r="D201" s="13"/>
      <c r="E201" s="45"/>
      <c r="F201" s="13"/>
      <c r="G201" s="13"/>
      <c r="H201" s="13"/>
      <c r="I201" s="13"/>
      <c r="J201" s="13"/>
      <c r="K201" s="13"/>
    </row>
    <row r="202" spans="1:11" s="12" customFormat="1" x14ac:dyDescent="0.25">
      <c r="A202" s="13"/>
      <c r="B202" s="13"/>
      <c r="C202" s="13"/>
      <c r="D202" s="13"/>
      <c r="E202" s="45"/>
      <c r="F202" s="13"/>
      <c r="G202" s="13"/>
      <c r="H202" s="13"/>
      <c r="I202" s="13"/>
      <c r="J202" s="13"/>
      <c r="K202" s="13"/>
    </row>
    <row r="203" spans="1:11" s="12" customFormat="1" x14ac:dyDescent="0.25">
      <c r="A203" s="13"/>
      <c r="B203" s="13"/>
      <c r="C203" s="13"/>
      <c r="D203" s="13"/>
      <c r="E203" s="45"/>
      <c r="F203" s="13"/>
      <c r="G203" s="13"/>
      <c r="H203" s="13"/>
      <c r="I203" s="13"/>
      <c r="J203" s="13"/>
      <c r="K203" s="13"/>
    </row>
    <row r="204" spans="1:11" s="12" customFormat="1" x14ac:dyDescent="0.25">
      <c r="A204" s="13"/>
      <c r="B204" s="13"/>
      <c r="C204" s="13"/>
      <c r="D204" s="13"/>
      <c r="E204" s="45"/>
      <c r="F204" s="13"/>
      <c r="G204" s="13"/>
      <c r="H204" s="13"/>
      <c r="I204" s="13"/>
      <c r="J204" s="13"/>
      <c r="K204" s="13"/>
    </row>
    <row r="205" spans="1:11" s="12" customFormat="1" x14ac:dyDescent="0.25">
      <c r="A205" s="13"/>
      <c r="B205" s="13"/>
      <c r="C205" s="13"/>
      <c r="D205" s="13"/>
      <c r="E205" s="45"/>
      <c r="F205" s="13"/>
      <c r="G205" s="13"/>
      <c r="H205" s="13"/>
      <c r="I205" s="13"/>
      <c r="J205" s="13"/>
      <c r="K205" s="13"/>
    </row>
    <row r="206" spans="1:11" s="12" customFormat="1" x14ac:dyDescent="0.25">
      <c r="A206" s="13"/>
      <c r="B206" s="13"/>
      <c r="C206" s="13"/>
      <c r="D206" s="13"/>
      <c r="E206" s="45"/>
      <c r="F206" s="13"/>
      <c r="G206" s="13"/>
      <c r="H206" s="13"/>
      <c r="I206" s="13"/>
      <c r="J206" s="13"/>
      <c r="K206" s="13"/>
    </row>
    <row r="207" spans="1:11" s="12" customFormat="1" x14ac:dyDescent="0.25">
      <c r="A207" s="13"/>
      <c r="B207" s="13"/>
      <c r="C207" s="13"/>
      <c r="D207" s="13"/>
      <c r="E207" s="45"/>
      <c r="F207" s="13"/>
      <c r="G207" s="13"/>
      <c r="H207" s="13"/>
      <c r="I207" s="13"/>
      <c r="J207" s="13"/>
      <c r="K207" s="13"/>
    </row>
    <row r="208" spans="1:11" s="12" customFormat="1" x14ac:dyDescent="0.25">
      <c r="A208" s="13"/>
      <c r="B208" s="13"/>
      <c r="C208" s="13"/>
      <c r="D208" s="13"/>
      <c r="E208" s="45"/>
      <c r="F208" s="13"/>
      <c r="G208" s="13"/>
      <c r="H208" s="13"/>
      <c r="I208" s="13"/>
      <c r="J208" s="13"/>
      <c r="K208" s="13"/>
    </row>
    <row r="209" spans="1:11" s="12" customFormat="1" x14ac:dyDescent="0.25">
      <c r="A209" s="13"/>
      <c r="B209" s="13"/>
      <c r="C209" s="13"/>
      <c r="D209" s="13"/>
      <c r="E209" s="45"/>
      <c r="F209" s="13"/>
      <c r="G209" s="13"/>
      <c r="H209" s="13"/>
      <c r="I209" s="13"/>
      <c r="J209" s="13"/>
      <c r="K209" s="13"/>
    </row>
    <row r="210" spans="1:11" s="12" customFormat="1" x14ac:dyDescent="0.25">
      <c r="A210" s="13"/>
      <c r="B210" s="13"/>
      <c r="C210" s="13"/>
      <c r="D210" s="13"/>
      <c r="E210" s="45"/>
      <c r="F210" s="13"/>
      <c r="G210" s="13"/>
      <c r="H210" s="13"/>
      <c r="I210" s="13"/>
      <c r="J210" s="13"/>
      <c r="K210" s="13"/>
    </row>
    <row r="211" spans="1:11" s="12" customFormat="1" x14ac:dyDescent="0.25">
      <c r="A211" s="13"/>
      <c r="B211" s="13"/>
      <c r="C211" s="13"/>
      <c r="D211" s="13"/>
      <c r="E211" s="45"/>
      <c r="F211" s="13"/>
      <c r="G211" s="13"/>
      <c r="H211" s="13"/>
      <c r="I211" s="13"/>
      <c r="J211" s="13"/>
      <c r="K211" s="13"/>
    </row>
    <row r="212" spans="1:11" s="12" customFormat="1" x14ac:dyDescent="0.25">
      <c r="A212" s="13"/>
      <c r="B212" s="13"/>
      <c r="C212" s="13"/>
      <c r="D212" s="13"/>
      <c r="E212" s="45"/>
      <c r="F212" s="13"/>
      <c r="G212" s="13"/>
      <c r="H212" s="13"/>
      <c r="I212" s="13"/>
      <c r="J212" s="13"/>
      <c r="K212" s="13"/>
    </row>
    <row r="213" spans="1:11" s="12" customFormat="1" x14ac:dyDescent="0.25">
      <c r="A213" s="13"/>
      <c r="B213" s="13"/>
      <c r="C213" s="13"/>
      <c r="D213" s="13"/>
      <c r="E213" s="45"/>
      <c r="F213" s="13"/>
      <c r="G213" s="13"/>
      <c r="H213" s="13"/>
      <c r="I213" s="13"/>
      <c r="J213" s="13"/>
      <c r="K213" s="13"/>
    </row>
    <row r="214" spans="1:11" s="12" customFormat="1" x14ac:dyDescent="0.25">
      <c r="A214" s="13"/>
      <c r="B214" s="13"/>
      <c r="C214" s="13"/>
      <c r="D214" s="13"/>
      <c r="E214" s="45"/>
      <c r="F214" s="13"/>
      <c r="G214" s="13"/>
      <c r="H214" s="13"/>
      <c r="I214" s="13"/>
      <c r="J214" s="13"/>
      <c r="K214" s="13"/>
    </row>
    <row r="215" spans="1:11" s="12" customFormat="1" x14ac:dyDescent="0.25">
      <c r="A215" s="13"/>
      <c r="B215" s="13"/>
      <c r="C215" s="13"/>
      <c r="D215" s="13"/>
      <c r="E215" s="45"/>
      <c r="F215" s="13"/>
      <c r="G215" s="13"/>
      <c r="H215" s="13"/>
      <c r="I215" s="13"/>
      <c r="J215" s="13"/>
      <c r="K215" s="13"/>
    </row>
    <row r="216" spans="1:11" s="12" customFormat="1" x14ac:dyDescent="0.25">
      <c r="A216" s="13"/>
      <c r="B216" s="13"/>
      <c r="C216" s="13"/>
      <c r="D216" s="13"/>
      <c r="E216" s="45"/>
      <c r="F216" s="13"/>
      <c r="G216" s="13"/>
      <c r="H216" s="13"/>
      <c r="I216" s="13"/>
      <c r="J216" s="13"/>
      <c r="K216" s="13"/>
    </row>
    <row r="217" spans="1:11" s="12" customFormat="1" x14ac:dyDescent="0.25">
      <c r="A217" s="13"/>
      <c r="B217" s="13"/>
      <c r="C217" s="13"/>
      <c r="D217" s="13"/>
      <c r="E217" s="45"/>
      <c r="F217" s="13"/>
      <c r="G217" s="13"/>
      <c r="H217" s="13"/>
      <c r="I217" s="13"/>
      <c r="J217" s="13"/>
      <c r="K217" s="13"/>
    </row>
    <row r="218" spans="1:11" s="12" customFormat="1" x14ac:dyDescent="0.25">
      <c r="A218" s="13"/>
      <c r="B218" s="13"/>
      <c r="C218" s="13"/>
      <c r="D218" s="13"/>
      <c r="E218" s="45"/>
      <c r="F218" s="13"/>
      <c r="G218" s="13"/>
      <c r="H218" s="13"/>
      <c r="I218" s="13"/>
      <c r="J218" s="13"/>
      <c r="K218" s="13"/>
    </row>
    <row r="219" spans="1:11" s="12" customFormat="1" x14ac:dyDescent="0.25">
      <c r="A219" s="13"/>
      <c r="B219" s="13"/>
      <c r="C219" s="13"/>
      <c r="D219" s="13"/>
      <c r="E219" s="45"/>
      <c r="F219" s="13"/>
      <c r="G219" s="13"/>
      <c r="H219" s="13"/>
      <c r="I219" s="13"/>
      <c r="J219" s="13"/>
      <c r="K219" s="13"/>
    </row>
    <row r="220" spans="1:11" s="12" customFormat="1" x14ac:dyDescent="0.25">
      <c r="A220" s="13"/>
      <c r="B220" s="13"/>
      <c r="C220" s="13"/>
      <c r="D220" s="13"/>
      <c r="E220" s="45"/>
      <c r="F220" s="13"/>
      <c r="G220" s="13"/>
      <c r="H220" s="13"/>
      <c r="I220" s="13"/>
      <c r="J220" s="13"/>
      <c r="K220" s="13"/>
    </row>
    <row r="221" spans="1:11" s="12" customFormat="1" x14ac:dyDescent="0.25">
      <c r="A221" s="13"/>
      <c r="B221" s="13"/>
      <c r="C221" s="13"/>
      <c r="D221" s="13"/>
      <c r="E221" s="45"/>
      <c r="F221" s="13"/>
      <c r="G221" s="13"/>
      <c r="H221" s="13"/>
      <c r="I221" s="13"/>
      <c r="J221" s="13"/>
      <c r="K221" s="13"/>
    </row>
    <row r="222" spans="1:11" s="12" customFormat="1" x14ac:dyDescent="0.25">
      <c r="A222" s="13"/>
      <c r="B222" s="13"/>
      <c r="C222" s="13"/>
      <c r="D222" s="13"/>
      <c r="E222" s="45"/>
      <c r="F222" s="13"/>
      <c r="G222" s="13"/>
      <c r="H222" s="13"/>
      <c r="I222" s="13"/>
      <c r="J222" s="13"/>
      <c r="K222" s="13"/>
    </row>
    <row r="223" spans="1:11" s="12" customFormat="1" x14ac:dyDescent="0.25">
      <c r="A223" s="13"/>
      <c r="B223" s="13"/>
      <c r="C223" s="13"/>
      <c r="D223" s="13"/>
      <c r="E223" s="45"/>
      <c r="F223" s="13"/>
      <c r="G223" s="13"/>
      <c r="H223" s="13"/>
      <c r="I223" s="13"/>
      <c r="J223" s="13"/>
      <c r="K223" s="13"/>
    </row>
    <row r="224" spans="1:11" s="12" customFormat="1" x14ac:dyDescent="0.25">
      <c r="A224" s="13"/>
      <c r="B224" s="13"/>
      <c r="C224" s="13"/>
      <c r="D224" s="13"/>
      <c r="E224" s="45"/>
      <c r="F224" s="13"/>
      <c r="G224" s="13"/>
      <c r="H224" s="13"/>
      <c r="I224" s="13"/>
      <c r="J224" s="13"/>
      <c r="K224" s="13"/>
    </row>
    <row r="225" spans="1:11" s="12" customFormat="1" x14ac:dyDescent="0.25">
      <c r="A225" s="13"/>
      <c r="B225" s="13"/>
      <c r="C225" s="13"/>
      <c r="D225" s="13"/>
      <c r="E225" s="45"/>
      <c r="F225" s="13"/>
      <c r="G225" s="13"/>
      <c r="H225" s="13"/>
      <c r="I225" s="13"/>
      <c r="J225" s="13"/>
      <c r="K225" s="13"/>
    </row>
    <row r="226" spans="1:11" s="12" customFormat="1" x14ac:dyDescent="0.25">
      <c r="A226" s="13"/>
      <c r="B226" s="13"/>
      <c r="C226" s="13"/>
      <c r="D226" s="13"/>
      <c r="E226" s="45"/>
      <c r="F226" s="13"/>
      <c r="G226" s="13"/>
      <c r="H226" s="13"/>
      <c r="I226" s="13"/>
      <c r="J226" s="13"/>
      <c r="K226" s="13"/>
    </row>
    <row r="227" spans="1:11" s="12" customFormat="1" x14ac:dyDescent="0.25">
      <c r="A227" s="13"/>
      <c r="B227" s="13"/>
      <c r="C227" s="13"/>
      <c r="D227" s="13"/>
      <c r="E227" s="45"/>
      <c r="F227" s="13"/>
      <c r="G227" s="13"/>
      <c r="H227" s="13"/>
      <c r="I227" s="13"/>
      <c r="J227" s="13"/>
      <c r="K227" s="13"/>
    </row>
    <row r="228" spans="1:11" s="12" customFormat="1" x14ac:dyDescent="0.25">
      <c r="A228" s="13"/>
      <c r="B228" s="13"/>
      <c r="C228" s="13"/>
      <c r="D228" s="13"/>
      <c r="E228" s="45"/>
      <c r="F228" s="13"/>
      <c r="G228" s="13"/>
      <c r="H228" s="13"/>
      <c r="I228" s="13"/>
      <c r="J228" s="13"/>
      <c r="K228" s="13"/>
    </row>
    <row r="229" spans="1:11" s="12" customFormat="1" x14ac:dyDescent="0.25">
      <c r="A229" s="13"/>
      <c r="B229" s="13"/>
      <c r="C229" s="13"/>
      <c r="D229" s="13"/>
      <c r="E229" s="45"/>
      <c r="F229" s="13"/>
      <c r="G229" s="13"/>
      <c r="H229" s="13"/>
      <c r="I229" s="13"/>
      <c r="J229" s="13"/>
      <c r="K229" s="13"/>
    </row>
    <row r="230" spans="1:11" s="12" customFormat="1" x14ac:dyDescent="0.25">
      <c r="A230" s="13"/>
      <c r="B230" s="13"/>
      <c r="C230" s="13"/>
      <c r="D230" s="13"/>
      <c r="E230" s="45"/>
      <c r="F230" s="13"/>
      <c r="G230" s="13"/>
      <c r="H230" s="13"/>
      <c r="I230" s="13"/>
      <c r="J230" s="13"/>
      <c r="K230" s="13"/>
    </row>
    <row r="231" spans="1:11" s="12" customFormat="1" x14ac:dyDescent="0.25">
      <c r="A231" s="13"/>
      <c r="B231" s="13"/>
      <c r="C231" s="13"/>
      <c r="D231" s="13"/>
      <c r="E231" s="45"/>
      <c r="F231" s="13"/>
      <c r="G231" s="13"/>
      <c r="H231" s="13"/>
      <c r="I231" s="13"/>
      <c r="J231" s="13"/>
      <c r="K231" s="13"/>
    </row>
    <row r="232" spans="1:11" s="12" customFormat="1" x14ac:dyDescent="0.25">
      <c r="A232" s="13"/>
      <c r="B232" s="13"/>
      <c r="C232" s="13"/>
      <c r="D232" s="13"/>
      <c r="E232" s="45"/>
      <c r="F232" s="13"/>
      <c r="G232" s="13"/>
      <c r="H232" s="13"/>
      <c r="I232" s="13"/>
      <c r="J232" s="13"/>
      <c r="K232" s="13"/>
    </row>
    <row r="233" spans="1:11" s="12" customFormat="1" x14ac:dyDescent="0.25">
      <c r="A233" s="13"/>
      <c r="B233" s="13"/>
      <c r="C233" s="13"/>
      <c r="D233" s="13"/>
      <c r="E233" s="45"/>
      <c r="F233" s="13"/>
      <c r="G233" s="13"/>
      <c r="H233" s="13"/>
      <c r="I233" s="13"/>
      <c r="J233" s="13"/>
      <c r="K233" s="13"/>
    </row>
    <row r="234" spans="1:11" s="12" customFormat="1" x14ac:dyDescent="0.25">
      <c r="A234" s="13"/>
      <c r="B234" s="13"/>
      <c r="C234" s="13"/>
      <c r="D234" s="13"/>
      <c r="E234" s="45"/>
      <c r="F234" s="13"/>
      <c r="G234" s="13"/>
      <c r="H234" s="13"/>
      <c r="I234" s="13"/>
      <c r="J234" s="13"/>
      <c r="K234" s="13"/>
    </row>
    <row r="235" spans="1:11" s="12" customFormat="1" x14ac:dyDescent="0.25">
      <c r="A235" s="13"/>
      <c r="B235" s="13"/>
      <c r="C235" s="13"/>
      <c r="D235" s="13"/>
      <c r="E235" s="45"/>
      <c r="F235" s="13"/>
      <c r="G235" s="13"/>
      <c r="H235" s="13"/>
      <c r="I235" s="13"/>
      <c r="J235" s="13"/>
      <c r="K235" s="13"/>
    </row>
    <row r="236" spans="1:11" s="12" customFormat="1" x14ac:dyDescent="0.25">
      <c r="A236" s="13"/>
      <c r="B236" s="13"/>
      <c r="C236" s="13"/>
      <c r="D236" s="13"/>
      <c r="E236" s="45"/>
      <c r="F236" s="13"/>
      <c r="G236" s="13"/>
      <c r="H236" s="13"/>
      <c r="I236" s="13"/>
      <c r="J236" s="13"/>
      <c r="K236" s="13"/>
    </row>
    <row r="237" spans="1:11" s="12" customFormat="1" x14ac:dyDescent="0.25">
      <c r="A237" s="13"/>
      <c r="B237" s="13"/>
      <c r="C237" s="13"/>
      <c r="D237" s="13"/>
      <c r="E237" s="45"/>
      <c r="F237" s="13"/>
      <c r="G237" s="13"/>
      <c r="H237" s="13"/>
      <c r="I237" s="13"/>
      <c r="J237" s="13"/>
      <c r="K237" s="13"/>
    </row>
    <row r="238" spans="1:11" s="12" customFormat="1" x14ac:dyDescent="0.25">
      <c r="A238" s="13"/>
      <c r="B238" s="13"/>
      <c r="C238" s="13"/>
      <c r="D238" s="13"/>
      <c r="E238" s="45"/>
      <c r="F238" s="13"/>
      <c r="G238" s="13"/>
      <c r="H238" s="13"/>
      <c r="I238" s="13"/>
      <c r="J238" s="13"/>
      <c r="K238" s="13"/>
    </row>
    <row r="239" spans="1:11" s="12" customFormat="1" x14ac:dyDescent="0.25">
      <c r="A239" s="13"/>
      <c r="B239" s="13"/>
      <c r="C239" s="13"/>
      <c r="D239" s="13"/>
      <c r="E239" s="45"/>
      <c r="F239" s="13"/>
      <c r="G239" s="13"/>
      <c r="H239" s="13"/>
      <c r="I239" s="13"/>
      <c r="J239" s="13"/>
      <c r="K239" s="13"/>
    </row>
    <row r="240" spans="1:11" s="12" customFormat="1" x14ac:dyDescent="0.25">
      <c r="A240" s="13"/>
      <c r="B240" s="13"/>
      <c r="C240" s="13"/>
      <c r="D240" s="13"/>
      <c r="E240" s="45"/>
      <c r="F240" s="13"/>
      <c r="G240" s="13"/>
      <c r="H240" s="13"/>
      <c r="I240" s="13"/>
      <c r="J240" s="13"/>
      <c r="K240" s="13"/>
    </row>
    <row r="241" spans="1:11" s="12" customFormat="1" x14ac:dyDescent="0.25">
      <c r="A241" s="13"/>
      <c r="B241" s="13"/>
      <c r="C241" s="13"/>
      <c r="D241" s="13"/>
      <c r="E241" s="45"/>
      <c r="F241" s="13"/>
      <c r="G241" s="13"/>
      <c r="H241" s="13"/>
      <c r="I241" s="13"/>
      <c r="J241" s="13"/>
      <c r="K241" s="13"/>
    </row>
    <row r="242" spans="1:11" s="12" customFormat="1" x14ac:dyDescent="0.25">
      <c r="A242" s="13"/>
      <c r="B242" s="13"/>
      <c r="C242" s="13"/>
      <c r="D242" s="13"/>
      <c r="E242" s="45"/>
      <c r="F242" s="13"/>
      <c r="G242" s="13"/>
      <c r="H242" s="13"/>
      <c r="I242" s="13"/>
      <c r="J242" s="13"/>
      <c r="K242" s="13"/>
    </row>
    <row r="243" spans="1:11" s="12" customFormat="1" x14ac:dyDescent="0.25">
      <c r="A243" s="13"/>
      <c r="B243" s="13"/>
      <c r="C243" s="13"/>
      <c r="D243" s="13"/>
      <c r="E243" s="45"/>
      <c r="F243" s="13"/>
      <c r="G243" s="13"/>
      <c r="H243" s="13"/>
      <c r="I243" s="13"/>
      <c r="J243" s="13"/>
      <c r="K243" s="13"/>
    </row>
    <row r="244" spans="1:11" s="12" customFormat="1" x14ac:dyDescent="0.25">
      <c r="A244" s="13"/>
      <c r="B244" s="13"/>
      <c r="C244" s="13"/>
      <c r="D244" s="13"/>
      <c r="E244" s="45"/>
      <c r="F244" s="13"/>
      <c r="G244" s="13"/>
      <c r="H244" s="13"/>
      <c r="I244" s="13"/>
      <c r="J244" s="13"/>
      <c r="K244" s="13"/>
    </row>
    <row r="245" spans="1:11" s="12" customFormat="1" x14ac:dyDescent="0.25">
      <c r="A245" s="13"/>
      <c r="B245" s="13"/>
      <c r="C245" s="13"/>
      <c r="D245" s="13"/>
      <c r="E245" s="45"/>
      <c r="F245" s="13"/>
      <c r="G245" s="13"/>
      <c r="H245" s="13"/>
      <c r="I245" s="13"/>
      <c r="J245" s="13"/>
      <c r="K245" s="13"/>
    </row>
    <row r="246" spans="1:11" s="12" customFormat="1" x14ac:dyDescent="0.25">
      <c r="A246" s="13"/>
      <c r="B246" s="13"/>
      <c r="C246" s="13"/>
      <c r="D246" s="13"/>
      <c r="E246" s="45"/>
      <c r="F246" s="13"/>
      <c r="G246" s="13"/>
      <c r="H246" s="13"/>
      <c r="I246" s="13"/>
      <c r="J246" s="13"/>
      <c r="K246" s="13"/>
    </row>
    <row r="247" spans="1:11" s="12" customFormat="1" x14ac:dyDescent="0.25">
      <c r="A247" s="13"/>
      <c r="B247" s="13"/>
      <c r="C247" s="13"/>
      <c r="D247" s="13"/>
      <c r="E247" s="45"/>
      <c r="F247" s="13"/>
      <c r="G247" s="13"/>
      <c r="H247" s="13"/>
      <c r="I247" s="13"/>
      <c r="J247" s="13"/>
      <c r="K247" s="13"/>
    </row>
    <row r="248" spans="1:11" s="12" customFormat="1" x14ac:dyDescent="0.25">
      <c r="A248" s="13"/>
      <c r="B248" s="13"/>
      <c r="C248" s="13"/>
      <c r="D248" s="13"/>
      <c r="E248" s="45"/>
      <c r="F248" s="13"/>
      <c r="G248" s="13"/>
      <c r="H248" s="13"/>
      <c r="I248" s="13"/>
      <c r="J248" s="13"/>
      <c r="K248" s="13"/>
    </row>
    <row r="249" spans="1:11" s="12" customFormat="1" x14ac:dyDescent="0.25">
      <c r="A249" s="13"/>
      <c r="B249" s="13"/>
      <c r="C249" s="13"/>
      <c r="D249" s="13"/>
      <c r="E249" s="45"/>
      <c r="F249" s="13"/>
      <c r="G249" s="13"/>
      <c r="H249" s="13"/>
      <c r="I249" s="13"/>
      <c r="J249" s="13"/>
      <c r="K249" s="13"/>
    </row>
    <row r="250" spans="1:11" s="12" customFormat="1" x14ac:dyDescent="0.25">
      <c r="A250" s="13"/>
      <c r="B250" s="13"/>
      <c r="C250" s="13"/>
      <c r="D250" s="13"/>
      <c r="E250" s="45"/>
      <c r="F250" s="13"/>
      <c r="G250" s="13"/>
      <c r="H250" s="13"/>
      <c r="I250" s="13"/>
      <c r="J250" s="13"/>
      <c r="K250" s="13"/>
    </row>
    <row r="251" spans="1:11" s="12" customFormat="1" x14ac:dyDescent="0.25">
      <c r="A251" s="13"/>
      <c r="B251" s="13"/>
      <c r="C251" s="13"/>
      <c r="D251" s="13"/>
      <c r="E251" s="45"/>
      <c r="F251" s="13"/>
      <c r="G251" s="13"/>
      <c r="H251" s="13"/>
      <c r="I251" s="13"/>
      <c r="J251" s="13"/>
      <c r="K251" s="13"/>
    </row>
    <row r="252" spans="1:11" s="12" customFormat="1" x14ac:dyDescent="0.25">
      <c r="A252" s="13"/>
      <c r="B252" s="13"/>
      <c r="C252" s="13"/>
      <c r="D252" s="13"/>
      <c r="E252" s="45"/>
      <c r="F252" s="13"/>
      <c r="G252" s="13"/>
      <c r="H252" s="13"/>
      <c r="I252" s="13"/>
      <c r="J252" s="13"/>
      <c r="K252" s="13"/>
    </row>
    <row r="253" spans="1:11" s="12" customFormat="1" x14ac:dyDescent="0.25">
      <c r="A253" s="13"/>
      <c r="B253" s="13"/>
      <c r="C253" s="13"/>
      <c r="D253" s="13"/>
      <c r="E253" s="45"/>
      <c r="F253" s="13"/>
      <c r="G253" s="13"/>
      <c r="H253" s="13"/>
      <c r="I253" s="13"/>
      <c r="J253" s="13"/>
      <c r="K253" s="13"/>
    </row>
    <row r="254" spans="1:11" s="12" customFormat="1" x14ac:dyDescent="0.25">
      <c r="A254" s="13"/>
      <c r="B254" s="13"/>
      <c r="C254" s="13"/>
      <c r="D254" s="13"/>
      <c r="E254" s="45"/>
      <c r="F254" s="13"/>
      <c r="G254" s="13"/>
      <c r="H254" s="13"/>
      <c r="I254" s="13"/>
      <c r="J254" s="13"/>
      <c r="K254" s="13"/>
    </row>
    <row r="255" spans="1:11" s="12" customFormat="1" x14ac:dyDescent="0.25">
      <c r="A255" s="13"/>
      <c r="B255" s="13"/>
      <c r="C255" s="13"/>
      <c r="D255" s="13"/>
      <c r="E255" s="45"/>
      <c r="F255" s="13"/>
      <c r="G255" s="13"/>
      <c r="H255" s="13"/>
      <c r="I255" s="13"/>
      <c r="J255" s="13"/>
      <c r="K255" s="13"/>
    </row>
    <row r="256" spans="1:11" s="12" customFormat="1" x14ac:dyDescent="0.25">
      <c r="A256" s="13"/>
      <c r="B256" s="13"/>
      <c r="C256" s="13"/>
      <c r="D256" s="13"/>
      <c r="E256" s="45"/>
      <c r="F256" s="13"/>
      <c r="G256" s="13"/>
      <c r="H256" s="13"/>
      <c r="I256" s="13"/>
      <c r="J256" s="13"/>
      <c r="K256" s="13"/>
    </row>
    <row r="257" spans="1:11" s="12" customFormat="1" x14ac:dyDescent="0.25">
      <c r="A257" s="13"/>
      <c r="B257" s="13"/>
      <c r="C257" s="13"/>
      <c r="D257" s="13"/>
      <c r="E257" s="45"/>
      <c r="F257" s="13"/>
      <c r="G257" s="13"/>
      <c r="H257" s="13"/>
      <c r="I257" s="13"/>
      <c r="J257" s="13"/>
      <c r="K257" s="13"/>
    </row>
    <row r="258" spans="1:11" s="12" customFormat="1" x14ac:dyDescent="0.25">
      <c r="A258" s="13"/>
      <c r="B258" s="13"/>
      <c r="C258" s="13"/>
      <c r="D258" s="13"/>
      <c r="E258" s="45"/>
      <c r="F258" s="13"/>
      <c r="G258" s="13"/>
      <c r="H258" s="13"/>
      <c r="I258" s="13"/>
      <c r="J258" s="13"/>
      <c r="K258" s="13"/>
    </row>
    <row r="259" spans="1:11" s="12" customFormat="1" x14ac:dyDescent="0.25">
      <c r="A259" s="13"/>
      <c r="B259" s="13"/>
      <c r="C259" s="13"/>
      <c r="D259" s="13"/>
      <c r="E259" s="45"/>
      <c r="F259" s="13"/>
      <c r="G259" s="13"/>
      <c r="H259" s="13"/>
      <c r="I259" s="13"/>
      <c r="J259" s="13"/>
      <c r="K259" s="13"/>
    </row>
    <row r="260" spans="1:11" s="12" customFormat="1" x14ac:dyDescent="0.25">
      <c r="A260" s="13"/>
      <c r="B260" s="13"/>
      <c r="C260" s="13"/>
      <c r="D260" s="13"/>
      <c r="E260" s="45"/>
      <c r="F260" s="13"/>
      <c r="G260" s="13"/>
      <c r="H260" s="13"/>
      <c r="I260" s="13"/>
      <c r="J260" s="13"/>
      <c r="K260" s="13"/>
    </row>
    <row r="261" spans="1:11" s="12" customFormat="1" x14ac:dyDescent="0.25">
      <c r="A261" s="13"/>
      <c r="B261" s="13"/>
      <c r="C261" s="13"/>
      <c r="D261" s="13"/>
      <c r="E261" s="45"/>
      <c r="F261" s="13"/>
      <c r="G261" s="13"/>
      <c r="H261" s="13"/>
      <c r="I261" s="13"/>
      <c r="J261" s="13"/>
      <c r="K261" s="13"/>
    </row>
    <row r="262" spans="1:11" s="12" customFormat="1" x14ac:dyDescent="0.25">
      <c r="A262" s="13"/>
      <c r="B262" s="13"/>
      <c r="C262" s="13"/>
      <c r="D262" s="13"/>
      <c r="E262" s="45"/>
      <c r="F262" s="13"/>
      <c r="G262" s="13"/>
      <c r="H262" s="13"/>
      <c r="I262" s="13"/>
      <c r="J262" s="13"/>
      <c r="K262" s="13"/>
    </row>
    <row r="263" spans="1:11" s="12" customFormat="1" x14ac:dyDescent="0.25">
      <c r="A263" s="13"/>
      <c r="B263" s="13"/>
      <c r="C263" s="13"/>
      <c r="D263" s="13"/>
      <c r="E263" s="45"/>
      <c r="F263" s="13"/>
      <c r="G263" s="13"/>
      <c r="H263" s="13"/>
      <c r="I263" s="13"/>
      <c r="J263" s="13"/>
      <c r="K263" s="13"/>
    </row>
    <row r="264" spans="1:11" s="12" customFormat="1" x14ac:dyDescent="0.25">
      <c r="A264" s="13"/>
      <c r="B264" s="13"/>
      <c r="C264" s="13"/>
      <c r="D264" s="13"/>
      <c r="E264" s="45"/>
      <c r="F264" s="13"/>
      <c r="G264" s="13"/>
      <c r="H264" s="13"/>
      <c r="I264" s="13"/>
      <c r="J264" s="13"/>
      <c r="K264" s="13"/>
    </row>
    <row r="265" spans="1:11" s="12" customFormat="1" x14ac:dyDescent="0.25">
      <c r="A265" s="13"/>
      <c r="B265" s="13"/>
      <c r="C265" s="13"/>
      <c r="D265" s="13"/>
      <c r="E265" s="45"/>
      <c r="F265" s="13"/>
      <c r="G265" s="13"/>
      <c r="H265" s="13"/>
      <c r="I265" s="13"/>
      <c r="J265" s="13"/>
      <c r="K265" s="13"/>
    </row>
    <row r="266" spans="1:11" s="12" customFormat="1" x14ac:dyDescent="0.25">
      <c r="A266" s="13"/>
      <c r="B266" s="13"/>
      <c r="C266" s="13"/>
      <c r="D266" s="13"/>
      <c r="E266" s="45"/>
      <c r="F266" s="13"/>
      <c r="G266" s="13"/>
      <c r="H266" s="13"/>
      <c r="I266" s="13"/>
      <c r="J266" s="13"/>
      <c r="K266" s="13"/>
    </row>
    <row r="267" spans="1:11" s="12" customFormat="1" x14ac:dyDescent="0.25">
      <c r="A267" s="13"/>
      <c r="B267" s="13"/>
      <c r="C267" s="13"/>
      <c r="D267" s="13"/>
      <c r="E267" s="45"/>
      <c r="F267" s="13"/>
      <c r="G267" s="13"/>
      <c r="H267" s="13"/>
      <c r="I267" s="13"/>
      <c r="J267" s="13"/>
      <c r="K267" s="13"/>
    </row>
    <row r="268" spans="1:11" s="12" customFormat="1" x14ac:dyDescent="0.25">
      <c r="A268" s="13"/>
      <c r="B268" s="13"/>
      <c r="C268" s="13"/>
      <c r="D268" s="13"/>
      <c r="E268" s="45"/>
      <c r="F268" s="13"/>
      <c r="G268" s="13"/>
      <c r="H268" s="13"/>
      <c r="I268" s="13"/>
      <c r="J268" s="13"/>
      <c r="K268" s="13"/>
    </row>
    <row r="269" spans="1:11" s="12" customFormat="1" x14ac:dyDescent="0.25">
      <c r="A269" s="13"/>
      <c r="B269" s="13"/>
      <c r="C269" s="13"/>
      <c r="D269" s="13"/>
      <c r="E269" s="45"/>
      <c r="F269" s="13"/>
      <c r="G269" s="13"/>
      <c r="H269" s="13"/>
      <c r="I269" s="13"/>
      <c r="J269" s="13"/>
      <c r="K269" s="13"/>
    </row>
    <row r="270" spans="1:11" s="12" customFormat="1" x14ac:dyDescent="0.25">
      <c r="A270" s="13"/>
      <c r="B270" s="13"/>
      <c r="C270" s="13"/>
      <c r="D270" s="13"/>
      <c r="E270" s="45"/>
      <c r="F270" s="13"/>
      <c r="G270" s="13"/>
      <c r="H270" s="13"/>
      <c r="I270" s="13"/>
      <c r="J270" s="13"/>
      <c r="K270" s="13"/>
    </row>
    <row r="271" spans="1:11" s="12" customFormat="1" x14ac:dyDescent="0.25">
      <c r="A271" s="13"/>
      <c r="B271" s="13"/>
      <c r="C271" s="13"/>
      <c r="D271" s="13"/>
      <c r="E271" s="45"/>
      <c r="F271" s="13"/>
      <c r="G271" s="13"/>
      <c r="H271" s="13"/>
      <c r="I271" s="13"/>
      <c r="J271" s="13"/>
      <c r="K271" s="13"/>
    </row>
    <row r="272" spans="1:11" s="12" customFormat="1" x14ac:dyDescent="0.25">
      <c r="A272" s="13"/>
      <c r="B272" s="13"/>
      <c r="C272" s="13"/>
      <c r="D272" s="13"/>
      <c r="E272" s="45"/>
      <c r="F272" s="13"/>
      <c r="G272" s="13"/>
      <c r="H272" s="13"/>
      <c r="I272" s="13"/>
      <c r="J272" s="13"/>
      <c r="K272" s="13"/>
    </row>
    <row r="273" spans="1:11" s="12" customFormat="1" x14ac:dyDescent="0.25">
      <c r="A273" s="13"/>
      <c r="B273" s="13"/>
      <c r="C273" s="13"/>
      <c r="D273" s="13"/>
      <c r="E273" s="45"/>
      <c r="F273" s="13"/>
      <c r="G273" s="13"/>
      <c r="H273" s="13"/>
      <c r="I273" s="13"/>
      <c r="J273" s="13"/>
      <c r="K273" s="13"/>
    </row>
    <row r="274" spans="1:11" s="12" customFormat="1" x14ac:dyDescent="0.25">
      <c r="A274" s="13"/>
      <c r="B274" s="13"/>
      <c r="C274" s="13"/>
      <c r="D274" s="13"/>
      <c r="E274" s="45"/>
      <c r="F274" s="13"/>
      <c r="G274" s="13"/>
      <c r="H274" s="13"/>
      <c r="I274" s="13"/>
      <c r="J274" s="13"/>
      <c r="K274" s="13"/>
    </row>
    <row r="275" spans="1:11" s="12" customFormat="1" x14ac:dyDescent="0.25">
      <c r="A275" s="13"/>
      <c r="B275" s="13"/>
      <c r="C275" s="13"/>
      <c r="D275" s="13"/>
      <c r="E275" s="45"/>
      <c r="F275" s="13"/>
      <c r="G275" s="13"/>
      <c r="H275" s="13"/>
      <c r="I275" s="13"/>
      <c r="J275" s="13"/>
      <c r="K275" s="13"/>
    </row>
    <row r="276" spans="1:11" s="12" customFormat="1" x14ac:dyDescent="0.25">
      <c r="A276" s="13"/>
      <c r="B276" s="13"/>
      <c r="C276" s="13"/>
      <c r="D276" s="13"/>
      <c r="E276" s="45"/>
      <c r="F276" s="13"/>
      <c r="G276" s="13"/>
      <c r="H276" s="13"/>
      <c r="I276" s="13"/>
      <c r="J276" s="13"/>
      <c r="K276" s="13"/>
    </row>
    <row r="277" spans="1:11" s="12" customFormat="1" x14ac:dyDescent="0.25">
      <c r="A277" s="13"/>
      <c r="B277" s="13"/>
      <c r="C277" s="13"/>
      <c r="D277" s="13"/>
      <c r="E277" s="45"/>
      <c r="F277" s="13"/>
      <c r="G277" s="13"/>
      <c r="H277" s="13"/>
      <c r="I277" s="13"/>
      <c r="J277" s="13"/>
      <c r="K277" s="13"/>
    </row>
    <row r="278" spans="1:11" s="12" customFormat="1" x14ac:dyDescent="0.25">
      <c r="A278" s="13"/>
      <c r="B278" s="13"/>
      <c r="C278" s="13"/>
      <c r="D278" s="13"/>
      <c r="E278" s="45"/>
      <c r="F278" s="13"/>
      <c r="G278" s="13"/>
      <c r="H278" s="13"/>
      <c r="I278" s="13"/>
      <c r="J278" s="13"/>
      <c r="K278" s="13"/>
    </row>
    <row r="279" spans="1:11" s="12" customFormat="1" x14ac:dyDescent="0.25">
      <c r="A279" s="13"/>
      <c r="B279" s="13"/>
      <c r="C279" s="13"/>
      <c r="D279" s="13"/>
      <c r="E279" s="45"/>
      <c r="F279" s="13"/>
      <c r="G279" s="13"/>
      <c r="H279" s="13"/>
      <c r="I279" s="13"/>
      <c r="J279" s="13"/>
      <c r="K279" s="13"/>
    </row>
    <row r="280" spans="1:11" s="12" customFormat="1" x14ac:dyDescent="0.25">
      <c r="A280" s="13"/>
      <c r="B280" s="13"/>
      <c r="C280" s="13"/>
      <c r="D280" s="13"/>
      <c r="E280" s="45"/>
      <c r="F280" s="13"/>
      <c r="G280" s="13"/>
      <c r="H280" s="13"/>
      <c r="I280" s="13"/>
      <c r="J280" s="13"/>
      <c r="K280" s="13"/>
    </row>
    <row r="281" spans="1:11" s="12" customFormat="1" x14ac:dyDescent="0.25">
      <c r="A281" s="13"/>
      <c r="B281" s="13"/>
      <c r="C281" s="13"/>
      <c r="D281" s="13"/>
      <c r="E281" s="45"/>
      <c r="F281" s="13"/>
      <c r="G281" s="13"/>
      <c r="H281" s="13"/>
      <c r="I281" s="13"/>
      <c r="J281" s="13"/>
      <c r="K281" s="13"/>
    </row>
    <row r="282" spans="1:11" s="12" customFormat="1" x14ac:dyDescent="0.25">
      <c r="A282" s="13"/>
      <c r="B282" s="13"/>
      <c r="C282" s="13"/>
      <c r="D282" s="13"/>
      <c r="E282" s="45"/>
      <c r="F282" s="13"/>
      <c r="G282" s="13"/>
      <c r="H282" s="13"/>
      <c r="I282" s="13"/>
      <c r="J282" s="13"/>
      <c r="K282" s="13"/>
    </row>
    <row r="283" spans="1:11" s="12" customFormat="1" x14ac:dyDescent="0.25">
      <c r="A283" s="13"/>
      <c r="B283" s="13"/>
      <c r="C283" s="13"/>
      <c r="D283" s="13"/>
      <c r="E283" s="45"/>
      <c r="F283" s="13"/>
      <c r="G283" s="13"/>
      <c r="H283" s="13"/>
      <c r="I283" s="13"/>
      <c r="J283" s="13"/>
      <c r="K283" s="13"/>
    </row>
    <row r="284" spans="1:11" s="12" customFormat="1" x14ac:dyDescent="0.25">
      <c r="A284" s="13"/>
      <c r="B284" s="13"/>
      <c r="C284" s="13"/>
      <c r="D284" s="13"/>
      <c r="E284" s="45"/>
      <c r="F284" s="13"/>
      <c r="G284" s="13"/>
      <c r="H284" s="13"/>
      <c r="I284" s="13"/>
      <c r="J284" s="13"/>
      <c r="K284" s="13"/>
    </row>
    <row r="285" spans="1:11" s="12" customFormat="1" x14ac:dyDescent="0.25">
      <c r="A285" s="13"/>
      <c r="B285" s="13"/>
      <c r="C285" s="13"/>
      <c r="D285" s="13"/>
      <c r="E285" s="45"/>
      <c r="F285" s="13"/>
      <c r="G285" s="13"/>
      <c r="H285" s="13"/>
      <c r="I285" s="13"/>
      <c r="J285" s="13"/>
      <c r="K285" s="13"/>
    </row>
    <row r="286" spans="1:11" s="12" customFormat="1" x14ac:dyDescent="0.25">
      <c r="A286" s="13"/>
      <c r="B286" s="13"/>
      <c r="C286" s="13"/>
      <c r="D286" s="13"/>
      <c r="E286" s="45"/>
      <c r="F286" s="13"/>
      <c r="G286" s="13"/>
      <c r="H286" s="13"/>
      <c r="I286" s="13"/>
      <c r="J286" s="13"/>
      <c r="K286" s="13"/>
    </row>
    <row r="287" spans="1:11" s="12" customFormat="1" x14ac:dyDescent="0.25">
      <c r="A287" s="13"/>
      <c r="B287" s="13"/>
      <c r="C287" s="13"/>
      <c r="D287" s="13"/>
      <c r="E287" s="45"/>
      <c r="F287" s="13"/>
      <c r="G287" s="13"/>
      <c r="H287" s="13"/>
      <c r="I287" s="13"/>
      <c r="J287" s="13"/>
      <c r="K287" s="13"/>
    </row>
    <row r="288" spans="1:11" s="12" customFormat="1" x14ac:dyDescent="0.25">
      <c r="A288" s="13"/>
      <c r="B288" s="13"/>
      <c r="C288" s="13"/>
      <c r="D288" s="13"/>
      <c r="E288" s="45"/>
      <c r="F288" s="13"/>
      <c r="G288" s="13"/>
      <c r="H288" s="13"/>
      <c r="I288" s="13"/>
      <c r="J288" s="13"/>
      <c r="K288" s="13"/>
    </row>
    <row r="289" spans="1:11" s="12" customFormat="1" x14ac:dyDescent="0.25">
      <c r="A289" s="13"/>
      <c r="B289" s="13"/>
      <c r="C289" s="13"/>
      <c r="D289" s="13"/>
      <c r="E289" s="45"/>
      <c r="F289" s="13"/>
      <c r="G289" s="13"/>
      <c r="H289" s="13"/>
      <c r="I289" s="13"/>
      <c r="J289" s="13"/>
      <c r="K289" s="13"/>
    </row>
    <row r="290" spans="1:11" s="12" customFormat="1" x14ac:dyDescent="0.25">
      <c r="A290" s="13"/>
      <c r="B290" s="13"/>
      <c r="C290" s="13"/>
      <c r="D290" s="13"/>
      <c r="E290" s="45"/>
      <c r="F290" s="13"/>
      <c r="G290" s="13"/>
      <c r="H290" s="13"/>
      <c r="I290" s="13"/>
      <c r="J290" s="13"/>
      <c r="K290" s="13"/>
    </row>
    <row r="291" spans="1:11" s="12" customFormat="1" x14ac:dyDescent="0.25">
      <c r="A291" s="13"/>
      <c r="B291" s="13"/>
      <c r="C291" s="13"/>
      <c r="D291" s="13"/>
      <c r="E291" s="45"/>
      <c r="F291" s="13"/>
      <c r="G291" s="13"/>
      <c r="H291" s="13"/>
      <c r="I291" s="13"/>
      <c r="J291" s="13"/>
      <c r="K291" s="13"/>
    </row>
    <row r="292" spans="1:11" s="12" customFormat="1" x14ac:dyDescent="0.25">
      <c r="A292" s="13"/>
      <c r="B292" s="13"/>
      <c r="C292" s="13"/>
      <c r="D292" s="13"/>
      <c r="E292" s="45"/>
      <c r="F292" s="13"/>
      <c r="G292" s="13"/>
      <c r="H292" s="13"/>
      <c r="I292" s="13"/>
      <c r="J292" s="13"/>
      <c r="K292" s="13"/>
    </row>
    <row r="293" spans="1:11" s="12" customFormat="1" x14ac:dyDescent="0.25">
      <c r="A293" s="13"/>
      <c r="B293" s="13"/>
      <c r="C293" s="13"/>
      <c r="D293" s="13"/>
      <c r="E293" s="45"/>
      <c r="F293" s="13"/>
      <c r="G293" s="13"/>
      <c r="H293" s="13"/>
      <c r="I293" s="13"/>
      <c r="J293" s="13"/>
      <c r="K293" s="13"/>
    </row>
    <row r="294" spans="1:11" s="12" customFormat="1" x14ac:dyDescent="0.25">
      <c r="A294" s="13"/>
      <c r="B294" s="13"/>
      <c r="C294" s="13"/>
      <c r="D294" s="13"/>
      <c r="E294" s="45"/>
      <c r="F294" s="13"/>
      <c r="G294" s="13"/>
      <c r="H294" s="13"/>
      <c r="I294" s="13"/>
      <c r="J294" s="13"/>
      <c r="K294" s="13"/>
    </row>
    <row r="295" spans="1:11" s="12" customFormat="1" x14ac:dyDescent="0.25">
      <c r="A295" s="13"/>
      <c r="B295" s="13"/>
      <c r="C295" s="13"/>
      <c r="D295" s="13"/>
      <c r="E295" s="45"/>
      <c r="F295" s="13"/>
      <c r="G295" s="13"/>
      <c r="H295" s="13"/>
      <c r="I295" s="13"/>
      <c r="J295" s="13"/>
      <c r="K295" s="13"/>
    </row>
    <row r="296" spans="1:11" s="12" customFormat="1" x14ac:dyDescent="0.25">
      <c r="A296" s="13"/>
      <c r="B296" s="13"/>
      <c r="C296" s="13"/>
      <c r="D296" s="13"/>
      <c r="E296" s="45"/>
      <c r="F296" s="13"/>
      <c r="G296" s="13"/>
      <c r="H296" s="13"/>
      <c r="I296" s="13"/>
      <c r="J296" s="13"/>
      <c r="K296" s="13"/>
    </row>
    <row r="297" spans="1:11" s="12" customFormat="1" x14ac:dyDescent="0.25">
      <c r="A297" s="13"/>
      <c r="B297" s="13"/>
      <c r="C297" s="13"/>
      <c r="D297" s="13"/>
      <c r="E297" s="45"/>
      <c r="F297" s="13"/>
      <c r="G297" s="13"/>
      <c r="H297" s="13"/>
      <c r="I297" s="13"/>
      <c r="J297" s="13"/>
      <c r="K297" s="13"/>
    </row>
    <row r="298" spans="1:11" s="12" customFormat="1" x14ac:dyDescent="0.25">
      <c r="A298" s="13"/>
      <c r="B298" s="13"/>
      <c r="C298" s="13"/>
      <c r="D298" s="13"/>
      <c r="E298" s="45"/>
      <c r="F298" s="13"/>
      <c r="G298" s="13"/>
      <c r="H298" s="13"/>
      <c r="I298" s="13"/>
      <c r="J298" s="13"/>
      <c r="K298" s="13"/>
    </row>
    <row r="299" spans="1:11" s="12" customFormat="1" x14ac:dyDescent="0.25">
      <c r="A299" s="13"/>
      <c r="B299" s="13"/>
      <c r="C299" s="13"/>
      <c r="D299" s="13"/>
      <c r="E299" s="45"/>
      <c r="F299" s="13"/>
      <c r="G299" s="13"/>
      <c r="H299" s="13"/>
      <c r="I299" s="13"/>
      <c r="J299" s="13"/>
      <c r="K299" s="13"/>
    </row>
    <row r="300" spans="1:11" s="12" customFormat="1" x14ac:dyDescent="0.25">
      <c r="A300" s="13"/>
      <c r="B300" s="13"/>
      <c r="C300" s="13"/>
      <c r="D300" s="13"/>
      <c r="E300" s="45"/>
      <c r="F300" s="13"/>
      <c r="G300" s="13"/>
      <c r="H300" s="13"/>
      <c r="I300" s="13"/>
      <c r="J300" s="13"/>
      <c r="K300" s="13"/>
    </row>
    <row r="301" spans="1:11" s="12" customFormat="1" x14ac:dyDescent="0.25">
      <c r="A301" s="13"/>
      <c r="B301" s="13"/>
      <c r="C301" s="13"/>
      <c r="D301" s="13"/>
      <c r="E301" s="45"/>
      <c r="F301" s="13"/>
      <c r="G301" s="13"/>
      <c r="H301" s="13"/>
      <c r="I301" s="13"/>
      <c r="J301" s="13"/>
      <c r="K301" s="13"/>
    </row>
    <row r="302" spans="1:11" s="12" customFormat="1" x14ac:dyDescent="0.25">
      <c r="A302" s="13"/>
      <c r="B302" s="13"/>
      <c r="C302" s="13"/>
      <c r="D302" s="13"/>
      <c r="E302" s="45"/>
      <c r="F302" s="13"/>
      <c r="G302" s="13"/>
      <c r="H302" s="13"/>
      <c r="I302" s="13"/>
      <c r="J302" s="13"/>
      <c r="K302" s="13"/>
    </row>
    <row r="303" spans="1:11" s="12" customFormat="1" x14ac:dyDescent="0.25">
      <c r="A303" s="13"/>
      <c r="B303" s="13"/>
      <c r="C303" s="13"/>
      <c r="D303" s="13"/>
      <c r="E303" s="45"/>
      <c r="F303" s="13"/>
      <c r="G303" s="13"/>
      <c r="H303" s="13"/>
      <c r="I303" s="13"/>
      <c r="J303" s="13"/>
      <c r="K303" s="13"/>
    </row>
    <row r="304" spans="1:11" s="12" customFormat="1" x14ac:dyDescent="0.25">
      <c r="A304" s="13"/>
      <c r="B304" s="13"/>
      <c r="C304" s="13"/>
      <c r="D304" s="13"/>
      <c r="E304" s="45"/>
      <c r="F304" s="13"/>
      <c r="G304" s="13"/>
      <c r="H304" s="13"/>
      <c r="I304" s="13"/>
      <c r="J304" s="13"/>
      <c r="K304" s="13"/>
    </row>
    <row r="305" spans="1:11" s="12" customFormat="1" x14ac:dyDescent="0.25">
      <c r="A305" s="13"/>
      <c r="B305" s="13"/>
      <c r="C305" s="13"/>
      <c r="D305" s="13"/>
      <c r="E305" s="45"/>
      <c r="F305" s="13"/>
      <c r="G305" s="13"/>
      <c r="H305" s="13"/>
      <c r="I305" s="13"/>
      <c r="J305" s="13"/>
      <c r="K305" s="13"/>
    </row>
    <row r="306" spans="1:11" s="12" customFormat="1" x14ac:dyDescent="0.25">
      <c r="A306" s="13"/>
      <c r="B306" s="13"/>
      <c r="C306" s="13"/>
      <c r="D306" s="13"/>
      <c r="E306" s="45"/>
      <c r="F306" s="13"/>
      <c r="G306" s="13"/>
      <c r="H306" s="13"/>
      <c r="I306" s="13"/>
      <c r="J306" s="13"/>
      <c r="K306" s="13"/>
    </row>
    <row r="307" spans="1:11" s="12" customFormat="1" x14ac:dyDescent="0.25">
      <c r="A307" s="13"/>
      <c r="B307" s="13"/>
      <c r="C307" s="13"/>
      <c r="D307" s="13"/>
      <c r="E307" s="45"/>
      <c r="F307" s="13"/>
      <c r="G307" s="13"/>
      <c r="H307" s="13"/>
      <c r="I307" s="13"/>
      <c r="J307" s="13"/>
      <c r="K307" s="13"/>
    </row>
    <row r="308" spans="1:11" s="12" customFormat="1" x14ac:dyDescent="0.25">
      <c r="A308" s="13"/>
      <c r="B308" s="13"/>
      <c r="C308" s="13"/>
      <c r="D308" s="13"/>
      <c r="E308" s="45"/>
      <c r="F308" s="13"/>
      <c r="G308" s="13"/>
      <c r="H308" s="13"/>
      <c r="I308" s="13"/>
      <c r="J308" s="13"/>
      <c r="K308" s="13"/>
    </row>
    <row r="309" spans="1:11" s="12" customFormat="1" x14ac:dyDescent="0.25">
      <c r="A309" s="13"/>
      <c r="B309" s="13"/>
      <c r="C309" s="13"/>
      <c r="D309" s="13"/>
      <c r="E309" s="45"/>
      <c r="F309" s="13"/>
      <c r="G309" s="13"/>
      <c r="H309" s="13"/>
      <c r="I309" s="13"/>
      <c r="J309" s="13"/>
      <c r="K309" s="13"/>
    </row>
    <row r="310" spans="1:11" s="12" customFormat="1" x14ac:dyDescent="0.25">
      <c r="A310" s="13"/>
      <c r="B310" s="13"/>
      <c r="C310" s="13"/>
      <c r="D310" s="13"/>
      <c r="E310" s="45"/>
      <c r="F310" s="13"/>
      <c r="G310" s="13"/>
      <c r="H310" s="13"/>
      <c r="I310" s="13"/>
      <c r="J310" s="13"/>
      <c r="K310" s="13"/>
    </row>
    <row r="311" spans="1:11" s="12" customFormat="1" x14ac:dyDescent="0.25">
      <c r="A311" s="13"/>
      <c r="B311" s="13"/>
      <c r="C311" s="13"/>
      <c r="D311" s="13"/>
      <c r="E311" s="45"/>
      <c r="F311" s="13"/>
      <c r="G311" s="13"/>
      <c r="H311" s="13"/>
      <c r="I311" s="13"/>
      <c r="J311" s="13"/>
      <c r="K311" s="13"/>
    </row>
    <row r="312" spans="1:11" s="12" customFormat="1" x14ac:dyDescent="0.25">
      <c r="A312" s="13"/>
      <c r="B312" s="13"/>
      <c r="C312" s="13"/>
      <c r="D312" s="13"/>
      <c r="E312" s="45"/>
      <c r="F312" s="13"/>
      <c r="G312" s="13"/>
      <c r="H312" s="13"/>
      <c r="I312" s="13"/>
      <c r="J312" s="13"/>
      <c r="K312" s="13"/>
    </row>
    <row r="313" spans="1:11" s="12" customFormat="1" x14ac:dyDescent="0.25">
      <c r="A313" s="13"/>
      <c r="B313" s="13"/>
      <c r="C313" s="13"/>
      <c r="D313" s="13"/>
      <c r="E313" s="45"/>
      <c r="F313" s="13"/>
      <c r="G313" s="13"/>
      <c r="H313" s="13"/>
      <c r="I313" s="13"/>
      <c r="J313" s="13"/>
      <c r="K313" s="13"/>
    </row>
    <row r="314" spans="1:11" s="12" customFormat="1" x14ac:dyDescent="0.25">
      <c r="A314" s="13"/>
      <c r="B314" s="13"/>
      <c r="C314" s="13"/>
      <c r="D314" s="13"/>
      <c r="E314" s="45"/>
      <c r="F314" s="13"/>
      <c r="G314" s="13"/>
      <c r="H314" s="13"/>
      <c r="I314" s="13"/>
      <c r="J314" s="13"/>
      <c r="K314" s="13"/>
    </row>
    <row r="315" spans="1:11" s="12" customFormat="1" x14ac:dyDescent="0.25">
      <c r="A315" s="13"/>
      <c r="B315" s="13"/>
      <c r="C315" s="13"/>
      <c r="D315" s="13"/>
      <c r="E315" s="45"/>
      <c r="F315" s="13"/>
      <c r="G315" s="13"/>
      <c r="H315" s="13"/>
      <c r="I315" s="13"/>
      <c r="J315" s="13"/>
      <c r="K315" s="13"/>
    </row>
    <row r="316" spans="1:11" s="12" customFormat="1" x14ac:dyDescent="0.25">
      <c r="A316" s="13"/>
      <c r="B316" s="13"/>
      <c r="C316" s="13"/>
      <c r="D316" s="13"/>
      <c r="E316" s="45"/>
      <c r="F316" s="13"/>
      <c r="G316" s="13"/>
      <c r="H316" s="13"/>
      <c r="I316" s="13"/>
      <c r="J316" s="13"/>
      <c r="K316" s="13"/>
    </row>
    <row r="317" spans="1:11" s="12" customFormat="1" x14ac:dyDescent="0.25">
      <c r="A317" s="13"/>
      <c r="B317" s="13"/>
      <c r="C317" s="13"/>
      <c r="D317" s="13"/>
      <c r="E317" s="45"/>
      <c r="F317" s="13"/>
      <c r="G317" s="13"/>
      <c r="H317" s="13"/>
      <c r="I317" s="13"/>
      <c r="J317" s="13"/>
      <c r="K317" s="13"/>
    </row>
    <row r="318" spans="1:11" s="12" customFormat="1" x14ac:dyDescent="0.25">
      <c r="A318" s="13"/>
      <c r="B318" s="13"/>
      <c r="C318" s="13"/>
      <c r="D318" s="13"/>
      <c r="E318" s="45"/>
      <c r="F318" s="13"/>
      <c r="G318" s="13"/>
      <c r="H318" s="13"/>
      <c r="I318" s="13"/>
      <c r="J318" s="13"/>
      <c r="K318" s="13"/>
    </row>
    <row r="319" spans="1:11" s="12" customFormat="1" x14ac:dyDescent="0.25">
      <c r="A319" s="13"/>
      <c r="B319" s="13"/>
      <c r="C319" s="13"/>
      <c r="D319" s="13"/>
      <c r="E319" s="45"/>
      <c r="F319" s="13"/>
      <c r="G319" s="13"/>
      <c r="H319" s="13"/>
      <c r="I319" s="13"/>
      <c r="J319" s="13"/>
      <c r="K319" s="13"/>
    </row>
    <row r="320" spans="1:11" s="12" customFormat="1" x14ac:dyDescent="0.25">
      <c r="A320" s="13"/>
      <c r="B320" s="13"/>
      <c r="C320" s="13"/>
      <c r="D320" s="13"/>
      <c r="E320" s="45"/>
      <c r="F320" s="13"/>
      <c r="G320" s="13"/>
      <c r="H320" s="13"/>
      <c r="I320" s="13"/>
      <c r="J320" s="13"/>
      <c r="K320" s="13"/>
    </row>
    <row r="321" spans="1:11" s="12" customFormat="1" x14ac:dyDescent="0.25">
      <c r="A321" s="13"/>
      <c r="B321" s="13"/>
      <c r="C321" s="13"/>
      <c r="D321" s="13"/>
      <c r="E321" s="45"/>
      <c r="F321" s="13"/>
      <c r="G321" s="13"/>
      <c r="H321" s="13"/>
      <c r="I321" s="13"/>
      <c r="J321" s="13"/>
      <c r="K321" s="13"/>
    </row>
    <row r="322" spans="1:11" s="12" customFormat="1" x14ac:dyDescent="0.25">
      <c r="A322" s="13"/>
      <c r="B322" s="13"/>
      <c r="C322" s="13"/>
      <c r="D322" s="13"/>
      <c r="E322" s="45"/>
      <c r="F322" s="13"/>
      <c r="G322" s="13"/>
      <c r="H322" s="13"/>
      <c r="I322" s="13"/>
      <c r="J322" s="13"/>
      <c r="K322" s="13"/>
    </row>
    <row r="323" spans="1:11" s="12" customFormat="1" x14ac:dyDescent="0.25">
      <c r="A323" s="13"/>
      <c r="B323" s="13"/>
      <c r="C323" s="13"/>
      <c r="D323" s="13"/>
      <c r="E323" s="45"/>
      <c r="F323" s="13"/>
      <c r="G323" s="13"/>
      <c r="H323" s="13"/>
      <c r="I323" s="13"/>
      <c r="J323" s="13"/>
      <c r="K323" s="13"/>
    </row>
    <row r="324" spans="1:11" s="12" customFormat="1" x14ac:dyDescent="0.25">
      <c r="A324" s="13"/>
      <c r="B324" s="13"/>
      <c r="C324" s="13"/>
      <c r="D324" s="13"/>
      <c r="E324" s="45"/>
      <c r="F324" s="13"/>
      <c r="G324" s="13"/>
      <c r="H324" s="13"/>
      <c r="I324" s="13"/>
      <c r="J324" s="13"/>
      <c r="K324" s="13"/>
    </row>
    <row r="325" spans="1:11" s="12" customFormat="1" x14ac:dyDescent="0.25">
      <c r="A325" s="13"/>
      <c r="B325" s="13"/>
      <c r="C325" s="13"/>
      <c r="D325" s="13"/>
      <c r="E325" s="45"/>
      <c r="F325" s="13"/>
      <c r="G325" s="13"/>
      <c r="H325" s="13"/>
      <c r="I325" s="13"/>
      <c r="J325" s="13"/>
      <c r="K325" s="13"/>
    </row>
    <row r="326" spans="1:11" s="12" customFormat="1" x14ac:dyDescent="0.25">
      <c r="A326" s="13"/>
      <c r="B326" s="13"/>
      <c r="C326" s="13"/>
      <c r="D326" s="13"/>
      <c r="E326" s="45"/>
      <c r="F326" s="13"/>
      <c r="G326" s="13"/>
      <c r="H326" s="13"/>
      <c r="I326" s="13"/>
      <c r="J326" s="13"/>
      <c r="K326" s="13"/>
    </row>
    <row r="327" spans="1:11" s="12" customFormat="1" x14ac:dyDescent="0.25">
      <c r="A327" s="13"/>
      <c r="B327" s="13"/>
      <c r="C327" s="13"/>
      <c r="D327" s="13"/>
      <c r="E327" s="45"/>
      <c r="F327" s="13"/>
      <c r="G327" s="13"/>
      <c r="H327" s="13"/>
      <c r="I327" s="13"/>
      <c r="J327" s="13"/>
      <c r="K327" s="13"/>
    </row>
    <row r="328" spans="1:11" s="12" customFormat="1" x14ac:dyDescent="0.25">
      <c r="A328" s="13"/>
      <c r="B328" s="13"/>
      <c r="C328" s="13"/>
      <c r="D328" s="13"/>
      <c r="E328" s="45"/>
      <c r="F328" s="13"/>
      <c r="G328" s="13"/>
      <c r="H328" s="13"/>
      <c r="I328" s="13"/>
      <c r="J328" s="13"/>
      <c r="K328" s="13"/>
    </row>
    <row r="329" spans="1:11" s="12" customFormat="1" x14ac:dyDescent="0.25">
      <c r="A329" s="13"/>
      <c r="B329" s="13"/>
      <c r="C329" s="13"/>
      <c r="D329" s="13"/>
      <c r="E329" s="45"/>
      <c r="F329" s="13"/>
      <c r="G329" s="13"/>
      <c r="H329" s="13"/>
      <c r="I329" s="13"/>
      <c r="J329" s="13"/>
      <c r="K329" s="13"/>
    </row>
    <row r="330" spans="1:11" s="12" customFormat="1" x14ac:dyDescent="0.25">
      <c r="A330" s="13"/>
      <c r="B330" s="13"/>
      <c r="C330" s="13"/>
      <c r="D330" s="13"/>
      <c r="E330" s="45"/>
      <c r="F330" s="13"/>
      <c r="G330" s="13"/>
      <c r="H330" s="13"/>
      <c r="I330" s="13"/>
      <c r="J330" s="13"/>
      <c r="K330" s="13"/>
    </row>
    <row r="331" spans="1:11" s="12" customFormat="1" x14ac:dyDescent="0.25">
      <c r="A331" s="13"/>
      <c r="B331" s="13"/>
      <c r="C331" s="13"/>
      <c r="D331" s="13"/>
      <c r="E331" s="45"/>
      <c r="F331" s="13"/>
      <c r="G331" s="13"/>
      <c r="H331" s="13"/>
      <c r="I331" s="13"/>
      <c r="J331" s="13"/>
      <c r="K331" s="13"/>
    </row>
    <row r="332" spans="1:11" s="12" customFormat="1" x14ac:dyDescent="0.25">
      <c r="A332" s="13"/>
      <c r="B332" s="13"/>
      <c r="C332" s="13"/>
      <c r="D332" s="13"/>
      <c r="E332" s="45"/>
      <c r="F332" s="13"/>
      <c r="G332" s="13"/>
      <c r="H332" s="13"/>
      <c r="I332" s="13"/>
      <c r="J332" s="13"/>
      <c r="K332" s="13"/>
    </row>
    <row r="333" spans="1:11" s="12" customFormat="1" x14ac:dyDescent="0.25">
      <c r="A333" s="13"/>
      <c r="B333" s="13"/>
      <c r="C333" s="13"/>
      <c r="D333" s="13"/>
      <c r="E333" s="45"/>
      <c r="F333" s="13"/>
      <c r="G333" s="13"/>
      <c r="H333" s="13"/>
      <c r="I333" s="13"/>
      <c r="J333" s="13"/>
      <c r="K333" s="13"/>
    </row>
    <row r="334" spans="1:11" s="12" customFormat="1" x14ac:dyDescent="0.25">
      <c r="A334" s="13"/>
      <c r="B334" s="13"/>
      <c r="C334" s="13"/>
      <c r="D334" s="13"/>
      <c r="E334" s="45"/>
      <c r="F334" s="13"/>
      <c r="G334" s="13"/>
      <c r="H334" s="13"/>
      <c r="I334" s="13"/>
      <c r="J334" s="13"/>
      <c r="K334" s="13"/>
    </row>
    <row r="335" spans="1:11" s="12" customFormat="1" x14ac:dyDescent="0.25">
      <c r="A335" s="13"/>
      <c r="B335" s="13"/>
      <c r="C335" s="13"/>
      <c r="D335" s="13"/>
      <c r="E335" s="45"/>
      <c r="F335" s="13"/>
      <c r="G335" s="13"/>
      <c r="H335" s="13"/>
      <c r="I335" s="13"/>
      <c r="J335" s="13"/>
      <c r="K335" s="13"/>
    </row>
    <row r="336" spans="1:11" s="12" customFormat="1" x14ac:dyDescent="0.25">
      <c r="A336" s="13"/>
      <c r="B336" s="13"/>
      <c r="C336" s="13"/>
      <c r="D336" s="13"/>
      <c r="E336" s="45"/>
      <c r="F336" s="13"/>
      <c r="G336" s="13"/>
      <c r="H336" s="13"/>
      <c r="I336" s="13"/>
      <c r="J336" s="13"/>
      <c r="K336" s="13"/>
    </row>
    <row r="337" spans="1:11" s="12" customFormat="1" x14ac:dyDescent="0.25">
      <c r="A337" s="13"/>
      <c r="B337" s="13"/>
      <c r="C337" s="13"/>
      <c r="D337" s="13"/>
      <c r="E337" s="45"/>
      <c r="F337" s="13"/>
      <c r="G337" s="13"/>
      <c r="H337" s="13"/>
      <c r="I337" s="13"/>
      <c r="J337" s="13"/>
      <c r="K337" s="13"/>
    </row>
    <row r="338" spans="1:11" s="12" customFormat="1" x14ac:dyDescent="0.25">
      <c r="A338" s="13"/>
      <c r="B338" s="13"/>
      <c r="C338" s="13"/>
      <c r="D338" s="13"/>
      <c r="E338" s="45"/>
      <c r="F338" s="13"/>
      <c r="G338" s="13"/>
      <c r="H338" s="13"/>
      <c r="I338" s="13"/>
      <c r="J338" s="13"/>
      <c r="K338" s="13"/>
    </row>
    <row r="339" spans="1:11" s="12" customFormat="1" x14ac:dyDescent="0.25">
      <c r="A339" s="13"/>
      <c r="B339" s="13"/>
      <c r="C339" s="13"/>
      <c r="D339" s="13"/>
      <c r="E339" s="45"/>
      <c r="F339" s="13"/>
      <c r="G339" s="13"/>
      <c r="H339" s="13"/>
      <c r="I339" s="13"/>
      <c r="J339" s="13"/>
      <c r="K339" s="13"/>
    </row>
    <row r="340" spans="1:11" s="12" customFormat="1" x14ac:dyDescent="0.25">
      <c r="A340" s="13"/>
      <c r="B340" s="13"/>
      <c r="C340" s="13"/>
      <c r="D340" s="13"/>
      <c r="E340" s="45"/>
      <c r="F340" s="13"/>
      <c r="G340" s="13"/>
      <c r="H340" s="13"/>
      <c r="I340" s="13"/>
      <c r="J340" s="13"/>
      <c r="K340" s="13"/>
    </row>
    <row r="341" spans="1:11" s="12" customFormat="1" x14ac:dyDescent="0.25">
      <c r="A341" s="13"/>
      <c r="B341" s="13"/>
      <c r="C341" s="13"/>
      <c r="D341" s="13"/>
      <c r="E341" s="45"/>
      <c r="F341" s="13"/>
      <c r="G341" s="13"/>
      <c r="H341" s="13"/>
      <c r="I341" s="13"/>
      <c r="J341" s="13"/>
      <c r="K341" s="13"/>
    </row>
    <row r="342" spans="1:11" s="12" customFormat="1" x14ac:dyDescent="0.25">
      <c r="A342" s="13"/>
      <c r="B342" s="13"/>
      <c r="C342" s="13"/>
      <c r="D342" s="13"/>
      <c r="E342" s="45"/>
      <c r="F342" s="13"/>
      <c r="G342" s="13"/>
      <c r="H342" s="13"/>
      <c r="I342" s="13"/>
      <c r="J342" s="13"/>
      <c r="K342" s="13"/>
    </row>
    <row r="343" spans="1:11" s="12" customFormat="1" x14ac:dyDescent="0.25">
      <c r="A343" s="13"/>
      <c r="B343" s="13"/>
      <c r="C343" s="13"/>
      <c r="D343" s="13"/>
      <c r="E343" s="45"/>
      <c r="F343" s="13"/>
      <c r="G343" s="13"/>
      <c r="H343" s="13"/>
      <c r="I343" s="13"/>
      <c r="J343" s="13"/>
      <c r="K343" s="13"/>
    </row>
    <row r="344" spans="1:11" s="12" customFormat="1" x14ac:dyDescent="0.25">
      <c r="A344" s="13"/>
      <c r="B344" s="13"/>
      <c r="C344" s="13"/>
      <c r="D344" s="13"/>
      <c r="E344" s="45"/>
      <c r="F344" s="13"/>
      <c r="G344" s="13"/>
      <c r="H344" s="13"/>
      <c r="I344" s="13"/>
      <c r="J344" s="13"/>
      <c r="K344" s="13"/>
    </row>
    <row r="345" spans="1:11" s="12" customFormat="1" x14ac:dyDescent="0.25">
      <c r="A345" s="13"/>
      <c r="B345" s="13"/>
      <c r="C345" s="13"/>
      <c r="D345" s="13"/>
      <c r="E345" s="45"/>
      <c r="F345" s="13"/>
      <c r="G345" s="13"/>
      <c r="H345" s="13"/>
      <c r="I345" s="13"/>
      <c r="J345" s="13"/>
      <c r="K345" s="13"/>
    </row>
    <row r="346" spans="1:11" s="12" customFormat="1" x14ac:dyDescent="0.25">
      <c r="A346" s="13"/>
      <c r="B346" s="13"/>
      <c r="C346" s="13"/>
      <c r="D346" s="13"/>
      <c r="E346" s="45"/>
      <c r="F346" s="13"/>
      <c r="G346" s="13"/>
      <c r="H346" s="13"/>
      <c r="I346" s="13"/>
      <c r="J346" s="13"/>
      <c r="K346" s="13"/>
    </row>
    <row r="347" spans="1:11" s="12" customFormat="1" x14ac:dyDescent="0.25">
      <c r="A347" s="13"/>
      <c r="B347" s="13"/>
      <c r="C347" s="13"/>
      <c r="D347" s="13"/>
      <c r="E347" s="45"/>
      <c r="F347" s="13"/>
      <c r="G347" s="13"/>
      <c r="H347" s="13"/>
      <c r="I347" s="13"/>
      <c r="J347" s="13"/>
      <c r="K347" s="13"/>
    </row>
    <row r="348" spans="1:11" s="12" customFormat="1" x14ac:dyDescent="0.25">
      <c r="A348" s="13"/>
      <c r="B348" s="13"/>
      <c r="C348" s="13"/>
      <c r="D348" s="13"/>
      <c r="E348" s="45"/>
      <c r="F348" s="13"/>
      <c r="G348" s="13"/>
      <c r="H348" s="13"/>
      <c r="I348" s="13"/>
      <c r="J348" s="13"/>
      <c r="K348" s="13"/>
    </row>
    <row r="349" spans="1:11" s="12" customFormat="1" x14ac:dyDescent="0.25">
      <c r="A349" s="13"/>
      <c r="B349" s="13"/>
      <c r="C349" s="13"/>
      <c r="D349" s="13"/>
      <c r="E349" s="45"/>
      <c r="F349" s="13"/>
      <c r="G349" s="13"/>
      <c r="H349" s="13"/>
      <c r="I349" s="13"/>
      <c r="J349" s="13"/>
      <c r="K349" s="13"/>
    </row>
    <row r="350" spans="1:11" s="12" customFormat="1" x14ac:dyDescent="0.25">
      <c r="A350" s="13"/>
      <c r="B350" s="13"/>
      <c r="C350" s="13"/>
      <c r="D350" s="13"/>
      <c r="E350" s="45"/>
      <c r="F350" s="13"/>
      <c r="G350" s="13"/>
      <c r="H350" s="13"/>
      <c r="I350" s="13"/>
      <c r="J350" s="13"/>
      <c r="K350" s="13"/>
    </row>
    <row r="351" spans="1:11" s="12" customFormat="1" x14ac:dyDescent="0.25">
      <c r="A351" s="13"/>
      <c r="B351" s="13"/>
      <c r="C351" s="13"/>
      <c r="D351" s="13"/>
      <c r="E351" s="45"/>
      <c r="F351" s="13"/>
      <c r="G351" s="13"/>
      <c r="H351" s="13"/>
      <c r="I351" s="13"/>
      <c r="J351" s="13"/>
      <c r="K351" s="13"/>
    </row>
    <row r="352" spans="1:11" s="12" customFormat="1" x14ac:dyDescent="0.25">
      <c r="A352" s="13"/>
      <c r="B352" s="13"/>
      <c r="C352" s="13"/>
      <c r="D352" s="13"/>
      <c r="E352" s="45"/>
      <c r="F352" s="13"/>
      <c r="G352" s="13"/>
      <c r="H352" s="13"/>
      <c r="I352" s="13"/>
      <c r="J352" s="13"/>
      <c r="K352" s="13"/>
    </row>
    <row r="353" spans="1:11" s="12" customFormat="1" x14ac:dyDescent="0.25">
      <c r="A353" s="13"/>
      <c r="B353" s="13"/>
      <c r="C353" s="13"/>
      <c r="D353" s="13"/>
      <c r="E353" s="45"/>
      <c r="F353" s="13"/>
      <c r="G353" s="13"/>
      <c r="H353" s="13"/>
      <c r="I353" s="13"/>
      <c r="J353" s="13"/>
      <c r="K353" s="13"/>
    </row>
    <row r="354" spans="1:11" s="12" customFormat="1" x14ac:dyDescent="0.25">
      <c r="A354" s="13"/>
      <c r="B354" s="13"/>
      <c r="C354" s="13"/>
      <c r="D354" s="13"/>
      <c r="E354" s="45"/>
      <c r="F354" s="13"/>
      <c r="G354" s="13"/>
      <c r="H354" s="13"/>
      <c r="I354" s="13"/>
      <c r="J354" s="13"/>
      <c r="K354" s="13"/>
    </row>
    <row r="355" spans="1:11" s="12" customFormat="1" x14ac:dyDescent="0.25">
      <c r="A355" s="13"/>
      <c r="B355" s="13"/>
      <c r="C355" s="13"/>
      <c r="D355" s="13"/>
      <c r="E355" s="45"/>
      <c r="F355" s="13"/>
      <c r="G355" s="13"/>
      <c r="H355" s="13"/>
      <c r="I355" s="13"/>
      <c r="J355" s="13"/>
      <c r="K355" s="13"/>
    </row>
    <row r="356" spans="1:11" s="12" customFormat="1" x14ac:dyDescent="0.25">
      <c r="A356" s="13"/>
      <c r="B356" s="13"/>
      <c r="C356" s="13"/>
      <c r="D356" s="13"/>
      <c r="E356" s="45"/>
      <c r="F356" s="13"/>
      <c r="G356" s="13"/>
      <c r="H356" s="13"/>
      <c r="I356" s="13"/>
      <c r="J356" s="13"/>
      <c r="K356" s="13"/>
    </row>
    <row r="357" spans="1:11" s="12" customFormat="1" x14ac:dyDescent="0.25">
      <c r="A357" s="13"/>
      <c r="B357" s="13"/>
      <c r="C357" s="13"/>
      <c r="D357" s="13"/>
      <c r="E357" s="45"/>
      <c r="F357" s="13"/>
      <c r="G357" s="13"/>
      <c r="H357" s="13"/>
      <c r="I357" s="13"/>
      <c r="J357" s="13"/>
      <c r="K357" s="13"/>
    </row>
    <row r="358" spans="1:11" s="12" customFormat="1" x14ac:dyDescent="0.25">
      <c r="A358" s="13"/>
      <c r="B358" s="13"/>
      <c r="C358" s="13"/>
      <c r="D358" s="13"/>
      <c r="E358" s="45"/>
      <c r="F358" s="13"/>
      <c r="G358" s="13"/>
      <c r="H358" s="13"/>
      <c r="I358" s="13"/>
      <c r="J358" s="13"/>
      <c r="K358" s="13"/>
    </row>
    <row r="359" spans="1:11" s="12" customFormat="1" x14ac:dyDescent="0.25">
      <c r="A359" s="13"/>
      <c r="B359" s="13"/>
      <c r="C359" s="13"/>
      <c r="D359" s="13"/>
      <c r="E359" s="45"/>
      <c r="F359" s="13"/>
      <c r="G359" s="13"/>
      <c r="H359" s="13"/>
      <c r="I359" s="13"/>
      <c r="J359" s="13"/>
      <c r="K359" s="13"/>
    </row>
    <row r="360" spans="1:11" s="12" customFormat="1" x14ac:dyDescent="0.25">
      <c r="A360" s="13"/>
      <c r="B360" s="13"/>
      <c r="C360" s="13"/>
      <c r="D360" s="13"/>
      <c r="E360" s="45"/>
      <c r="F360" s="13"/>
      <c r="G360" s="13"/>
      <c r="H360" s="13"/>
      <c r="I360" s="13"/>
      <c r="J360" s="13"/>
      <c r="K360" s="13"/>
    </row>
    <row r="361" spans="1:11" s="12" customFormat="1" x14ac:dyDescent="0.25">
      <c r="A361" s="13"/>
      <c r="B361" s="13"/>
      <c r="C361" s="13"/>
      <c r="D361" s="13"/>
      <c r="E361" s="45"/>
      <c r="F361" s="13"/>
      <c r="G361" s="13"/>
      <c r="H361" s="13"/>
      <c r="I361" s="13"/>
      <c r="J361" s="13"/>
      <c r="K361" s="13"/>
    </row>
    <row r="362" spans="1:11" s="12" customFormat="1" x14ac:dyDescent="0.25">
      <c r="A362" s="13"/>
      <c r="B362" s="13"/>
      <c r="C362" s="13"/>
      <c r="D362" s="13"/>
      <c r="E362" s="45"/>
      <c r="F362" s="13"/>
      <c r="G362" s="13"/>
      <c r="H362" s="13"/>
      <c r="I362" s="13"/>
      <c r="J362" s="13"/>
      <c r="K362" s="13"/>
    </row>
    <row r="363" spans="1:11" s="12" customFormat="1" x14ac:dyDescent="0.25">
      <c r="A363" s="13"/>
      <c r="B363" s="13"/>
      <c r="C363" s="13"/>
      <c r="D363" s="13"/>
      <c r="E363" s="45"/>
      <c r="F363" s="13"/>
      <c r="G363" s="13"/>
      <c r="H363" s="13"/>
      <c r="I363" s="13"/>
      <c r="J363" s="13"/>
      <c r="K363" s="13"/>
    </row>
    <row r="364" spans="1:11" s="12" customFormat="1" x14ac:dyDescent="0.25">
      <c r="A364" s="13"/>
      <c r="B364" s="13"/>
      <c r="C364" s="13"/>
      <c r="D364" s="13"/>
      <c r="E364" s="45"/>
      <c r="F364" s="13"/>
      <c r="G364" s="13"/>
      <c r="H364" s="13"/>
      <c r="I364" s="13"/>
      <c r="J364" s="13"/>
      <c r="K364" s="13"/>
    </row>
    <row r="365" spans="1:11" s="12" customFormat="1" x14ac:dyDescent="0.25">
      <c r="A365" s="13"/>
      <c r="B365" s="13"/>
      <c r="C365" s="13"/>
      <c r="D365" s="13"/>
      <c r="E365" s="45"/>
      <c r="F365" s="13"/>
      <c r="G365" s="13"/>
      <c r="H365" s="13"/>
      <c r="I365" s="13"/>
      <c r="J365" s="13"/>
      <c r="K365" s="13"/>
    </row>
    <row r="366" spans="1:11" s="12" customFormat="1" x14ac:dyDescent="0.25">
      <c r="A366" s="13"/>
      <c r="B366" s="13"/>
      <c r="C366" s="13"/>
      <c r="D366" s="13"/>
      <c r="E366" s="45"/>
      <c r="F366" s="13"/>
      <c r="G366" s="13"/>
      <c r="H366" s="13"/>
      <c r="I366" s="13"/>
      <c r="J366" s="13"/>
      <c r="K366" s="13"/>
    </row>
    <row r="367" spans="1:11" s="12" customFormat="1" x14ac:dyDescent="0.25">
      <c r="A367" s="13"/>
      <c r="B367" s="13"/>
      <c r="C367" s="13"/>
      <c r="D367" s="13"/>
      <c r="E367" s="45"/>
      <c r="F367" s="13"/>
      <c r="G367" s="13"/>
      <c r="H367" s="13"/>
      <c r="I367" s="13"/>
      <c r="J367" s="13"/>
      <c r="K367" s="13"/>
    </row>
    <row r="368" spans="1:11" s="12" customFormat="1" x14ac:dyDescent="0.25">
      <c r="A368" s="13"/>
      <c r="B368" s="13"/>
      <c r="C368" s="13"/>
      <c r="D368" s="13"/>
      <c r="E368" s="45"/>
      <c r="F368" s="13"/>
      <c r="G368" s="13"/>
      <c r="H368" s="13"/>
      <c r="I368" s="13"/>
      <c r="J368" s="13"/>
      <c r="K368" s="13"/>
    </row>
    <row r="369" spans="1:11" s="12" customFormat="1" x14ac:dyDescent="0.25">
      <c r="A369" s="13"/>
      <c r="B369" s="13"/>
      <c r="C369" s="13"/>
      <c r="D369" s="13"/>
      <c r="E369" s="45"/>
      <c r="F369" s="13"/>
      <c r="G369" s="13"/>
      <c r="H369" s="13"/>
      <c r="I369" s="13"/>
      <c r="J369" s="13"/>
      <c r="K369" s="13"/>
    </row>
    <row r="370" spans="1:11" s="12" customFormat="1" x14ac:dyDescent="0.25">
      <c r="A370" s="13"/>
      <c r="B370" s="13"/>
      <c r="C370" s="13"/>
      <c r="D370" s="13"/>
      <c r="E370" s="45"/>
      <c r="F370" s="13"/>
      <c r="G370" s="13"/>
      <c r="H370" s="13"/>
      <c r="I370" s="13"/>
      <c r="J370" s="13"/>
      <c r="K370" s="13"/>
    </row>
    <row r="371" spans="1:11" s="12" customFormat="1" x14ac:dyDescent="0.25">
      <c r="A371" s="13"/>
      <c r="B371" s="13"/>
      <c r="C371" s="13"/>
      <c r="D371" s="13"/>
      <c r="E371" s="45"/>
      <c r="F371" s="13"/>
      <c r="G371" s="13"/>
      <c r="H371" s="13"/>
      <c r="I371" s="13"/>
      <c r="J371" s="13"/>
      <c r="K371" s="13"/>
    </row>
    <row r="372" spans="1:11" s="12" customFormat="1" x14ac:dyDescent="0.25">
      <c r="A372" s="13"/>
      <c r="B372" s="13"/>
      <c r="C372" s="13"/>
      <c r="D372" s="13"/>
      <c r="E372" s="45"/>
      <c r="F372" s="13"/>
      <c r="G372" s="13"/>
      <c r="H372" s="13"/>
      <c r="I372" s="13"/>
      <c r="J372" s="13"/>
      <c r="K372" s="13"/>
    </row>
    <row r="373" spans="1:11" s="12" customFormat="1" x14ac:dyDescent="0.25">
      <c r="A373" s="13"/>
      <c r="B373" s="13"/>
      <c r="C373" s="13"/>
      <c r="D373" s="13"/>
      <c r="E373" s="45"/>
      <c r="F373" s="13"/>
      <c r="G373" s="13"/>
      <c r="H373" s="13"/>
      <c r="I373" s="13"/>
      <c r="J373" s="13"/>
      <c r="K373" s="13"/>
    </row>
    <row r="374" spans="1:11" s="12" customFormat="1" x14ac:dyDescent="0.25">
      <c r="A374" s="13"/>
      <c r="B374" s="13"/>
      <c r="C374" s="13"/>
      <c r="D374" s="13"/>
      <c r="E374" s="45"/>
      <c r="F374" s="13"/>
      <c r="G374" s="13"/>
      <c r="H374" s="13"/>
      <c r="I374" s="13"/>
      <c r="J374" s="13"/>
      <c r="K374" s="13"/>
    </row>
    <row r="375" spans="1:11" s="12" customFormat="1" x14ac:dyDescent="0.25">
      <c r="A375" s="13"/>
      <c r="B375" s="13"/>
      <c r="C375" s="13"/>
      <c r="D375" s="13"/>
      <c r="E375" s="45"/>
      <c r="F375" s="13"/>
      <c r="G375" s="13"/>
      <c r="H375" s="13"/>
      <c r="I375" s="13"/>
      <c r="J375" s="13"/>
      <c r="K375" s="13"/>
    </row>
    <row r="376" spans="1:11" s="12" customFormat="1" x14ac:dyDescent="0.25">
      <c r="A376" s="13"/>
      <c r="B376" s="13"/>
      <c r="C376" s="13"/>
      <c r="D376" s="13"/>
      <c r="E376" s="45"/>
      <c r="F376" s="13"/>
      <c r="G376" s="13"/>
      <c r="H376" s="13"/>
      <c r="I376" s="13"/>
      <c r="J376" s="13"/>
      <c r="K376" s="13"/>
    </row>
    <row r="377" spans="1:11" s="12" customFormat="1" x14ac:dyDescent="0.25">
      <c r="A377" s="13"/>
      <c r="B377" s="13"/>
      <c r="C377" s="13"/>
      <c r="D377" s="13"/>
      <c r="E377" s="45"/>
      <c r="F377" s="13"/>
      <c r="G377" s="13"/>
      <c r="H377" s="13"/>
      <c r="I377" s="13"/>
      <c r="J377" s="13"/>
      <c r="K377" s="13"/>
    </row>
    <row r="378" spans="1:11" s="12" customFormat="1" x14ac:dyDescent="0.25">
      <c r="A378" s="13"/>
      <c r="B378" s="13"/>
      <c r="C378" s="13"/>
      <c r="D378" s="13"/>
      <c r="E378" s="45"/>
      <c r="F378" s="13"/>
      <c r="G378" s="13"/>
      <c r="H378" s="13"/>
      <c r="I378" s="13"/>
      <c r="J378" s="13"/>
      <c r="K378" s="13"/>
    </row>
    <row r="379" spans="1:11" s="12" customFormat="1" x14ac:dyDescent="0.25">
      <c r="A379" s="13"/>
      <c r="B379" s="13"/>
      <c r="C379" s="13"/>
      <c r="D379" s="13"/>
      <c r="E379" s="45"/>
      <c r="F379" s="13"/>
      <c r="G379" s="13"/>
      <c r="H379" s="13"/>
      <c r="I379" s="13"/>
      <c r="J379" s="13"/>
      <c r="K379" s="13"/>
    </row>
    <row r="380" spans="1:11" s="12" customFormat="1" x14ac:dyDescent="0.25">
      <c r="A380" s="13"/>
      <c r="B380" s="13"/>
      <c r="C380" s="13"/>
      <c r="D380" s="13"/>
      <c r="E380" s="45"/>
      <c r="F380" s="13"/>
      <c r="G380" s="13"/>
      <c r="H380" s="13"/>
      <c r="I380" s="13"/>
      <c r="J380" s="13"/>
      <c r="K380" s="13"/>
    </row>
    <row r="381" spans="1:11" s="12" customFormat="1" x14ac:dyDescent="0.25">
      <c r="A381" s="13"/>
      <c r="B381" s="13"/>
      <c r="C381" s="13"/>
      <c r="D381" s="13"/>
      <c r="E381" s="45"/>
      <c r="F381" s="13"/>
      <c r="G381" s="13"/>
      <c r="H381" s="13"/>
      <c r="I381" s="13"/>
      <c r="J381" s="13"/>
      <c r="K381" s="13"/>
    </row>
    <row r="382" spans="1:11" s="12" customFormat="1" x14ac:dyDescent="0.25">
      <c r="A382" s="13"/>
      <c r="B382" s="13"/>
      <c r="C382" s="13"/>
      <c r="D382" s="13"/>
      <c r="E382" s="45"/>
      <c r="F382" s="13"/>
      <c r="G382" s="13"/>
      <c r="H382" s="13"/>
      <c r="I382" s="13"/>
      <c r="J382" s="13"/>
      <c r="K382" s="13"/>
    </row>
    <row r="383" spans="1:11" s="12" customFormat="1" x14ac:dyDescent="0.25">
      <c r="A383" s="13"/>
      <c r="B383" s="13"/>
      <c r="C383" s="13"/>
      <c r="D383" s="13"/>
      <c r="E383" s="45"/>
      <c r="F383" s="13"/>
      <c r="G383" s="13"/>
      <c r="H383" s="13"/>
      <c r="I383" s="13"/>
      <c r="J383" s="13"/>
      <c r="K383" s="13"/>
    </row>
    <row r="384" spans="1:11" s="12" customFormat="1" x14ac:dyDescent="0.25">
      <c r="A384" s="13"/>
      <c r="B384" s="13"/>
      <c r="C384" s="13"/>
      <c r="D384" s="13"/>
      <c r="E384" s="45"/>
      <c r="F384" s="13"/>
      <c r="G384" s="13"/>
      <c r="H384" s="13"/>
      <c r="I384" s="13"/>
      <c r="J384" s="13"/>
      <c r="K384" s="13"/>
    </row>
    <row r="385" spans="1:11" s="12" customFormat="1" x14ac:dyDescent="0.25">
      <c r="A385" s="13"/>
      <c r="B385" s="13"/>
      <c r="C385" s="13"/>
      <c r="D385" s="13"/>
      <c r="E385" s="45"/>
      <c r="F385" s="13"/>
      <c r="G385" s="13"/>
      <c r="H385" s="13"/>
      <c r="I385" s="13"/>
      <c r="J385" s="13"/>
      <c r="K385" s="13"/>
    </row>
    <row r="386" spans="1:11" s="12" customFormat="1" x14ac:dyDescent="0.25">
      <c r="A386" s="13"/>
      <c r="B386" s="13"/>
      <c r="C386" s="13"/>
      <c r="D386" s="13"/>
      <c r="E386" s="45"/>
      <c r="F386" s="13"/>
      <c r="G386" s="13"/>
      <c r="H386" s="13"/>
      <c r="I386" s="13"/>
      <c r="J386" s="13"/>
      <c r="K386" s="13"/>
    </row>
    <row r="387" spans="1:11" s="12" customFormat="1" x14ac:dyDescent="0.25">
      <c r="A387" s="13"/>
      <c r="B387" s="13"/>
      <c r="C387" s="13"/>
      <c r="D387" s="13"/>
      <c r="E387" s="45"/>
      <c r="F387" s="13"/>
      <c r="G387" s="13"/>
      <c r="H387" s="13"/>
      <c r="I387" s="13"/>
      <c r="J387" s="13"/>
      <c r="K387" s="13"/>
    </row>
    <row r="388" spans="1:11" s="12" customFormat="1" x14ac:dyDescent="0.25">
      <c r="A388" s="13"/>
      <c r="B388" s="13"/>
      <c r="C388" s="13"/>
      <c r="D388" s="13"/>
      <c r="E388" s="45"/>
      <c r="F388" s="13"/>
      <c r="G388" s="13"/>
      <c r="H388" s="13"/>
      <c r="I388" s="13"/>
      <c r="J388" s="13"/>
      <c r="K388" s="13"/>
    </row>
    <row r="389" spans="1:11" s="12" customFormat="1" x14ac:dyDescent="0.25">
      <c r="A389" s="13"/>
      <c r="B389" s="13"/>
      <c r="C389" s="13"/>
      <c r="D389" s="13"/>
      <c r="E389" s="45"/>
      <c r="F389" s="13"/>
      <c r="G389" s="13"/>
      <c r="H389" s="13"/>
      <c r="I389" s="13"/>
      <c r="J389" s="13"/>
      <c r="K389" s="13"/>
    </row>
    <row r="390" spans="1:11" s="12" customFormat="1" x14ac:dyDescent="0.25">
      <c r="A390" s="13"/>
      <c r="B390" s="13"/>
      <c r="C390" s="13"/>
      <c r="D390" s="13"/>
      <c r="E390" s="45"/>
      <c r="F390" s="13"/>
      <c r="G390" s="13"/>
      <c r="H390" s="13"/>
      <c r="I390" s="13"/>
      <c r="J390" s="13"/>
      <c r="K390" s="13"/>
    </row>
    <row r="391" spans="1:11" s="12" customFormat="1" x14ac:dyDescent="0.25">
      <c r="A391" s="13"/>
      <c r="B391" s="13"/>
      <c r="C391" s="13"/>
      <c r="D391" s="13"/>
      <c r="E391" s="45"/>
      <c r="F391" s="13"/>
      <c r="G391" s="13"/>
      <c r="H391" s="13"/>
      <c r="I391" s="13"/>
      <c r="J391" s="13"/>
      <c r="K391" s="13"/>
    </row>
    <row r="392" spans="1:11" s="12" customFormat="1" x14ac:dyDescent="0.25">
      <c r="A392" s="13"/>
      <c r="B392" s="13"/>
      <c r="C392" s="13"/>
      <c r="D392" s="13"/>
      <c r="E392" s="45"/>
      <c r="F392" s="13"/>
      <c r="G392" s="13"/>
      <c r="H392" s="13"/>
      <c r="I392" s="13"/>
      <c r="J392" s="13"/>
      <c r="K392" s="13"/>
    </row>
    <row r="393" spans="1:11" s="12" customFormat="1" x14ac:dyDescent="0.25">
      <c r="A393" s="13"/>
      <c r="B393" s="13"/>
      <c r="C393" s="13"/>
      <c r="D393" s="13"/>
      <c r="E393" s="45"/>
      <c r="F393" s="13"/>
      <c r="G393" s="13"/>
      <c r="H393" s="13"/>
      <c r="I393" s="13"/>
      <c r="J393" s="13"/>
      <c r="K393" s="13"/>
    </row>
    <row r="394" spans="1:11" s="12" customFormat="1" x14ac:dyDescent="0.25">
      <c r="A394" s="13"/>
      <c r="B394" s="13"/>
      <c r="C394" s="13"/>
      <c r="D394" s="13"/>
      <c r="E394" s="45"/>
      <c r="F394" s="13"/>
      <c r="G394" s="13"/>
      <c r="H394" s="13"/>
      <c r="I394" s="13"/>
      <c r="J394" s="13"/>
      <c r="K394" s="13"/>
    </row>
    <row r="395" spans="1:11" s="12" customFormat="1" x14ac:dyDescent="0.25">
      <c r="A395" s="13"/>
      <c r="B395" s="13"/>
      <c r="C395" s="13"/>
      <c r="D395" s="13"/>
      <c r="E395" s="45"/>
      <c r="F395" s="13"/>
      <c r="G395" s="13"/>
      <c r="H395" s="13"/>
      <c r="I395" s="13"/>
      <c r="J395" s="13"/>
      <c r="K395" s="13"/>
    </row>
    <row r="396" spans="1:11" s="12" customFormat="1" x14ac:dyDescent="0.25">
      <c r="A396" s="13"/>
      <c r="B396" s="13"/>
      <c r="C396" s="13"/>
      <c r="D396" s="13"/>
      <c r="E396" s="45"/>
      <c r="F396" s="13"/>
      <c r="G396" s="13"/>
      <c r="H396" s="13"/>
      <c r="I396" s="13"/>
      <c r="J396" s="13"/>
      <c r="K396" s="13"/>
    </row>
    <row r="397" spans="1:11" s="12" customFormat="1" x14ac:dyDescent="0.25">
      <c r="A397" s="13"/>
      <c r="B397" s="13"/>
      <c r="C397" s="13"/>
      <c r="D397" s="13"/>
      <c r="E397" s="45"/>
      <c r="F397" s="13"/>
      <c r="G397" s="13"/>
      <c r="H397" s="13"/>
      <c r="I397" s="13"/>
      <c r="J397" s="13"/>
      <c r="K397" s="13"/>
    </row>
    <row r="398" spans="1:11" s="12" customFormat="1" x14ac:dyDescent="0.25">
      <c r="A398" s="13"/>
      <c r="B398" s="13"/>
      <c r="C398" s="13"/>
      <c r="D398" s="13"/>
      <c r="E398" s="45"/>
      <c r="F398" s="13"/>
      <c r="G398" s="13"/>
      <c r="H398" s="13"/>
      <c r="I398" s="13"/>
      <c r="J398" s="13"/>
      <c r="K398" s="13"/>
    </row>
    <row r="399" spans="1:11" s="12" customFormat="1" x14ac:dyDescent="0.25">
      <c r="A399" s="13"/>
      <c r="B399" s="13"/>
      <c r="C399" s="13"/>
      <c r="D399" s="13"/>
      <c r="E399" s="45"/>
      <c r="F399" s="13"/>
      <c r="G399" s="13"/>
      <c r="H399" s="13"/>
      <c r="I399" s="13"/>
      <c r="J399" s="13"/>
      <c r="K399" s="13"/>
    </row>
    <row r="400" spans="1:11" s="12" customFormat="1" x14ac:dyDescent="0.25">
      <c r="A400" s="13"/>
      <c r="B400" s="13"/>
      <c r="C400" s="13"/>
      <c r="D400" s="13"/>
      <c r="E400" s="45"/>
      <c r="F400" s="13"/>
      <c r="G400" s="13"/>
      <c r="H400" s="13"/>
      <c r="I400" s="13"/>
      <c r="J400" s="13"/>
      <c r="K400" s="13"/>
    </row>
    <row r="401" spans="1:11" s="12" customFormat="1" x14ac:dyDescent="0.25">
      <c r="A401" s="13"/>
      <c r="B401" s="13"/>
      <c r="C401" s="13"/>
      <c r="D401" s="13"/>
      <c r="E401" s="45"/>
      <c r="F401" s="13"/>
      <c r="G401" s="13"/>
      <c r="H401" s="13"/>
      <c r="I401" s="13"/>
      <c r="J401" s="13"/>
      <c r="K401" s="13"/>
    </row>
    <row r="402" spans="1:11" s="12" customFormat="1" x14ac:dyDescent="0.25">
      <c r="A402" s="13"/>
      <c r="B402" s="13"/>
      <c r="C402" s="13"/>
      <c r="D402" s="13"/>
      <c r="E402" s="45"/>
      <c r="F402" s="13"/>
      <c r="G402" s="13"/>
      <c r="H402" s="13"/>
      <c r="I402" s="13"/>
      <c r="J402" s="13"/>
      <c r="K402" s="13"/>
    </row>
    <row r="403" spans="1:11" s="12" customFormat="1" x14ac:dyDescent="0.25">
      <c r="A403" s="13"/>
      <c r="B403" s="13"/>
      <c r="C403" s="13"/>
      <c r="D403" s="13"/>
      <c r="E403" s="45"/>
      <c r="F403" s="13"/>
      <c r="G403" s="13"/>
      <c r="H403" s="13"/>
      <c r="I403" s="13"/>
      <c r="J403" s="13"/>
      <c r="K403" s="13"/>
    </row>
    <row r="404" spans="1:11" s="12" customFormat="1" x14ac:dyDescent="0.25">
      <c r="A404" s="13"/>
      <c r="B404" s="13"/>
      <c r="C404" s="13"/>
      <c r="D404" s="13"/>
      <c r="E404" s="45"/>
      <c r="F404" s="13"/>
      <c r="G404" s="13"/>
      <c r="H404" s="13"/>
      <c r="I404" s="13"/>
      <c r="J404" s="13"/>
      <c r="K404" s="13"/>
    </row>
    <row r="405" spans="1:11" s="12" customFormat="1" x14ac:dyDescent="0.25">
      <c r="A405" s="13"/>
      <c r="B405" s="13"/>
      <c r="C405" s="13"/>
      <c r="D405" s="13"/>
      <c r="E405" s="45"/>
      <c r="F405" s="13"/>
      <c r="G405" s="13"/>
      <c r="H405" s="13"/>
      <c r="I405" s="13"/>
      <c r="J405" s="13"/>
      <c r="K405" s="13"/>
    </row>
    <row r="406" spans="1:11" s="12" customFormat="1" x14ac:dyDescent="0.25">
      <c r="A406" s="13"/>
      <c r="B406" s="13"/>
      <c r="C406" s="13"/>
      <c r="D406" s="13"/>
      <c r="E406" s="45"/>
      <c r="F406" s="13"/>
      <c r="G406" s="13"/>
      <c r="H406" s="13"/>
      <c r="I406" s="13"/>
      <c r="J406" s="13"/>
      <c r="K406" s="13"/>
    </row>
    <row r="407" spans="1:11" s="12" customFormat="1" x14ac:dyDescent="0.25">
      <c r="A407" s="13"/>
      <c r="B407" s="13"/>
      <c r="C407" s="13"/>
      <c r="D407" s="13"/>
      <c r="E407" s="45"/>
      <c r="F407" s="13"/>
      <c r="G407" s="13"/>
      <c r="H407" s="13"/>
      <c r="I407" s="13"/>
      <c r="J407" s="13"/>
      <c r="K407" s="13"/>
    </row>
    <row r="408" spans="1:11" s="12" customFormat="1" x14ac:dyDescent="0.25">
      <c r="A408" s="13"/>
      <c r="B408" s="13"/>
      <c r="C408" s="13"/>
      <c r="D408" s="13"/>
      <c r="E408" s="45"/>
      <c r="F408" s="13"/>
      <c r="G408" s="13"/>
      <c r="H408" s="13"/>
      <c r="I408" s="13"/>
      <c r="J408" s="13"/>
      <c r="K408" s="13"/>
    </row>
    <row r="409" spans="1:11" s="12" customFormat="1" x14ac:dyDescent="0.25">
      <c r="A409" s="13"/>
      <c r="B409" s="13"/>
      <c r="C409" s="13"/>
      <c r="D409" s="13"/>
      <c r="E409" s="45"/>
      <c r="F409" s="13"/>
      <c r="G409" s="13"/>
      <c r="H409" s="13"/>
      <c r="I409" s="13"/>
      <c r="J409" s="13"/>
      <c r="K409" s="13"/>
    </row>
    <row r="410" spans="1:11" s="12" customFormat="1" x14ac:dyDescent="0.25">
      <c r="A410" s="13"/>
      <c r="B410" s="13"/>
      <c r="C410" s="13"/>
      <c r="D410" s="13"/>
      <c r="E410" s="45"/>
      <c r="F410" s="13"/>
      <c r="G410" s="13"/>
      <c r="H410" s="13"/>
      <c r="I410" s="13"/>
      <c r="J410" s="13"/>
      <c r="K410" s="13"/>
    </row>
    <row r="411" spans="1:11" s="12" customFormat="1" x14ac:dyDescent="0.25">
      <c r="A411" s="13"/>
      <c r="B411" s="13"/>
      <c r="C411" s="13"/>
      <c r="D411" s="13"/>
      <c r="E411" s="45"/>
      <c r="F411" s="13"/>
      <c r="G411" s="13"/>
      <c r="H411" s="13"/>
      <c r="I411" s="13"/>
      <c r="J411" s="13"/>
      <c r="K411" s="13"/>
    </row>
    <row r="412" spans="1:11" s="12" customFormat="1" x14ac:dyDescent="0.25">
      <c r="A412" s="13"/>
      <c r="B412" s="13"/>
      <c r="C412" s="13"/>
      <c r="D412" s="13"/>
      <c r="E412" s="45"/>
      <c r="F412" s="13"/>
      <c r="G412" s="13"/>
      <c r="H412" s="13"/>
      <c r="I412" s="13"/>
      <c r="J412" s="13"/>
      <c r="K412" s="13"/>
    </row>
    <row r="413" spans="1:11" s="12" customFormat="1" x14ac:dyDescent="0.25">
      <c r="A413" s="13"/>
      <c r="B413" s="13"/>
      <c r="C413" s="13"/>
      <c r="D413" s="13"/>
      <c r="E413" s="45"/>
      <c r="F413" s="13"/>
      <c r="G413" s="13"/>
      <c r="H413" s="13"/>
      <c r="I413" s="13"/>
      <c r="J413" s="13"/>
      <c r="K413" s="13"/>
    </row>
    <row r="414" spans="1:11" s="12" customFormat="1" x14ac:dyDescent="0.25">
      <c r="A414" s="13"/>
      <c r="B414" s="13"/>
      <c r="C414" s="13"/>
      <c r="D414" s="13"/>
      <c r="E414" s="45"/>
      <c r="F414" s="13"/>
      <c r="G414" s="13"/>
      <c r="H414" s="13"/>
      <c r="I414" s="13"/>
      <c r="J414" s="13"/>
      <c r="K414" s="13"/>
    </row>
    <row r="415" spans="1:11" s="12" customFormat="1" x14ac:dyDescent="0.25">
      <c r="A415" s="13"/>
      <c r="B415" s="13"/>
      <c r="C415" s="13"/>
      <c r="D415" s="13"/>
      <c r="E415" s="45"/>
      <c r="F415" s="13"/>
      <c r="G415" s="13"/>
      <c r="H415" s="13"/>
      <c r="I415" s="13"/>
      <c r="J415" s="13"/>
      <c r="K415" s="13"/>
    </row>
    <row r="416" spans="1:11" s="12" customFormat="1" x14ac:dyDescent="0.25">
      <c r="A416" s="13"/>
      <c r="B416" s="13"/>
      <c r="C416" s="13"/>
      <c r="D416" s="13"/>
      <c r="E416" s="45"/>
      <c r="F416" s="13"/>
      <c r="G416" s="13"/>
      <c r="H416" s="13"/>
      <c r="I416" s="13"/>
      <c r="J416" s="13"/>
      <c r="K416" s="13"/>
    </row>
    <row r="417" spans="1:11" s="12" customFormat="1" x14ac:dyDescent="0.25">
      <c r="A417" s="13"/>
      <c r="B417" s="13"/>
      <c r="C417" s="13"/>
      <c r="D417" s="13"/>
      <c r="E417" s="45"/>
      <c r="F417" s="13"/>
      <c r="G417" s="13"/>
      <c r="H417" s="13"/>
      <c r="I417" s="13"/>
      <c r="J417" s="13"/>
      <c r="K417" s="13"/>
    </row>
    <row r="418" spans="1:11" s="12" customFormat="1" x14ac:dyDescent="0.25">
      <c r="A418" s="13"/>
      <c r="B418" s="13"/>
      <c r="C418" s="13"/>
      <c r="D418" s="13"/>
      <c r="E418" s="45"/>
      <c r="F418" s="13"/>
      <c r="G418" s="13"/>
      <c r="H418" s="13"/>
      <c r="I418" s="13"/>
      <c r="J418" s="13"/>
      <c r="K418" s="13"/>
    </row>
    <row r="419" spans="1:11" s="12" customFormat="1" x14ac:dyDescent="0.25">
      <c r="A419" s="13"/>
      <c r="B419" s="13"/>
      <c r="C419" s="13"/>
      <c r="D419" s="13"/>
      <c r="E419" s="45"/>
      <c r="F419" s="13"/>
      <c r="G419" s="13"/>
      <c r="H419" s="13"/>
      <c r="I419" s="13"/>
      <c r="J419" s="13"/>
      <c r="K419" s="13"/>
    </row>
    <row r="420" spans="1:11" s="12" customFormat="1" x14ac:dyDescent="0.25">
      <c r="A420" s="13"/>
      <c r="B420" s="13"/>
      <c r="C420" s="13"/>
      <c r="D420" s="13"/>
      <c r="E420" s="45"/>
      <c r="F420" s="13"/>
      <c r="G420" s="13"/>
      <c r="H420" s="13"/>
      <c r="I420" s="13"/>
      <c r="J420" s="13"/>
      <c r="K420" s="13"/>
    </row>
    <row r="421" spans="1:11" s="12" customFormat="1" x14ac:dyDescent="0.25">
      <c r="A421" s="13"/>
      <c r="B421" s="13"/>
      <c r="C421" s="13"/>
      <c r="D421" s="13"/>
      <c r="E421" s="45"/>
      <c r="F421" s="13"/>
      <c r="G421" s="13"/>
      <c r="H421" s="13"/>
      <c r="I421" s="13"/>
      <c r="J421" s="13"/>
      <c r="K421" s="13"/>
    </row>
    <row r="422" spans="1:11" s="12" customFormat="1" x14ac:dyDescent="0.25">
      <c r="A422" s="13"/>
      <c r="B422" s="13"/>
      <c r="C422" s="13"/>
      <c r="D422" s="13"/>
      <c r="E422" s="45"/>
      <c r="F422" s="13"/>
      <c r="G422" s="13"/>
      <c r="H422" s="13"/>
      <c r="I422" s="13"/>
      <c r="J422" s="13"/>
      <c r="K422" s="13"/>
    </row>
    <row r="423" spans="1:11" s="12" customFormat="1" x14ac:dyDescent="0.25">
      <c r="A423" s="13"/>
      <c r="B423" s="13"/>
      <c r="C423" s="13"/>
      <c r="D423" s="13"/>
      <c r="E423" s="45"/>
      <c r="F423" s="13"/>
      <c r="G423" s="13"/>
      <c r="H423" s="13"/>
      <c r="I423" s="13"/>
      <c r="J423" s="13"/>
      <c r="K423" s="13"/>
    </row>
    <row r="424" spans="1:11" s="12" customFormat="1" x14ac:dyDescent="0.25">
      <c r="A424" s="13"/>
      <c r="B424" s="13"/>
      <c r="C424" s="13"/>
      <c r="D424" s="13"/>
      <c r="E424" s="45"/>
      <c r="F424" s="13"/>
      <c r="G424" s="13"/>
      <c r="H424" s="13"/>
      <c r="I424" s="13"/>
      <c r="J424" s="13"/>
      <c r="K424" s="13"/>
    </row>
    <row r="425" spans="1:11" s="12" customFormat="1" x14ac:dyDescent="0.25">
      <c r="A425" s="13"/>
      <c r="B425" s="13"/>
      <c r="C425" s="13"/>
      <c r="D425" s="13"/>
      <c r="E425" s="45"/>
      <c r="F425" s="13"/>
      <c r="G425" s="13"/>
      <c r="H425" s="13"/>
      <c r="I425" s="13"/>
      <c r="J425" s="13"/>
      <c r="K425" s="13"/>
    </row>
    <row r="426" spans="1:11" s="12" customFormat="1" x14ac:dyDescent="0.25">
      <c r="A426" s="13"/>
      <c r="B426" s="13"/>
      <c r="C426" s="13"/>
      <c r="D426" s="13"/>
      <c r="E426" s="45"/>
      <c r="F426" s="13"/>
      <c r="G426" s="13"/>
      <c r="H426" s="13"/>
      <c r="I426" s="13"/>
      <c r="J426" s="13"/>
      <c r="K426" s="13"/>
    </row>
    <row r="427" spans="1:11" s="12" customFormat="1" x14ac:dyDescent="0.25">
      <c r="A427" s="13"/>
      <c r="B427" s="13"/>
      <c r="C427" s="13"/>
      <c r="D427" s="13"/>
      <c r="E427" s="45"/>
      <c r="F427" s="13"/>
      <c r="G427" s="13"/>
      <c r="H427" s="13"/>
      <c r="I427" s="13"/>
      <c r="J427" s="13"/>
      <c r="K427" s="13"/>
    </row>
    <row r="428" spans="1:11" s="12" customFormat="1" x14ac:dyDescent="0.25">
      <c r="A428" s="13"/>
      <c r="B428" s="13"/>
      <c r="C428" s="13"/>
      <c r="D428" s="13"/>
      <c r="E428" s="45"/>
      <c r="F428" s="13"/>
      <c r="G428" s="13"/>
      <c r="H428" s="13"/>
      <c r="I428" s="13"/>
      <c r="J428" s="13"/>
      <c r="K428" s="13"/>
    </row>
    <row r="429" spans="1:11" s="12" customFormat="1" x14ac:dyDescent="0.25">
      <c r="A429" s="13"/>
      <c r="B429" s="13"/>
      <c r="C429" s="13"/>
      <c r="D429" s="13"/>
      <c r="E429" s="45"/>
      <c r="F429" s="13"/>
      <c r="G429" s="13"/>
      <c r="H429" s="13"/>
      <c r="I429" s="13"/>
      <c r="J429" s="13"/>
      <c r="K429" s="13"/>
    </row>
    <row r="430" spans="1:11" s="12" customFormat="1" x14ac:dyDescent="0.25">
      <c r="A430" s="13"/>
      <c r="B430" s="13"/>
      <c r="C430" s="13"/>
      <c r="D430" s="13"/>
      <c r="E430" s="45"/>
      <c r="F430" s="13"/>
      <c r="G430" s="13"/>
      <c r="H430" s="13"/>
      <c r="I430" s="13"/>
      <c r="J430" s="13"/>
      <c r="K430" s="13"/>
    </row>
    <row r="431" spans="1:11" s="12" customFormat="1" x14ac:dyDescent="0.25">
      <c r="A431" s="13"/>
      <c r="B431" s="13"/>
      <c r="C431" s="13"/>
      <c r="D431" s="13"/>
      <c r="E431" s="45"/>
      <c r="F431" s="13"/>
      <c r="G431" s="13"/>
      <c r="H431" s="13"/>
      <c r="I431" s="13"/>
      <c r="J431" s="13"/>
      <c r="K431" s="13"/>
    </row>
    <row r="432" spans="1:11" s="12" customFormat="1" x14ac:dyDescent="0.25">
      <c r="A432" s="13"/>
      <c r="B432" s="13"/>
      <c r="C432" s="13"/>
      <c r="D432" s="13"/>
      <c r="E432" s="45"/>
      <c r="F432" s="13"/>
      <c r="G432" s="13"/>
      <c r="H432" s="13"/>
      <c r="I432" s="13"/>
      <c r="J432" s="13"/>
      <c r="K432" s="13"/>
    </row>
    <row r="433" spans="1:11" s="12" customFormat="1" x14ac:dyDescent="0.25">
      <c r="A433" s="13"/>
      <c r="B433" s="13"/>
      <c r="C433" s="13"/>
      <c r="D433" s="13"/>
      <c r="E433" s="45"/>
      <c r="F433" s="13"/>
      <c r="G433" s="13"/>
      <c r="H433" s="13"/>
      <c r="I433" s="13"/>
      <c r="J433" s="13"/>
      <c r="K433" s="13"/>
    </row>
    <row r="434" spans="1:11" s="12" customFormat="1" x14ac:dyDescent="0.25">
      <c r="A434" s="13"/>
      <c r="B434" s="13"/>
      <c r="C434" s="13"/>
      <c r="D434" s="13"/>
      <c r="E434" s="45"/>
      <c r="F434" s="13"/>
      <c r="G434" s="13"/>
      <c r="H434" s="13"/>
      <c r="I434" s="13"/>
      <c r="J434" s="13"/>
      <c r="K434" s="13"/>
    </row>
    <row r="435" spans="1:11" s="12" customFormat="1" x14ac:dyDescent="0.25">
      <c r="A435" s="13"/>
      <c r="B435" s="13"/>
      <c r="C435" s="13"/>
      <c r="D435" s="13"/>
      <c r="E435" s="45"/>
      <c r="F435" s="13"/>
      <c r="G435" s="13"/>
      <c r="H435" s="13"/>
      <c r="I435" s="13"/>
      <c r="J435" s="13"/>
      <c r="K435" s="13"/>
    </row>
    <row r="436" spans="1:11" s="12" customFormat="1" x14ac:dyDescent="0.25">
      <c r="A436" s="13"/>
      <c r="B436" s="13"/>
      <c r="C436" s="13"/>
      <c r="D436" s="13"/>
      <c r="E436" s="45"/>
      <c r="F436" s="13"/>
      <c r="G436" s="13"/>
      <c r="H436" s="13"/>
      <c r="I436" s="13"/>
      <c r="J436" s="13"/>
      <c r="K436" s="13"/>
    </row>
    <row r="437" spans="1:11" s="12" customFormat="1" x14ac:dyDescent="0.25">
      <c r="A437" s="13"/>
      <c r="B437" s="13"/>
      <c r="C437" s="13"/>
      <c r="D437" s="13"/>
      <c r="E437" s="45"/>
      <c r="F437" s="13"/>
      <c r="G437" s="13"/>
      <c r="H437" s="13"/>
      <c r="I437" s="13"/>
      <c r="J437" s="13"/>
      <c r="K437" s="13"/>
    </row>
    <row r="438" spans="1:11" s="12" customFormat="1" x14ac:dyDescent="0.25">
      <c r="A438" s="13"/>
      <c r="B438" s="13"/>
      <c r="C438" s="13"/>
      <c r="D438" s="13"/>
      <c r="E438" s="45"/>
      <c r="F438" s="13"/>
      <c r="G438" s="13"/>
      <c r="H438" s="13"/>
      <c r="I438" s="13"/>
      <c r="J438" s="13"/>
      <c r="K438" s="13"/>
    </row>
    <row r="439" spans="1:11" s="12" customFormat="1" x14ac:dyDescent="0.25">
      <c r="A439" s="13"/>
      <c r="B439" s="13"/>
      <c r="C439" s="13"/>
      <c r="D439" s="13"/>
      <c r="E439" s="45"/>
      <c r="F439" s="13"/>
      <c r="G439" s="13"/>
      <c r="H439" s="13"/>
      <c r="I439" s="13"/>
      <c r="J439" s="13"/>
      <c r="K439" s="13"/>
    </row>
    <row r="440" spans="1:11" s="12" customFormat="1" x14ac:dyDescent="0.25">
      <c r="A440" s="13"/>
      <c r="B440" s="13"/>
      <c r="C440" s="13"/>
      <c r="D440" s="13"/>
      <c r="E440" s="45"/>
      <c r="F440" s="13"/>
      <c r="G440" s="13"/>
      <c r="H440" s="13"/>
      <c r="I440" s="13"/>
      <c r="J440" s="13"/>
      <c r="K440" s="13"/>
    </row>
    <row r="441" spans="1:11" s="12" customFormat="1" x14ac:dyDescent="0.25">
      <c r="A441" s="13"/>
      <c r="B441" s="13"/>
      <c r="C441" s="13"/>
      <c r="D441" s="13"/>
      <c r="E441" s="45"/>
      <c r="F441" s="13"/>
      <c r="G441" s="13"/>
      <c r="H441" s="13"/>
      <c r="I441" s="13"/>
      <c r="J441" s="13"/>
      <c r="K441" s="13"/>
    </row>
    <row r="442" spans="1:11" s="12" customFormat="1" x14ac:dyDescent="0.25">
      <c r="A442" s="13"/>
      <c r="B442" s="13"/>
      <c r="C442" s="13"/>
      <c r="D442" s="13"/>
      <c r="E442" s="45"/>
      <c r="F442" s="13"/>
      <c r="G442" s="13"/>
      <c r="H442" s="13"/>
      <c r="I442" s="13"/>
      <c r="J442" s="13"/>
      <c r="K442" s="13"/>
    </row>
    <row r="443" spans="1:11" s="12" customFormat="1" x14ac:dyDescent="0.25">
      <c r="A443" s="13"/>
      <c r="B443" s="13"/>
      <c r="C443" s="13"/>
      <c r="D443" s="13"/>
      <c r="E443" s="45"/>
      <c r="F443" s="13"/>
      <c r="G443" s="13"/>
      <c r="H443" s="13"/>
      <c r="I443" s="13"/>
      <c r="J443" s="13"/>
      <c r="K443" s="13"/>
    </row>
    <row r="444" spans="1:11" s="12" customFormat="1" x14ac:dyDescent="0.25">
      <c r="A444" s="13"/>
      <c r="B444" s="13"/>
      <c r="C444" s="13"/>
      <c r="D444" s="13"/>
      <c r="E444" s="45"/>
      <c r="F444" s="13"/>
      <c r="G444" s="13"/>
      <c r="H444" s="13"/>
      <c r="I444" s="13"/>
      <c r="J444" s="13"/>
      <c r="K444" s="13"/>
    </row>
    <row r="445" spans="1:11" s="12" customFormat="1" x14ac:dyDescent="0.25">
      <c r="A445" s="13"/>
      <c r="B445" s="13"/>
      <c r="C445" s="13"/>
      <c r="D445" s="13"/>
      <c r="E445" s="45"/>
      <c r="F445" s="13"/>
      <c r="G445" s="13"/>
      <c r="H445" s="13"/>
      <c r="I445" s="13"/>
      <c r="J445" s="13"/>
      <c r="K445" s="13"/>
    </row>
    <row r="446" spans="1:11" s="12" customFormat="1" x14ac:dyDescent="0.25">
      <c r="A446" s="13"/>
      <c r="B446" s="13"/>
      <c r="C446" s="13"/>
      <c r="D446" s="13"/>
      <c r="E446" s="45"/>
      <c r="F446" s="13"/>
      <c r="G446" s="13"/>
      <c r="H446" s="13"/>
      <c r="I446" s="13"/>
      <c r="J446" s="13"/>
      <c r="K446" s="13"/>
    </row>
    <row r="447" spans="1:11" s="12" customFormat="1" x14ac:dyDescent="0.25">
      <c r="A447" s="13"/>
      <c r="B447" s="13"/>
      <c r="C447" s="13"/>
      <c r="D447" s="13"/>
      <c r="E447" s="45"/>
      <c r="F447" s="13"/>
      <c r="G447" s="13"/>
      <c r="H447" s="13"/>
      <c r="I447" s="13"/>
      <c r="J447" s="13"/>
      <c r="K447" s="13"/>
    </row>
    <row r="448" spans="1:11" s="12" customFormat="1" x14ac:dyDescent="0.25">
      <c r="A448" s="13"/>
      <c r="B448" s="13"/>
      <c r="C448" s="13"/>
      <c r="D448" s="13"/>
      <c r="E448" s="45"/>
      <c r="F448" s="13"/>
      <c r="G448" s="13"/>
      <c r="H448" s="13"/>
      <c r="I448" s="13"/>
      <c r="J448" s="13"/>
      <c r="K448" s="13"/>
    </row>
    <row r="449" spans="1:11" s="12" customFormat="1" x14ac:dyDescent="0.25">
      <c r="A449" s="13"/>
      <c r="B449" s="13"/>
      <c r="C449" s="13"/>
      <c r="D449" s="13"/>
      <c r="E449" s="45"/>
      <c r="F449" s="13"/>
      <c r="G449" s="13"/>
      <c r="H449" s="13"/>
      <c r="I449" s="13"/>
      <c r="J449" s="13"/>
      <c r="K449" s="13"/>
    </row>
    <row r="450" spans="1:11" s="12" customFormat="1" x14ac:dyDescent="0.25">
      <c r="A450" s="13"/>
      <c r="B450" s="13"/>
      <c r="C450" s="13"/>
      <c r="D450" s="13"/>
      <c r="E450" s="45"/>
      <c r="F450" s="13"/>
      <c r="G450" s="13"/>
      <c r="H450" s="13"/>
      <c r="I450" s="13"/>
      <c r="J450" s="13"/>
      <c r="K450" s="13"/>
    </row>
    <row r="451" spans="1:11" s="12" customFormat="1" x14ac:dyDescent="0.25">
      <c r="A451" s="13"/>
      <c r="B451" s="13"/>
      <c r="C451" s="13"/>
      <c r="D451" s="13"/>
      <c r="E451" s="45"/>
      <c r="F451" s="13"/>
      <c r="G451" s="13"/>
      <c r="H451" s="13"/>
      <c r="I451" s="13"/>
      <c r="J451" s="13"/>
      <c r="K451" s="13"/>
    </row>
    <row r="452" spans="1:11" s="12" customFormat="1" x14ac:dyDescent="0.25">
      <c r="A452" s="13"/>
      <c r="B452" s="13"/>
      <c r="C452" s="13"/>
      <c r="D452" s="13"/>
      <c r="E452" s="45"/>
      <c r="F452" s="13"/>
      <c r="G452" s="13"/>
      <c r="H452" s="13"/>
      <c r="I452" s="13"/>
      <c r="J452" s="13"/>
      <c r="K452" s="13"/>
    </row>
    <row r="453" spans="1:11" s="12" customFormat="1" x14ac:dyDescent="0.25">
      <c r="A453" s="13"/>
      <c r="B453" s="13"/>
      <c r="C453" s="13"/>
      <c r="D453" s="13"/>
      <c r="E453" s="45"/>
      <c r="F453" s="13"/>
      <c r="G453" s="13"/>
      <c r="H453" s="13"/>
      <c r="I453" s="13"/>
      <c r="J453" s="13"/>
      <c r="K453" s="13"/>
    </row>
    <row r="454" spans="1:11" s="12" customFormat="1" x14ac:dyDescent="0.25">
      <c r="A454" s="13"/>
      <c r="B454" s="13"/>
      <c r="C454" s="13"/>
      <c r="D454" s="13"/>
      <c r="E454" s="45"/>
      <c r="F454" s="13"/>
      <c r="G454" s="13"/>
      <c r="H454" s="13"/>
      <c r="I454" s="13"/>
      <c r="J454" s="13"/>
      <c r="K454" s="13"/>
    </row>
    <row r="455" spans="1:11" s="12" customFormat="1" x14ac:dyDescent="0.25">
      <c r="A455" s="13"/>
      <c r="B455" s="13"/>
      <c r="C455" s="13"/>
      <c r="D455" s="13"/>
      <c r="E455" s="45"/>
      <c r="F455" s="13"/>
      <c r="G455" s="13"/>
      <c r="H455" s="13"/>
      <c r="I455" s="13"/>
      <c r="J455" s="13"/>
      <c r="K455" s="13"/>
    </row>
    <row r="456" spans="1:11" s="12" customFormat="1" x14ac:dyDescent="0.25">
      <c r="A456" s="13"/>
      <c r="B456" s="13"/>
      <c r="C456" s="13"/>
      <c r="D456" s="13"/>
      <c r="E456" s="45"/>
      <c r="F456" s="13"/>
      <c r="G456" s="13"/>
      <c r="H456" s="13"/>
      <c r="I456" s="13"/>
      <c r="J456" s="13"/>
      <c r="K456" s="13"/>
    </row>
    <row r="457" spans="1:11" s="12" customFormat="1" x14ac:dyDescent="0.25">
      <c r="A457" s="13"/>
      <c r="B457" s="13"/>
      <c r="C457" s="13"/>
      <c r="D457" s="13"/>
      <c r="E457" s="45"/>
      <c r="F457" s="13"/>
      <c r="G457" s="13"/>
      <c r="H457" s="13"/>
      <c r="I457" s="13"/>
      <c r="J457" s="13"/>
      <c r="K457" s="13"/>
    </row>
    <row r="458" spans="1:11" s="12" customFormat="1" x14ac:dyDescent="0.25">
      <c r="A458" s="13"/>
      <c r="B458" s="13"/>
      <c r="C458" s="13"/>
      <c r="D458" s="13"/>
      <c r="E458" s="45"/>
      <c r="F458" s="13"/>
      <c r="G458" s="13"/>
      <c r="H458" s="13"/>
      <c r="I458" s="13"/>
      <c r="J458" s="13"/>
      <c r="K458" s="13"/>
    </row>
    <row r="459" spans="1:11" s="12" customFormat="1" x14ac:dyDescent="0.25">
      <c r="A459" s="13"/>
      <c r="B459" s="13"/>
      <c r="C459" s="13"/>
      <c r="D459" s="13"/>
      <c r="E459" s="45"/>
      <c r="F459" s="13"/>
      <c r="G459" s="13"/>
      <c r="H459" s="13"/>
      <c r="I459" s="13"/>
      <c r="J459" s="13"/>
      <c r="K459" s="13"/>
    </row>
    <row r="460" spans="1:11" s="12" customFormat="1" x14ac:dyDescent="0.25">
      <c r="A460" s="13"/>
      <c r="B460" s="13"/>
      <c r="C460" s="13"/>
      <c r="D460" s="13"/>
      <c r="E460" s="45"/>
      <c r="F460" s="13"/>
      <c r="G460" s="13"/>
      <c r="H460" s="13"/>
      <c r="I460" s="13"/>
      <c r="J460" s="13"/>
      <c r="K460" s="13"/>
    </row>
    <row r="461" spans="1:11" s="12" customFormat="1" x14ac:dyDescent="0.25">
      <c r="A461" s="13"/>
      <c r="B461" s="13"/>
      <c r="C461" s="13"/>
      <c r="D461" s="13"/>
      <c r="E461" s="45"/>
      <c r="F461" s="13"/>
      <c r="G461" s="13"/>
      <c r="H461" s="13"/>
      <c r="I461" s="13"/>
      <c r="J461" s="13"/>
      <c r="K461" s="13"/>
    </row>
    <row r="462" spans="1:11" s="12" customFormat="1" x14ac:dyDescent="0.25">
      <c r="A462" s="13"/>
      <c r="B462" s="13"/>
      <c r="C462" s="13"/>
      <c r="D462" s="13"/>
      <c r="E462" s="45"/>
      <c r="F462" s="13"/>
      <c r="G462" s="13"/>
      <c r="H462" s="13"/>
      <c r="I462" s="13"/>
      <c r="J462" s="13"/>
      <c r="K462" s="13"/>
    </row>
    <row r="463" spans="1:11" s="12" customFormat="1" x14ac:dyDescent="0.25">
      <c r="A463" s="13"/>
      <c r="B463" s="13"/>
      <c r="C463" s="13"/>
      <c r="D463" s="13"/>
      <c r="E463" s="45"/>
      <c r="F463" s="13"/>
      <c r="G463" s="13"/>
      <c r="H463" s="13"/>
      <c r="I463" s="13"/>
      <c r="J463" s="13"/>
      <c r="K463" s="13"/>
    </row>
    <row r="464" spans="1:11" s="12" customFormat="1" x14ac:dyDescent="0.25">
      <c r="A464" s="13"/>
      <c r="B464" s="13"/>
      <c r="C464" s="13"/>
      <c r="D464" s="13"/>
      <c r="E464" s="45"/>
      <c r="F464" s="13"/>
      <c r="G464" s="13"/>
      <c r="H464" s="13"/>
      <c r="I464" s="13"/>
      <c r="J464" s="13"/>
      <c r="K464" s="13"/>
    </row>
    <row r="465" spans="1:11" s="12" customFormat="1" x14ac:dyDescent="0.25">
      <c r="A465" s="13"/>
      <c r="B465" s="13"/>
      <c r="C465" s="13"/>
      <c r="D465" s="13"/>
      <c r="E465" s="45"/>
      <c r="F465" s="13"/>
      <c r="G465" s="13"/>
      <c r="H465" s="13"/>
      <c r="I465" s="13"/>
      <c r="J465" s="13"/>
      <c r="K465" s="13"/>
    </row>
    <row r="466" spans="1:11" s="12" customFormat="1" x14ac:dyDescent="0.25">
      <c r="A466" s="13"/>
      <c r="B466" s="13"/>
      <c r="C466" s="13"/>
      <c r="D466" s="13"/>
      <c r="E466" s="45"/>
      <c r="F466" s="13"/>
      <c r="G466" s="13"/>
      <c r="H466" s="13"/>
      <c r="I466" s="13"/>
      <c r="J466" s="13"/>
      <c r="K466" s="13"/>
    </row>
    <row r="467" spans="1:11" s="12" customFormat="1" x14ac:dyDescent="0.25">
      <c r="A467" s="13"/>
      <c r="B467" s="13"/>
      <c r="C467" s="13"/>
      <c r="D467" s="13"/>
      <c r="E467" s="45"/>
      <c r="F467" s="13"/>
      <c r="G467" s="13"/>
      <c r="H467" s="13"/>
      <c r="I467" s="13"/>
      <c r="J467" s="13"/>
      <c r="K467" s="13"/>
    </row>
    <row r="468" spans="1:11" s="12" customFormat="1" x14ac:dyDescent="0.25">
      <c r="A468" s="13"/>
      <c r="B468" s="13"/>
      <c r="C468" s="13"/>
      <c r="D468" s="13"/>
      <c r="E468" s="45"/>
      <c r="F468" s="13"/>
      <c r="G468" s="13"/>
      <c r="H468" s="13"/>
      <c r="I468" s="13"/>
      <c r="J468" s="13"/>
      <c r="K468" s="13"/>
    </row>
    <row r="469" spans="1:11" s="12" customFormat="1" x14ac:dyDescent="0.25">
      <c r="A469" s="13"/>
      <c r="B469" s="13"/>
      <c r="C469" s="13"/>
      <c r="D469" s="13"/>
      <c r="E469" s="45"/>
      <c r="F469" s="13"/>
      <c r="G469" s="13"/>
      <c r="H469" s="13"/>
      <c r="I469" s="13"/>
      <c r="J469" s="13"/>
      <c r="K469" s="13"/>
    </row>
    <row r="470" spans="1:11" s="12" customFormat="1" x14ac:dyDescent="0.25">
      <c r="A470" s="13"/>
      <c r="B470" s="13"/>
      <c r="C470" s="13"/>
      <c r="D470" s="13"/>
      <c r="E470" s="45"/>
      <c r="F470" s="13"/>
      <c r="G470" s="13"/>
      <c r="H470" s="13"/>
      <c r="I470" s="13"/>
      <c r="J470" s="13"/>
      <c r="K470" s="13"/>
    </row>
    <row r="471" spans="1:11" s="12" customFormat="1" x14ac:dyDescent="0.25">
      <c r="A471" s="13"/>
      <c r="B471" s="13"/>
      <c r="C471" s="13"/>
      <c r="D471" s="13"/>
      <c r="E471" s="45"/>
      <c r="F471" s="13"/>
      <c r="G471" s="13"/>
      <c r="H471" s="13"/>
      <c r="I471" s="13"/>
      <c r="J471" s="13"/>
      <c r="K471" s="13"/>
    </row>
    <row r="472" spans="1:11" s="12" customFormat="1" x14ac:dyDescent="0.25">
      <c r="A472" s="13"/>
      <c r="B472" s="13"/>
      <c r="C472" s="13"/>
      <c r="D472" s="13"/>
      <c r="E472" s="45"/>
      <c r="F472" s="13"/>
      <c r="G472" s="13"/>
      <c r="H472" s="13"/>
      <c r="I472" s="13"/>
      <c r="J472" s="13"/>
      <c r="K472" s="13"/>
    </row>
    <row r="473" spans="1:11" s="12" customFormat="1" x14ac:dyDescent="0.25">
      <c r="A473" s="13"/>
      <c r="B473" s="13"/>
      <c r="C473" s="13"/>
      <c r="D473" s="13"/>
      <c r="E473" s="45"/>
      <c r="F473" s="13"/>
      <c r="G473" s="13"/>
      <c r="H473" s="13"/>
      <c r="I473" s="13"/>
      <c r="J473" s="13"/>
      <c r="K473" s="13"/>
    </row>
    <row r="474" spans="1:11" s="12" customFormat="1" x14ac:dyDescent="0.25">
      <c r="A474" s="13"/>
      <c r="B474" s="13"/>
      <c r="C474" s="13"/>
      <c r="D474" s="13"/>
      <c r="E474" s="45"/>
      <c r="F474" s="13"/>
      <c r="G474" s="13"/>
      <c r="H474" s="13"/>
      <c r="I474" s="13"/>
      <c r="J474" s="13"/>
      <c r="K474" s="13"/>
    </row>
    <row r="475" spans="1:11" s="12" customFormat="1" x14ac:dyDescent="0.25">
      <c r="A475" s="13"/>
      <c r="B475" s="13"/>
      <c r="C475" s="13"/>
      <c r="D475" s="13"/>
      <c r="E475" s="45"/>
      <c r="F475" s="13"/>
      <c r="G475" s="13"/>
      <c r="H475" s="13"/>
      <c r="I475" s="13"/>
      <c r="J475" s="13"/>
      <c r="K475" s="13"/>
    </row>
    <row r="476" spans="1:11" s="12" customFormat="1" x14ac:dyDescent="0.25">
      <c r="A476" s="13"/>
      <c r="B476" s="13"/>
      <c r="C476" s="13"/>
      <c r="D476" s="13"/>
      <c r="E476" s="45"/>
      <c r="F476" s="13"/>
      <c r="G476" s="13"/>
      <c r="H476" s="13"/>
      <c r="I476" s="13"/>
      <c r="J476" s="13"/>
      <c r="K476" s="13"/>
    </row>
    <row r="477" spans="1:11" s="12" customFormat="1" x14ac:dyDescent="0.25">
      <c r="A477" s="13"/>
      <c r="B477" s="13"/>
      <c r="C477" s="13"/>
      <c r="D477" s="13"/>
      <c r="E477" s="45"/>
      <c r="F477" s="13"/>
      <c r="G477" s="13"/>
      <c r="H477" s="13"/>
      <c r="I477" s="13"/>
      <c r="J477" s="13"/>
      <c r="K477" s="13"/>
    </row>
    <row r="478" spans="1:11" s="12" customFormat="1" x14ac:dyDescent="0.25">
      <c r="A478" s="13"/>
      <c r="B478" s="13"/>
      <c r="C478" s="13"/>
      <c r="D478" s="13"/>
      <c r="E478" s="45"/>
      <c r="F478" s="13"/>
      <c r="G478" s="13"/>
      <c r="H478" s="13"/>
      <c r="I478" s="13"/>
      <c r="J478" s="13"/>
      <c r="K478" s="13"/>
    </row>
    <row r="479" spans="1:11" s="12" customFormat="1" x14ac:dyDescent="0.25">
      <c r="A479" s="13"/>
      <c r="B479" s="13"/>
      <c r="C479" s="13"/>
      <c r="D479" s="13"/>
      <c r="E479" s="45"/>
      <c r="F479" s="13"/>
      <c r="G479" s="13"/>
      <c r="H479" s="13"/>
      <c r="I479" s="13"/>
      <c r="J479" s="13"/>
      <c r="K479" s="13"/>
    </row>
    <row r="480" spans="1:11" s="12" customFormat="1" x14ac:dyDescent="0.25">
      <c r="A480" s="13"/>
      <c r="B480" s="13"/>
      <c r="C480" s="13"/>
      <c r="D480" s="13"/>
      <c r="E480" s="45"/>
      <c r="F480" s="13"/>
      <c r="G480" s="13"/>
      <c r="H480" s="13"/>
      <c r="I480" s="13"/>
      <c r="J480" s="13"/>
      <c r="K480" s="13"/>
    </row>
    <row r="481" spans="1:11" s="12" customFormat="1" x14ac:dyDescent="0.25">
      <c r="A481" s="13"/>
      <c r="B481" s="13"/>
      <c r="C481" s="13"/>
      <c r="D481" s="13"/>
      <c r="E481" s="45"/>
      <c r="F481" s="13"/>
      <c r="G481" s="13"/>
      <c r="H481" s="13"/>
      <c r="I481" s="13"/>
      <c r="J481" s="13"/>
      <c r="K481" s="13"/>
    </row>
    <row r="482" spans="1:11" s="12" customFormat="1" x14ac:dyDescent="0.25">
      <c r="A482" s="13"/>
      <c r="B482" s="13"/>
      <c r="C482" s="13"/>
      <c r="D482" s="13"/>
      <c r="E482" s="45"/>
      <c r="F482" s="13"/>
      <c r="G482" s="13"/>
      <c r="H482" s="13"/>
      <c r="I482" s="13"/>
      <c r="J482" s="13"/>
      <c r="K482" s="13"/>
    </row>
    <row r="483" spans="1:11" s="12" customFormat="1" x14ac:dyDescent="0.25">
      <c r="A483" s="13"/>
      <c r="B483" s="13"/>
      <c r="C483" s="13"/>
      <c r="D483" s="13"/>
      <c r="E483" s="45"/>
      <c r="F483" s="13"/>
      <c r="G483" s="13"/>
      <c r="H483" s="13"/>
      <c r="I483" s="13"/>
      <c r="J483" s="13"/>
      <c r="K483" s="13"/>
    </row>
    <row r="484" spans="1:11" s="12" customFormat="1" x14ac:dyDescent="0.25">
      <c r="A484" s="13"/>
      <c r="B484" s="13"/>
      <c r="C484" s="13"/>
      <c r="D484" s="13"/>
      <c r="E484" s="45"/>
      <c r="F484" s="13"/>
      <c r="G484" s="13"/>
      <c r="H484" s="13"/>
      <c r="I484" s="13"/>
      <c r="J484" s="13"/>
      <c r="K484" s="13"/>
    </row>
    <row r="485" spans="1:11" s="12" customFormat="1" x14ac:dyDescent="0.25">
      <c r="A485" s="13"/>
      <c r="B485" s="13"/>
      <c r="C485" s="13"/>
      <c r="D485" s="13"/>
      <c r="E485" s="45"/>
      <c r="F485" s="13"/>
      <c r="G485" s="13"/>
      <c r="H485" s="13"/>
      <c r="I485" s="13"/>
      <c r="J485" s="13"/>
      <c r="K485" s="13"/>
    </row>
    <row r="486" spans="1:11" s="12" customFormat="1" x14ac:dyDescent="0.25">
      <c r="A486" s="13"/>
      <c r="B486" s="13"/>
      <c r="C486" s="13"/>
      <c r="D486" s="13"/>
      <c r="E486" s="45"/>
      <c r="F486" s="13"/>
      <c r="G486" s="13"/>
      <c r="H486" s="13"/>
      <c r="I486" s="13"/>
      <c r="J486" s="13"/>
      <c r="K486" s="13"/>
    </row>
    <row r="487" spans="1:11" s="12" customFormat="1" x14ac:dyDescent="0.25">
      <c r="A487" s="13"/>
      <c r="B487" s="13"/>
      <c r="C487" s="13"/>
      <c r="D487" s="13"/>
      <c r="E487" s="45"/>
      <c r="F487" s="13"/>
      <c r="G487" s="13"/>
      <c r="H487" s="13"/>
      <c r="I487" s="13"/>
      <c r="J487" s="13"/>
      <c r="K487" s="13"/>
    </row>
    <row r="488" spans="1:11" s="12" customFormat="1" x14ac:dyDescent="0.25">
      <c r="A488" s="13"/>
      <c r="B488" s="13"/>
      <c r="C488" s="13"/>
      <c r="D488" s="13"/>
      <c r="E488" s="45"/>
      <c r="F488" s="13"/>
      <c r="G488" s="13"/>
      <c r="H488" s="13"/>
      <c r="I488" s="13"/>
      <c r="J488" s="13"/>
      <c r="K488" s="13"/>
    </row>
    <row r="489" spans="1:11" s="12" customFormat="1" x14ac:dyDescent="0.25">
      <c r="A489" s="13"/>
      <c r="B489" s="13"/>
      <c r="C489" s="13"/>
      <c r="D489" s="13"/>
      <c r="E489" s="45"/>
      <c r="F489" s="13"/>
      <c r="G489" s="13"/>
      <c r="H489" s="13"/>
      <c r="I489" s="13"/>
      <c r="J489" s="13"/>
      <c r="K489" s="13"/>
    </row>
    <row r="490" spans="1:11" s="12" customFormat="1" x14ac:dyDescent="0.25">
      <c r="A490" s="13"/>
      <c r="B490" s="13"/>
      <c r="C490" s="13"/>
      <c r="D490" s="13"/>
      <c r="E490" s="45"/>
      <c r="F490" s="13"/>
      <c r="G490" s="13"/>
      <c r="H490" s="13"/>
      <c r="I490" s="13"/>
      <c r="J490" s="13"/>
      <c r="K490" s="13"/>
    </row>
    <row r="491" spans="1:11" s="12" customFormat="1" x14ac:dyDescent="0.25">
      <c r="A491" s="13"/>
      <c r="B491" s="13"/>
      <c r="C491" s="13"/>
      <c r="D491" s="13"/>
      <c r="E491" s="45"/>
      <c r="F491" s="13"/>
      <c r="G491" s="13"/>
      <c r="H491" s="13"/>
      <c r="I491" s="13"/>
      <c r="J491" s="13"/>
      <c r="K491" s="13"/>
    </row>
    <row r="492" spans="1:11" s="12" customFormat="1" x14ac:dyDescent="0.25">
      <c r="A492" s="13"/>
      <c r="B492" s="13"/>
      <c r="C492" s="13"/>
      <c r="D492" s="13"/>
      <c r="E492" s="45"/>
      <c r="F492" s="13"/>
      <c r="G492" s="13"/>
      <c r="H492" s="13"/>
      <c r="I492" s="13"/>
      <c r="J492" s="13"/>
      <c r="K492" s="13"/>
    </row>
    <row r="493" spans="1:11" s="12" customFormat="1" x14ac:dyDescent="0.25">
      <c r="A493" s="13"/>
      <c r="B493" s="13"/>
      <c r="C493" s="13"/>
      <c r="D493" s="13"/>
      <c r="E493" s="45"/>
      <c r="F493" s="13"/>
      <c r="G493" s="13"/>
      <c r="H493" s="13"/>
      <c r="I493" s="13"/>
      <c r="J493" s="13"/>
      <c r="K493" s="13"/>
    </row>
    <row r="494" spans="1:11" s="12" customFormat="1" x14ac:dyDescent="0.25">
      <c r="A494" s="13"/>
      <c r="B494" s="13"/>
      <c r="C494" s="13"/>
      <c r="D494" s="13"/>
      <c r="E494" s="45"/>
      <c r="F494" s="13"/>
      <c r="G494" s="13"/>
      <c r="H494" s="13"/>
      <c r="I494" s="13"/>
      <c r="J494" s="13"/>
      <c r="K494" s="13"/>
    </row>
    <row r="495" spans="1:11" s="12" customFormat="1" x14ac:dyDescent="0.25">
      <c r="A495" s="18"/>
      <c r="B495" s="18"/>
      <c r="C495" s="18"/>
      <c r="D495" s="18"/>
      <c r="E495" s="46"/>
      <c r="F495" s="18"/>
      <c r="G495" s="18"/>
      <c r="H495" s="18"/>
      <c r="I495" s="18"/>
      <c r="J495" s="18"/>
      <c r="K495" s="13"/>
    </row>
    <row r="496" spans="1:11" s="12" customFormat="1" x14ac:dyDescent="0.25">
      <c r="A496" s="18"/>
      <c r="B496" s="18"/>
      <c r="C496" s="18"/>
      <c r="D496" s="18"/>
      <c r="E496" s="46"/>
      <c r="F496" s="18"/>
      <c r="G496" s="18"/>
      <c r="H496" s="18"/>
      <c r="I496" s="18"/>
      <c r="J496" s="18"/>
      <c r="K496" s="13"/>
    </row>
    <row r="497" spans="1:11" s="12" customFormat="1" x14ac:dyDescent="0.25">
      <c r="A497" s="18"/>
      <c r="B497" s="18"/>
      <c r="C497" s="18"/>
      <c r="D497" s="18"/>
      <c r="E497" s="46"/>
      <c r="F497" s="18"/>
      <c r="G497" s="18"/>
      <c r="H497" s="18"/>
      <c r="I497" s="18"/>
      <c r="J497" s="18"/>
      <c r="K497" s="13"/>
    </row>
    <row r="498" spans="1:11" s="12" customFormat="1" x14ac:dyDescent="0.25">
      <c r="A498" s="18"/>
      <c r="B498" s="18"/>
      <c r="C498" s="18"/>
      <c r="D498" s="18"/>
      <c r="E498" s="46"/>
      <c r="F498" s="18"/>
      <c r="G498" s="18"/>
      <c r="H498" s="18"/>
      <c r="I498" s="18"/>
      <c r="J498" s="18"/>
      <c r="K498" s="13"/>
    </row>
    <row r="499" spans="1:11" s="12" customFormat="1" x14ac:dyDescent="0.25">
      <c r="A499" s="18"/>
      <c r="B499" s="18"/>
      <c r="C499" s="18"/>
      <c r="D499" s="18"/>
      <c r="E499" s="46"/>
      <c r="F499" s="18"/>
      <c r="G499" s="18"/>
      <c r="H499" s="18"/>
      <c r="I499" s="18"/>
      <c r="J499" s="18"/>
      <c r="K499" s="13"/>
    </row>
    <row r="500" spans="1:11" s="12" customFormat="1" x14ac:dyDescent="0.25">
      <c r="A500" s="18"/>
      <c r="B500" s="18"/>
      <c r="C500" s="18"/>
      <c r="D500" s="18"/>
      <c r="E500" s="46"/>
      <c r="F500" s="18"/>
      <c r="G500" s="18"/>
      <c r="H500" s="18"/>
      <c r="I500" s="18"/>
      <c r="J500" s="18"/>
      <c r="K500" s="13"/>
    </row>
    <row r="501" spans="1:11" s="12" customFormat="1" x14ac:dyDescent="0.25">
      <c r="A501" s="18"/>
      <c r="B501" s="18"/>
      <c r="C501" s="18"/>
      <c r="D501" s="18"/>
      <c r="E501" s="46"/>
      <c r="F501" s="18"/>
      <c r="G501" s="18"/>
      <c r="H501" s="18"/>
      <c r="I501" s="18"/>
      <c r="J501" s="18"/>
      <c r="K501" s="13"/>
    </row>
    <row r="502" spans="1:11" s="12" customFormat="1" x14ac:dyDescent="0.25">
      <c r="A502" s="18"/>
      <c r="B502" s="18"/>
      <c r="C502" s="18"/>
      <c r="D502" s="18"/>
      <c r="E502" s="46"/>
      <c r="F502" s="18"/>
      <c r="G502" s="18"/>
      <c r="H502" s="18"/>
      <c r="I502" s="18"/>
      <c r="J502" s="18"/>
      <c r="K502" s="13"/>
    </row>
    <row r="503" spans="1:11" s="12" customFormat="1" x14ac:dyDescent="0.25">
      <c r="A503" s="18"/>
      <c r="B503" s="18"/>
      <c r="C503" s="18"/>
      <c r="D503" s="18"/>
      <c r="E503" s="46"/>
      <c r="F503" s="18"/>
      <c r="G503" s="18"/>
      <c r="H503" s="18"/>
      <c r="I503" s="18"/>
      <c r="J503" s="18"/>
      <c r="K503" s="13"/>
    </row>
    <row r="504" spans="1:11" s="12" customFormat="1" x14ac:dyDescent="0.25">
      <c r="A504" s="18"/>
      <c r="B504" s="18"/>
      <c r="C504" s="18"/>
      <c r="D504" s="18"/>
      <c r="E504" s="46"/>
      <c r="F504" s="18"/>
      <c r="G504" s="18"/>
      <c r="H504" s="18"/>
      <c r="I504" s="18"/>
      <c r="J504" s="18"/>
      <c r="K504" s="13"/>
    </row>
    <row r="505" spans="1:11" s="12" customFormat="1" x14ac:dyDescent="0.25">
      <c r="A505" s="18"/>
      <c r="B505" s="18"/>
      <c r="C505" s="18"/>
      <c r="D505" s="18"/>
      <c r="E505" s="46"/>
      <c r="F505" s="18"/>
      <c r="G505" s="18"/>
      <c r="H505" s="18"/>
      <c r="I505" s="18"/>
      <c r="J505" s="18"/>
      <c r="K505" s="13"/>
    </row>
    <row r="506" spans="1:11" s="12" customFormat="1" x14ac:dyDescent="0.25">
      <c r="A506" s="18"/>
      <c r="B506" s="18"/>
      <c r="C506" s="18"/>
      <c r="D506" s="18"/>
      <c r="E506" s="46"/>
      <c r="F506" s="18"/>
      <c r="G506" s="18"/>
      <c r="H506" s="18"/>
      <c r="I506" s="18"/>
      <c r="J506" s="18"/>
      <c r="K506" s="13"/>
    </row>
    <row r="507" spans="1:11" s="12" customFormat="1" x14ac:dyDescent="0.25">
      <c r="A507" s="18"/>
      <c r="B507" s="18"/>
      <c r="C507" s="18"/>
      <c r="D507" s="18"/>
      <c r="E507" s="46"/>
      <c r="F507" s="18"/>
      <c r="G507" s="18"/>
      <c r="H507" s="18"/>
      <c r="I507" s="18"/>
      <c r="J507" s="18"/>
      <c r="K507" s="13"/>
    </row>
    <row r="508" spans="1:11" s="12" customFormat="1" x14ac:dyDescent="0.25">
      <c r="A508" s="18"/>
      <c r="B508" s="18"/>
      <c r="C508" s="18"/>
      <c r="D508" s="18"/>
      <c r="E508" s="46"/>
      <c r="F508" s="18"/>
      <c r="G508" s="18"/>
      <c r="H508" s="18"/>
      <c r="I508" s="18"/>
      <c r="J508" s="18"/>
      <c r="K508" s="13"/>
    </row>
    <row r="509" spans="1:11" s="12" customFormat="1" x14ac:dyDescent="0.25">
      <c r="A509" s="18"/>
      <c r="B509" s="18"/>
      <c r="C509" s="18"/>
      <c r="D509" s="18"/>
      <c r="E509" s="46"/>
      <c r="F509" s="18"/>
      <c r="G509" s="18"/>
      <c r="H509" s="18"/>
      <c r="I509" s="18"/>
      <c r="J509" s="18"/>
      <c r="K509" s="13"/>
    </row>
    <row r="510" spans="1:11" s="12" customFormat="1" x14ac:dyDescent="0.25">
      <c r="A510" s="18"/>
      <c r="B510" s="18"/>
      <c r="C510" s="18"/>
      <c r="D510" s="18"/>
      <c r="E510" s="46"/>
      <c r="F510" s="18"/>
      <c r="G510" s="18"/>
      <c r="H510" s="18"/>
      <c r="I510" s="18"/>
      <c r="J510" s="18"/>
      <c r="K510" s="13"/>
    </row>
    <row r="511" spans="1:11" s="12" customFormat="1" x14ac:dyDescent="0.25">
      <c r="A511" s="18"/>
      <c r="B511" s="18"/>
      <c r="C511" s="18"/>
      <c r="D511" s="18"/>
      <c r="E511" s="46"/>
      <c r="F511" s="18"/>
      <c r="G511" s="18"/>
      <c r="H511" s="18"/>
      <c r="I511" s="18"/>
      <c r="J511" s="18"/>
      <c r="K511" s="13"/>
    </row>
    <row r="512" spans="1:11" s="12" customFormat="1" x14ac:dyDescent="0.25">
      <c r="A512" s="18"/>
      <c r="B512" s="18"/>
      <c r="C512" s="18"/>
      <c r="D512" s="18"/>
      <c r="E512" s="46"/>
      <c r="F512" s="18"/>
      <c r="G512" s="18"/>
      <c r="H512" s="18"/>
      <c r="I512" s="18"/>
      <c r="J512" s="18"/>
      <c r="K512" s="13"/>
    </row>
    <row r="513" spans="1:11" s="12" customFormat="1" x14ac:dyDescent="0.25">
      <c r="A513" s="18"/>
      <c r="B513" s="18"/>
      <c r="C513" s="18"/>
      <c r="D513" s="18"/>
      <c r="E513" s="46"/>
      <c r="F513" s="18"/>
      <c r="G513" s="18"/>
      <c r="H513" s="18"/>
      <c r="I513" s="18"/>
      <c r="J513" s="18"/>
      <c r="K513" s="13"/>
    </row>
    <row r="514" spans="1:11" s="12" customFormat="1" x14ac:dyDescent="0.25">
      <c r="A514" s="18"/>
      <c r="B514" s="18"/>
      <c r="C514" s="18"/>
      <c r="D514" s="18"/>
      <c r="E514" s="46"/>
      <c r="F514" s="18"/>
      <c r="G514" s="18"/>
      <c r="H514" s="18"/>
      <c r="I514" s="18"/>
      <c r="J514" s="18"/>
      <c r="K514" s="13"/>
    </row>
    <row r="515" spans="1:11" s="12" customFormat="1" x14ac:dyDescent="0.25">
      <c r="A515" s="18"/>
      <c r="B515" s="18"/>
      <c r="C515" s="18"/>
      <c r="D515" s="18"/>
      <c r="E515" s="46"/>
      <c r="F515" s="18"/>
      <c r="G515" s="18"/>
      <c r="H515" s="18"/>
      <c r="I515" s="18"/>
      <c r="J515" s="18"/>
      <c r="K515" s="13"/>
    </row>
    <row r="516" spans="1:11" s="12" customFormat="1" x14ac:dyDescent="0.25">
      <c r="A516" s="18"/>
      <c r="B516" s="18"/>
      <c r="C516" s="18"/>
      <c r="D516" s="18"/>
      <c r="E516" s="46"/>
      <c r="F516" s="18"/>
      <c r="G516" s="18"/>
      <c r="H516" s="18"/>
      <c r="I516" s="18"/>
      <c r="J516" s="18"/>
      <c r="K516" s="13"/>
    </row>
    <row r="517" spans="1:11" s="12" customFormat="1" x14ac:dyDescent="0.25">
      <c r="A517" s="18"/>
      <c r="B517" s="18"/>
      <c r="C517" s="18"/>
      <c r="D517" s="18"/>
      <c r="E517" s="46"/>
      <c r="F517" s="18"/>
      <c r="G517" s="18"/>
      <c r="H517" s="18"/>
      <c r="I517" s="18"/>
      <c r="J517" s="18"/>
      <c r="K517" s="13"/>
    </row>
    <row r="518" spans="1:11" s="12" customFormat="1" x14ac:dyDescent="0.25">
      <c r="A518" s="18"/>
      <c r="B518" s="18"/>
      <c r="C518" s="18"/>
      <c r="D518" s="18"/>
      <c r="E518" s="46"/>
      <c r="F518" s="18"/>
      <c r="G518" s="18"/>
      <c r="H518" s="18"/>
      <c r="I518" s="18"/>
      <c r="J518" s="18"/>
      <c r="K518" s="13"/>
    </row>
    <row r="519" spans="1:11" s="12" customFormat="1" x14ac:dyDescent="0.25">
      <c r="A519" s="13"/>
      <c r="B519" s="13"/>
      <c r="C519" s="13"/>
      <c r="D519" s="13"/>
      <c r="E519" s="45"/>
      <c r="F519" s="13"/>
      <c r="G519" s="13"/>
      <c r="H519" s="13"/>
      <c r="I519" s="13"/>
      <c r="J519" s="13"/>
      <c r="K519" s="13"/>
    </row>
    <row r="520" spans="1:11" s="12" customFormat="1" x14ac:dyDescent="0.25">
      <c r="A520" s="13"/>
      <c r="B520" s="13"/>
      <c r="C520" s="13"/>
      <c r="D520" s="13"/>
      <c r="E520" s="45"/>
      <c r="F520" s="13"/>
      <c r="G520" s="13"/>
      <c r="H520" s="13"/>
      <c r="I520" s="13"/>
      <c r="J520" s="13"/>
      <c r="K520" s="13"/>
    </row>
    <row r="521" spans="1:11" s="12" customFormat="1" x14ac:dyDescent="0.25">
      <c r="A521" s="13"/>
      <c r="B521" s="13"/>
      <c r="C521" s="13"/>
      <c r="D521" s="13"/>
      <c r="E521" s="45"/>
      <c r="F521" s="13"/>
      <c r="G521" s="13"/>
      <c r="H521" s="13"/>
      <c r="I521" s="13"/>
      <c r="J521" s="13"/>
      <c r="K521" s="13"/>
    </row>
    <row r="522" spans="1:11" s="12" customFormat="1" x14ac:dyDescent="0.25">
      <c r="A522" s="13"/>
      <c r="B522" s="13"/>
      <c r="C522" s="13"/>
      <c r="D522" s="13"/>
      <c r="E522" s="45"/>
      <c r="F522" s="13"/>
      <c r="G522" s="13"/>
      <c r="H522" s="13"/>
      <c r="I522" s="13"/>
      <c r="J522" s="13"/>
      <c r="K522" s="13"/>
    </row>
    <row r="523" spans="1:11" s="12" customFormat="1" x14ac:dyDescent="0.25">
      <c r="A523" s="13"/>
      <c r="B523" s="13"/>
      <c r="C523" s="13"/>
      <c r="D523" s="13"/>
      <c r="E523" s="45"/>
      <c r="F523" s="13"/>
      <c r="G523" s="13"/>
      <c r="H523" s="13"/>
      <c r="I523" s="13"/>
      <c r="J523" s="13"/>
      <c r="K523" s="13"/>
    </row>
    <row r="524" spans="1:11" s="12" customFormat="1" x14ac:dyDescent="0.25">
      <c r="A524" s="13"/>
      <c r="B524" s="13"/>
      <c r="C524" s="13"/>
      <c r="D524" s="13"/>
      <c r="E524" s="45"/>
      <c r="F524" s="13"/>
      <c r="G524" s="13"/>
      <c r="H524" s="13"/>
      <c r="I524" s="13"/>
      <c r="J524" s="13"/>
      <c r="K524" s="13"/>
    </row>
    <row r="525" spans="1:11" s="12" customFormat="1" x14ac:dyDescent="0.25">
      <c r="A525" s="13"/>
      <c r="B525" s="13"/>
      <c r="C525" s="13"/>
      <c r="D525" s="13"/>
      <c r="E525" s="45"/>
      <c r="F525" s="13"/>
      <c r="G525" s="13"/>
      <c r="H525" s="13"/>
      <c r="I525" s="13"/>
      <c r="J525" s="13"/>
      <c r="K525" s="13"/>
    </row>
    <row r="526" spans="1:11" s="12" customFormat="1" x14ac:dyDescent="0.25">
      <c r="A526" s="13"/>
      <c r="B526" s="13"/>
      <c r="C526" s="13"/>
      <c r="D526" s="13"/>
      <c r="E526" s="45"/>
      <c r="F526" s="13"/>
      <c r="G526" s="13"/>
      <c r="H526" s="13"/>
      <c r="I526" s="13"/>
      <c r="J526" s="13"/>
      <c r="K526" s="13"/>
    </row>
    <row r="527" spans="1:11" s="12" customFormat="1" x14ac:dyDescent="0.25">
      <c r="A527" s="13"/>
      <c r="B527" s="13"/>
      <c r="C527" s="13"/>
      <c r="D527" s="13"/>
      <c r="E527" s="45"/>
      <c r="F527" s="13"/>
      <c r="G527" s="13"/>
      <c r="H527" s="13"/>
      <c r="I527" s="13"/>
      <c r="J527" s="13"/>
      <c r="K527" s="13"/>
    </row>
    <row r="528" spans="1:11" s="12" customFormat="1" x14ac:dyDescent="0.25">
      <c r="A528" s="13"/>
      <c r="B528" s="13"/>
      <c r="C528" s="13"/>
      <c r="D528" s="13"/>
      <c r="E528" s="45"/>
      <c r="F528" s="13"/>
      <c r="G528" s="13"/>
      <c r="H528" s="13"/>
      <c r="I528" s="13"/>
      <c r="J528" s="13"/>
      <c r="K528" s="13"/>
    </row>
    <row r="529" spans="1:11" s="12" customFormat="1" x14ac:dyDescent="0.25">
      <c r="A529" s="13"/>
      <c r="B529" s="13"/>
      <c r="C529" s="13"/>
      <c r="D529" s="13"/>
      <c r="E529" s="45"/>
      <c r="F529" s="13"/>
      <c r="G529" s="13"/>
      <c r="H529" s="13"/>
      <c r="I529" s="13"/>
      <c r="J529" s="13"/>
      <c r="K529" s="13"/>
    </row>
    <row r="530" spans="1:11" s="12" customFormat="1" x14ac:dyDescent="0.25">
      <c r="A530" s="13"/>
      <c r="B530" s="13"/>
      <c r="C530" s="13"/>
      <c r="D530" s="13"/>
      <c r="E530" s="45"/>
      <c r="F530" s="13"/>
      <c r="G530" s="13"/>
      <c r="H530" s="13"/>
      <c r="I530" s="13"/>
      <c r="J530" s="13"/>
      <c r="K530" s="13"/>
    </row>
    <row r="531" spans="1:11" s="12" customFormat="1" x14ac:dyDescent="0.25">
      <c r="A531" s="13"/>
      <c r="B531" s="13"/>
      <c r="C531" s="13"/>
      <c r="D531" s="13"/>
      <c r="E531" s="45"/>
      <c r="F531" s="13"/>
      <c r="G531" s="13"/>
      <c r="H531" s="13"/>
      <c r="I531" s="13"/>
      <c r="J531" s="13"/>
      <c r="K531" s="13"/>
    </row>
    <row r="532" spans="1:11" s="12" customFormat="1" x14ac:dyDescent="0.25">
      <c r="A532" s="13"/>
      <c r="B532" s="13"/>
      <c r="C532" s="13"/>
      <c r="D532" s="13"/>
      <c r="E532" s="45"/>
      <c r="F532" s="13"/>
      <c r="G532" s="13"/>
      <c r="H532" s="13"/>
      <c r="I532" s="13"/>
      <c r="J532" s="13"/>
      <c r="K532" s="13"/>
    </row>
    <row r="533" spans="1:11" s="12" customFormat="1" x14ac:dyDescent="0.25">
      <c r="A533" s="13"/>
      <c r="B533" s="13"/>
      <c r="C533" s="13"/>
      <c r="D533" s="13"/>
      <c r="E533" s="45"/>
      <c r="F533" s="13"/>
      <c r="G533" s="13"/>
      <c r="H533" s="13"/>
      <c r="I533" s="13"/>
      <c r="J533" s="13"/>
      <c r="K533" s="13"/>
    </row>
    <row r="534" spans="1:11" s="12" customFormat="1" x14ac:dyDescent="0.25">
      <c r="A534" s="13"/>
      <c r="B534" s="13"/>
      <c r="C534" s="13"/>
      <c r="D534" s="13"/>
      <c r="E534" s="45"/>
      <c r="F534" s="13"/>
      <c r="G534" s="13"/>
      <c r="H534" s="13"/>
      <c r="I534" s="13"/>
      <c r="J534" s="13"/>
      <c r="K534" s="13"/>
    </row>
    <row r="535" spans="1:11" s="12" customFormat="1" x14ac:dyDescent="0.25">
      <c r="A535" s="13"/>
      <c r="B535" s="13"/>
      <c r="C535" s="13"/>
      <c r="D535" s="13"/>
      <c r="E535" s="45"/>
      <c r="F535" s="13"/>
      <c r="G535" s="13"/>
      <c r="H535" s="13"/>
      <c r="I535" s="13"/>
      <c r="J535" s="13"/>
      <c r="K535" s="13"/>
    </row>
    <row r="536" spans="1:11" s="12" customFormat="1" x14ac:dyDescent="0.25">
      <c r="A536" s="13"/>
      <c r="B536" s="13"/>
      <c r="C536" s="13"/>
      <c r="D536" s="13"/>
      <c r="E536" s="45"/>
      <c r="F536" s="13"/>
      <c r="G536" s="13"/>
      <c r="H536" s="13"/>
      <c r="I536" s="13"/>
      <c r="J536" s="13"/>
      <c r="K536" s="13"/>
    </row>
    <row r="537" spans="1:11" s="12" customFormat="1" x14ac:dyDescent="0.25">
      <c r="A537" s="13"/>
      <c r="B537" s="13"/>
      <c r="C537" s="13"/>
      <c r="D537" s="13"/>
      <c r="E537" s="45"/>
      <c r="F537" s="13"/>
      <c r="G537" s="13"/>
      <c r="H537" s="13"/>
      <c r="I537" s="13"/>
      <c r="J537" s="13"/>
      <c r="K537" s="13"/>
    </row>
    <row r="538" spans="1:11" s="12" customFormat="1" x14ac:dyDescent="0.25">
      <c r="A538" s="13"/>
      <c r="B538" s="13"/>
      <c r="C538" s="13"/>
      <c r="D538" s="13"/>
      <c r="E538" s="45"/>
      <c r="F538" s="13"/>
      <c r="G538" s="13"/>
      <c r="H538" s="13"/>
      <c r="I538" s="13"/>
      <c r="J538" s="13"/>
      <c r="K538" s="13"/>
    </row>
    <row r="539" spans="1:11" s="12" customFormat="1" x14ac:dyDescent="0.25">
      <c r="A539" s="13"/>
      <c r="B539" s="13"/>
      <c r="C539" s="13"/>
      <c r="D539" s="13"/>
      <c r="E539" s="45"/>
      <c r="F539" s="13"/>
      <c r="G539" s="13"/>
      <c r="H539" s="13"/>
      <c r="I539" s="13"/>
      <c r="J539" s="13"/>
      <c r="K539" s="13"/>
    </row>
    <row r="540" spans="1:11" s="12" customFormat="1" x14ac:dyDescent="0.25">
      <c r="A540" s="13"/>
      <c r="B540" s="13"/>
      <c r="C540" s="13"/>
      <c r="D540" s="13"/>
      <c r="E540" s="45"/>
      <c r="F540" s="13"/>
      <c r="G540" s="13"/>
      <c r="H540" s="13"/>
      <c r="I540" s="13"/>
      <c r="J540" s="13"/>
      <c r="K540" s="13"/>
    </row>
    <row r="541" spans="1:11" x14ac:dyDescent="0.25">
      <c r="A541" s="13"/>
      <c r="B541" s="13"/>
      <c r="C541" s="13"/>
      <c r="D541" s="13"/>
      <c r="E541" s="45"/>
      <c r="F541" s="13"/>
      <c r="G541" s="13"/>
      <c r="H541" s="13"/>
      <c r="I541" s="13"/>
      <c r="J541" s="13"/>
    </row>
  </sheetData>
  <mergeCells count="190">
    <mergeCell ref="B177:J177"/>
    <mergeCell ref="A179:J179"/>
    <mergeCell ref="A178:J178"/>
    <mergeCell ref="B170:J170"/>
    <mergeCell ref="B157:J157"/>
    <mergeCell ref="B158:J158"/>
    <mergeCell ref="B159:J159"/>
    <mergeCell ref="B160:J160"/>
    <mergeCell ref="B166:J166"/>
    <mergeCell ref="B167:J167"/>
    <mergeCell ref="B168:J168"/>
    <mergeCell ref="B169:J169"/>
    <mergeCell ref="B161:J161"/>
    <mergeCell ref="A163:J163"/>
    <mergeCell ref="A164:J164"/>
    <mergeCell ref="B165:J165"/>
    <mergeCell ref="B162:J162"/>
    <mergeCell ref="A148:J148"/>
    <mergeCell ref="C149:D149"/>
    <mergeCell ref="E149:F149"/>
    <mergeCell ref="A155:J155"/>
    <mergeCell ref="A156:J156"/>
    <mergeCell ref="A136:J136"/>
    <mergeCell ref="A137:J137"/>
    <mergeCell ref="A146:B146"/>
    <mergeCell ref="C146:E146"/>
    <mergeCell ref="F146:H146"/>
    <mergeCell ref="I146:J146"/>
    <mergeCell ref="A147:B147"/>
    <mergeCell ref="C147:E147"/>
    <mergeCell ref="F147:H147"/>
    <mergeCell ref="I147:J147"/>
    <mergeCell ref="B141:J141"/>
    <mergeCell ref="B142:J142"/>
    <mergeCell ref="A144:J144"/>
    <mergeCell ref="G149:H149"/>
    <mergeCell ref="I149:J149"/>
    <mergeCell ref="A138:J138"/>
    <mergeCell ref="A139:J139"/>
    <mergeCell ref="B140:J140"/>
    <mergeCell ref="B143:J143"/>
    <mergeCell ref="B129:J129"/>
    <mergeCell ref="B130:J130"/>
    <mergeCell ref="B132:J132"/>
    <mergeCell ref="A118:J118"/>
    <mergeCell ref="A119:J119"/>
    <mergeCell ref="B120:J120"/>
    <mergeCell ref="B121:J121"/>
    <mergeCell ref="B122:J122"/>
    <mergeCell ref="A145:J145"/>
    <mergeCell ref="A135:J135"/>
    <mergeCell ref="B131:J131"/>
    <mergeCell ref="B133:J133"/>
    <mergeCell ref="A134:J134"/>
    <mergeCell ref="B108:J108"/>
    <mergeCell ref="A126:J126"/>
    <mergeCell ref="A127:J127"/>
    <mergeCell ref="B128:J128"/>
    <mergeCell ref="A110:J110"/>
    <mergeCell ref="A111:J111"/>
    <mergeCell ref="B112:J112"/>
    <mergeCell ref="B113:J113"/>
    <mergeCell ref="B114:J114"/>
    <mergeCell ref="B115:J115"/>
    <mergeCell ref="B116:J116"/>
    <mergeCell ref="B123:J123"/>
    <mergeCell ref="B124:J124"/>
    <mergeCell ref="B125:J125"/>
    <mergeCell ref="B109:J109"/>
    <mergeCell ref="B117:J117"/>
    <mergeCell ref="B105:J105"/>
    <mergeCell ref="B106:J106"/>
    <mergeCell ref="B107:J107"/>
    <mergeCell ref="A102:J102"/>
    <mergeCell ref="A94:B94"/>
    <mergeCell ref="C94:E94"/>
    <mergeCell ref="F94:H94"/>
    <mergeCell ref="I94:J94"/>
    <mergeCell ref="A95:J95"/>
    <mergeCell ref="A103:J103"/>
    <mergeCell ref="B104:J104"/>
    <mergeCell ref="A44:J44"/>
    <mergeCell ref="B45:J45"/>
    <mergeCell ref="B46:J46"/>
    <mergeCell ref="A67:J67"/>
    <mergeCell ref="A68:J68"/>
    <mergeCell ref="B69:J69"/>
    <mergeCell ref="B70:J70"/>
    <mergeCell ref="B71:J71"/>
    <mergeCell ref="A51:J51"/>
    <mergeCell ref="A52:J52"/>
    <mergeCell ref="A59:J59"/>
    <mergeCell ref="A60:J60"/>
    <mergeCell ref="B61:J61"/>
    <mergeCell ref="B62:J62"/>
    <mergeCell ref="B63:J63"/>
    <mergeCell ref="B64:J64"/>
    <mergeCell ref="B66:J66"/>
    <mergeCell ref="B49:J49"/>
    <mergeCell ref="B54:J54"/>
    <mergeCell ref="B55:J55"/>
    <mergeCell ref="B56:J56"/>
    <mergeCell ref="B87:J87"/>
    <mergeCell ref="B88:J88"/>
    <mergeCell ref="B89:J89"/>
    <mergeCell ref="A83:J83"/>
    <mergeCell ref="A84:J84"/>
    <mergeCell ref="B82:J82"/>
    <mergeCell ref="A5:J5"/>
    <mergeCell ref="A6:J6"/>
    <mergeCell ref="A7:J7"/>
    <mergeCell ref="A13:J13"/>
    <mergeCell ref="C14:J14"/>
    <mergeCell ref="C15:J15"/>
    <mergeCell ref="B41:J41"/>
    <mergeCell ref="B21:J21"/>
    <mergeCell ref="A35:J35"/>
    <mergeCell ref="A36:J36"/>
    <mergeCell ref="B37:J37"/>
    <mergeCell ref="B38:J38"/>
    <mergeCell ref="B39:J39"/>
    <mergeCell ref="B40:J40"/>
    <mergeCell ref="A25:B25"/>
    <mergeCell ref="I25:J25"/>
    <mergeCell ref="A26:J26"/>
    <mergeCell ref="C27:D27"/>
    <mergeCell ref="F25:H25"/>
    <mergeCell ref="E27:F27"/>
    <mergeCell ref="A22:J22"/>
    <mergeCell ref="A23:J23"/>
    <mergeCell ref="A24:B24"/>
    <mergeCell ref="I24:J24"/>
    <mergeCell ref="B1:J1"/>
    <mergeCell ref="B2:C2"/>
    <mergeCell ref="D2:H2"/>
    <mergeCell ref="B3:C3"/>
    <mergeCell ref="D3:H3"/>
    <mergeCell ref="A4:J4"/>
    <mergeCell ref="B8:J8"/>
    <mergeCell ref="B11:J11"/>
    <mergeCell ref="B12:J12"/>
    <mergeCell ref="B9:J9"/>
    <mergeCell ref="B10:J10"/>
    <mergeCell ref="A85:J85"/>
    <mergeCell ref="C24:E24"/>
    <mergeCell ref="F24:H24"/>
    <mergeCell ref="C16:J16"/>
    <mergeCell ref="A17:J17"/>
    <mergeCell ref="B18:J18"/>
    <mergeCell ref="B19:J19"/>
    <mergeCell ref="B20:J20"/>
    <mergeCell ref="B42:J42"/>
    <mergeCell ref="B47:J47"/>
    <mergeCell ref="B48:J48"/>
    <mergeCell ref="A75:J75"/>
    <mergeCell ref="A76:J76"/>
    <mergeCell ref="B77:J77"/>
    <mergeCell ref="B78:J78"/>
    <mergeCell ref="A43:J43"/>
    <mergeCell ref="B50:J50"/>
    <mergeCell ref="B58:J58"/>
    <mergeCell ref="B74:J74"/>
    <mergeCell ref="B65:J65"/>
    <mergeCell ref="B57:J57"/>
    <mergeCell ref="G27:H27"/>
    <mergeCell ref="I27:J27"/>
    <mergeCell ref="C25:E25"/>
    <mergeCell ref="B72:J72"/>
    <mergeCell ref="B73:J73"/>
    <mergeCell ref="B53:J53"/>
    <mergeCell ref="B174:J174"/>
    <mergeCell ref="B175:J175"/>
    <mergeCell ref="B176:J176"/>
    <mergeCell ref="A171:J171"/>
    <mergeCell ref="B172:J172"/>
    <mergeCell ref="B173:J173"/>
    <mergeCell ref="B90:J90"/>
    <mergeCell ref="A91:J91"/>
    <mergeCell ref="A92:J92"/>
    <mergeCell ref="A93:B93"/>
    <mergeCell ref="C93:E93"/>
    <mergeCell ref="F93:H93"/>
    <mergeCell ref="I93:J93"/>
    <mergeCell ref="C96:D96"/>
    <mergeCell ref="E96:F96"/>
    <mergeCell ref="G96:H96"/>
    <mergeCell ref="I96:J96"/>
    <mergeCell ref="B81:J81"/>
    <mergeCell ref="B79:J79"/>
    <mergeCell ref="B80:J80"/>
  </mergeCells>
  <phoneticPr fontId="4" type="noConversion"/>
  <dataValidations xWindow="583" yWindow="483" count="16">
    <dataValidation allowBlank="1" showInputMessage="1" showErrorMessage="1" prompt="Monto ejecutado en el trimestre" sqref="H28:H34 H97:H101 H150:H154" xr:uid="{00000000-0002-0000-0000-000000000000}"/>
    <dataValidation allowBlank="1" showInputMessage="1" showErrorMessage="1" prompt="Meta alcanzada en el trimestre" sqref="G97:G101 G28:G32 G34 G150:G154" xr:uid="{00000000-0002-0000-0000-000001000000}"/>
    <dataValidation allowBlank="1" showInputMessage="1" showErrorMessage="1" prompt="Monto presupuestado para el producto" sqref="F28 D32:F32 F97 D30:D31 E29:F31 D34:F34 D28 E98:F101 D97:D101 D150:D154 F150:F154" xr:uid="{00000000-0002-0000-0000-000002000000}"/>
    <dataValidation allowBlank="1" showInputMessage="1" showErrorMessage="1" prompt="Meta anual del indicador" sqref="E28 C28:C32 E97 D29 C34 C97:C101 E150:E154 C150:C154" xr:uid="{00000000-0002-0000-0000-000003000000}"/>
    <dataValidation allowBlank="1" showInputMessage="1" showErrorMessage="1" prompt="Nombre del indicador" sqref="B28 B97 B32 B34 B150:B151" xr:uid="{00000000-0002-0000-0000-000004000000}"/>
    <dataValidation allowBlank="1" showInputMessage="1" showErrorMessage="1" prompt="Nombre de cada producto" sqref="A28 A97 A32 A34 A150:A151" xr:uid="{00000000-0002-0000-0000-000005000000}"/>
    <dataValidation allowBlank="1" showInputMessage="1" showErrorMessage="1" prompt="¿En qué consiste el programa?" sqref="B19:J19 B88:J88 B141:J141" xr:uid="{00000000-0002-0000-0000-000006000000}"/>
    <dataValidation allowBlank="1" showInputMessage="1" showErrorMessage="1" prompt="Presupuesto del programa" sqref="A25:C25 F25 A94:C94 F94 A147:C147 F147" xr:uid="{00000000-0002-0000-0000-000007000000}"/>
    <dataValidation allowBlank="1" showInputMessage="1" showErrorMessage="1" prompt="Oportunidades de mejora identificadas" sqref="A138:J138" xr:uid="{00000000-0002-0000-0000-000008000000}"/>
    <dataValidation allowBlank="1" showInputMessage="1" showErrorMessage="1" prompt="De existir desvío, explicar razones." sqref="C168:J168 C40:J40 C56:J56 C48:J48 B56:B58 B107:B109 B40:B42 B48:B50 C80:J80 C159:J160 B65:B66 C107:J107 B133 B115:B117 C123:J123 B123:B125 B168:B170 B159:B162 B80:B82 B64:J64 C115:J115 B72:B74 C72:J72 C174:J175 B174:B177" xr:uid="{00000000-0002-0000-0000-000009000000}"/>
    <dataValidation allowBlank="1" showInputMessage="1" showErrorMessage="1" prompt="1. Describir lo plasmado en el presupuesto_x000a_2. Describir lo alcanzado en términos financieros y de producción " sqref="B39:J39 B55:J55 B47:J47 B79:J79 B106:J106 B167:J167 B71:J71 B63:J63 B114:J114 B122:J122 C130:J130 B130:B132" xr:uid="{00000000-0002-0000-0000-00000A000000}"/>
    <dataValidation allowBlank="1" showInputMessage="1" showErrorMessage="1" prompt="¿En qué consiste el producto? su objetivo" sqref="B38:J38 B54:J54 B46:J46 B78:J78 B105:J105 B166:J166 B158:J158 B62:J62 B129:J129 B121:J121 B70:J70 B113:J113 B173:J173" xr:uid="{00000000-0002-0000-0000-00000B000000}"/>
    <dataValidation allowBlank="1" showInputMessage="1" showErrorMessage="1" prompt="Nombre del producto" sqref="B37:J37 B53:J53 B45:J45 B77:J77 B104:J104 B165:J165 B157:J157 B61:J61 B128:J128 B120:J120 B69:J69 B112:J112 B172:J172" xr:uid="{00000000-0002-0000-0000-00000C000000}"/>
    <dataValidation allowBlank="1" showInputMessage="1" showErrorMessage="1" prompt="¿A quién va dirigido el programa?, ¿qué característica tiene esta población que requiere ser beneficiada?" sqref="B20:J20 B89:J89 B142:J142"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54" orientation="portrait" r:id="rId1"/>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d7b276f-a919-438a-a7ab-ab9e062e37e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FDD0ABB62993A409569CD3703D71F04" ma:contentTypeVersion="5" ma:contentTypeDescription="Crear nuevo documento." ma:contentTypeScope="" ma:versionID="1f0cd689ef6852e116608e7d796681e2">
  <xsd:schema xmlns:xsd="http://www.w3.org/2001/XMLSchema" xmlns:xs="http://www.w3.org/2001/XMLSchema" xmlns:p="http://schemas.microsoft.com/office/2006/metadata/properties" xmlns:ns3="bd7b276f-a919-438a-a7ab-ab9e062e37e2" targetNamespace="http://schemas.microsoft.com/office/2006/metadata/properties" ma:root="true" ma:fieldsID="ce41c8ac7c0286aff9317562f61ae109" ns3:_="">
    <xsd:import namespace="bd7b276f-a919-438a-a7ab-ab9e062e37e2"/>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b276f-a919-438a-a7ab-ab9e062e3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96C5D2-C8B7-484C-A97E-0D65AC290E6F}">
  <ds:schemaRefs>
    <ds:schemaRef ds:uri="http://schemas.microsoft.com/office/infopath/2007/PartnerControls"/>
    <ds:schemaRef ds:uri="http://purl.org/dc/terms/"/>
    <ds:schemaRef ds:uri="http://schemas.microsoft.com/office/2006/documentManagement/types"/>
    <ds:schemaRef ds:uri="http://www.w3.org/XML/1998/namespace"/>
    <ds:schemaRef ds:uri="http://purl.org/dc/elements/1.1/"/>
    <ds:schemaRef ds:uri="http://purl.org/dc/dcmitype/"/>
    <ds:schemaRef ds:uri="http://schemas.openxmlformats.org/package/2006/metadata/core-properties"/>
    <ds:schemaRef ds:uri="bd7b276f-a919-438a-a7ab-ab9e062e37e2"/>
    <ds:schemaRef ds:uri="http://schemas.microsoft.com/office/2006/metadata/properties"/>
  </ds:schemaRefs>
</ds:datastoreItem>
</file>

<file path=customXml/itemProps2.xml><?xml version="1.0" encoding="utf-8"?>
<ds:datastoreItem xmlns:ds="http://schemas.openxmlformats.org/officeDocument/2006/customXml" ds:itemID="{040A25F4-5419-4B36-BC58-04F4932BE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b276f-a919-438a-a7ab-ab9e062e37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F2B38D-BCC9-4907-9A66-F48E59C061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2do. semestre</vt:lpstr>
      <vt:lpstr>'2do. semestre'!_Hlk110321804</vt:lpstr>
      <vt:lpstr>'2do. semestre'!Área_de_impresión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Rafaela Villar</cp:lastModifiedBy>
  <cp:lastPrinted>2026-01-27T14:43:47Z</cp:lastPrinted>
  <dcterms:created xsi:type="dcterms:W3CDTF">2021-03-22T15:50:10Z</dcterms:created>
  <dcterms:modified xsi:type="dcterms:W3CDTF">2026-01-27T14:45:06Z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0x0101001FDD0ABB62993A409569CD3703D71F04</vt:lpwstr>
  </property>
</Properties>
</file>