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sfeliz\Desktop\Desktop\Información 2025\Trimestre- 4 2025\Autoevaluacion fisica-financiera t4-2025\Inf. Excell\"/>
    </mc:Choice>
  </mc:AlternateContent>
  <xr:revisionPtr revIDLastSave="0" documentId="13_ncr:1_{4678288B-6F6B-4E07-A28D-8892C0650865}" xr6:coauthVersionLast="47" xr6:coauthVersionMax="47" xr10:uidLastSave="{00000000-0000-0000-0000-000000000000}"/>
  <bookViews>
    <workbookView xWindow="20370" yWindow="-120" windowWidth="20730" windowHeight="11160" xr2:uid="{00000000-000D-0000-FFFF-FFFF00000000}"/>
  </bookViews>
  <sheets>
    <sheet name="T4" sheetId="1" r:id="rId1"/>
  </sheets>
  <definedNames>
    <definedName name="_Hlk110321804" localSheetId="0">'T4'!$B$32</definedName>
    <definedName name="_xlnm.Print_Area" localSheetId="0">'T4'!$A$1:$J$170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1" l="1"/>
  <c r="J98" i="1"/>
  <c r="C147" i="1"/>
  <c r="F94" i="1"/>
  <c r="I94" i="1" s="1"/>
  <c r="C94" i="1"/>
  <c r="F25" i="1"/>
  <c r="I25" i="1" s="1"/>
  <c r="C25" i="1"/>
  <c r="J100" i="1"/>
  <c r="J99" i="1"/>
  <c r="J101" i="1"/>
  <c r="J29" i="1"/>
  <c r="J33" i="1"/>
  <c r="I147" i="1" l="1"/>
  <c r="I99" i="1"/>
  <c r="I98" i="1"/>
  <c r="C34" i="1" l="1"/>
  <c r="C33" i="1"/>
  <c r="C32" i="1"/>
  <c r="D153" i="1" l="1"/>
  <c r="D34" i="1"/>
  <c r="D30" i="1"/>
  <c r="D29" i="1"/>
  <c r="C153" i="1"/>
  <c r="C100" i="1"/>
  <c r="D151" i="1" l="1"/>
  <c r="D152" i="1"/>
  <c r="D100" i="1"/>
  <c r="D101" i="1"/>
  <c r="D99" i="1"/>
  <c r="C98" i="1"/>
  <c r="D33" i="1"/>
  <c r="D32" i="1"/>
  <c r="C30" i="1"/>
  <c r="D31" i="1"/>
  <c r="C31" i="1"/>
  <c r="C29" i="1"/>
  <c r="J153" i="1"/>
  <c r="I153" i="1"/>
  <c r="C151" i="1" l="1"/>
  <c r="C152" i="1" l="1"/>
  <c r="C101" i="1"/>
  <c r="C99" i="1"/>
  <c r="J30" i="1" l="1"/>
  <c r="I30" i="1"/>
  <c r="I33" i="1" l="1"/>
  <c r="I29" i="1" l="1"/>
  <c r="J151" i="1" l="1"/>
  <c r="J152" i="1"/>
  <c r="I151" i="1"/>
  <c r="I152" i="1"/>
  <c r="I100" i="1"/>
  <c r="I101" i="1"/>
  <c r="J32" i="1"/>
  <c r="J34" i="1"/>
  <c r="J31" i="1"/>
  <c r="I32" i="1"/>
  <c r="I34" i="1"/>
  <c r="I31" i="1"/>
</calcChain>
</file>

<file path=xl/sharedStrings.xml><?xml version="1.0" encoding="utf-8"?>
<sst xmlns="http://schemas.openxmlformats.org/spreadsheetml/2006/main" count="329" uniqueCount="184">
  <si>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</si>
  <si>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</si>
  <si>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</si>
  <si>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</si>
  <si>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</si>
  <si>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</si>
  <si>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</si>
  <si>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</si>
  <si>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</si>
  <si>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</si>
  <si>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</si>
  <si>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</si>
  <si>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</si>
  <si>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</si>
  <si>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</si>
  <si>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</si>
  <si>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</si>
  <si>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</si>
  <si>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</si>
  <si>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</si>
  <si>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</si>
  <si>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</si>
  <si>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</si>
  <si>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</si>
  <si>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</si>
  <si>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</si>
  <si>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</si>
  <si>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</si>
  <si>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</si>
  <si>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</si>
  <si>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</si>
  <si>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</si>
  <si>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</si>
  <si>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</si>
  <si>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</si>
  <si>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</si>
  <si>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</si>
  <si>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</si>
  <si>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</si>
  <si>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</si>
  <si>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</si>
  <si>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</si>
  <si>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</si>
  <si>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</si>
  <si>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</si>
  <si>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</si>
  <si>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</si>
  <si>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</si>
  <si>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</si>
  <si>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</si>
  <si>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</si>
  <si>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</si>
  <si>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</si>
  <si>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</si>
  <si>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</si>
  <si>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</si>
  <si>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</si>
  <si>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</si>
  <si>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</si>
  <si>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</si>
  <si>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</si>
  <si>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</si>
  <si>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</si>
  <si>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</si>
  <si>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</si>
  <si>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</si>
  <si>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</si>
  <si>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</si>
  <si>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</si>
  <si>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</si>
  <si>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</si>
  <si>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</si>
  <si>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</si>
  <si>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</si>
  <si>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</si>
  <si>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</si>
  <si>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</si>
  <si>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</si>
  <si>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</si>
  <si>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</si>
  <si>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</si>
  <si>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</si>
  <si>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</si>
  <si>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</si>
  <si>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</si>
  <si>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</si>
  <si>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</si>
  <si>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</si>
  <si>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</si>
  <si>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Trimestral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</si>
  <si>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</si>
  <si>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</si>
  <si>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</si>
  <si>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brindar apoyo para que mujeres rurales contribuyan con su aporte al desarrollo de la producción rural, incorporándolos en actividades agrícolas.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</si>
  <si>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</si>
  <si>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</si>
  <si>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</si>
  <si>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</si>
  <si>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Causas y justificación del desvío financiero</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</si>
  <si>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</si>
  <si>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</si>
  <si>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</si>
  <si>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</si>
  <si>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</si>
  <si>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</si>
  <si>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</si>
  <si>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</si>
  <si>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</si>
  <si>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</si>
  <si>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</si>
  <si>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</si>
  <si>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</si>
  <si>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</si>
  <si>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</si>
  <si>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Presupuesto Trimestre </t>
  </si>
  <si>
    <t xml:space="preserve">Presupuesto Vigente </t>
  </si>
  <si>
    <t xml:space="preserve">Presupuesto timestre </t>
  </si>
  <si>
    <t>Producto 7972</t>
  </si>
  <si>
    <t>Empresas y productores reciben asistencias técnica y capacitaciones en manejo fitosanitario y cuarentenario</t>
  </si>
  <si>
    <t>Las unidades responsables del reporte de este producto son: Bioarroz, los departamentos Producción, Semillas y Cacao, los cuales programaron beneficiar en conjunto a 11,233 productores(as), con la entrega de material de siembra de alta calidad genética e insumos agrícolas, con el objetivo de incrementar la producción y productividad de sus predios durante el trimestre octubre-diciembre del año 2025,  logrando favorecer un total de 9,563 productores (7,453 hombres y 2,110 mujeres), presentando un avance de 85.13% de ejecución durante el periodo indicado, mostrando un desvío negativo o déficit de 1,670 productores , equivalente a un 14.87% de la programación que no recibieron insumos agrícolas y materiales de siembra durante el periodo.</t>
  </si>
  <si>
    <t xml:space="preserve">La causa del déficit 1,670 productores (14.87%), que no fueron beneficiados con insumos y material de siembra en las metas física del producto 6234, fue debido a que el Departamento de Producción Agricola y Mercadeo, durante el periodo de diciembre no recibió a tiempo los informes de las actividades productivas de las zonas, subzonas, y regionales.
Otra causa de la merma fue la no entrega de material de siembra, por no ser época siembra de esos cultivos.
El mes de diciembre fue de mucha lluvia en la mayoría de las regiones productivas del país, lo que no permite que se realicen proceso de siembra. Además, en este período los productores no demandaron asistencia, técnica para la asesoría de siembra.
</t>
  </si>
  <si>
    <t>El producto 6234: Se tenía una asignación presupuestaria anual de RD$690,359,980.46, y una asignación trimestral de RD$180,595,818.46. Ejecutando en el periodo de Octubre/Diciembre 2025 un monto ascendente a RD$263,178,200.50, equivalentes a 145.73% del presupuesto del trimestre y un 38.12% del presupuesto anual.</t>
  </si>
  <si>
    <t>En el trimestre se ejecutaron y devengaron procesos del período y de períodos anteriores pendientes de devengar, vinculados a la adquisición de insumos agrícolas, capacitación, activos fijos, infraestructura, jornales, viáticos e incentivos agrícolas a productores y empresas relacionadas a la producción de arroz, en cumplimiento del POA, incluyendo procesos tales como: AGRICULTURA CCC-LPN-2025-0006 y AGRICULTURA CCC-LPN-2025-0008.  Cabe destacar, que este producto recibió fondos de Emergencias y Calamidades para ir en auxilio de los productores afectados por la tormenta Melissa.</t>
  </si>
  <si>
    <t xml:space="preserve">Consiste en beneficiar con apoyo, asistencia técnica y capacitación a productores para producción y distribución de plantas frutales como: mango, lechosa, aguacate, guayaba, cítricos, entre otros.
</t>
  </si>
  <si>
    <t>a este producto, el Departamento de Frutales (DEFRUT), tenía como meta apoyar, asistir y capacitar 648 productores en la producción de frutas durante el cuarto trimestre del año 2025, resultando beneficiados 880 Respecto productores (fueron 673 hombres y 207 mujeres), equivalentes a 135.80% de la meta programada para el periodo octubre – diciembre 2025, indicándose un desvío positivo de 232 productores de frutales, equivalente a un superávit de un 35.80% de ejecución.</t>
  </si>
  <si>
    <t xml:space="preserve">Son múltiples razones que se manifiestan para provocar un superávit en la ejecución de productores beneficiados en el cuarto trimestre año 2025, como son:
-Disponibilidad de plantas producidas en viveros oficiales que están listas para la distribución en diciembre 2025.
-Disponibilidad de plantas contratadas y en los viveros privados para su distribución, en el trimestre cuarto 2025.
 -Productores demandaron suficiente asistencia técnica para mejoría de su producción durante el mismo periodo.
</t>
  </si>
  <si>
    <t>Se tenía una asignación presupuestaria anual de RD$42,902,107.01 y tuvo una asignación trimestral de RD$13,522,107.01. Ejecutando en el periodo Octubre/Diciembre del 2025 un monto ascendente a RD$9,444,112.03, equivalente a 69.84% en el trimestre y un 22.01% del presupuesto anual.</t>
  </si>
  <si>
    <t xml:space="preserve">Durante el trimestre se ejecutaron pagos y abonos correspondientes a procesos vinculados a la adquisición de insumos y material vegetal, rehabilitación de viveros, mejora genética pecuaria, para el apoyo técnico-productivo a pequeños y medianos productores agrícolas, incluyendo avances y abonos contractuales, conforme a la programación institucional y la documentación de respaldo. Procesos tales como: AGRICULTURA-DAF-CM-2025-0105, AGRICULTURA-DAF-CM-2025-0120, AGRICULTURA-DAF-CM-2025-0117, AGRICULTURA CCC-LPN-2025-0006.
Otros procesos no llegaron a la etapa del devengado tales como: AGRICULTURA-2025-00467, AGRICULTURA-DAF-CM-2025-0152, ya que se encontraban en fases administrativas previas (revisión técnica, validación de documentación y/o formalización de documentos).
</t>
  </si>
  <si>
    <t>Para el Fomento y Desarrollo de la Agroempresas a nivel nacional, este departamento tenía como meta asistir y capacitar a 374 agroempresas durante el cuarto trimestre del año 2025 y de estas empresas agrícolas programadas fueron capacitadas y asistidas un total de 377, equivalentes a un 100.80% de la meta establecida, indicando un desvío negativo o déficit en el trimestre indicado de 3, igual a un 0.80% de agroindustrias visitadas y capacitadas por encima de la programación.</t>
  </si>
  <si>
    <t xml:space="preserve">La ejecución del producto no presenta desvíos significativos respecto de su programación.
</t>
  </si>
  <si>
    <t>Este producto 6800: Se tenía una asignación presupuestaria anual de RD$27,360,892.84 y tuvo una asignación trimestral de RD$3,000,000.00. Ejecutando en el periodo Octubre-Diciembre del 2025 de RD$1,583,480.34, equivalente a 52.78 % en el trimestre y un 5.79% del presupuesto anual.</t>
  </si>
  <si>
    <t>El desvío financiero presentado en este producto obedece a que, durante el período evaluado, únicamente se ejecutaron recursos para cubrir el pago de servicios de publicidad, adquisición de material gastable de oficina y viáticos. Los demás compromisos previstos no llegaron a la etapa del devengado tales como: AGRICULTURA-2025-00469, AGRICULTURA-DAF-CD-2025-0200, ya que se encontraban en fases administrativas previas (revisión técnica, validación de documentación y/o formalización de documentos).</t>
  </si>
  <si>
    <t xml:space="preserve">El Viceministerio de Desarrollo Rural, en el cuarto trimestre del año 2025, contó con una programación de capacitar y asistir a una población rural de 3,157 personas con el objetivo de fomentar el empoderamiento de los territorios rurales, así como el fortalecimiento de las organizaciones rurales, logrando favorecer a 4,188 pobladores rurales (de los cuales 2,057 son hombres y 2,131 mujeres) y otros 241 comunitarios pertenecientes a otras organizaciones representando, totalizando 4,429 persona favorecidas con capacitación y asistencia, igual a un 140.25%, con relación a la programación del trimestre en referencia, representando un desvío positivo de 1,272 personas asistidas y capacitadas, equivalente a 40.25%,   de la población rural programada para beneficiar con estos servicios. 
</t>
  </si>
  <si>
    <t>El producto 6802 registra un superávit como resultado del apoyo interinstitucional recibido, incluyendo la articulación con el programa Supérate, la Agencia Española de Cooperación Internacional para el Desarrollo (AECID) y diversas Asociaciones Sin Fines de Lucro (ASFL) de la región Sur, lo cual permitió ampliar la cobertura y ejecución física más allá de lo programado inicialmente.</t>
  </si>
  <si>
    <t xml:space="preserve">Este producto 6802:
tenía una asignación presupuestaria anual de RD$37,891,249.37 y tuvo una asignación trimestral de RD$8,415,364.36. Ejecutando en el periodo Octubre-diciembre del 2025 de RD$10,239,564.77, equivalente a 121.68 % en el trimestre y un 27.02% del presupuesto anual.
</t>
  </si>
  <si>
    <t xml:space="preserve">Durante el período evaluado se ejecutaron pagos correspondientes a la adquisición de material insumos y artículos agrícolas, piezas, neumáticos y lubricantes para la flotilla vehicular, materiales eléctricos, materiales de refrigeración, apoyo a proyectos productivos y pecuarios, capacitación, viáticos y abonos contractuales por adquisición de material vegetal, conforme a la planificación operativa y a la documentación de respaldo, contribuyendo al fortalecimiento de las operaciones institucionales y al apoyo técnico-productivo a los productores agrícolas, podemos mencionar algunos procesos como: AGRICULTURA-2025-00398, AGRICULTURA CCC-LPN-2025-0006, AGRICULTURA-CCC-LPN-2025-0008. Otros procesos no llegaron a la etapa del devengado tales como: AGRICULTURA-2025-00534, AGRICULTURA-2025-00523, ya que se encontraban en fases administrativas previas (revisión técnica, validación de documentación y/o formalización de documentos).  </t>
  </si>
  <si>
    <t>Consiste en beneficiar a los productores con la construcción, rehabilitación y preparación de terrenos para mejorar los accesos a predios rurales.</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</si>
  <si>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15,250 pequeños y medianos productores, con mejor acceso a sus predios debido a infraestructura productivas mejoradas, mecanización de terrenos para las siembras de cultivos y elaboración de pozos que contribuye a mayor cantidad de agua para regar cultivos y la pecuaria, durante el cuarto trimestre del 2025, se logró beneficiar a 38,409 productores y comunitarios (20,137 hombres y 18,272 mujeres), equivalente para un 251.86%, con relación a la programación establecida. Presentando un desvío positivo de 23,159 beneficiarios, igual a un 151.86%, con relación a la programación. </t>
  </si>
  <si>
    <t xml:space="preserve">La principal causa de este superávit de 23,159%, productores agrícolas, productores pecuarios y poblaciones de comunidades, fue debido mayormente al conjunto de situaciones presentada luego del paso que impactó en muchas comunidades y provincias que fueron declaradas de emergencia según el decreto 627-25, por lo cual se tuvo que desplegar esfuerzos para respuestas a problemáticas en estas zonas, aparte de la ejecución normal de los proyectos contratados en octubre de este año.
En el caso de la rehabilitación de caminos se siguió conforme a las solicitudes y necesidades de las comunidades, este es un producto que tiene siempre variaciones, ya que como es con equipos pesados del ministerio y otros alquilados por el ministerio, va en función de las necesidades de las comunidades, y de la forma que este ministerio puede dar atención a las mismas (disponibilidad de equipos, operadores, combustible y minas).
Se tuvieron ciertas situaciones, las cuales fueron de tipo de registro de contratos y ejecución financiera, las cuales seguimos afinando con contraloría y el departamento financiero para el registro de las adendas, adendas en tiempo, documentación solicitada para los tramites, y otras documentaciones requeridas para poder seguir dando cumplimiento a los pagos a los contratistas y suplidores, ya que esto lastra en gran manera la ejecución de los proyectos planificados, aunque se presentó un superávit por la ejecución de distintos proyectos, más los del huracán Melissa.
</t>
  </si>
  <si>
    <t>Este producto 7753:  Se tenía una asignación presupuestaria anual de RD$752,397,593.34 y tuvo una asignación trimestral de RD$2,50000,000.00. Ejecutando en el periodo Octubre-Diciembre del 2025 un monto ascendente a RD$482,031,807.42, equivalente a un 1,282.27% en el trimestre y un 64.07% del presupuesto anual.</t>
  </si>
  <si>
    <t xml:space="preserve">La sobre-ejecución se debe a la adición presupuestaria recibida del Fondo de Emergencias y Calamidades tras el paso por el país de la tormenta Melissa, destinada a reparar y mantener caminos rurales y apoyar a los productores afectados cuyos predios quedaron en mal estado. Adicionalmente, se ejecutaron recursos para mantenimiento de maquinaria y equipos necesarios para garantizar la recuperación de la conectividad y la actividad productiva en las zonas impactadas, generando un nivel de ejecución superior al previsto inicialmente. Esto se pudo ejecutar a través de los procesos de Compras y Contrataciones: AGRICULTURA CCC-LPN-2025-0002, AGRICULTURA MAE-PEUR-2022-0003, AGRICULTURA MAE-PEUR-2022-0005, AGRICULTURA CCC-LPN-2023-0005, AGRICULTURA -CCC-LPN-2022-0001, AGRICULTURA-2025-00494.
</t>
  </si>
  <si>
    <t>Consiste en producir y distribuir plántulas In-Vitro de plátano con alto valor genético.</t>
  </si>
  <si>
    <t xml:space="preserve">El Laboratorio de Micropropagación de Plántulas In-Vitro (BIOVEGA), como unidad ejecutora de este producto, tuvo como meta beneficiar a 147 productores de banano durante el cuarto trimestre del año 2025, de los cuales resultaron favorecidos 158 agricultores (151 masculino y 7 femenino), igual a 107.48% de la programación del trimestre referido. Presentando un desvío positivo de 11 productores, igual a 7.48%, por encima de la programación del cuarto trimestre 2025, que fueron favorecidos con las ventas y donaciones de plantitas de banano. </t>
  </si>
  <si>
    <t>La meta de beneficiar a 147 productores en el último trimestre del año. se superó en un en 11 productores atendidos igual a 7.49% (158 productores atendidos) Este desvío se debe a la dinámica propia de la relación oferta–demanda del servicio, la cual no es estática ni totalmente controlable. La meta establecida corresponde a una estimación basada en el comportamiento histórico de la demanda.</t>
  </si>
  <si>
    <t xml:space="preserve">En el trimestre se ejecutaron y devengaron procesos del período y de períodos anteriores pendientes de devengar, vinculados a la adquisición de material eléctricos, insumos de laboratorio, incluyendo la adquisición de bolsas plásticas de polipropileno, repuestos para la reparación de y servicios de mantenimiento del sistema de gestión financiera y administrativa. Incluyendo procesos tales como: AGRICULTURA-CCC-LPN-2022-0001, AGRICULTURA-DAF-CD-2025-0085.
</t>
  </si>
  <si>
    <t>Las unidades ejecutoras de este producto son: Departamento Extensión y Capacitación y el Departamento de Agricultura Orgánica. Estas unidades ejecutoras tenían programadas dotar de asistencia técnica y capacitación a 102,495 productores(as), logrando favorecer con estos servicios a 69,322 personas involucradas en la producción nacional, equivalente a 67.57%, con relación a la programación, de estos agricultores favorecidos son (58,615 masculinos y 10,707 femeninos). Presentando un desvío negativo de 33,173 productores(as), igual a un 32.43% no favorecidos.</t>
  </si>
  <si>
    <t xml:space="preserve">Algunas de las causas que justifican el ligero incremento en el logro de las metas, es que: 
1. En la mayoría de las Direcciones Regionales, los trabajos del RENAGRO han culminado o están por terminar, lo que ha permitido que los extensionistas retomen sus labores rutinarias de visitas a fincas de los productores para brindarle la asesoría y acompañamiento técnico que requieren los productores. 
2. El aumento de la demanda de servicios por parte de los productores, debido a las buenas condiciones climáticas, las cuales son aprovechadas por los agricultores para la siembra de sus cultivos. 
3. En esta época del año la demanda de servicios de asistencia técnica aumenta, principalmente en la región suroeste del país, debido a la época de siembre de granos (habichuelas y otros), la cual es coordinada anualmente por este Ministerio de Agricultura.
</t>
  </si>
  <si>
    <t>Este producto 6238: Se tenía una asignación presupuestaria anual de RD$8,086,437.24 y tuvo una asignación trimestral de RD$4,033,630.00. Ejecutando en el periodo Octubre/Diciembre del 2025 de RD$4,16457460.97, equivalente a 103.25 % en el trimestre y un 51.50% del presupuesto anual.</t>
  </si>
  <si>
    <t xml:space="preserve">Se pueden resaltar los siguientes procesos de compras: AGRICLTURA-DAF-CM-2025-0148, AGRICULTURA-CCC-LPN-2025-008; AGRICLTURA-CCC-LPN-2025-006, AGRICULTURA-DAF-CM-2025-0114 y AGRICULTURA-CCC-CP-2025-0011 que llegaron a la etapa del devengado que justifican las adquisiciones de insumos agrícolas, semillas, plantas in vitro, materiales para viveros, mobiliario, combustible y animales de mejoramiento genético, así como por la capacitación de técnicos y productores, con el objetivo de fortalecer la producción agrícola y pecuaria, mejorar la infraestructura de los viveros, garantizar la correcta ejecución de los programas productivos del ministerio y brindar una asistencia más eficaz a los productores.
</t>
  </si>
  <si>
    <t xml:space="preserve">Consiste en el fortalecimiento de las organizaciones rurales y comunitarias, como también en la formación y capacitación a jóvenes en zonas rurales. 
</t>
  </si>
  <si>
    <t xml:space="preserve">El Departamento de Organización de Rural, como unidad ejecutora de este producto, tenía como meta fortalecer organizaciones rurales y comunitarias con la formación y capacitación de 800 jóvenes en zonas rurales durante el cuarto trimestre del año 2025, logrando la formación de 782 jóvenes (484 hombres y 298 mujeres), equivalente a 97.75%, con respecto a la programación, presentando un desvío negativo de 18 jóvenes, equivalente a 2.25% jóvenes que no recibieron  asesoría técnica para fortalecer la estructura institucional. 
</t>
  </si>
  <si>
    <t>La ejecución del producto no presenta desvíos significativos respecto de su programación.</t>
  </si>
  <si>
    <t xml:space="preserve">Este producto 7755: Se tenía una asignación presupuestaria anual deRD$8,181,746.13 y tuvo una asignación trimestral de RD$2,140,746.13. Ejecutando en el periodo Octubre/Diciembre del 2025 de RD$1,700,014.62, equivalente a 79.41 % en el trimestre y un 20.78% del presupuesto anual.
</t>
  </si>
  <si>
    <t>Se pueden mencionar algunos procesos de compras y contrataciones que llegaron a la etapa del devengado AGRICULTURA-DAF-CM-2025-0147, AGRICULTURA-DAF-CM-2025-0104, AGRICULTURA-DAF-CD-2025-0131, AGRICULTURA-DAF-CM-2025-0147, que justifican las adquisiciones de equipos informáticos, piezas y repuestos para vehículos y maquinaria, utensilios de cocina, alimentos y material gastable de oficina, así como por viáticos al personal, con el objetivo de garantizar el correcto funcionamiento operativo y apoyar el desarrollo agropecuario. Otros quedaron cumpliendo con los procedimientos administrativos de esta Institución por lo que no llegaron a la etapa del devengado tales como: AGRICULTURA-DAF-CM-2025-0152, AGRICULTURA-DAF-CM-2025-0180.</t>
  </si>
  <si>
    <t xml:space="preserve">La Oficina Sectorial Agropecuaria de la Mujer (OSAM) como unidad ejecutora de este producto, tenía como meta incorporar 562 mujeres en actividades agrícolas y promocionar cultura de igualdad y equidad de género durante el trimestre cuarto del año 2025, se lograron beneficiar 585 mujeres con estas actividades, para una ejecución de 104.9%, con respecto a lo programado, presentando un desvío positivo de 23 mujeres involucradas en actividades agropecuarias y consciente de sus derechos en la igualdad en la sociedad, equivalente a 4.9% de ejecución. 
</t>
  </si>
  <si>
    <t>Se tenía una asignación presupuestaria anual de RD$41,601,091.00 y tuvo una asignación trimestral de RD$15,724,259.00, ejecutando en el periodo Octubre/Diciembre del 2025 de RD$8,870,865.51, equivalente a 56.42 % representando en el trimestre un 56.42% del presupuesto anual.</t>
  </si>
  <si>
    <t>Los pagos se justifican por la adquisición de insumos, equipos, mobiliario, piezas y servicios necesarios para mantener la operación, apoyar los programas productivos y técnicos, y garantizar la correcta ejecución de las actividades de capacitación, comunicación y logística institucional, con el fin de brindar apoyo a las mujeres rurales. Otros compromisos no llegaron a la etapa del devengado tales como: AGRICULTURA-2025-00499, AGRICULTURA-DAF-CM-2025-0180, AGRICULTURA-DAF-CM-2025-0152, AGRICULTURA-DAF-CD-2025-0182.</t>
  </si>
  <si>
    <t xml:space="preserve">Consiste en producir y transferir embriones de razas de ganados vacunos, con rendimientos mejorados y adaptados al trópico. También, incluyen capacitar a ganaderos y técnicos pecuarios en tecnologías reproductivas.
.
</t>
  </si>
  <si>
    <t>El Centro Biotecnológico de Reproducción Animal (CEBIORA), como unidad ejecutora para el cuarto trimestre del año 2025, tuvo una ejecución de 56 productores pecuarios beneficiados de una programación de 144 productores para recibir transferencias de tecnologías reproductivas, capacitación, nacimiento de becerros y crías ovino-caprinos saneados y mejorados, representando una ejecución de un 38.89%, reflejando un desvío negativo o déficit de 88 productores que no fueron favorecidos, igual a 61.11% .</t>
  </si>
  <si>
    <t>Las desviaciones negativas registradas en el cuarto trimestre del presente año, en el componente de Transferencia de Tecnología Reproductiva (cantidad de embriones), se debieron a la indisponibilidad de los mismos, ya que, según informó el Departamento de Compras, al estructurar el proceso de adquisición no se presentaron oferentes. Asimismo, en el caso de la donación de crías, no se recibieron solicitudes, y en lo relativo al saneamiento de ganados, tampoco se registraron solicitudes para la prestación de dicho servicio.</t>
  </si>
  <si>
    <t xml:space="preserve">Se tenía una asignación presupuestaria anual de RD$26,906,0254.65 y tuvo una asignación trimestral de RD$8,356,254.65. Ejecutando en el periodo Octubre/Diciembre del 2025 de RD$9,017,946.74, equivalente a 107.92 % en el trimestre y un107.92% del presupuesto anual.
. </t>
  </si>
  <si>
    <t>Los pagos se justifican, ya que los siguientes procesos de compra llegaron a la etapa del devengado en el tiempo correspondiente tales como: AGRICULTURA-2025-00329, AGRICULTURA-2025-00426, AGRICULTURA-2025-00509, AGRICULTURA-2025-00476 para la adquisición de insumos veterinarios, medicamentos, alimentos, material agrícola, equipos de biotecnología, pajillas de semen bovino, maquinaria, suministros de oficina, entre otros, así como por viáticos del personal, con el fin de garantizar la correcta ejecución del producto.</t>
  </si>
  <si>
    <t xml:space="preserve">El producto 6241, donde productores agrícolas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programación para favorecer 768 productores en el cuarto trimestre del año 2025, con la prevención sanitaria de sus respectivos cultivos, protegiéndolos de forma preventiva de plagas y enfermedades. logrando beneficiar 1,297 productores agrícolas, equivalente a 168.89%, con relación a la programación, presentando un desvío positivo o superávit de 529 productores beneficiados por encima de la programación, equivalente a un 68.88% de ejecución. 
</t>
  </si>
  <si>
    <t>Este producto, contó con un superávit en su ejecutoria durante el trimestre cuarto del año 2025 de 529 productores no beneficiados con apoyo técnico para el control de plagas y enfermedades, indicando un 68.89% con relación a la meta programada, debido a que luego de las evaluaciones que sucedieron en diferentes oportunidades durante el periodo, en las cuales se capturaron ejemplares adultos de moscas de la fruta de las especies Anastrepha obliqua y A. suspensa, múltiples fincas fueron inspeccionadas por poseer las condiciones fitosanitarias dentro de los índices del (MTD) Moscas por Trampas por Días para fines de exportación, en prevención de entrada de nuevos especímenes de moscas exóticas de la fruta en el territorio dominicano, trampas fueron desplegadas e instaladas en las diferentes regiones con fines de vigilancia, las cuales no presentaron problemas fitosanitarios de interés.</t>
  </si>
  <si>
    <t>Se tenía una asignación presupuestaria anual de RD$10,679,656.07 y tuvo una asignación trimestral de RD$4,650,000.00. Ejecutando en el periodo Octubre/Diciembre del 2025 de RD$554,295.12, equivalente a 11.92 % en el trimestre y un 5.19 % del presupuesto anual.</t>
  </si>
  <si>
    <t>El desvío se justifica debido a que la meta física fue alcanzada e incluso superada gracias al aporte de la Agencia Española de Cooperación Internacional para el Desarrollo (AECID) y al apoyo del Proyecto de Sanidad e Inocuidad Agroalimentaria, patrocinado por el Banco Interamericano de Desarrollo (BID). Este respaldo interinstitucional permitió la ejecución del apoyo técnico fitosanitario previsto sin requerir la totalidad de los recursos financieros programados, limitándose el devengo principalmente a gastos asociados a la adquisición de equipos informáticos y al pago de viáticos del personal técnico.</t>
  </si>
  <si>
    <t xml:space="preserve">Consiste en el aumento de inspecciones en las unidades productivas con condiciones inocuas, con el objetivo de crear la base para garantizar la seguridad alimentaria en República Dominicana, además de asegurar alta calidad en la canasta básica. 
</t>
  </si>
  <si>
    <t>Este producto tuvo como meta dotar de apoyo técnico para la prevención fitosanitarias y control de plagas y enfermedades a 907 unidades productivas para garantizar la calidad de alimentos de la canasta básica durante el cuarto trimestre del año 2025, con estas medidas se beneficiaron 1,397   unidades productivas en BPAyG, equivalente a 154.02%, de la meta establecida. Mostrando un desvío positivo de 490 unidades productivas que recibieron programas de control de inocuidad agroalimentaria, equivalente a 54.02%, por encima de la programación expuesta.</t>
  </si>
  <si>
    <t xml:space="preserve">El superávit en la ejecución de las actividades o los productos del DIA, se debe a los recursos facilitados por la Agencia de Cooperación Española, a través del proyecto que ejecutamos para el fortalecimiento de pequeño y medianos productores en los productos prioritarios de exportación hacia la Unión Europea. También los recursos que aportan el préstamo del BID, OIRSA e IICA. Si desean le podemos enviar copia de tales convenios. 
</t>
  </si>
  <si>
    <t>Se tenía una asignación presupuestaria anual deRD$19,780,565.44 y tuvo una asignación trimestral de RD$6,000,000.00. Ejecutando en el periodo Octubre/Diciembre del 2025 de RD$320,0477.00, equivalente a 5.33% en el trimestre y un 1.62% del presupuesto anual.</t>
  </si>
  <si>
    <t>El desvío se justifica porque, aunque solo se ejecutó parcialmente el presupuesto previsto para ciertas actividades, se pudieron devengar pagos esenciales para la operación administrativa y técnica, incluyendo la adquisición de una impresora, insumos de laboratorio para el sistema de cuarentena del Departamento de Sanidad Vegetal, y los viáticos del personal, asegurando el funcionamiento básico y el soporte a las actividades institucionales. AGRICULTURA-2025-00497.</t>
  </si>
  <si>
    <r>
      <rPr>
        <b/>
        <sz val="10"/>
        <rFont val="Calibri"/>
        <family val="2"/>
        <scheme val="minor"/>
      </rPr>
      <t>Producto 7972:</t>
    </r>
    <r>
      <rPr>
        <sz val="10"/>
        <rFont val="Calibri"/>
        <family val="2"/>
        <scheme val="minor"/>
      </rPr>
      <t xml:space="preserve">
 Empresas y productores reciben asistencia técnica y capacitación en manejo fitosanitario y cuarentenario. </t>
    </r>
  </si>
  <si>
    <t xml:space="preserve">Este producto consiste en brindar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
</t>
  </si>
  <si>
    <t xml:space="preserve">El producto 7972, donde empresas y productores reciben asistencia técnica y capacitación en manejo fitosanitario y cuarentenario, cuya unidad ejecutora es el departamento de Sanidad Vegetal y sus respectivas subdirecciones, está conformado por las informaciones recaudadas mediante guías, tratamientos, decomisos e intercepciones, certificados fitosanitarios, análisis de riesgos realizados, vuelos recibidos y manejos de basuras en puertos y aeropuertos, Todas estas actividades en conjunto presentaron dos (2)  programaciones, una para favorecer 960 productores y empresas con asistencia técnica y capacitación y otra meta para realizar 450 monitoreo y manejo de basuras  en puertos y aeropuertos durante el cuarto trimestre del año 2025, para el manejo fitosanitario y cuarentenario. En el indicador productores asistidos y capacitados con meta de beneficiar a 960 personas en el manejo fitosanitario, se logró favorecer a 1,396 individuos, equivalente a 145.42% de ejecución, presentando un desvío positivo de 436 productores y empresas beneficiadas igual a 45.42%. En el indicador vuelos, puertos y aeropuertos que tenía como meta realizar 450 monitoreo se logró ejecutar 627 inspecciones a vuelos recibidos, equivalente a 139.33%, también presentando un desvío positivo de 177 monitoreos igual a un 39.33% de ejecución.
</t>
  </si>
  <si>
    <t>Con respecto a las actividades realizadas durante el trimestre octubre -diciembre 2025, en este producto, el cual cuenta con dos indicadores donde se reflejan superávit de: 45.42% y 39.33%, respectivamente. Esto se debió a que se lograron aumentar las asistencias técnicas y capacitaciones, en las que se obtuvieron un número muy amplio de beneficiarios, con el objetivo de fortalecer sus conocimientos en el Manejo Integrado de Plagas (MIP), mejorar la sanidad del material de siembra utilizado en sus fincas y promover buenas prácticas para la identificación, selección y preparación del material de siembra, facilitando la reducción de plagas y enfermedades en las plantaciones, los cuales causaron el incremento en las metas ejecutadas. También se realizaron varias visitas, guía y certificados fitosanitarios con el objetivo de verificar el estatus de plagas insectiles en los diferentes tipos de cultivo.</t>
  </si>
  <si>
    <t>El producto 7972: tenía una asignación presupuestaria anual de RD$13,729,346.46 y tuvo una asignación trimestral de RD$4,599,839.46. Ejecutando en el periodo Octubre/Diciembre del 2025 de RD$371,737.00, equivalente a 8.08 % en el trimestre y un 2.71% del presupuesto anual.</t>
  </si>
  <si>
    <t>El desvío se justifica debido a la ejecución parcial de los fondos previstos, lo que permitió devengar pagos indispensables para la operatividad institucional, incluyendo servicios de publicidad, adquisición de material gastable de oficina y viáticos del personal, garantizando la continuidad de las actividades administrativas y de comunicación del Ministerio. Asimismo, la cobertura de las actividades programadas fue posible gracias al apoyo de la Agencia Española de Cooperación Internacional para el Desarrollo (AECID) y del Proyecto de Sanidad e Inocuidad Agroalimentaria, patrocinado por el Banco Interamericano de Desarrollo (BID), lo que redujo la necesidad de ejecutar la totalidad de los recursos financieros asignados. Ejecutando devengados, tales como: AGRICULTURA-2025-00501</t>
  </si>
  <si>
    <t>Informe de Autoevaluación: Trimestre Octubre - Diciembre de las Metas Físicas-Financieras del Año 2025</t>
  </si>
  <si>
    <t>Formular y dirigir las políticas agropecuarias de acuerdo con los planes generales de desarrollo del país, articular las actividades entre las instituciones del sector, promover el desarrollo económico y social rural para el mejoramiento de las condiciones de vida del campo, además de garantizar la seguridad alimentaria. Así como la generación y calidad de empleos para impulsar la capacidad productiva y la competitividad de los productos agropecuarios en los mercados nacionales e internacionales.</t>
  </si>
  <si>
    <t>Un sector agropecuario eficiente, competitivo, innovador y emprendedor que sirva de base a la economía dominicana, proporcionándole fuente alimentaria a la población, generador de oportunidades, beneficios económicos y sociales para los(as) productores(as) y consumidores(as).</t>
  </si>
  <si>
    <t>Aumentar el dinamismo de la producción agropecuaria, medido como la tasa de crecimiento promedio, de 5.2% en el año 2022 a un 8.5% al año 2025, con el objetivo de elevar la productividad, competitividad y sostenibilidad ambiental y financiera de las cadenas productivas, a fin de contribuir a la seguridad alimentaria, aprovechar el potencial exportador y generar empleos e ingresos para la agricultura dominicana.</t>
  </si>
  <si>
    <t>Aumentar el desarrollo de tecnologías agropecuarias, con la ejecución del programa de transferencia de tecnologías, de 14.7% en el año 2022 a 19.5% en el año 2025, para mejorar la productividad y la competitividad de los rubros de importancia para la para agricultura dominicana. 
Aumentar el desarrollo de tecnologías agropecuarias, a través de la asistencia técnica a productores, de 275,110 en el año 2022 a 320,298 para el año 2025 a fin de mejorar la productividad competitividad de los rubros de importancia para la agricultura dominicana.</t>
  </si>
  <si>
    <t>Incrementar las agroexportaciones para la generación de divisas de 0.06% en el año 2022 a 0.08% para el año 2025, por medio de la reducción de las notificaciones por las intercepciones de plagas y residuos de plaguicidas recibidas.</t>
  </si>
  <si>
    <t>El producto 7754: Se tenía una asignación presupuestaria anual de RD$8,086,437.24 y tuvo una asignación trimestral de RD$4,033,630.00. Ejecutando en el periodo Octubre/Diciembre del 2025 de RD$4,164,574.97, equivalente a 103.25 % en el trimestre y un 51.50% del presupuesto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</si>
</sst>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3">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wrapText="1"/>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12" xfId="0" applyFont="1" applyFill="1" applyBorder="1" applyAlignment="1">
      <alignment horizontal="justify" vertical="center"/>
    </xf>
    <xf numFmtId="0" fontId="10" fillId="7" borderId="0" xfId="0" applyFont="1" applyFill="1" applyAlignment="1">
      <alignment horizontal="left" vertical="center" wrapText="1"/>
    </xf>
    <xf numFmtId="4" fontId="9" fillId="7" borderId="0" xfId="0" applyNumberFormat="1" applyFont="1" applyFill="1" applyAlignment="1" applyProtection="1">
      <alignment horizontal="center" vertical="center" wrapText="1" readingOrder="1"/>
      <protection locked="0"/>
    </xf>
    <xf numFmtId="0" fontId="10" fillId="7" borderId="0" xfId="0" applyFont="1" applyFill="1" applyAlignment="1">
      <alignment horizontal="right" vertical="center"/>
    </xf>
    <xf numFmtId="167" fontId="10" fillId="7" borderId="0" xfId="3" applyNumberFormat="1" applyFont="1" applyFill="1" applyBorder="1" applyAlignment="1">
      <alignment horizontal="center" vertical="center"/>
    </xf>
    <xf numFmtId="4" fontId="10" fillId="7" borderId="0" xfId="0" applyNumberFormat="1" applyFont="1" applyFill="1" applyAlignment="1" applyProtection="1">
      <alignment horizontal="center" vertical="center" wrapText="1"/>
      <protection locked="0"/>
    </xf>
    <xf numFmtId="44" fontId="10" fillId="7" borderId="0" xfId="3" applyFont="1" applyFill="1" applyBorder="1" applyAlignment="1" applyProtection="1">
      <alignment horizontal="center" vertical="center" wrapText="1" readingOrder="1"/>
      <protection locked="0"/>
    </xf>
    <xf numFmtId="10" fontId="10" fillId="7" borderId="0" xfId="2" applyNumberFormat="1" applyFont="1" applyFill="1" applyBorder="1" applyAlignment="1" applyProtection="1">
      <alignment horizontal="center" vertical="center" wrapText="1" readingOrder="1"/>
      <protection locked="0"/>
    </xf>
    <xf numFmtId="165" fontId="10" fillId="7" borderId="13" xfId="0" applyNumberFormat="1" applyFont="1" applyFill="1" applyBorder="1" applyAlignment="1" applyProtection="1">
      <alignment horizontal="center" vertical="center" wrapText="1" readingOrder="1"/>
      <protection locked="0"/>
    </xf>
    <xf numFmtId="0" fontId="11" fillId="7" borderId="0" xfId="0" applyFont="1" applyFill="1"/>
    <xf numFmtId="0" fontId="11" fillId="0" borderId="0" xfId="0" applyFont="1"/>
    <xf numFmtId="0" fontId="9" fillId="7" borderId="16" xfId="0" applyFont="1" applyFill="1" applyBorder="1" applyAlignment="1">
      <alignment vertical="center" wrapText="1"/>
    </xf>
    <xf numFmtId="3" fontId="8" fillId="7" borderId="28" xfId="0" applyNumberFormat="1" applyFont="1" applyFill="1" applyBorder="1" applyAlignment="1" applyProtection="1">
      <alignment horizontal="center" vertical="center" wrapText="1" readingOrder="1"/>
      <protection locked="0"/>
    </xf>
    <xf numFmtId="4" fontId="8" fillId="7" borderId="28" xfId="0" applyNumberFormat="1" applyFont="1" applyFill="1" applyBorder="1" applyAlignment="1" applyProtection="1">
      <alignment horizontal="center" vertical="center" wrapText="1" readingOrder="1"/>
      <protection locked="0"/>
    </xf>
    <xf numFmtId="166" fontId="2" fillId="7" borderId="28" xfId="0" applyNumberFormat="1" applyFont="1" applyFill="1" applyBorder="1" applyAlignment="1">
      <alignment horizontal="right" vertical="center" wrapText="1"/>
    </xf>
    <xf numFmtId="44" fontId="2" fillId="7" borderId="28" xfId="3" applyFont="1" applyFill="1" applyBorder="1" applyAlignment="1">
      <alignment horizontal="center" vertical="center" wrapText="1" readingOrder="1"/>
    </xf>
    <xf numFmtId="0" fontId="2" fillId="7" borderId="28" xfId="0" applyFont="1" applyFill="1" applyBorder="1" applyAlignment="1">
      <alignment horizontal="right" vertical="center"/>
    </xf>
    <xf numFmtId="167" fontId="2" fillId="7" borderId="28" xfId="3" applyNumberFormat="1" applyFont="1" applyFill="1" applyBorder="1" applyAlignment="1">
      <alignment horizontal="center" vertical="center" readingOrder="1"/>
    </xf>
    <xf numFmtId="4" fontId="2" fillId="7" borderId="28" xfId="0" applyNumberFormat="1" applyFont="1" applyFill="1" applyBorder="1" applyAlignment="1" applyProtection="1">
      <alignment horizontal="center" vertical="center" wrapText="1" readingOrder="1"/>
      <protection locked="0"/>
    </xf>
    <xf numFmtId="167" fontId="2" fillId="7" borderId="28" xfId="3" applyNumberFormat="1" applyFont="1" applyFill="1" applyBorder="1" applyAlignment="1">
      <alignment horizontal="center" vertical="center"/>
    </xf>
    <xf numFmtId="4" fontId="2" fillId="7" borderId="28" xfId="0" applyNumberFormat="1" applyFont="1" applyFill="1" applyBorder="1" applyAlignment="1" applyProtection="1">
      <alignment horizontal="center" vertical="center" wrapText="1"/>
      <protection locked="0"/>
    </xf>
    <xf numFmtId="4" fontId="9" fillId="7" borderId="28" xfId="0" applyNumberFormat="1" applyFont="1" applyFill="1" applyBorder="1" applyAlignment="1" applyProtection="1">
      <alignment horizontal="center" vertical="center" wrapText="1" readingOrder="1"/>
      <protection locked="0"/>
    </xf>
    <xf numFmtId="44" fontId="2" fillId="7" borderId="28" xfId="3" applyFont="1" applyFill="1" applyBorder="1" applyAlignment="1" applyProtection="1">
      <alignment horizontal="center" vertical="center" wrapText="1" readingOrder="1"/>
      <protection locked="0"/>
    </xf>
    <xf numFmtId="0" fontId="10" fillId="7" borderId="28"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10" fillId="0" borderId="28"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9" fillId="0" borderId="28" xfId="0" applyFont="1" applyBorder="1" applyAlignment="1" applyProtection="1">
      <alignment horizontal="left" vertical="center" wrapText="1"/>
      <protection locked="0"/>
    </xf>
    <xf numFmtId="0" fontId="5" fillId="9" borderId="28" xfId="0" applyFont="1" applyFill="1" applyBorder="1" applyAlignment="1">
      <alignment horizontal="center" vertical="center" wrapText="1" readingOrder="1"/>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10" fontId="10" fillId="7" borderId="28" xfId="0" applyNumberFormat="1" applyFont="1" applyFill="1" applyBorder="1" applyAlignment="1" applyProtection="1">
      <alignment horizontal="left" vertical="center" wrapText="1"/>
      <protection locked="0"/>
    </xf>
    <xf numFmtId="0" fontId="10" fillId="7" borderId="28" xfId="0" applyFont="1" applyFill="1" applyBorder="1" applyAlignment="1" applyProtection="1">
      <alignment vertical="center" wrapText="1"/>
      <protection locked="0"/>
    </xf>
    <xf numFmtId="0" fontId="10" fillId="7" borderId="29"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top" wrapText="1"/>
      <protection locked="0"/>
    </xf>
    <xf numFmtId="0" fontId="10" fillId="7" borderId="15" xfId="0" applyFont="1" applyFill="1" applyBorder="1" applyAlignment="1" applyProtection="1">
      <alignment horizontal="left" vertical="top" wrapText="1"/>
      <protection locked="0"/>
    </xf>
    <xf numFmtId="0" fontId="10" fillId="7" borderId="16" xfId="0" applyFont="1" applyFill="1" applyBorder="1" applyAlignment="1" applyProtection="1">
      <alignment horizontal="left" vertical="top"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xf numFmtId="167" fontId="3" fillId="7" borderId="0" xfId="0" applyNumberFormat="1" applyFont="1" applyFill="1" applyProtection="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10591"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610591"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dataCellStyle="Moneda"/>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_x000a_(B)" dataDxfId="21">
      <calculatedColumnFormula>9700500+646700+647000+9700500</calculatedColumnFormula>
    </tableColumn>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dataCellStyle="Moneda">
      <calculatedColumnFormula>1149788.24+671692.06</calculatedColumnFormula>
    </tableColumn>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Tabla13[[#This Row],[Financiera 
 (F)]]/Tabla13[[#This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3"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_x000a_(B)" dataDxfId="6">
      <calculatedColumnFormula>2625783+1750522+1750522+2625783</calculatedColumnFormula>
    </tableColumn>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dataCellStyle="Moneda"/>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39"/>
  <sheetViews>
    <sheetView tabSelected="1" topLeftCell="A59" zoomScale="110" zoomScaleNormal="110" workbookViewId="0">
      <selection activeCell="B79" sqref="B79:J79"/>
    </sheetView>
  </sheetViews>
  <sheetFormatPr baseColWidth="10" defaultColWidth="11.42578125" defaultRowHeight="15" x14ac:dyDescent="0.25"/>
  <cols>
    <col min="1" max="1" width="24" style="1" customWidth="1"/>
    <col min="2" max="2" width="20.7109375" style="1" customWidth="1"/>
    <col min="3" max="3" width="16.28515625" style="1" customWidth="1"/>
    <col min="4" max="4" width="14.42578125" style="1" customWidth="1"/>
    <col min="5" max="5" width="12.7109375" style="43" customWidth="1"/>
    <col min="6" max="6" width="16.5703125" style="1" customWidth="1"/>
    <col min="7" max="7" width="12.7109375" style="1" customWidth="1"/>
    <col min="8" max="8" width="15.7109375" style="1" customWidth="1"/>
    <col min="9" max="9" width="12.7109375" style="1" customWidth="1"/>
    <col min="10" max="10" width="19.42578125" style="1" customWidth="1"/>
    <col min="11" max="11" width="17" style="13" bestFit="1" customWidth="1"/>
    <col min="12" max="83" width="11.42578125" style="12"/>
  </cols>
  <sheetData>
    <row r="1" spans="1:11" ht="16.5" customHeight="1" thickBot="1" x14ac:dyDescent="0.3">
      <c r="A1" s="2"/>
      <c r="B1" s="98" t="s">
        <v>177</v>
      </c>
      <c r="C1" s="99"/>
      <c r="D1" s="99"/>
      <c r="E1" s="99"/>
      <c r="F1" s="99"/>
      <c r="G1" s="99"/>
      <c r="H1" s="99"/>
      <c r="I1" s="99"/>
      <c r="J1" s="100"/>
      <c r="K1" s="11"/>
    </row>
    <row r="2" spans="1:11" x14ac:dyDescent="0.25">
      <c r="A2" s="3"/>
      <c r="B2" s="101" t="s">
        <v>0</v>
      </c>
      <c r="C2" s="102"/>
      <c r="D2" s="101" t="s">
        <v>1</v>
      </c>
      <c r="E2" s="102"/>
      <c r="F2" s="102"/>
      <c r="G2" s="102"/>
      <c r="H2" s="103"/>
      <c r="I2" s="39" t="s">
        <v>2</v>
      </c>
      <c r="J2" s="40" t="s">
        <v>3</v>
      </c>
      <c r="K2" s="11"/>
    </row>
    <row r="3" spans="1:11" ht="15.75" thickBot="1" x14ac:dyDescent="0.3">
      <c r="A3" s="4"/>
      <c r="B3" s="104" t="s">
        <v>4</v>
      </c>
      <c r="C3" s="105"/>
      <c r="D3" s="104"/>
      <c r="E3" s="105"/>
      <c r="F3" s="105"/>
      <c r="G3" s="105"/>
      <c r="H3" s="106"/>
      <c r="I3" s="37">
        <v>45676</v>
      </c>
      <c r="J3" s="38" t="s">
        <v>89</v>
      </c>
      <c r="K3" s="11"/>
    </row>
    <row r="4" spans="1:11" x14ac:dyDescent="0.25">
      <c r="A4" s="107"/>
      <c r="B4" s="108"/>
      <c r="C4" s="108"/>
      <c r="D4" s="109"/>
      <c r="E4" s="109"/>
      <c r="F4" s="109"/>
      <c r="G4" s="109"/>
      <c r="H4" s="109"/>
      <c r="I4" s="108"/>
      <c r="J4" s="110"/>
      <c r="K4" s="11"/>
    </row>
    <row r="5" spans="1:11" ht="3" customHeight="1" x14ac:dyDescent="0.25">
      <c r="A5" s="121"/>
      <c r="B5" s="122"/>
      <c r="C5" s="122"/>
      <c r="D5" s="122"/>
      <c r="E5" s="122"/>
      <c r="F5" s="122"/>
      <c r="G5" s="122"/>
      <c r="H5" s="122"/>
      <c r="I5" s="122"/>
      <c r="J5" s="123"/>
      <c r="K5" s="11"/>
    </row>
    <row r="6" spans="1:11" x14ac:dyDescent="0.25">
      <c r="A6" s="87" t="s">
        <v>5</v>
      </c>
      <c r="B6" s="88"/>
      <c r="C6" s="88"/>
      <c r="D6" s="88"/>
      <c r="E6" s="88"/>
      <c r="F6" s="88"/>
      <c r="G6" s="88"/>
      <c r="H6" s="88"/>
      <c r="I6" s="88"/>
      <c r="J6" s="89"/>
      <c r="K6" s="11"/>
    </row>
    <row r="7" spans="1:11" x14ac:dyDescent="0.25">
      <c r="A7" s="124" t="s">
        <v>6</v>
      </c>
      <c r="B7" s="125"/>
      <c r="C7" s="125"/>
      <c r="D7" s="125"/>
      <c r="E7" s="125"/>
      <c r="F7" s="125"/>
      <c r="G7" s="125"/>
      <c r="H7" s="125"/>
      <c r="I7" s="125"/>
      <c r="J7" s="126"/>
      <c r="K7" s="11"/>
    </row>
    <row r="8" spans="1:11" x14ac:dyDescent="0.25">
      <c r="A8" s="8" t="s">
        <v>7</v>
      </c>
      <c r="B8" s="111" t="s">
        <v>45</v>
      </c>
      <c r="C8" s="112"/>
      <c r="D8" s="112"/>
      <c r="E8" s="112"/>
      <c r="F8" s="112"/>
      <c r="G8" s="112"/>
      <c r="H8" s="112"/>
      <c r="I8" s="112"/>
      <c r="J8" s="113"/>
      <c r="K8" s="11"/>
    </row>
    <row r="9" spans="1:11" ht="15" customHeight="1" x14ac:dyDescent="0.25">
      <c r="A9" s="9" t="s">
        <v>33</v>
      </c>
      <c r="B9" s="111" t="s">
        <v>46</v>
      </c>
      <c r="C9" s="112"/>
      <c r="D9" s="112"/>
      <c r="E9" s="112"/>
      <c r="F9" s="112"/>
      <c r="G9" s="112"/>
      <c r="H9" s="112"/>
      <c r="I9" s="112"/>
      <c r="J9" s="113"/>
      <c r="K9" s="11"/>
    </row>
    <row r="10" spans="1:11" x14ac:dyDescent="0.25">
      <c r="A10" s="9" t="s">
        <v>34</v>
      </c>
      <c r="B10" s="111" t="s">
        <v>47</v>
      </c>
      <c r="C10" s="112"/>
      <c r="D10" s="112"/>
      <c r="E10" s="112"/>
      <c r="F10" s="112"/>
      <c r="G10" s="112"/>
      <c r="H10" s="112"/>
      <c r="I10" s="112"/>
      <c r="J10" s="113"/>
      <c r="K10" s="11"/>
    </row>
    <row r="11" spans="1:11" ht="57" customHeight="1" x14ac:dyDescent="0.25">
      <c r="A11" s="8" t="s">
        <v>8</v>
      </c>
      <c r="B11" s="86" t="s">
        <v>178</v>
      </c>
      <c r="C11" s="86"/>
      <c r="D11" s="86"/>
      <c r="E11" s="86"/>
      <c r="F11" s="86"/>
      <c r="G11" s="86"/>
      <c r="H11" s="86"/>
      <c r="I11" s="86"/>
      <c r="J11" s="86"/>
    </row>
    <row r="12" spans="1:11" ht="44.25" customHeight="1" x14ac:dyDescent="0.25">
      <c r="A12" s="8" t="s">
        <v>9</v>
      </c>
      <c r="B12" s="86" t="s">
        <v>179</v>
      </c>
      <c r="C12" s="86"/>
      <c r="D12" s="86"/>
      <c r="E12" s="86"/>
      <c r="F12" s="86"/>
      <c r="G12" s="86"/>
      <c r="H12" s="86"/>
      <c r="I12" s="86"/>
      <c r="J12" s="86"/>
    </row>
    <row r="13" spans="1:11" x14ac:dyDescent="0.25">
      <c r="A13" s="87" t="s">
        <v>10</v>
      </c>
      <c r="B13" s="88"/>
      <c r="C13" s="88"/>
      <c r="D13" s="88"/>
      <c r="E13" s="88"/>
      <c r="F13" s="88"/>
      <c r="G13" s="88"/>
      <c r="H13" s="88"/>
      <c r="I13" s="88"/>
      <c r="J13" s="89"/>
    </row>
    <row r="14" spans="1:11" ht="27.75" customHeight="1" x14ac:dyDescent="0.25">
      <c r="A14" s="5" t="s">
        <v>11</v>
      </c>
      <c r="B14" s="6">
        <v>3</v>
      </c>
      <c r="C14" s="86" t="s">
        <v>48</v>
      </c>
      <c r="D14" s="86"/>
      <c r="E14" s="86"/>
      <c r="F14" s="86"/>
      <c r="G14" s="86"/>
      <c r="H14" s="86"/>
      <c r="I14" s="86"/>
      <c r="J14" s="86"/>
    </row>
    <row r="15" spans="1:11" ht="26.25" customHeight="1" x14ac:dyDescent="0.25">
      <c r="A15" s="5" t="s">
        <v>12</v>
      </c>
      <c r="B15" s="7">
        <v>3</v>
      </c>
      <c r="C15" s="86" t="s">
        <v>49</v>
      </c>
      <c r="D15" s="86"/>
      <c r="E15" s="86"/>
      <c r="F15" s="86"/>
      <c r="G15" s="86"/>
      <c r="H15" s="86"/>
      <c r="I15" s="86"/>
      <c r="J15" s="86"/>
    </row>
    <row r="16" spans="1:11" ht="43.5" customHeight="1" x14ac:dyDescent="0.25">
      <c r="A16" s="5" t="s">
        <v>13</v>
      </c>
      <c r="B16" s="7">
        <v>3</v>
      </c>
      <c r="C16" s="86" t="s">
        <v>50</v>
      </c>
      <c r="D16" s="86"/>
      <c r="E16" s="86"/>
      <c r="F16" s="86"/>
      <c r="G16" s="86"/>
      <c r="H16" s="86"/>
      <c r="I16" s="86"/>
      <c r="J16" s="86"/>
    </row>
    <row r="17" spans="1:83" x14ac:dyDescent="0.25">
      <c r="A17" s="87" t="s">
        <v>14</v>
      </c>
      <c r="B17" s="88"/>
      <c r="C17" s="88"/>
      <c r="D17" s="88"/>
      <c r="E17" s="88"/>
      <c r="F17" s="88"/>
      <c r="G17" s="88"/>
      <c r="H17" s="88"/>
      <c r="I17" s="88"/>
      <c r="J17" s="89"/>
    </row>
    <row r="18" spans="1:83" ht="18" customHeight="1" x14ac:dyDescent="0.25">
      <c r="A18" s="8" t="s">
        <v>15</v>
      </c>
      <c r="B18" s="90" t="s">
        <v>57</v>
      </c>
      <c r="C18" s="90"/>
      <c r="D18" s="90"/>
      <c r="E18" s="90"/>
      <c r="F18" s="90"/>
      <c r="G18" s="90"/>
      <c r="H18" s="90"/>
      <c r="I18" s="90"/>
      <c r="J18" s="90"/>
    </row>
    <row r="19" spans="1:83" ht="79.5" customHeight="1" x14ac:dyDescent="0.25">
      <c r="A19" s="10" t="s">
        <v>16</v>
      </c>
      <c r="B19" s="86" t="s">
        <v>63</v>
      </c>
      <c r="C19" s="86"/>
      <c r="D19" s="86"/>
      <c r="E19" s="86"/>
      <c r="F19" s="86"/>
      <c r="G19" s="86"/>
      <c r="H19" s="86"/>
      <c r="I19" s="86"/>
      <c r="J19" s="86"/>
    </row>
    <row r="20" spans="1:83" ht="24.75" customHeight="1" x14ac:dyDescent="0.25">
      <c r="A20" s="10" t="s">
        <v>58</v>
      </c>
      <c r="B20" s="86" t="s">
        <v>51</v>
      </c>
      <c r="C20" s="86"/>
      <c r="D20" s="86"/>
      <c r="E20" s="86"/>
      <c r="F20" s="86"/>
      <c r="G20" s="86"/>
      <c r="H20" s="86"/>
      <c r="I20" s="86"/>
      <c r="J20" s="86"/>
    </row>
    <row r="21" spans="1:83" ht="69.75" customHeight="1" x14ac:dyDescent="0.25">
      <c r="A21" s="10" t="s">
        <v>95</v>
      </c>
      <c r="B21" s="70" t="s">
        <v>180</v>
      </c>
      <c r="C21" s="70"/>
      <c r="D21" s="70"/>
      <c r="E21" s="70"/>
      <c r="F21" s="70"/>
      <c r="G21" s="70"/>
      <c r="H21" s="70"/>
      <c r="I21" s="70"/>
      <c r="J21" s="70"/>
      <c r="K21" s="11"/>
    </row>
    <row r="22" spans="1:83" x14ac:dyDescent="0.25">
      <c r="A22" s="87" t="s">
        <v>17</v>
      </c>
      <c r="B22" s="88"/>
      <c r="C22" s="88"/>
      <c r="D22" s="88"/>
      <c r="E22" s="88"/>
      <c r="F22" s="88"/>
      <c r="G22" s="88"/>
      <c r="H22" s="88"/>
      <c r="I22" s="88"/>
      <c r="J22" s="89"/>
    </row>
    <row r="23" spans="1:83" x14ac:dyDescent="0.25">
      <c r="A23" s="95" t="s">
        <v>18</v>
      </c>
      <c r="B23" s="96"/>
      <c r="C23" s="96"/>
      <c r="D23" s="96"/>
      <c r="E23" s="96"/>
      <c r="F23" s="96"/>
      <c r="G23" s="96"/>
      <c r="H23" s="96"/>
      <c r="I23" s="96"/>
      <c r="J23" s="97"/>
      <c r="K23" s="11"/>
    </row>
    <row r="24" spans="1:83" ht="29.25" customHeight="1" x14ac:dyDescent="0.25">
      <c r="A24" s="79" t="s">
        <v>19</v>
      </c>
      <c r="B24" s="80"/>
      <c r="C24" s="81" t="s">
        <v>114</v>
      </c>
      <c r="D24" s="82"/>
      <c r="E24" s="82"/>
      <c r="F24" s="82" t="s">
        <v>20</v>
      </c>
      <c r="G24" s="82"/>
      <c r="H24" s="80"/>
      <c r="I24" s="81" t="s">
        <v>21</v>
      </c>
      <c r="J24" s="83"/>
    </row>
    <row r="25" spans="1:83" x14ac:dyDescent="0.25">
      <c r="A25" s="127">
        <v>1589950936</v>
      </c>
      <c r="B25" s="128"/>
      <c r="C25" s="92">
        <f>+F29+F30+F31+F32+F33+F34</f>
        <v>459566919.82999998</v>
      </c>
      <c r="D25" s="93"/>
      <c r="E25" s="94"/>
      <c r="F25" s="92">
        <f>+H29+H30+H31+H32+H33+H34</f>
        <v>770641740.02999997</v>
      </c>
      <c r="G25" s="93"/>
      <c r="H25" s="94"/>
      <c r="I25" s="129">
        <f>+F25/C25</f>
        <v>1.6768868836666284</v>
      </c>
      <c r="J25" s="130"/>
      <c r="K25" s="14"/>
    </row>
    <row r="26" spans="1:83" x14ac:dyDescent="0.25">
      <c r="A26" s="95" t="s">
        <v>22</v>
      </c>
      <c r="B26" s="96"/>
      <c r="C26" s="96"/>
      <c r="D26" s="96"/>
      <c r="E26" s="96"/>
      <c r="F26" s="96"/>
      <c r="G26" s="96"/>
      <c r="H26" s="96"/>
      <c r="I26" s="96"/>
      <c r="J26" s="97"/>
      <c r="K26" s="11"/>
    </row>
    <row r="27" spans="1:83" x14ac:dyDescent="0.25">
      <c r="A27" s="19"/>
      <c r="B27" s="19"/>
      <c r="C27" s="91" t="s">
        <v>44</v>
      </c>
      <c r="D27" s="85"/>
      <c r="E27" s="91" t="s">
        <v>78</v>
      </c>
      <c r="F27" s="85"/>
      <c r="G27" s="91" t="s">
        <v>79</v>
      </c>
      <c r="H27" s="91"/>
      <c r="I27" s="91" t="s">
        <v>23</v>
      </c>
      <c r="J27" s="85"/>
    </row>
    <row r="28" spans="1:83" ht="38.25" x14ac:dyDescent="0.25">
      <c r="A28" s="20" t="s">
        <v>24</v>
      </c>
      <c r="B28" s="20" t="s">
        <v>25</v>
      </c>
      <c r="C28" s="20" t="s">
        <v>36</v>
      </c>
      <c r="D28" s="20" t="s">
        <v>37</v>
      </c>
      <c r="E28" s="41" t="s">
        <v>38</v>
      </c>
      <c r="F28" s="20" t="s">
        <v>39</v>
      </c>
      <c r="G28" s="20" t="s">
        <v>40</v>
      </c>
      <c r="H28" s="20" t="s">
        <v>41</v>
      </c>
      <c r="I28" s="20" t="s">
        <v>42</v>
      </c>
      <c r="J28" s="20" t="s">
        <v>43</v>
      </c>
    </row>
    <row r="29" spans="1:83" ht="94.5" customHeight="1" x14ac:dyDescent="0.25">
      <c r="A29" s="21" t="s">
        <v>52</v>
      </c>
      <c r="B29" s="22" t="s">
        <v>53</v>
      </c>
      <c r="C29" s="59">
        <f>8776+9829+5266+11233</f>
        <v>35104</v>
      </c>
      <c r="D29" s="60">
        <f>195654000+130436000+183674162+180595818.46</f>
        <v>690359980.46000004</v>
      </c>
      <c r="E29" s="61">
        <v>11223</v>
      </c>
      <c r="F29" s="62">
        <v>180595818.46000001</v>
      </c>
      <c r="G29" s="65">
        <v>9563</v>
      </c>
      <c r="H29" s="69">
        <v>263178200.5</v>
      </c>
      <c r="I29" s="27">
        <f>IF(G29&gt;0,G29/E29,0)</f>
        <v>0.85208945914639578</v>
      </c>
      <c r="J29" s="27">
        <f>IF(H29&gt;0,H29/F29,0)</f>
        <v>1.4572773763213742</v>
      </c>
    </row>
    <row r="30" spans="1:83" ht="80.25" customHeight="1" x14ac:dyDescent="0.25">
      <c r="A30" s="21" t="s">
        <v>54</v>
      </c>
      <c r="B30" s="22" t="s">
        <v>55</v>
      </c>
      <c r="C30" s="59">
        <f>1125+1260+886+648</f>
        <v>3919</v>
      </c>
      <c r="D30" s="60">
        <f>10428000+6952000+12000000+13522107.01</f>
        <v>42902107.009999998</v>
      </c>
      <c r="E30" s="61">
        <v>648</v>
      </c>
      <c r="F30" s="62">
        <v>13522107.01</v>
      </c>
      <c r="G30" s="65">
        <v>880</v>
      </c>
      <c r="H30" s="69">
        <v>9444112.0299999993</v>
      </c>
      <c r="I30" s="27">
        <f>IF(G30&gt;0,G30/E30,0)</f>
        <v>1.3580246913580247</v>
      </c>
      <c r="J30" s="27">
        <f t="shared" ref="J30:J31" si="0">IF(H30&gt;0,H30/F30,0)</f>
        <v>0.69842015175710392</v>
      </c>
    </row>
    <row r="31" spans="1:83" s="57" customFormat="1" ht="84" customHeight="1" x14ac:dyDescent="0.25">
      <c r="A31" s="21" t="s">
        <v>99</v>
      </c>
      <c r="B31" s="22" t="s">
        <v>69</v>
      </c>
      <c r="C31" s="59">
        <f>830+815+418+374</f>
        <v>2437</v>
      </c>
      <c r="D31" s="60">
        <f>13482000+8988000+3000000+1890892.84</f>
        <v>27360892.84</v>
      </c>
      <c r="E31" s="63">
        <v>374</v>
      </c>
      <c r="F31" s="64">
        <v>3000000</v>
      </c>
      <c r="G31" s="65">
        <v>377</v>
      </c>
      <c r="H31" s="69">
        <v>1583480.34</v>
      </c>
      <c r="I31" s="27">
        <f t="shared" ref="I31" si="1">IF(G31&gt;0,G31/E31,0)</f>
        <v>1.0080213903743316</v>
      </c>
      <c r="J31" s="27">
        <f t="shared" si="0"/>
        <v>0.52782678000000005</v>
      </c>
      <c r="K31" s="13"/>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row>
    <row r="32" spans="1:83" s="57" customFormat="1" ht="77.25" customHeight="1" x14ac:dyDescent="0.25">
      <c r="A32" s="21" t="s">
        <v>72</v>
      </c>
      <c r="B32" s="22" t="s">
        <v>71</v>
      </c>
      <c r="C32" s="60">
        <f>4111+4604+2467+3157</f>
        <v>14339</v>
      </c>
      <c r="D32" s="60">
        <f>9195000+6130000+8415364.36+14150885.01</f>
        <v>37891249.369999997</v>
      </c>
      <c r="E32" s="61">
        <v>3157</v>
      </c>
      <c r="F32" s="64">
        <v>8415364.3599999994</v>
      </c>
      <c r="G32" s="26">
        <v>4188</v>
      </c>
      <c r="H32" s="69">
        <v>10239564.77</v>
      </c>
      <c r="I32" s="35">
        <f t="shared" ref="I32:J34" si="2">IF(G32&gt;0,G32/E32,0)</f>
        <v>1.326575863161229</v>
      </c>
      <c r="J32" s="27">
        <f t="shared" si="2"/>
        <v>1.2167702231255499</v>
      </c>
      <c r="K32" s="13"/>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row>
    <row r="33" spans="1:83" s="57" customFormat="1" ht="64.5" customHeight="1" x14ac:dyDescent="0.25">
      <c r="A33" s="23" t="s">
        <v>83</v>
      </c>
      <c r="B33" s="24" t="s">
        <v>84</v>
      </c>
      <c r="C33" s="60">
        <f>21150+26750+16388+15250</f>
        <v>79538</v>
      </c>
      <c r="D33" s="60">
        <f>246553839+164369226+140974528.34+200500000</f>
        <v>752397593.34000003</v>
      </c>
      <c r="E33" s="61">
        <v>15250</v>
      </c>
      <c r="F33" s="64">
        <v>250000000</v>
      </c>
      <c r="G33" s="65">
        <v>38409</v>
      </c>
      <c r="H33" s="69">
        <v>482031807.42000002</v>
      </c>
      <c r="I33" s="35">
        <f t="shared" si="2"/>
        <v>2.518622950819672</v>
      </c>
      <c r="J33" s="27">
        <f>IF(H33&gt;0,H33/F33,0)</f>
        <v>1.9281272296800001</v>
      </c>
      <c r="K33" s="13"/>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row>
    <row r="34" spans="1:83" s="57" customFormat="1" ht="56.25" customHeight="1" x14ac:dyDescent="0.25">
      <c r="A34" s="21" t="s">
        <v>80</v>
      </c>
      <c r="B34" s="22" t="s">
        <v>70</v>
      </c>
      <c r="C34" s="60">
        <f>230+247+165+147</f>
        <v>789</v>
      </c>
      <c r="D34" s="60">
        <f>1672442+1114961+4033630+1265404.24</f>
        <v>8086437.2400000002</v>
      </c>
      <c r="E34" s="63">
        <v>147</v>
      </c>
      <c r="F34" s="64">
        <v>4033630</v>
      </c>
      <c r="G34" s="65">
        <v>158</v>
      </c>
      <c r="H34" s="69">
        <v>4164574.97</v>
      </c>
      <c r="I34" s="35">
        <f t="shared" si="2"/>
        <v>1.0748299319727892</v>
      </c>
      <c r="J34" s="27">
        <f t="shared" si="2"/>
        <v>1.0324633072443432</v>
      </c>
      <c r="K34" s="13"/>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row>
    <row r="35" spans="1:83" x14ac:dyDescent="0.25">
      <c r="A35" s="76" t="s">
        <v>26</v>
      </c>
      <c r="B35" s="77"/>
      <c r="C35" s="77"/>
      <c r="D35" s="77"/>
      <c r="E35" s="77"/>
      <c r="F35" s="77"/>
      <c r="G35" s="77"/>
      <c r="H35" s="77"/>
      <c r="I35" s="77"/>
      <c r="J35" s="78"/>
    </row>
    <row r="36" spans="1:83" x14ac:dyDescent="0.25">
      <c r="A36" s="76" t="s">
        <v>27</v>
      </c>
      <c r="B36" s="77"/>
      <c r="C36" s="77"/>
      <c r="D36" s="77"/>
      <c r="E36" s="77"/>
      <c r="F36" s="77"/>
      <c r="G36" s="77"/>
      <c r="H36" s="77"/>
      <c r="I36" s="77"/>
      <c r="J36" s="78"/>
      <c r="K36" s="11"/>
    </row>
    <row r="37" spans="1:83" x14ac:dyDescent="0.25">
      <c r="A37" s="23" t="s">
        <v>28</v>
      </c>
      <c r="B37" s="70" t="s">
        <v>100</v>
      </c>
      <c r="C37" s="70"/>
      <c r="D37" s="70"/>
      <c r="E37" s="70"/>
      <c r="F37" s="70"/>
      <c r="G37" s="70"/>
      <c r="H37" s="70"/>
      <c r="I37" s="70"/>
      <c r="J37" s="70"/>
    </row>
    <row r="38" spans="1:83" ht="48.75" customHeight="1" x14ac:dyDescent="0.25">
      <c r="A38" s="23" t="s">
        <v>29</v>
      </c>
      <c r="B38" s="70" t="s">
        <v>90</v>
      </c>
      <c r="C38" s="70"/>
      <c r="D38" s="70"/>
      <c r="E38" s="70"/>
      <c r="F38" s="70"/>
      <c r="G38" s="70"/>
      <c r="H38" s="70"/>
      <c r="I38" s="70"/>
      <c r="J38" s="70"/>
    </row>
    <row r="39" spans="1:83" ht="111.75" customHeight="1" x14ac:dyDescent="0.25">
      <c r="A39" s="23" t="s">
        <v>30</v>
      </c>
      <c r="B39" s="70" t="s">
        <v>119</v>
      </c>
      <c r="C39" s="70"/>
      <c r="D39" s="70"/>
      <c r="E39" s="70"/>
      <c r="F39" s="70"/>
      <c r="G39" s="70"/>
      <c r="H39" s="70"/>
      <c r="I39" s="70"/>
      <c r="J39" s="70"/>
    </row>
    <row r="40" spans="1:83" s="57" customFormat="1" ht="100.5" customHeight="1" x14ac:dyDescent="0.25">
      <c r="A40" s="23" t="s">
        <v>31</v>
      </c>
      <c r="B40" s="70" t="s">
        <v>120</v>
      </c>
      <c r="C40" s="70"/>
      <c r="D40" s="70"/>
      <c r="E40" s="70"/>
      <c r="F40" s="70"/>
      <c r="G40" s="70"/>
      <c r="H40" s="70"/>
      <c r="I40" s="70"/>
      <c r="J40" s="70"/>
      <c r="K40" s="13"/>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row>
    <row r="41" spans="1:83" ht="44.25" customHeight="1" x14ac:dyDescent="0.25">
      <c r="A41" s="23" t="s">
        <v>64</v>
      </c>
      <c r="B41" s="75" t="s">
        <v>121</v>
      </c>
      <c r="C41" s="71"/>
      <c r="D41" s="71"/>
      <c r="E41" s="71"/>
      <c r="F41" s="71"/>
      <c r="G41" s="71"/>
      <c r="H41" s="71"/>
      <c r="I41" s="71"/>
      <c r="J41" s="72"/>
    </row>
    <row r="42" spans="1:83" ht="91.5" customHeight="1" x14ac:dyDescent="0.25">
      <c r="A42" s="23" t="s">
        <v>96</v>
      </c>
      <c r="B42" s="75" t="s">
        <v>122</v>
      </c>
      <c r="C42" s="71"/>
      <c r="D42" s="71"/>
      <c r="E42" s="71"/>
      <c r="F42" s="71"/>
      <c r="G42" s="71"/>
      <c r="H42" s="71"/>
      <c r="I42" s="71"/>
      <c r="J42" s="72"/>
    </row>
    <row r="43" spans="1:83" x14ac:dyDescent="0.25">
      <c r="A43" s="76" t="s">
        <v>26</v>
      </c>
      <c r="B43" s="77"/>
      <c r="C43" s="77"/>
      <c r="D43" s="77"/>
      <c r="E43" s="77"/>
      <c r="F43" s="77"/>
      <c r="G43" s="77"/>
      <c r="H43" s="77"/>
      <c r="I43" s="77"/>
      <c r="J43" s="78"/>
    </row>
    <row r="44" spans="1:83" x14ac:dyDescent="0.25">
      <c r="A44" s="76" t="s">
        <v>27</v>
      </c>
      <c r="B44" s="77"/>
      <c r="C44" s="77"/>
      <c r="D44" s="77"/>
      <c r="E44" s="77"/>
      <c r="F44" s="77"/>
      <c r="G44" s="77"/>
      <c r="H44" s="77"/>
      <c r="I44" s="77"/>
      <c r="J44" s="78"/>
      <c r="K44" s="11"/>
    </row>
    <row r="45" spans="1:83" x14ac:dyDescent="0.25">
      <c r="A45" s="23" t="s">
        <v>28</v>
      </c>
      <c r="B45" s="70" t="s">
        <v>101</v>
      </c>
      <c r="C45" s="70"/>
      <c r="D45" s="70"/>
      <c r="E45" s="70"/>
      <c r="F45" s="70"/>
      <c r="G45" s="70"/>
      <c r="H45" s="70"/>
      <c r="I45" s="70"/>
      <c r="J45" s="70"/>
    </row>
    <row r="46" spans="1:83" ht="60" customHeight="1" x14ac:dyDescent="0.25">
      <c r="A46" s="23" t="s">
        <v>29</v>
      </c>
      <c r="B46" s="70" t="s">
        <v>123</v>
      </c>
      <c r="C46" s="70"/>
      <c r="D46" s="70"/>
      <c r="E46" s="70"/>
      <c r="F46" s="70"/>
      <c r="G46" s="70"/>
      <c r="H46" s="70"/>
      <c r="I46" s="70"/>
      <c r="J46" s="70"/>
    </row>
    <row r="47" spans="1:83" ht="57.75" customHeight="1" x14ac:dyDescent="0.25">
      <c r="A47" s="23" t="s">
        <v>30</v>
      </c>
      <c r="B47" s="70" t="s">
        <v>124</v>
      </c>
      <c r="C47" s="70"/>
      <c r="D47" s="70"/>
      <c r="E47" s="70"/>
      <c r="F47" s="70"/>
      <c r="G47" s="70"/>
      <c r="H47" s="70"/>
      <c r="I47" s="70"/>
      <c r="J47" s="70"/>
    </row>
    <row r="48" spans="1:83" ht="66.75" customHeight="1" x14ac:dyDescent="0.25">
      <c r="A48" s="23" t="s">
        <v>31</v>
      </c>
      <c r="B48" s="70" t="s">
        <v>125</v>
      </c>
      <c r="C48" s="70"/>
      <c r="D48" s="70"/>
      <c r="E48" s="70"/>
      <c r="F48" s="70"/>
      <c r="G48" s="70"/>
      <c r="H48" s="70"/>
      <c r="I48" s="70"/>
      <c r="J48" s="70"/>
    </row>
    <row r="49" spans="1:11" ht="39.75" customHeight="1" x14ac:dyDescent="0.25">
      <c r="A49" s="23" t="s">
        <v>64</v>
      </c>
      <c r="B49" s="75" t="s">
        <v>126</v>
      </c>
      <c r="C49" s="71"/>
      <c r="D49" s="71"/>
      <c r="E49" s="71"/>
      <c r="F49" s="71"/>
      <c r="G49" s="71"/>
      <c r="H49" s="71"/>
      <c r="I49" s="71"/>
      <c r="J49" s="72"/>
    </row>
    <row r="50" spans="1:11" ht="171" customHeight="1" x14ac:dyDescent="0.25">
      <c r="A50" s="23" t="s">
        <v>97</v>
      </c>
      <c r="B50" s="75" t="s">
        <v>127</v>
      </c>
      <c r="C50" s="71"/>
      <c r="D50" s="71"/>
      <c r="E50" s="71"/>
      <c r="F50" s="71"/>
      <c r="G50" s="71"/>
      <c r="H50" s="71"/>
      <c r="I50" s="71"/>
      <c r="J50" s="72"/>
    </row>
    <row r="51" spans="1:11" x14ac:dyDescent="0.25">
      <c r="A51" s="115" t="s">
        <v>26</v>
      </c>
      <c r="B51" s="116"/>
      <c r="C51" s="116"/>
      <c r="D51" s="116"/>
      <c r="E51" s="116"/>
      <c r="F51" s="116"/>
      <c r="G51" s="116"/>
      <c r="H51" s="116"/>
      <c r="I51" s="116"/>
      <c r="J51" s="117"/>
    </row>
    <row r="52" spans="1:11" x14ac:dyDescent="0.25">
      <c r="A52" s="131" t="s">
        <v>27</v>
      </c>
      <c r="B52" s="132"/>
      <c r="C52" s="132"/>
      <c r="D52" s="132"/>
      <c r="E52" s="132"/>
      <c r="F52" s="132"/>
      <c r="G52" s="132"/>
      <c r="H52" s="132"/>
      <c r="I52" s="132"/>
      <c r="J52" s="133"/>
      <c r="K52" s="11"/>
    </row>
    <row r="53" spans="1:11" ht="20.25" customHeight="1" x14ac:dyDescent="0.25">
      <c r="A53" s="23" t="s">
        <v>28</v>
      </c>
      <c r="B53" s="70" t="s">
        <v>102</v>
      </c>
      <c r="C53" s="70"/>
      <c r="D53" s="70"/>
      <c r="E53" s="70"/>
      <c r="F53" s="70"/>
      <c r="G53" s="70"/>
      <c r="H53" s="70"/>
      <c r="I53" s="70"/>
      <c r="J53" s="70"/>
    </row>
    <row r="54" spans="1:11" ht="56.25" customHeight="1" x14ac:dyDescent="0.25">
      <c r="A54" s="23" t="s">
        <v>29</v>
      </c>
      <c r="B54" s="70" t="s">
        <v>113</v>
      </c>
      <c r="C54" s="70"/>
      <c r="D54" s="70"/>
      <c r="E54" s="70"/>
      <c r="F54" s="70"/>
      <c r="G54" s="70"/>
      <c r="H54" s="70"/>
      <c r="I54" s="70"/>
      <c r="J54" s="70"/>
    </row>
    <row r="55" spans="1:11" ht="48" customHeight="1" x14ac:dyDescent="0.25">
      <c r="A55" s="23" t="s">
        <v>30</v>
      </c>
      <c r="B55" s="70" t="s">
        <v>128</v>
      </c>
      <c r="C55" s="70"/>
      <c r="D55" s="70"/>
      <c r="E55" s="70"/>
      <c r="F55" s="70"/>
      <c r="G55" s="70"/>
      <c r="H55" s="70"/>
      <c r="I55" s="70"/>
      <c r="J55" s="70"/>
    </row>
    <row r="56" spans="1:11" ht="43.5" customHeight="1" x14ac:dyDescent="0.25">
      <c r="A56" s="23" t="s">
        <v>31</v>
      </c>
      <c r="B56" s="70" t="s">
        <v>129</v>
      </c>
      <c r="C56" s="70"/>
      <c r="D56" s="70"/>
      <c r="E56" s="70"/>
      <c r="F56" s="70"/>
      <c r="G56" s="70"/>
      <c r="H56" s="70"/>
      <c r="I56" s="70"/>
      <c r="J56" s="70"/>
    </row>
    <row r="57" spans="1:11" ht="43.5" customHeight="1" x14ac:dyDescent="0.25">
      <c r="A57" s="23" t="s">
        <v>64</v>
      </c>
      <c r="B57" s="75" t="s">
        <v>130</v>
      </c>
      <c r="C57" s="71"/>
      <c r="D57" s="71"/>
      <c r="E57" s="71"/>
      <c r="F57" s="71"/>
      <c r="G57" s="71"/>
      <c r="H57" s="71"/>
      <c r="I57" s="71"/>
      <c r="J57" s="72"/>
    </row>
    <row r="58" spans="1:11" ht="66.75" customHeight="1" x14ac:dyDescent="0.25">
      <c r="A58" s="29" t="s">
        <v>96</v>
      </c>
      <c r="B58" s="75" t="s">
        <v>131</v>
      </c>
      <c r="C58" s="71"/>
      <c r="D58" s="71"/>
      <c r="E58" s="71"/>
      <c r="F58" s="71"/>
      <c r="G58" s="71"/>
      <c r="H58" s="71"/>
      <c r="I58" s="71"/>
      <c r="J58" s="72"/>
    </row>
    <row r="59" spans="1:11" x14ac:dyDescent="0.25">
      <c r="A59" s="134" t="s">
        <v>26</v>
      </c>
      <c r="B59" s="135"/>
      <c r="C59" s="135"/>
      <c r="D59" s="135"/>
      <c r="E59" s="135"/>
      <c r="F59" s="135"/>
      <c r="G59" s="135"/>
      <c r="H59" s="135"/>
      <c r="I59" s="135"/>
      <c r="J59" s="136"/>
    </row>
    <row r="60" spans="1:11" x14ac:dyDescent="0.25">
      <c r="A60" s="134" t="s">
        <v>27</v>
      </c>
      <c r="B60" s="135"/>
      <c r="C60" s="135"/>
      <c r="D60" s="135"/>
      <c r="E60" s="135"/>
      <c r="F60" s="135"/>
      <c r="G60" s="135"/>
      <c r="H60" s="135"/>
      <c r="I60" s="135"/>
      <c r="J60" s="136"/>
      <c r="K60" s="11"/>
    </row>
    <row r="61" spans="1:11" ht="18.75" customHeight="1" x14ac:dyDescent="0.25">
      <c r="A61" s="23" t="s">
        <v>28</v>
      </c>
      <c r="B61" s="70" t="s">
        <v>103</v>
      </c>
      <c r="C61" s="70"/>
      <c r="D61" s="70"/>
      <c r="E61" s="70"/>
      <c r="F61" s="70"/>
      <c r="G61" s="70"/>
      <c r="H61" s="70"/>
      <c r="I61" s="70"/>
      <c r="J61" s="70"/>
    </row>
    <row r="62" spans="1:11" ht="63" customHeight="1" x14ac:dyDescent="0.25">
      <c r="A62" s="23" t="s">
        <v>29</v>
      </c>
      <c r="B62" s="70" t="s">
        <v>91</v>
      </c>
      <c r="C62" s="70"/>
      <c r="D62" s="70"/>
      <c r="E62" s="70"/>
      <c r="F62" s="70"/>
      <c r="G62" s="70"/>
      <c r="H62" s="70"/>
      <c r="I62" s="70"/>
      <c r="J62" s="70"/>
    </row>
    <row r="63" spans="1:11" ht="68.25" customHeight="1" x14ac:dyDescent="0.25">
      <c r="A63" s="23" t="s">
        <v>30</v>
      </c>
      <c r="B63" s="137" t="s">
        <v>132</v>
      </c>
      <c r="C63" s="70"/>
      <c r="D63" s="70"/>
      <c r="E63" s="70"/>
      <c r="F63" s="70"/>
      <c r="G63" s="70"/>
      <c r="H63" s="70"/>
      <c r="I63" s="70"/>
      <c r="J63" s="70"/>
    </row>
    <row r="64" spans="1:11" ht="46.5" customHeight="1" x14ac:dyDescent="0.25">
      <c r="A64" s="23" t="s">
        <v>31</v>
      </c>
      <c r="B64" s="70" t="s">
        <v>133</v>
      </c>
      <c r="C64" s="70"/>
      <c r="D64" s="70"/>
      <c r="E64" s="70"/>
      <c r="F64" s="70"/>
      <c r="G64" s="70"/>
      <c r="H64" s="70"/>
      <c r="I64" s="70"/>
      <c r="J64" s="70"/>
    </row>
    <row r="65" spans="1:83" ht="55.5" customHeight="1" x14ac:dyDescent="0.25">
      <c r="A65" s="23" t="s">
        <v>64</v>
      </c>
      <c r="B65" s="75" t="s">
        <v>134</v>
      </c>
      <c r="C65" s="71"/>
      <c r="D65" s="71"/>
      <c r="E65" s="71"/>
      <c r="F65" s="71"/>
      <c r="G65" s="71"/>
      <c r="H65" s="71"/>
      <c r="I65" s="71"/>
      <c r="J65" s="72"/>
    </row>
    <row r="66" spans="1:83" s="57" customFormat="1" ht="112.5" customHeight="1" x14ac:dyDescent="0.25">
      <c r="A66" s="29" t="s">
        <v>96</v>
      </c>
      <c r="B66" s="75" t="s">
        <v>135</v>
      </c>
      <c r="C66" s="71"/>
      <c r="D66" s="71"/>
      <c r="E66" s="71"/>
      <c r="F66" s="71"/>
      <c r="G66" s="71"/>
      <c r="H66" s="71"/>
      <c r="I66" s="71"/>
      <c r="J66" s="72"/>
      <c r="K66" s="13"/>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row>
    <row r="67" spans="1:83" x14ac:dyDescent="0.25">
      <c r="A67" s="76" t="s">
        <v>26</v>
      </c>
      <c r="B67" s="77"/>
      <c r="C67" s="77"/>
      <c r="D67" s="77"/>
      <c r="E67" s="77"/>
      <c r="F67" s="77"/>
      <c r="G67" s="77"/>
      <c r="H67" s="77"/>
      <c r="I67" s="77"/>
      <c r="J67" s="78"/>
    </row>
    <row r="68" spans="1:83" x14ac:dyDescent="0.25">
      <c r="A68" s="76" t="s">
        <v>27</v>
      </c>
      <c r="B68" s="77"/>
      <c r="C68" s="77"/>
      <c r="D68" s="77"/>
      <c r="E68" s="77"/>
      <c r="F68" s="77"/>
      <c r="G68" s="77"/>
      <c r="H68" s="77"/>
      <c r="I68" s="77"/>
      <c r="J68" s="78"/>
      <c r="K68" s="11"/>
    </row>
    <row r="69" spans="1:83" x14ac:dyDescent="0.25">
      <c r="A69" s="23" t="s">
        <v>28</v>
      </c>
      <c r="B69" s="114" t="s">
        <v>85</v>
      </c>
      <c r="C69" s="70"/>
      <c r="D69" s="70"/>
      <c r="E69" s="70"/>
      <c r="F69" s="70"/>
      <c r="G69" s="70"/>
      <c r="H69" s="70"/>
      <c r="I69" s="70"/>
      <c r="J69" s="70"/>
    </row>
    <row r="70" spans="1:83" ht="63.75" customHeight="1" x14ac:dyDescent="0.25">
      <c r="A70" s="23" t="s">
        <v>29</v>
      </c>
      <c r="B70" s="70" t="s">
        <v>136</v>
      </c>
      <c r="C70" s="70"/>
      <c r="D70" s="70"/>
      <c r="E70" s="70"/>
      <c r="F70" s="70"/>
      <c r="G70" s="70"/>
      <c r="H70" s="70"/>
      <c r="I70" s="70"/>
      <c r="J70" s="70"/>
    </row>
    <row r="71" spans="1:83" ht="119.25" customHeight="1" x14ac:dyDescent="0.25">
      <c r="A71" s="23" t="s">
        <v>30</v>
      </c>
      <c r="B71" s="70" t="s">
        <v>137</v>
      </c>
      <c r="C71" s="70"/>
      <c r="D71" s="70"/>
      <c r="E71" s="70"/>
      <c r="F71" s="70"/>
      <c r="G71" s="70"/>
      <c r="H71" s="70"/>
      <c r="I71" s="70"/>
      <c r="J71" s="70"/>
    </row>
    <row r="72" spans="1:83" ht="174" customHeight="1" x14ac:dyDescent="0.25">
      <c r="A72" s="23" t="s">
        <v>31</v>
      </c>
      <c r="B72" s="70" t="s">
        <v>138</v>
      </c>
      <c r="C72" s="70"/>
      <c r="D72" s="70"/>
      <c r="E72" s="70"/>
      <c r="F72" s="70"/>
      <c r="G72" s="70"/>
      <c r="H72" s="70"/>
      <c r="I72" s="70"/>
      <c r="J72" s="70"/>
    </row>
    <row r="73" spans="1:83" ht="36.75" customHeight="1" x14ac:dyDescent="0.25">
      <c r="A73" s="23" t="s">
        <v>64</v>
      </c>
      <c r="B73" s="71" t="s">
        <v>139</v>
      </c>
      <c r="C73" s="71"/>
      <c r="D73" s="71"/>
      <c r="E73" s="71"/>
      <c r="F73" s="71"/>
      <c r="G73" s="71"/>
      <c r="H73" s="71"/>
      <c r="I73" s="71"/>
      <c r="J73" s="72"/>
    </row>
    <row r="74" spans="1:83" s="57" customFormat="1" ht="107.25" customHeight="1" x14ac:dyDescent="0.25">
      <c r="A74" s="23" t="s">
        <v>98</v>
      </c>
      <c r="B74" s="75" t="s">
        <v>140</v>
      </c>
      <c r="C74" s="71"/>
      <c r="D74" s="71"/>
      <c r="E74" s="71"/>
      <c r="F74" s="71"/>
      <c r="G74" s="71"/>
      <c r="H74" s="71"/>
      <c r="I74" s="71"/>
      <c r="J74" s="72"/>
      <c r="K74" s="13"/>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row>
    <row r="75" spans="1:83" x14ac:dyDescent="0.25">
      <c r="A75" s="76" t="s">
        <v>26</v>
      </c>
      <c r="B75" s="77"/>
      <c r="C75" s="77"/>
      <c r="D75" s="77"/>
      <c r="E75" s="77"/>
      <c r="F75" s="77"/>
      <c r="G75" s="77"/>
      <c r="H75" s="77"/>
      <c r="I75" s="77"/>
      <c r="J75" s="78"/>
    </row>
    <row r="76" spans="1:83" x14ac:dyDescent="0.25">
      <c r="A76" s="76" t="s">
        <v>27</v>
      </c>
      <c r="B76" s="77"/>
      <c r="C76" s="77"/>
      <c r="D76" s="77"/>
      <c r="E76" s="77"/>
      <c r="F76" s="77"/>
      <c r="G76" s="77"/>
      <c r="H76" s="77"/>
      <c r="I76" s="77"/>
      <c r="J76" s="78"/>
      <c r="K76" s="11"/>
    </row>
    <row r="77" spans="1:83" x14ac:dyDescent="0.25">
      <c r="A77" s="23" t="s">
        <v>28</v>
      </c>
      <c r="B77" s="70" t="s">
        <v>104</v>
      </c>
      <c r="C77" s="70"/>
      <c r="D77" s="70"/>
      <c r="E77" s="70"/>
      <c r="F77" s="70"/>
      <c r="G77" s="70"/>
      <c r="H77" s="70"/>
      <c r="I77" s="70"/>
      <c r="J77" s="70"/>
    </row>
    <row r="78" spans="1:83" ht="26.25" customHeight="1" x14ac:dyDescent="0.25">
      <c r="A78" s="23" t="s">
        <v>29</v>
      </c>
      <c r="B78" s="70" t="s">
        <v>141</v>
      </c>
      <c r="C78" s="70"/>
      <c r="D78" s="70"/>
      <c r="E78" s="70"/>
      <c r="F78" s="70"/>
      <c r="G78" s="70"/>
      <c r="H78" s="70"/>
      <c r="I78" s="70"/>
      <c r="J78" s="70"/>
    </row>
    <row r="79" spans="1:83" ht="77.25" customHeight="1" x14ac:dyDescent="0.25">
      <c r="A79" s="23" t="s">
        <v>30</v>
      </c>
      <c r="B79" s="70" t="s">
        <v>142</v>
      </c>
      <c r="C79" s="70"/>
      <c r="D79" s="70"/>
      <c r="E79" s="70"/>
      <c r="F79" s="70"/>
      <c r="G79" s="70"/>
      <c r="H79" s="70"/>
      <c r="I79" s="70"/>
      <c r="J79" s="70"/>
    </row>
    <row r="80" spans="1:83" s="57" customFormat="1" ht="93.75" customHeight="1" x14ac:dyDescent="0.25">
      <c r="A80" s="23" t="s">
        <v>31</v>
      </c>
      <c r="B80" s="70" t="s">
        <v>143</v>
      </c>
      <c r="C80" s="70"/>
      <c r="D80" s="70"/>
      <c r="E80" s="70"/>
      <c r="F80" s="70"/>
      <c r="G80" s="70"/>
      <c r="H80" s="70"/>
      <c r="I80" s="70"/>
      <c r="J80" s="70"/>
      <c r="K80" s="13"/>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row>
    <row r="81" spans="1:83" ht="52.5" customHeight="1" x14ac:dyDescent="0.25">
      <c r="A81" s="23" t="s">
        <v>64</v>
      </c>
      <c r="B81" s="71" t="s">
        <v>183</v>
      </c>
      <c r="C81" s="71"/>
      <c r="D81" s="71"/>
      <c r="E81" s="71"/>
      <c r="F81" s="71"/>
      <c r="G81" s="71"/>
      <c r="H81" s="71"/>
      <c r="I81" s="71"/>
      <c r="J81" s="72"/>
    </row>
    <row r="82" spans="1:83" s="57" customFormat="1" ht="68.25" customHeight="1" x14ac:dyDescent="0.25">
      <c r="A82" s="23" t="s">
        <v>98</v>
      </c>
      <c r="B82" s="75" t="s">
        <v>144</v>
      </c>
      <c r="C82" s="71"/>
      <c r="D82" s="71"/>
      <c r="E82" s="71"/>
      <c r="F82" s="71"/>
      <c r="G82" s="71"/>
      <c r="H82" s="71"/>
      <c r="I82" s="71"/>
      <c r="J82" s="72"/>
      <c r="K82" s="13"/>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row>
    <row r="83" spans="1:83" x14ac:dyDescent="0.25">
      <c r="A83" s="115" t="s">
        <v>56</v>
      </c>
      <c r="B83" s="116"/>
      <c r="C83" s="116"/>
      <c r="D83" s="116"/>
      <c r="E83" s="116"/>
      <c r="F83" s="116"/>
      <c r="G83" s="116"/>
      <c r="H83" s="116"/>
      <c r="I83" s="116"/>
      <c r="J83" s="117"/>
    </row>
    <row r="84" spans="1:83" ht="15.75" customHeight="1" x14ac:dyDescent="0.25">
      <c r="A84" s="118" t="s">
        <v>32</v>
      </c>
      <c r="B84" s="119"/>
      <c r="C84" s="119"/>
      <c r="D84" s="119"/>
      <c r="E84" s="119"/>
      <c r="F84" s="119"/>
      <c r="G84" s="119"/>
      <c r="H84" s="119"/>
      <c r="I84" s="119"/>
      <c r="J84" s="120"/>
      <c r="K84" s="11"/>
    </row>
    <row r="85" spans="1:83" ht="10.5" customHeight="1" x14ac:dyDescent="0.25">
      <c r="A85" s="76" t="s">
        <v>14</v>
      </c>
      <c r="B85" s="77"/>
      <c r="C85" s="77"/>
      <c r="D85" s="77"/>
      <c r="E85" s="77"/>
      <c r="F85" s="77"/>
      <c r="G85" s="77"/>
      <c r="H85" s="77"/>
      <c r="I85" s="77"/>
      <c r="J85" s="78"/>
    </row>
    <row r="86" spans="1:83" ht="3.75" customHeight="1" x14ac:dyDescent="0.25"/>
    <row r="87" spans="1:83" ht="21" customHeight="1" x14ac:dyDescent="0.25">
      <c r="A87" s="28" t="s">
        <v>15</v>
      </c>
      <c r="B87" s="114" t="s">
        <v>105</v>
      </c>
      <c r="C87" s="114"/>
      <c r="D87" s="114"/>
      <c r="E87" s="114"/>
      <c r="F87" s="114"/>
      <c r="G87" s="114"/>
      <c r="H87" s="114"/>
      <c r="I87" s="114"/>
      <c r="J87" s="114"/>
    </row>
    <row r="88" spans="1:83" ht="39.75" customHeight="1" x14ac:dyDescent="0.25">
      <c r="A88" s="29" t="s">
        <v>16</v>
      </c>
      <c r="B88" s="70" t="s">
        <v>65</v>
      </c>
      <c r="C88" s="70"/>
      <c r="D88" s="70"/>
      <c r="E88" s="70"/>
      <c r="F88" s="70"/>
      <c r="G88" s="70"/>
      <c r="H88" s="70"/>
      <c r="I88" s="70"/>
      <c r="J88" s="70"/>
    </row>
    <row r="89" spans="1:83" ht="32.25" customHeight="1" x14ac:dyDescent="0.25">
      <c r="A89" s="29" t="s">
        <v>110</v>
      </c>
      <c r="B89" s="70" t="s">
        <v>59</v>
      </c>
      <c r="C89" s="70"/>
      <c r="D89" s="70"/>
      <c r="E89" s="70"/>
      <c r="F89" s="70"/>
      <c r="G89" s="70"/>
      <c r="H89" s="70"/>
      <c r="I89" s="70"/>
      <c r="J89" s="70"/>
    </row>
    <row r="90" spans="1:83" ht="79.5" customHeight="1" x14ac:dyDescent="0.25">
      <c r="A90" s="29" t="s">
        <v>35</v>
      </c>
      <c r="B90" s="70" t="s">
        <v>181</v>
      </c>
      <c r="C90" s="70"/>
      <c r="D90" s="70"/>
      <c r="E90" s="70"/>
      <c r="F90" s="70"/>
      <c r="G90" s="70"/>
      <c r="H90" s="70"/>
      <c r="I90" s="70"/>
      <c r="J90" s="70"/>
      <c r="K90" s="11"/>
    </row>
    <row r="91" spans="1:83" x14ac:dyDescent="0.25">
      <c r="A91" s="76" t="s">
        <v>17</v>
      </c>
      <c r="B91" s="77"/>
      <c r="C91" s="77"/>
      <c r="D91" s="77"/>
      <c r="E91" s="77"/>
      <c r="F91" s="77"/>
      <c r="G91" s="77"/>
      <c r="H91" s="77"/>
      <c r="I91" s="77"/>
      <c r="J91" s="78"/>
    </row>
    <row r="92" spans="1:83" x14ac:dyDescent="0.25">
      <c r="A92" s="76" t="s">
        <v>18</v>
      </c>
      <c r="B92" s="77"/>
      <c r="C92" s="77"/>
      <c r="D92" s="77"/>
      <c r="E92" s="77"/>
      <c r="F92" s="77"/>
      <c r="G92" s="77"/>
      <c r="H92" s="77"/>
      <c r="I92" s="77"/>
      <c r="J92" s="78"/>
      <c r="K92" s="11"/>
    </row>
    <row r="93" spans="1:83" ht="26.25" customHeight="1" x14ac:dyDescent="0.25">
      <c r="A93" s="79" t="s">
        <v>115</v>
      </c>
      <c r="B93" s="80"/>
      <c r="C93" s="81" t="s">
        <v>116</v>
      </c>
      <c r="D93" s="82"/>
      <c r="E93" s="82"/>
      <c r="F93" s="82" t="s">
        <v>20</v>
      </c>
      <c r="G93" s="82"/>
      <c r="H93" s="80"/>
      <c r="I93" s="81" t="s">
        <v>21</v>
      </c>
      <c r="J93" s="83"/>
    </row>
    <row r="94" spans="1:83" x14ac:dyDescent="0.25">
      <c r="A94" s="127">
        <v>89440000</v>
      </c>
      <c r="B94" s="128"/>
      <c r="C94" s="92">
        <f>+F98+F99+F100+F101</f>
        <v>30254889.780000001</v>
      </c>
      <c r="D94" s="93"/>
      <c r="E94" s="94"/>
      <c r="F94" s="92">
        <f>+H98+H99+H100+H101</f>
        <v>23753401.84</v>
      </c>
      <c r="G94" s="93"/>
      <c r="H94" s="94"/>
      <c r="I94" s="129">
        <f>+F94/C94</f>
        <v>0.78510951494862791</v>
      </c>
      <c r="J94" s="130"/>
    </row>
    <row r="95" spans="1:83" x14ac:dyDescent="0.25">
      <c r="A95" s="76" t="s">
        <v>22</v>
      </c>
      <c r="B95" s="77"/>
      <c r="C95" s="77"/>
      <c r="D95" s="77"/>
      <c r="E95" s="77"/>
      <c r="F95" s="77"/>
      <c r="G95" s="77"/>
      <c r="H95" s="77"/>
      <c r="I95" s="77"/>
      <c r="J95" s="78"/>
      <c r="K95" s="11"/>
    </row>
    <row r="96" spans="1:83" x14ac:dyDescent="0.25">
      <c r="A96" s="30"/>
      <c r="B96" s="30"/>
      <c r="C96" s="84" t="s">
        <v>44</v>
      </c>
      <c r="D96" s="85"/>
      <c r="E96" s="84" t="s">
        <v>78</v>
      </c>
      <c r="F96" s="85"/>
      <c r="G96" s="84" t="s">
        <v>79</v>
      </c>
      <c r="H96" s="84"/>
      <c r="I96" s="84" t="s">
        <v>23</v>
      </c>
      <c r="J96" s="85"/>
    </row>
    <row r="97" spans="1:83" ht="38.25" x14ac:dyDescent="0.25">
      <c r="A97" s="31" t="s">
        <v>24</v>
      </c>
      <c r="B97" s="31" t="s">
        <v>25</v>
      </c>
      <c r="C97" s="31" t="s">
        <v>36</v>
      </c>
      <c r="D97" s="31" t="s">
        <v>37</v>
      </c>
      <c r="E97" s="44" t="s">
        <v>38</v>
      </c>
      <c r="F97" s="31" t="s">
        <v>39</v>
      </c>
      <c r="G97" s="31" t="s">
        <v>40</v>
      </c>
      <c r="H97" s="31" t="s">
        <v>41</v>
      </c>
      <c r="I97" s="31" t="s">
        <v>42</v>
      </c>
      <c r="J97" s="31" t="s">
        <v>43</v>
      </c>
    </row>
    <row r="98" spans="1:83" ht="79.5" customHeight="1" x14ac:dyDescent="0.25">
      <c r="A98" s="21" t="s">
        <v>60</v>
      </c>
      <c r="B98" s="22" t="s">
        <v>61</v>
      </c>
      <c r="C98" s="60">
        <f>80075+89683+48045+102495</f>
        <v>320298</v>
      </c>
      <c r="D98" s="60">
        <v>8086437.2400000002</v>
      </c>
      <c r="E98" s="61">
        <v>102495</v>
      </c>
      <c r="F98" s="66">
        <v>4033630</v>
      </c>
      <c r="G98" s="67">
        <v>69322</v>
      </c>
      <c r="H98" s="69">
        <v>4164574.97</v>
      </c>
      <c r="I98" s="35">
        <f>IF(G98&gt;0,G98/E98,0)</f>
        <v>0.67634518757012541</v>
      </c>
      <c r="J98" s="27">
        <f>Tabla13[[#This Row],[Financiera 
 (F)]]/Tabla13[[#This Row],[Financiera
(D)]]</f>
        <v>1.0324633072443432</v>
      </c>
    </row>
    <row r="99" spans="1:83" ht="65.25" customHeight="1" x14ac:dyDescent="0.25">
      <c r="A99" s="21" t="s">
        <v>86</v>
      </c>
      <c r="B99" s="22" t="s">
        <v>87</v>
      </c>
      <c r="C99" s="68">
        <f>625+700+375+800</f>
        <v>2500</v>
      </c>
      <c r="D99" s="68">
        <f>1824600+1216400+3000000+2140746.13</f>
        <v>8181746.1299999999</v>
      </c>
      <c r="E99" s="34">
        <v>800</v>
      </c>
      <c r="F99" s="25">
        <v>2140746.13</v>
      </c>
      <c r="G99" s="33">
        <v>782</v>
      </c>
      <c r="H99" s="69">
        <v>1700014.62</v>
      </c>
      <c r="I99" s="35">
        <f>IF(G99&gt;0,G99/E99,0)</f>
        <v>0.97750000000000004</v>
      </c>
      <c r="J99" s="27">
        <f>Tabla13[[#This Row],[Financiera 
 (F)]]/Tabla13[[#This Row],[Financiera
(D)]]</f>
        <v>0.79412247728786045</v>
      </c>
    </row>
    <row r="100" spans="1:83" ht="62.25" customHeight="1" x14ac:dyDescent="0.25">
      <c r="A100" s="32" t="s">
        <v>82</v>
      </c>
      <c r="B100" s="22" t="s">
        <v>74</v>
      </c>
      <c r="C100" s="68">
        <f>440+493+264+562</f>
        <v>1759</v>
      </c>
      <c r="D100" s="68">
        <f>8976900+5984600+10915332.6+15724259</f>
        <v>41601091.600000001</v>
      </c>
      <c r="E100" s="42">
        <v>562</v>
      </c>
      <c r="F100" s="25">
        <v>15724259</v>
      </c>
      <c r="G100" s="67">
        <v>585</v>
      </c>
      <c r="H100" s="69">
        <v>8870865.5099999998</v>
      </c>
      <c r="I100" s="35">
        <f>IF(G100&gt;0,G100/E100,0)</f>
        <v>1.0409252669039146</v>
      </c>
      <c r="J100" s="27">
        <f>Tabla13[[#This Row],[Financiera 
 (F)]]/Tabla13[[#This Row],[Financiera
(D)]]</f>
        <v>0.56415157687239825</v>
      </c>
    </row>
    <row r="101" spans="1:83" ht="53.25" customHeight="1" x14ac:dyDescent="0.25">
      <c r="A101" s="21" t="s">
        <v>81</v>
      </c>
      <c r="B101" s="22" t="s">
        <v>73</v>
      </c>
      <c r="C101" s="68">
        <f>240+190+140+144</f>
        <v>714</v>
      </c>
      <c r="D101" s="68">
        <f>6330000+4220000+8000000+8356254.65</f>
        <v>26906254.649999999</v>
      </c>
      <c r="E101" s="34">
        <v>144</v>
      </c>
      <c r="F101" s="25">
        <v>8356254.6500000004</v>
      </c>
      <c r="G101" s="33">
        <v>56</v>
      </c>
      <c r="H101" s="69">
        <v>9017946.7400000002</v>
      </c>
      <c r="I101" s="35">
        <f t="shared" ref="I101" si="3">IF(G101&gt;0,G101/E101,0)</f>
        <v>0.3888888888888889</v>
      </c>
      <c r="J101" s="27">
        <f>Tabla13[[#This Row],[Financiera 
 (F)]]/Tabla13[[#This Row],[Financiera
(D)]]</f>
        <v>1.0791852471848737</v>
      </c>
    </row>
    <row r="102" spans="1:83" ht="27" customHeight="1" x14ac:dyDescent="0.25">
      <c r="A102" s="76" t="s">
        <v>26</v>
      </c>
      <c r="B102" s="77"/>
      <c r="C102" s="77"/>
      <c r="D102" s="77"/>
      <c r="E102" s="77"/>
      <c r="F102" s="77"/>
      <c r="G102" s="77"/>
      <c r="H102" s="77"/>
      <c r="I102" s="77"/>
      <c r="J102" s="78"/>
    </row>
    <row r="103" spans="1:83" x14ac:dyDescent="0.25">
      <c r="A103" s="76" t="s">
        <v>27</v>
      </c>
      <c r="B103" s="77"/>
      <c r="C103" s="77"/>
      <c r="D103" s="77"/>
      <c r="E103" s="77"/>
      <c r="F103" s="77"/>
      <c r="G103" s="77"/>
      <c r="H103" s="77"/>
      <c r="I103" s="77"/>
      <c r="J103" s="78"/>
    </row>
    <row r="104" spans="1:83" x14ac:dyDescent="0.25">
      <c r="A104" s="23" t="s">
        <v>28</v>
      </c>
      <c r="B104" s="70" t="s">
        <v>106</v>
      </c>
      <c r="C104" s="70"/>
      <c r="D104" s="70"/>
      <c r="E104" s="70"/>
      <c r="F104" s="70"/>
      <c r="G104" s="70"/>
      <c r="H104" s="70"/>
      <c r="I104" s="70"/>
      <c r="J104" s="70"/>
      <c r="K104" s="11"/>
    </row>
    <row r="105" spans="1:83" ht="43.5" customHeight="1" x14ac:dyDescent="0.25">
      <c r="A105" s="23" t="s">
        <v>29</v>
      </c>
      <c r="B105" s="70" t="s">
        <v>92</v>
      </c>
      <c r="C105" s="70"/>
      <c r="D105" s="70"/>
      <c r="E105" s="70"/>
      <c r="F105" s="70"/>
      <c r="G105" s="70"/>
      <c r="H105" s="70"/>
      <c r="I105" s="70"/>
      <c r="J105" s="70"/>
    </row>
    <row r="106" spans="1:83" ht="58.5" customHeight="1" x14ac:dyDescent="0.25">
      <c r="A106" s="23" t="s">
        <v>30</v>
      </c>
      <c r="B106" s="70" t="s">
        <v>145</v>
      </c>
      <c r="C106" s="70"/>
      <c r="D106" s="70"/>
      <c r="E106" s="70"/>
      <c r="F106" s="70"/>
      <c r="G106" s="70"/>
      <c r="H106" s="70"/>
      <c r="I106" s="70"/>
      <c r="J106" s="70"/>
    </row>
    <row r="107" spans="1:83" ht="125.25" customHeight="1" x14ac:dyDescent="0.25">
      <c r="A107" s="23" t="s">
        <v>31</v>
      </c>
      <c r="B107" s="70" t="s">
        <v>146</v>
      </c>
      <c r="C107" s="70"/>
      <c r="D107" s="70"/>
      <c r="E107" s="70"/>
      <c r="F107" s="70"/>
      <c r="G107" s="70"/>
      <c r="H107" s="70"/>
      <c r="I107" s="70"/>
      <c r="J107" s="70"/>
    </row>
    <row r="108" spans="1:83" ht="51.75" customHeight="1" x14ac:dyDescent="0.25">
      <c r="A108" s="23" t="s">
        <v>64</v>
      </c>
      <c r="B108" s="75" t="s">
        <v>147</v>
      </c>
      <c r="C108" s="71"/>
      <c r="D108" s="71"/>
      <c r="E108" s="71"/>
      <c r="F108" s="71"/>
      <c r="G108" s="71"/>
      <c r="H108" s="71"/>
      <c r="I108" s="71"/>
      <c r="J108" s="72"/>
    </row>
    <row r="109" spans="1:83" s="57" customFormat="1" ht="98.25" customHeight="1" x14ac:dyDescent="0.25">
      <c r="A109" s="58" t="s">
        <v>98</v>
      </c>
      <c r="B109" s="75" t="s">
        <v>148</v>
      </c>
      <c r="C109" s="71"/>
      <c r="D109" s="71"/>
      <c r="E109" s="71"/>
      <c r="F109" s="71"/>
      <c r="G109" s="71"/>
      <c r="H109" s="71"/>
      <c r="I109" s="71"/>
      <c r="J109" s="72"/>
      <c r="K109" s="13"/>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row>
    <row r="110" spans="1:83" ht="27.75" customHeight="1" x14ac:dyDescent="0.25">
      <c r="A110" s="76" t="s">
        <v>26</v>
      </c>
      <c r="B110" s="77"/>
      <c r="C110" s="77"/>
      <c r="D110" s="77"/>
      <c r="E110" s="77"/>
      <c r="F110" s="77"/>
      <c r="G110" s="77"/>
      <c r="H110" s="77"/>
      <c r="I110" s="77"/>
      <c r="J110" s="78"/>
    </row>
    <row r="111" spans="1:83" x14ac:dyDescent="0.25">
      <c r="A111" s="76" t="s">
        <v>27</v>
      </c>
      <c r="B111" s="77"/>
      <c r="C111" s="77"/>
      <c r="D111" s="77"/>
      <c r="E111" s="77"/>
      <c r="F111" s="77"/>
      <c r="G111" s="77"/>
      <c r="H111" s="77"/>
      <c r="I111" s="77"/>
      <c r="J111" s="78"/>
    </row>
    <row r="112" spans="1:83" x14ac:dyDescent="0.25">
      <c r="A112" s="23" t="s">
        <v>28</v>
      </c>
      <c r="B112" s="114" t="s">
        <v>88</v>
      </c>
      <c r="C112" s="70"/>
      <c r="D112" s="70"/>
      <c r="E112" s="70"/>
      <c r="F112" s="70"/>
      <c r="G112" s="70"/>
      <c r="H112" s="70"/>
      <c r="I112" s="70"/>
      <c r="J112" s="70"/>
      <c r="K112" s="11"/>
    </row>
    <row r="113" spans="1:83" ht="45.75" customHeight="1" x14ac:dyDescent="0.25">
      <c r="A113" s="23" t="s">
        <v>29</v>
      </c>
      <c r="B113" s="70" t="s">
        <v>149</v>
      </c>
      <c r="C113" s="70"/>
      <c r="D113" s="70"/>
      <c r="E113" s="70"/>
      <c r="F113" s="70"/>
      <c r="G113" s="70"/>
      <c r="H113" s="70"/>
      <c r="I113" s="70"/>
      <c r="J113" s="70"/>
    </row>
    <row r="114" spans="1:83" ht="94.5" customHeight="1" x14ac:dyDescent="0.25">
      <c r="A114" s="23" t="s">
        <v>30</v>
      </c>
      <c r="B114" s="138" t="s">
        <v>150</v>
      </c>
      <c r="C114" s="138"/>
      <c r="D114" s="138"/>
      <c r="E114" s="138"/>
      <c r="F114" s="138"/>
      <c r="G114" s="138"/>
      <c r="H114" s="138"/>
      <c r="I114" s="138"/>
      <c r="J114" s="138"/>
    </row>
    <row r="115" spans="1:83" ht="75" customHeight="1" x14ac:dyDescent="0.25">
      <c r="A115" s="23" t="s">
        <v>31</v>
      </c>
      <c r="B115" s="70" t="s">
        <v>151</v>
      </c>
      <c r="C115" s="70"/>
      <c r="D115" s="70"/>
      <c r="E115" s="70"/>
      <c r="F115" s="70"/>
      <c r="G115" s="70"/>
      <c r="H115" s="70"/>
      <c r="I115" s="70"/>
      <c r="J115" s="70"/>
    </row>
    <row r="116" spans="1:83" ht="80.25" customHeight="1" x14ac:dyDescent="0.25">
      <c r="A116" s="23" t="s">
        <v>64</v>
      </c>
      <c r="B116" s="75" t="s">
        <v>152</v>
      </c>
      <c r="C116" s="71"/>
      <c r="D116" s="71"/>
      <c r="E116" s="71"/>
      <c r="F116" s="71"/>
      <c r="G116" s="71"/>
      <c r="H116" s="71"/>
      <c r="I116" s="71"/>
      <c r="J116" s="72"/>
    </row>
    <row r="117" spans="1:83" ht="75" customHeight="1" x14ac:dyDescent="0.25">
      <c r="A117" s="29" t="s">
        <v>96</v>
      </c>
      <c r="B117" s="75" t="s">
        <v>153</v>
      </c>
      <c r="C117" s="71"/>
      <c r="D117" s="71"/>
      <c r="E117" s="71"/>
      <c r="F117" s="71"/>
      <c r="G117" s="71"/>
      <c r="H117" s="71"/>
      <c r="I117" s="71"/>
      <c r="J117" s="72"/>
    </row>
    <row r="118" spans="1:83" ht="30" customHeight="1" x14ac:dyDescent="0.25">
      <c r="A118" s="143" t="s">
        <v>26</v>
      </c>
      <c r="B118" s="144"/>
      <c r="C118" s="144"/>
      <c r="D118" s="144"/>
      <c r="E118" s="144"/>
      <c r="F118" s="144"/>
      <c r="G118" s="144"/>
      <c r="H118" s="144"/>
      <c r="I118" s="144"/>
      <c r="J118" s="145"/>
    </row>
    <row r="119" spans="1:83" x14ac:dyDescent="0.25">
      <c r="A119" s="76" t="s">
        <v>27</v>
      </c>
      <c r="B119" s="77"/>
      <c r="C119" s="77"/>
      <c r="D119" s="77"/>
      <c r="E119" s="77"/>
      <c r="F119" s="77"/>
      <c r="G119" s="77"/>
      <c r="H119" s="77"/>
      <c r="I119" s="77"/>
      <c r="J119" s="78"/>
    </row>
    <row r="120" spans="1:83" x14ac:dyDescent="0.25">
      <c r="A120" s="23" t="s">
        <v>28</v>
      </c>
      <c r="B120" s="70" t="s">
        <v>107</v>
      </c>
      <c r="C120" s="70"/>
      <c r="D120" s="70"/>
      <c r="E120" s="70"/>
      <c r="F120" s="70"/>
      <c r="G120" s="70"/>
      <c r="H120" s="70"/>
      <c r="I120" s="70"/>
      <c r="J120" s="70"/>
      <c r="K120" s="11"/>
    </row>
    <row r="121" spans="1:83" ht="54" customHeight="1" x14ac:dyDescent="0.25">
      <c r="A121" s="23" t="s">
        <v>29</v>
      </c>
      <c r="B121" s="70" t="s">
        <v>93</v>
      </c>
      <c r="C121" s="70"/>
      <c r="D121" s="70"/>
      <c r="E121" s="70"/>
      <c r="F121" s="70"/>
      <c r="G121" s="70"/>
      <c r="H121" s="70"/>
      <c r="I121" s="70"/>
      <c r="J121" s="70"/>
    </row>
    <row r="122" spans="1:83" ht="105.75" customHeight="1" x14ac:dyDescent="0.25">
      <c r="A122" s="23" t="s">
        <v>30</v>
      </c>
      <c r="B122" s="70" t="s">
        <v>154</v>
      </c>
      <c r="C122" s="70"/>
      <c r="D122" s="70"/>
      <c r="E122" s="70"/>
      <c r="F122" s="70"/>
      <c r="G122" s="70"/>
      <c r="H122" s="70"/>
      <c r="I122" s="70"/>
      <c r="J122" s="70"/>
    </row>
    <row r="123" spans="1:83" s="57" customFormat="1" ht="65.25" customHeight="1" x14ac:dyDescent="0.25">
      <c r="A123" s="23" t="s">
        <v>31</v>
      </c>
      <c r="B123" s="70" t="s">
        <v>151</v>
      </c>
      <c r="C123" s="70"/>
      <c r="D123" s="70"/>
      <c r="E123" s="70"/>
      <c r="F123" s="70"/>
      <c r="G123" s="70"/>
      <c r="H123" s="70"/>
      <c r="I123" s="70"/>
      <c r="J123" s="70"/>
      <c r="K123" s="13"/>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row>
    <row r="124" spans="1:83" ht="41.25" customHeight="1" x14ac:dyDescent="0.25">
      <c r="A124" s="23" t="s">
        <v>64</v>
      </c>
      <c r="B124" s="139" t="s">
        <v>155</v>
      </c>
      <c r="C124" s="73"/>
      <c r="D124" s="73"/>
      <c r="E124" s="73"/>
      <c r="F124" s="73"/>
      <c r="G124" s="73"/>
      <c r="H124" s="73"/>
      <c r="I124" s="73"/>
      <c r="J124" s="74"/>
    </row>
    <row r="125" spans="1:83" ht="64.5" customHeight="1" x14ac:dyDescent="0.25">
      <c r="A125" s="36" t="s">
        <v>96</v>
      </c>
      <c r="B125" s="70" t="s">
        <v>156</v>
      </c>
      <c r="C125" s="70"/>
      <c r="D125" s="70"/>
      <c r="E125" s="70"/>
      <c r="F125" s="70"/>
      <c r="G125" s="70"/>
      <c r="H125" s="70"/>
      <c r="I125" s="70"/>
      <c r="J125" s="70"/>
    </row>
    <row r="126" spans="1:83" ht="24" customHeight="1" x14ac:dyDescent="0.25">
      <c r="A126" s="76" t="s">
        <v>26</v>
      </c>
      <c r="B126" s="77"/>
      <c r="C126" s="77"/>
      <c r="D126" s="77"/>
      <c r="E126" s="77"/>
      <c r="F126" s="77"/>
      <c r="G126" s="77"/>
      <c r="H126" s="77"/>
      <c r="I126" s="77"/>
      <c r="J126" s="78"/>
    </row>
    <row r="127" spans="1:83" x14ac:dyDescent="0.25">
      <c r="A127" s="76" t="s">
        <v>27</v>
      </c>
      <c r="B127" s="77"/>
      <c r="C127" s="77"/>
      <c r="D127" s="77"/>
      <c r="E127" s="77"/>
      <c r="F127" s="77"/>
      <c r="G127" s="77"/>
      <c r="H127" s="77"/>
      <c r="I127" s="77"/>
      <c r="J127" s="78"/>
    </row>
    <row r="128" spans="1:83" x14ac:dyDescent="0.25">
      <c r="A128" s="23" t="s">
        <v>28</v>
      </c>
      <c r="B128" s="70" t="s">
        <v>108</v>
      </c>
      <c r="C128" s="70"/>
      <c r="D128" s="70"/>
      <c r="E128" s="70"/>
      <c r="F128" s="70"/>
      <c r="G128" s="70"/>
      <c r="H128" s="70"/>
      <c r="I128" s="70"/>
      <c r="J128" s="70"/>
      <c r="K128" s="11"/>
    </row>
    <row r="129" spans="1:11" ht="38.25" customHeight="1" x14ac:dyDescent="0.25">
      <c r="A129" s="23" t="s">
        <v>29</v>
      </c>
      <c r="B129" s="70" t="s">
        <v>157</v>
      </c>
      <c r="C129" s="70"/>
      <c r="D129" s="70"/>
      <c r="E129" s="70"/>
      <c r="F129" s="70"/>
      <c r="G129" s="70"/>
      <c r="H129" s="70"/>
      <c r="I129" s="70"/>
      <c r="J129" s="70"/>
    </row>
    <row r="130" spans="1:11" ht="63.75" customHeight="1" x14ac:dyDescent="0.25">
      <c r="A130" s="23" t="s">
        <v>30</v>
      </c>
      <c r="B130" s="138" t="s">
        <v>158</v>
      </c>
      <c r="C130" s="138"/>
      <c r="D130" s="138"/>
      <c r="E130" s="138"/>
      <c r="F130" s="138"/>
      <c r="G130" s="138"/>
      <c r="H130" s="138"/>
      <c r="I130" s="138"/>
      <c r="J130" s="138"/>
    </row>
    <row r="131" spans="1:11" ht="86.25" customHeight="1" x14ac:dyDescent="0.25">
      <c r="A131" s="23" t="s">
        <v>31</v>
      </c>
      <c r="B131" s="146" t="s">
        <v>159</v>
      </c>
      <c r="C131" s="147"/>
      <c r="D131" s="147"/>
      <c r="E131" s="147"/>
      <c r="F131" s="147"/>
      <c r="G131" s="147"/>
      <c r="H131" s="147"/>
      <c r="I131" s="147"/>
      <c r="J131" s="148"/>
    </row>
    <row r="132" spans="1:11" ht="48.75" customHeight="1" x14ac:dyDescent="0.25">
      <c r="A132" s="23" t="s">
        <v>64</v>
      </c>
      <c r="B132" s="140" t="s">
        <v>160</v>
      </c>
      <c r="C132" s="141"/>
      <c r="D132" s="141"/>
      <c r="E132" s="141"/>
      <c r="F132" s="141"/>
      <c r="G132" s="141"/>
      <c r="H132" s="141"/>
      <c r="I132" s="141"/>
      <c r="J132" s="142"/>
    </row>
    <row r="133" spans="1:11" ht="83.25" customHeight="1" x14ac:dyDescent="0.25">
      <c r="A133" s="29" t="s">
        <v>98</v>
      </c>
      <c r="B133" s="70" t="s">
        <v>161</v>
      </c>
      <c r="C133" s="70"/>
      <c r="D133" s="70"/>
      <c r="E133" s="70"/>
      <c r="F133" s="70"/>
      <c r="G133" s="70"/>
      <c r="H133" s="70"/>
      <c r="I133" s="70"/>
      <c r="J133" s="70"/>
    </row>
    <row r="134" spans="1:11" ht="25.5" customHeight="1" x14ac:dyDescent="0.25">
      <c r="A134" s="76" t="s">
        <v>26</v>
      </c>
      <c r="B134" s="77"/>
      <c r="C134" s="77"/>
      <c r="D134" s="77"/>
      <c r="E134" s="77"/>
      <c r="F134" s="77"/>
      <c r="G134" s="77"/>
      <c r="H134" s="77"/>
      <c r="I134" s="77"/>
      <c r="J134" s="78"/>
    </row>
    <row r="135" spans="1:11" x14ac:dyDescent="0.25">
      <c r="A135" s="76" t="s">
        <v>27</v>
      </c>
      <c r="B135" s="77"/>
      <c r="C135" s="77"/>
      <c r="D135" s="77"/>
      <c r="E135" s="77"/>
      <c r="F135" s="77"/>
      <c r="G135" s="77"/>
      <c r="H135" s="77"/>
      <c r="I135" s="77"/>
      <c r="J135" s="78"/>
    </row>
    <row r="136" spans="1:11" x14ac:dyDescent="0.25">
      <c r="A136" s="115" t="s">
        <v>56</v>
      </c>
      <c r="B136" s="116"/>
      <c r="C136" s="116"/>
      <c r="D136" s="116"/>
      <c r="E136" s="116"/>
      <c r="F136" s="116"/>
      <c r="G136" s="116"/>
      <c r="H136" s="116"/>
      <c r="I136" s="116"/>
      <c r="J136" s="117"/>
      <c r="K136" s="11"/>
    </row>
    <row r="137" spans="1:11" x14ac:dyDescent="0.25">
      <c r="A137" s="118" t="s">
        <v>32</v>
      </c>
      <c r="B137" s="119"/>
      <c r="C137" s="119"/>
      <c r="D137" s="119"/>
      <c r="E137" s="119"/>
      <c r="F137" s="119"/>
      <c r="G137" s="119"/>
      <c r="H137" s="119"/>
      <c r="I137" s="119"/>
      <c r="J137" s="120"/>
    </row>
    <row r="138" spans="1:11" ht="16.5" customHeight="1" x14ac:dyDescent="0.25">
      <c r="A138" s="149"/>
      <c r="B138" s="150"/>
      <c r="C138" s="150"/>
      <c r="D138" s="150"/>
      <c r="E138" s="150"/>
      <c r="F138" s="150"/>
      <c r="G138" s="150"/>
      <c r="H138" s="150"/>
      <c r="I138" s="150"/>
      <c r="J138" s="151"/>
      <c r="K138" s="11"/>
    </row>
    <row r="139" spans="1:11" ht="22.5" customHeight="1" x14ac:dyDescent="0.25">
      <c r="A139" s="76" t="s">
        <v>14</v>
      </c>
      <c r="B139" s="77"/>
      <c r="C139" s="77"/>
      <c r="D139" s="77"/>
      <c r="E139" s="77"/>
      <c r="F139" s="77"/>
      <c r="G139" s="77"/>
      <c r="H139" s="77"/>
      <c r="I139" s="77"/>
      <c r="J139" s="78"/>
    </row>
    <row r="140" spans="1:11" x14ac:dyDescent="0.25">
      <c r="A140" s="28" t="s">
        <v>15</v>
      </c>
      <c r="B140" s="114" t="s">
        <v>109</v>
      </c>
      <c r="C140" s="114"/>
      <c r="D140" s="114"/>
      <c r="E140" s="114"/>
      <c r="F140" s="114"/>
      <c r="G140" s="114"/>
      <c r="H140" s="114"/>
      <c r="I140" s="114"/>
      <c r="J140" s="114"/>
    </row>
    <row r="141" spans="1:11" ht="40.5" customHeight="1" x14ac:dyDescent="0.25">
      <c r="A141" s="29" t="s">
        <v>16</v>
      </c>
      <c r="B141" s="138" t="s">
        <v>67</v>
      </c>
      <c r="C141" s="138"/>
      <c r="D141" s="138"/>
      <c r="E141" s="138"/>
      <c r="F141" s="138"/>
      <c r="G141" s="138"/>
      <c r="H141" s="138"/>
      <c r="I141" s="138"/>
      <c r="J141" s="138"/>
    </row>
    <row r="142" spans="1:11" ht="41.25" customHeight="1" x14ac:dyDescent="0.25">
      <c r="A142" s="29" t="s">
        <v>110</v>
      </c>
      <c r="B142" s="70" t="s">
        <v>66</v>
      </c>
      <c r="C142" s="70"/>
      <c r="D142" s="70"/>
      <c r="E142" s="70"/>
      <c r="F142" s="70"/>
      <c r="G142" s="70"/>
      <c r="H142" s="70"/>
      <c r="I142" s="70"/>
      <c r="J142" s="70"/>
    </row>
    <row r="143" spans="1:11" ht="43.5" customHeight="1" x14ac:dyDescent="0.25">
      <c r="A143" s="29" t="s">
        <v>35</v>
      </c>
      <c r="B143" s="70" t="s">
        <v>182</v>
      </c>
      <c r="C143" s="70"/>
      <c r="D143" s="70"/>
      <c r="E143" s="70"/>
      <c r="F143" s="70"/>
      <c r="G143" s="70"/>
      <c r="H143" s="70"/>
      <c r="I143" s="70"/>
      <c r="J143" s="70"/>
    </row>
    <row r="144" spans="1:11" ht="22.5" customHeight="1" x14ac:dyDescent="0.25">
      <c r="A144" s="76" t="s">
        <v>17</v>
      </c>
      <c r="B144" s="77"/>
      <c r="C144" s="77"/>
      <c r="D144" s="77"/>
      <c r="E144" s="77"/>
      <c r="F144" s="77"/>
      <c r="G144" s="77"/>
      <c r="H144" s="77"/>
      <c r="I144" s="77"/>
      <c r="J144" s="78"/>
      <c r="K144" s="11"/>
    </row>
    <row r="145" spans="1:83" x14ac:dyDescent="0.25">
      <c r="A145" s="76" t="s">
        <v>18</v>
      </c>
      <c r="B145" s="77"/>
      <c r="C145" s="77"/>
      <c r="D145" s="77"/>
      <c r="E145" s="77"/>
      <c r="F145" s="77"/>
      <c r="G145" s="77"/>
      <c r="H145" s="77"/>
      <c r="I145" s="77"/>
      <c r="J145" s="78"/>
    </row>
    <row r="146" spans="1:83" ht="27" customHeight="1" x14ac:dyDescent="0.25">
      <c r="A146" s="79" t="s">
        <v>19</v>
      </c>
      <c r="B146" s="80"/>
      <c r="C146" s="81" t="s">
        <v>114</v>
      </c>
      <c r="D146" s="82"/>
      <c r="E146" s="82"/>
      <c r="F146" s="82" t="s">
        <v>20</v>
      </c>
      <c r="G146" s="82"/>
      <c r="H146" s="80"/>
      <c r="I146" s="81" t="s">
        <v>21</v>
      </c>
      <c r="J146" s="83"/>
      <c r="K146" s="11"/>
    </row>
    <row r="147" spans="1:83" ht="15" customHeight="1" x14ac:dyDescent="0.25">
      <c r="A147" s="127">
        <v>34925125</v>
      </c>
      <c r="B147" s="128"/>
      <c r="C147" s="92">
        <f>+F151+F152+F153</f>
        <v>15249839</v>
      </c>
      <c r="D147" s="93"/>
      <c r="E147" s="94"/>
      <c r="F147" s="92">
        <f>+H151+H152+H153</f>
        <v>1246079.1000000001</v>
      </c>
      <c r="G147" s="93"/>
      <c r="H147" s="94"/>
      <c r="I147" s="129">
        <f>+F147/C147</f>
        <v>8.1710967571526502E-2</v>
      </c>
      <c r="J147" s="130"/>
    </row>
    <row r="148" spans="1:83" x14ac:dyDescent="0.25">
      <c r="A148" s="76" t="s">
        <v>22</v>
      </c>
      <c r="B148" s="77"/>
      <c r="C148" s="77"/>
      <c r="D148" s="77"/>
      <c r="E148" s="77"/>
      <c r="F148" s="77"/>
      <c r="G148" s="77"/>
      <c r="H148" s="77"/>
      <c r="I148" s="77"/>
      <c r="J148" s="78"/>
    </row>
    <row r="149" spans="1:83" x14ac:dyDescent="0.25">
      <c r="A149" s="30"/>
      <c r="B149" s="30"/>
      <c r="C149" s="84" t="s">
        <v>44</v>
      </c>
      <c r="D149" s="85"/>
      <c r="E149" s="84" t="s">
        <v>78</v>
      </c>
      <c r="F149" s="85"/>
      <c r="G149" s="84" t="s">
        <v>79</v>
      </c>
      <c r="H149" s="84"/>
      <c r="I149" s="84" t="s">
        <v>23</v>
      </c>
      <c r="J149" s="85"/>
      <c r="K149" s="11"/>
    </row>
    <row r="150" spans="1:83" ht="38.25" x14ac:dyDescent="0.25">
      <c r="A150" s="31" t="s">
        <v>24</v>
      </c>
      <c r="B150" s="31" t="s">
        <v>25</v>
      </c>
      <c r="C150" s="31" t="s">
        <v>36</v>
      </c>
      <c r="D150" s="31" t="s">
        <v>37</v>
      </c>
      <c r="E150" s="44" t="s">
        <v>38</v>
      </c>
      <c r="F150" s="31" t="s">
        <v>39</v>
      </c>
      <c r="G150" s="31" t="s">
        <v>40</v>
      </c>
      <c r="H150" s="31" t="s">
        <v>41</v>
      </c>
      <c r="I150" s="31" t="s">
        <v>42</v>
      </c>
      <c r="J150" s="31" t="s">
        <v>43</v>
      </c>
    </row>
    <row r="151" spans="1:83" ht="91.5" customHeight="1" x14ac:dyDescent="0.25">
      <c r="A151" s="21" t="s">
        <v>62</v>
      </c>
      <c r="B151" s="22" t="s">
        <v>77</v>
      </c>
      <c r="C151" s="68">
        <f>600+672+360+768</f>
        <v>2400</v>
      </c>
      <c r="D151" s="68">
        <f>2625783+1750522+1653351.07+4650000</f>
        <v>10679656.07</v>
      </c>
      <c r="E151" s="42">
        <v>768</v>
      </c>
      <c r="F151" s="25">
        <v>4650000</v>
      </c>
      <c r="G151" s="67">
        <v>1297</v>
      </c>
      <c r="H151" s="69">
        <v>554295.1</v>
      </c>
      <c r="I151" s="35">
        <f>IF(G151&gt;0,G151/E151,0)</f>
        <v>1.6888020833333333</v>
      </c>
      <c r="J151" s="27">
        <f>IF(H151&gt;0,H151/F151,0)</f>
        <v>0.11920324731182795</v>
      </c>
    </row>
    <row r="152" spans="1:83" ht="76.5" x14ac:dyDescent="0.25">
      <c r="A152" s="21" t="s">
        <v>75</v>
      </c>
      <c r="B152" s="22" t="s">
        <v>76</v>
      </c>
      <c r="C152" s="68">
        <f>708+793+425+907</f>
        <v>2833</v>
      </c>
      <c r="D152" s="68">
        <f>4174050+2782700+6823815.44+6000000</f>
        <v>19780565.440000001</v>
      </c>
      <c r="E152" s="34">
        <v>907</v>
      </c>
      <c r="F152" s="25">
        <v>6000000</v>
      </c>
      <c r="G152" s="33">
        <v>1397</v>
      </c>
      <c r="H152" s="69">
        <v>320047</v>
      </c>
      <c r="I152" s="35">
        <f t="shared" ref="I152" si="4">IF(G152&gt;0,G152/E152,0)</f>
        <v>1.5402425578831311</v>
      </c>
      <c r="J152" s="27">
        <f t="shared" ref="J152" si="5">IF(H152&gt;0,H152/F152,0)</f>
        <v>5.3341166666666669E-2</v>
      </c>
    </row>
    <row r="153" spans="1:83" ht="63.75" x14ac:dyDescent="0.25">
      <c r="A153" s="21" t="s">
        <v>117</v>
      </c>
      <c r="B153" s="22" t="s">
        <v>118</v>
      </c>
      <c r="C153" s="68">
        <f>750+840+450+960</f>
        <v>3000</v>
      </c>
      <c r="D153" s="68">
        <f>3677704+2451803+3000000+4599839.46</f>
        <v>13729346.460000001</v>
      </c>
      <c r="E153" s="34">
        <v>960</v>
      </c>
      <c r="F153" s="25">
        <v>4599839</v>
      </c>
      <c r="G153" s="33">
        <v>1396</v>
      </c>
      <c r="H153" s="69">
        <v>371737</v>
      </c>
      <c r="I153" s="35">
        <f t="shared" ref="I153" si="6">IF(G153&gt;0,G153/E153,0)</f>
        <v>1.4541666666666666</v>
      </c>
      <c r="J153" s="27">
        <f t="shared" ref="J153" si="7">IF(H153&gt;0,H153/F153,0)</f>
        <v>8.0815219837042124E-2</v>
      </c>
    </row>
    <row r="154" spans="1:83" x14ac:dyDescent="0.25">
      <c r="A154" s="47"/>
      <c r="B154" s="48"/>
      <c r="C154" s="49"/>
      <c r="D154" s="49"/>
      <c r="E154" s="50"/>
      <c r="F154" s="51"/>
      <c r="G154" s="52"/>
      <c r="H154" s="53"/>
      <c r="I154" s="54"/>
      <c r="J154" s="55"/>
    </row>
    <row r="155" spans="1:83" x14ac:dyDescent="0.25">
      <c r="A155" s="76" t="s">
        <v>26</v>
      </c>
      <c r="B155" s="77"/>
      <c r="C155" s="77"/>
      <c r="D155" s="77"/>
      <c r="E155" s="77"/>
      <c r="F155" s="77"/>
      <c r="G155" s="77"/>
      <c r="H155" s="77"/>
      <c r="I155" s="77"/>
      <c r="J155" s="78"/>
    </row>
    <row r="156" spans="1:83" x14ac:dyDescent="0.25">
      <c r="A156" s="76" t="s">
        <v>27</v>
      </c>
      <c r="B156" s="77"/>
      <c r="C156" s="77"/>
      <c r="D156" s="77"/>
      <c r="E156" s="77"/>
      <c r="F156" s="77"/>
      <c r="G156" s="77"/>
      <c r="H156" s="77"/>
      <c r="I156" s="77"/>
      <c r="J156" s="78"/>
      <c r="K156" s="11"/>
    </row>
    <row r="157" spans="1:83" ht="57" customHeight="1" x14ac:dyDescent="0.25">
      <c r="A157" s="23" t="s">
        <v>28</v>
      </c>
      <c r="B157" s="70" t="s">
        <v>111</v>
      </c>
      <c r="C157" s="70"/>
      <c r="D157" s="70"/>
      <c r="E157" s="70"/>
      <c r="F157" s="70"/>
      <c r="G157" s="70"/>
      <c r="H157" s="70"/>
      <c r="I157" s="70"/>
      <c r="J157" s="70"/>
    </row>
    <row r="158" spans="1:83" ht="46.5" customHeight="1" x14ac:dyDescent="0.25">
      <c r="A158" s="23" t="s">
        <v>29</v>
      </c>
      <c r="B158" s="70" t="s">
        <v>94</v>
      </c>
      <c r="C158" s="70"/>
      <c r="D158" s="70"/>
      <c r="E158" s="70"/>
      <c r="F158" s="70"/>
      <c r="G158" s="70"/>
      <c r="H158" s="70"/>
      <c r="I158" s="70"/>
      <c r="J158" s="70"/>
    </row>
    <row r="159" spans="1:83" s="57" customFormat="1" ht="120" customHeight="1" x14ac:dyDescent="0.25">
      <c r="A159" s="23" t="s">
        <v>30</v>
      </c>
      <c r="B159" s="70" t="s">
        <v>162</v>
      </c>
      <c r="C159" s="70"/>
      <c r="D159" s="70"/>
      <c r="E159" s="70"/>
      <c r="F159" s="70"/>
      <c r="G159" s="70"/>
      <c r="H159" s="70"/>
      <c r="I159" s="70"/>
      <c r="J159" s="70"/>
      <c r="K159" s="13"/>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s="57" customFormat="1" ht="107.25" customHeight="1" x14ac:dyDescent="0.25">
      <c r="A160" s="23" t="s">
        <v>31</v>
      </c>
      <c r="B160" s="70" t="s">
        <v>163</v>
      </c>
      <c r="C160" s="70"/>
      <c r="D160" s="70"/>
      <c r="E160" s="70"/>
      <c r="F160" s="70"/>
      <c r="G160" s="70"/>
      <c r="H160" s="70"/>
      <c r="I160" s="70"/>
      <c r="J160" s="70"/>
      <c r="K160" s="13"/>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s="17" customFormat="1" ht="39" customHeight="1" x14ac:dyDescent="0.25">
      <c r="A161" s="23" t="s">
        <v>64</v>
      </c>
      <c r="B161" s="71" t="s">
        <v>164</v>
      </c>
      <c r="C161" s="71"/>
      <c r="D161" s="71"/>
      <c r="E161" s="71"/>
      <c r="F161" s="71"/>
      <c r="G161" s="71"/>
      <c r="H161" s="71"/>
      <c r="I161" s="71"/>
      <c r="J161" s="72"/>
      <c r="K161" s="15"/>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1:83" s="57" customFormat="1" ht="93.75" customHeight="1" x14ac:dyDescent="0.25">
      <c r="A162" s="29" t="s">
        <v>98</v>
      </c>
      <c r="B162" s="75" t="s">
        <v>165</v>
      </c>
      <c r="C162" s="71"/>
      <c r="D162" s="71"/>
      <c r="E162" s="71"/>
      <c r="F162" s="71"/>
      <c r="G162" s="71"/>
      <c r="H162" s="71"/>
      <c r="I162" s="71"/>
      <c r="J162" s="72"/>
      <c r="K162" s="13"/>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25">
      <c r="A163" s="76" t="s">
        <v>26</v>
      </c>
      <c r="B163" s="77"/>
      <c r="C163" s="77"/>
      <c r="D163" s="77"/>
      <c r="E163" s="77"/>
      <c r="F163" s="77"/>
      <c r="G163" s="77"/>
      <c r="H163" s="77"/>
      <c r="I163" s="77"/>
      <c r="J163" s="78"/>
    </row>
    <row r="164" spans="1:83" x14ac:dyDescent="0.25">
      <c r="A164" s="76" t="s">
        <v>27</v>
      </c>
      <c r="B164" s="77"/>
      <c r="C164" s="77"/>
      <c r="D164" s="77"/>
      <c r="E164" s="77"/>
      <c r="F164" s="77"/>
      <c r="G164" s="77"/>
      <c r="H164" s="77"/>
      <c r="I164" s="77"/>
      <c r="J164" s="78"/>
      <c r="K164" s="11"/>
    </row>
    <row r="165" spans="1:83" ht="47.25" customHeight="1" x14ac:dyDescent="0.25">
      <c r="A165" s="23" t="s">
        <v>28</v>
      </c>
      <c r="B165" s="70" t="s">
        <v>112</v>
      </c>
      <c r="C165" s="70"/>
      <c r="D165" s="70"/>
      <c r="E165" s="70"/>
      <c r="F165" s="70"/>
      <c r="G165" s="70"/>
      <c r="H165" s="70"/>
      <c r="I165" s="70"/>
      <c r="J165" s="70"/>
    </row>
    <row r="166" spans="1:83" ht="61.5" customHeight="1" x14ac:dyDescent="0.25">
      <c r="A166" s="23" t="s">
        <v>29</v>
      </c>
      <c r="B166" s="70" t="s">
        <v>166</v>
      </c>
      <c r="C166" s="70"/>
      <c r="D166" s="70"/>
      <c r="E166" s="70"/>
      <c r="F166" s="70"/>
      <c r="G166" s="70"/>
      <c r="H166" s="70"/>
      <c r="I166" s="70"/>
      <c r="J166" s="70"/>
    </row>
    <row r="167" spans="1:83" ht="66.75" customHeight="1" x14ac:dyDescent="0.25">
      <c r="A167" s="23" t="s">
        <v>30</v>
      </c>
      <c r="B167" s="70" t="s">
        <v>167</v>
      </c>
      <c r="C167" s="70"/>
      <c r="D167" s="70"/>
      <c r="E167" s="70"/>
      <c r="F167" s="70"/>
      <c r="G167" s="70"/>
      <c r="H167" s="70"/>
      <c r="I167" s="70"/>
      <c r="J167" s="70"/>
    </row>
    <row r="168" spans="1:83" ht="67.5" customHeight="1" x14ac:dyDescent="0.25">
      <c r="A168" s="23" t="s">
        <v>31</v>
      </c>
      <c r="B168" s="70" t="s">
        <v>168</v>
      </c>
      <c r="C168" s="70"/>
      <c r="D168" s="70"/>
      <c r="E168" s="70"/>
      <c r="F168" s="70"/>
      <c r="G168" s="70"/>
      <c r="H168" s="70"/>
      <c r="I168" s="70"/>
      <c r="J168" s="70"/>
    </row>
    <row r="169" spans="1:83" ht="58.5" customHeight="1" x14ac:dyDescent="0.25">
      <c r="A169" s="23" t="s">
        <v>68</v>
      </c>
      <c r="B169" s="73" t="s">
        <v>169</v>
      </c>
      <c r="C169" s="73"/>
      <c r="D169" s="73"/>
      <c r="E169" s="73"/>
      <c r="F169" s="73"/>
      <c r="G169" s="73"/>
      <c r="H169" s="73"/>
      <c r="I169" s="73"/>
      <c r="J169" s="74"/>
    </row>
    <row r="170" spans="1:83" s="57" customFormat="1" ht="79.5" customHeight="1" x14ac:dyDescent="0.25">
      <c r="A170" s="29" t="s">
        <v>98</v>
      </c>
      <c r="B170" s="75" t="s">
        <v>170</v>
      </c>
      <c r="C170" s="71"/>
      <c r="D170" s="71"/>
      <c r="E170" s="71"/>
      <c r="F170" s="71"/>
      <c r="G170" s="71"/>
      <c r="H170" s="71"/>
      <c r="I170" s="71"/>
      <c r="J170" s="72"/>
      <c r="K170" s="13"/>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s="12" customFormat="1" ht="23.25" customHeight="1" x14ac:dyDescent="0.25">
      <c r="A171" s="76" t="s">
        <v>27</v>
      </c>
      <c r="B171" s="77"/>
      <c r="C171" s="77"/>
      <c r="D171" s="77"/>
      <c r="E171" s="77"/>
      <c r="F171" s="77"/>
      <c r="G171" s="77"/>
      <c r="H171" s="77"/>
      <c r="I171" s="77"/>
      <c r="J171" s="78"/>
      <c r="K171" s="13"/>
    </row>
    <row r="172" spans="1:83" s="12" customFormat="1" ht="40.5" customHeight="1" x14ac:dyDescent="0.25">
      <c r="A172" s="23" t="s">
        <v>28</v>
      </c>
      <c r="B172" s="70" t="s">
        <v>171</v>
      </c>
      <c r="C172" s="70"/>
      <c r="D172" s="70"/>
      <c r="E172" s="70"/>
      <c r="F172" s="70"/>
      <c r="G172" s="70"/>
      <c r="H172" s="70"/>
      <c r="I172" s="70"/>
      <c r="J172" s="70"/>
      <c r="K172" s="13"/>
    </row>
    <row r="173" spans="1:83" s="12" customFormat="1" ht="53.25" customHeight="1" x14ac:dyDescent="0.25">
      <c r="A173" s="23" t="s">
        <v>29</v>
      </c>
      <c r="B173" s="70" t="s">
        <v>172</v>
      </c>
      <c r="C173" s="70"/>
      <c r="D173" s="70"/>
      <c r="E173" s="70"/>
      <c r="F173" s="70"/>
      <c r="G173" s="70"/>
      <c r="H173" s="70"/>
      <c r="I173" s="70"/>
      <c r="J173" s="70"/>
      <c r="K173" s="13"/>
    </row>
    <row r="174" spans="1:83" s="56" customFormat="1" ht="149.25" customHeight="1" x14ac:dyDescent="0.25">
      <c r="A174" s="23" t="s">
        <v>30</v>
      </c>
      <c r="B174" s="70" t="s">
        <v>173</v>
      </c>
      <c r="C174" s="70"/>
      <c r="D174" s="70"/>
      <c r="E174" s="70"/>
      <c r="F174" s="70"/>
      <c r="G174" s="70"/>
      <c r="H174" s="70"/>
      <c r="I174" s="70"/>
      <c r="J174" s="70"/>
      <c r="K174" s="13"/>
    </row>
    <row r="175" spans="1:83" s="12" customFormat="1" ht="86.25" customHeight="1" x14ac:dyDescent="0.25">
      <c r="A175" s="23" t="s">
        <v>31</v>
      </c>
      <c r="B175" s="70" t="s">
        <v>174</v>
      </c>
      <c r="C175" s="70"/>
      <c r="D175" s="70"/>
      <c r="E175" s="70"/>
      <c r="F175" s="70"/>
      <c r="G175" s="70"/>
      <c r="H175" s="70"/>
      <c r="I175" s="70"/>
      <c r="J175" s="70"/>
      <c r="K175" s="13"/>
    </row>
    <row r="176" spans="1:83" s="12" customFormat="1" ht="45.75" customHeight="1" x14ac:dyDescent="0.25">
      <c r="A176" s="23" t="s">
        <v>68</v>
      </c>
      <c r="B176" s="73" t="s">
        <v>175</v>
      </c>
      <c r="C176" s="73"/>
      <c r="D176" s="73"/>
      <c r="E176" s="73"/>
      <c r="F176" s="73"/>
      <c r="G176" s="73"/>
      <c r="H176" s="73"/>
      <c r="I176" s="73"/>
      <c r="J176" s="74"/>
      <c r="K176" s="13"/>
    </row>
    <row r="177" spans="1:11" s="56" customFormat="1" ht="104.25" customHeight="1" x14ac:dyDescent="0.25">
      <c r="A177" s="29" t="s">
        <v>98</v>
      </c>
      <c r="B177" s="75" t="s">
        <v>176</v>
      </c>
      <c r="C177" s="71"/>
      <c r="D177" s="71"/>
      <c r="E177" s="71"/>
      <c r="F177" s="71"/>
      <c r="G177" s="71"/>
      <c r="H177" s="71"/>
      <c r="I177" s="71"/>
      <c r="J177" s="72"/>
      <c r="K177" s="13"/>
    </row>
    <row r="178" spans="1:11" s="12" customFormat="1" x14ac:dyDescent="0.25">
      <c r="A178" s="13"/>
      <c r="B178" s="13"/>
      <c r="C178" s="13"/>
      <c r="D178" s="13"/>
      <c r="E178" s="45"/>
      <c r="F178" s="13"/>
      <c r="G178" s="13"/>
      <c r="H178" s="13"/>
      <c r="I178" s="13"/>
      <c r="J178" s="13"/>
      <c r="K178" s="13"/>
    </row>
    <row r="179" spans="1:11" s="12" customFormat="1" x14ac:dyDescent="0.25">
      <c r="A179" s="13"/>
      <c r="B179" s="13"/>
      <c r="C179" s="13"/>
      <c r="D179" s="13"/>
      <c r="E179" s="45"/>
      <c r="F179" s="13"/>
      <c r="G179" s="13"/>
      <c r="H179" s="13"/>
      <c r="I179" s="13"/>
      <c r="J179" s="13"/>
      <c r="K179" s="13"/>
    </row>
    <row r="180" spans="1:11" s="12" customFormat="1" x14ac:dyDescent="0.25">
      <c r="A180" s="13"/>
      <c r="B180" s="13"/>
      <c r="C180" s="13"/>
      <c r="D180" s="13"/>
      <c r="E180" s="45"/>
      <c r="F180" s="13"/>
      <c r="G180" s="13"/>
      <c r="H180" s="13"/>
      <c r="I180" s="13"/>
      <c r="J180" s="13"/>
      <c r="K180" s="13"/>
    </row>
    <row r="181" spans="1:11" s="12" customFormat="1" x14ac:dyDescent="0.25">
      <c r="A181" s="13"/>
      <c r="B181" s="13"/>
      <c r="C181" s="13"/>
      <c r="D181" s="13"/>
      <c r="E181" s="45"/>
      <c r="F181" s="13"/>
      <c r="G181" s="13"/>
      <c r="H181" s="13"/>
      <c r="I181" s="13"/>
      <c r="J181" s="13"/>
      <c r="K181" s="13"/>
    </row>
    <row r="182" spans="1:11" s="12" customFormat="1" x14ac:dyDescent="0.25">
      <c r="A182" s="13"/>
      <c r="B182" s="13"/>
      <c r="C182" s="13"/>
      <c r="D182" s="13"/>
      <c r="E182" s="45"/>
      <c r="F182" s="13"/>
      <c r="G182" s="13"/>
      <c r="H182" s="13"/>
      <c r="I182" s="13"/>
      <c r="J182" s="13"/>
      <c r="K182" s="13"/>
    </row>
    <row r="183" spans="1:11" s="12" customFormat="1" x14ac:dyDescent="0.25">
      <c r="A183" s="13"/>
      <c r="B183" s="13"/>
      <c r="C183" s="13"/>
      <c r="D183" s="13"/>
      <c r="E183" s="45"/>
      <c r="F183" s="13"/>
      <c r="G183" s="13"/>
      <c r="H183" s="13"/>
      <c r="I183" s="13"/>
      <c r="J183" s="13"/>
      <c r="K183" s="13"/>
    </row>
    <row r="184" spans="1:11" s="12" customFormat="1" x14ac:dyDescent="0.25">
      <c r="A184" s="13"/>
      <c r="B184" s="13"/>
      <c r="C184" s="13"/>
      <c r="D184" s="13"/>
      <c r="E184" s="45"/>
      <c r="F184" s="13"/>
      <c r="G184" s="13"/>
      <c r="H184" s="13"/>
      <c r="I184" s="13"/>
      <c r="J184" s="13"/>
      <c r="K184" s="13"/>
    </row>
    <row r="185" spans="1:11" s="12" customFormat="1" x14ac:dyDescent="0.25">
      <c r="A185" s="13"/>
      <c r="B185" s="13"/>
      <c r="C185" s="13"/>
      <c r="D185" s="13"/>
      <c r="E185" s="45"/>
      <c r="F185" s="13"/>
      <c r="G185" s="13"/>
      <c r="H185" s="13"/>
      <c r="I185" s="13"/>
      <c r="J185" s="13"/>
      <c r="K185" s="13"/>
    </row>
    <row r="186" spans="1:11" s="12" customFormat="1" x14ac:dyDescent="0.25">
      <c r="A186" s="13"/>
      <c r="B186" s="13"/>
      <c r="C186" s="152"/>
      <c r="D186" s="13"/>
      <c r="E186" s="45"/>
      <c r="F186" s="13"/>
      <c r="G186" s="13"/>
      <c r="H186" s="13"/>
      <c r="I186" s="13"/>
      <c r="J186" s="13"/>
      <c r="K186" s="13"/>
    </row>
    <row r="187" spans="1:11" s="12" customFormat="1" x14ac:dyDescent="0.25">
      <c r="A187" s="13"/>
      <c r="B187" s="13"/>
      <c r="C187" s="13"/>
      <c r="D187" s="13"/>
      <c r="E187" s="45"/>
      <c r="F187" s="13"/>
      <c r="G187" s="13"/>
      <c r="H187" s="13"/>
      <c r="I187" s="13"/>
      <c r="J187" s="13"/>
      <c r="K187" s="13"/>
    </row>
    <row r="188" spans="1:11" s="12" customFormat="1" x14ac:dyDescent="0.25">
      <c r="A188" s="13"/>
      <c r="B188" s="13"/>
      <c r="C188" s="13"/>
      <c r="D188" s="13"/>
      <c r="E188" s="45"/>
      <c r="F188" s="13"/>
      <c r="G188" s="13"/>
      <c r="H188" s="13"/>
      <c r="I188" s="13"/>
      <c r="J188" s="13"/>
      <c r="K188" s="13"/>
    </row>
    <row r="189" spans="1:11" s="12" customFormat="1" x14ac:dyDescent="0.25">
      <c r="A189" s="13"/>
      <c r="B189" s="13"/>
      <c r="C189" s="13"/>
      <c r="D189" s="13"/>
      <c r="E189" s="45"/>
      <c r="F189" s="13"/>
      <c r="G189" s="13"/>
      <c r="H189" s="13"/>
      <c r="I189" s="13"/>
      <c r="J189" s="13"/>
      <c r="K189" s="13"/>
    </row>
    <row r="190" spans="1:11" s="12" customFormat="1" x14ac:dyDescent="0.25">
      <c r="A190" s="13"/>
      <c r="B190" s="13"/>
      <c r="C190" s="13"/>
      <c r="D190" s="13"/>
      <c r="E190" s="45"/>
      <c r="F190" s="13"/>
      <c r="G190" s="13"/>
      <c r="H190" s="13"/>
      <c r="I190" s="13"/>
      <c r="J190" s="13"/>
      <c r="K190" s="13"/>
    </row>
    <row r="191" spans="1:11" s="12" customFormat="1" x14ac:dyDescent="0.25">
      <c r="A191" s="13"/>
      <c r="B191" s="13"/>
      <c r="C191" s="13"/>
      <c r="D191" s="13"/>
      <c r="E191" s="45"/>
      <c r="F191" s="13"/>
      <c r="G191" s="13"/>
      <c r="H191" s="13"/>
      <c r="I191" s="13"/>
      <c r="J191" s="13"/>
      <c r="K191" s="13"/>
    </row>
    <row r="192" spans="1:11" s="12" customFormat="1" x14ac:dyDescent="0.25">
      <c r="A192" s="13"/>
      <c r="B192" s="13"/>
      <c r="C192" s="13"/>
      <c r="D192" s="13"/>
      <c r="E192" s="45"/>
      <c r="F192" s="13"/>
      <c r="G192" s="13"/>
      <c r="H192" s="13"/>
      <c r="I192" s="13"/>
      <c r="J192" s="13"/>
      <c r="K192" s="13"/>
    </row>
    <row r="193" spans="1:11" s="12" customFormat="1" x14ac:dyDescent="0.25">
      <c r="A193" s="13"/>
      <c r="B193" s="13"/>
      <c r="C193" s="13"/>
      <c r="D193" s="13"/>
      <c r="E193" s="45"/>
      <c r="F193" s="13"/>
      <c r="G193" s="13"/>
      <c r="H193" s="13"/>
      <c r="I193" s="13"/>
      <c r="J193" s="13"/>
      <c r="K193" s="13"/>
    </row>
    <row r="194" spans="1:11" s="12" customFormat="1" x14ac:dyDescent="0.25">
      <c r="A194" s="13"/>
      <c r="B194" s="13"/>
      <c r="C194" s="13"/>
      <c r="D194" s="13"/>
      <c r="E194" s="45"/>
      <c r="F194" s="13"/>
      <c r="G194" s="13"/>
      <c r="H194" s="13"/>
      <c r="I194" s="13"/>
      <c r="J194" s="13"/>
      <c r="K194" s="13"/>
    </row>
    <row r="195" spans="1:11" s="12" customFormat="1" x14ac:dyDescent="0.25">
      <c r="A195" s="13"/>
      <c r="B195" s="13"/>
      <c r="C195" s="13"/>
      <c r="D195" s="13"/>
      <c r="E195" s="45"/>
      <c r="F195" s="13"/>
      <c r="G195" s="13"/>
      <c r="H195" s="13"/>
      <c r="I195" s="13"/>
      <c r="J195" s="13"/>
      <c r="K195" s="13"/>
    </row>
    <row r="196" spans="1:11" s="12" customFormat="1" x14ac:dyDescent="0.25">
      <c r="A196" s="13"/>
      <c r="B196" s="13"/>
      <c r="C196" s="13"/>
      <c r="D196" s="13"/>
      <c r="E196" s="45"/>
      <c r="F196" s="13"/>
      <c r="G196" s="13"/>
      <c r="H196" s="13"/>
      <c r="I196" s="13"/>
      <c r="J196" s="13"/>
      <c r="K196" s="13"/>
    </row>
    <row r="197" spans="1:11" s="12" customFormat="1" x14ac:dyDescent="0.25">
      <c r="A197" s="13"/>
      <c r="B197" s="13"/>
      <c r="C197" s="13"/>
      <c r="D197" s="13"/>
      <c r="E197" s="45"/>
      <c r="F197" s="13"/>
      <c r="G197" s="13"/>
      <c r="H197" s="13"/>
      <c r="I197" s="13"/>
      <c r="J197" s="13"/>
      <c r="K197" s="13"/>
    </row>
    <row r="198" spans="1:11" s="12" customFormat="1" x14ac:dyDescent="0.25">
      <c r="A198" s="13"/>
      <c r="B198" s="13"/>
      <c r="C198" s="13"/>
      <c r="D198" s="13"/>
      <c r="E198" s="45"/>
      <c r="F198" s="13"/>
      <c r="G198" s="13"/>
      <c r="H198" s="13"/>
      <c r="I198" s="13"/>
      <c r="J198" s="13"/>
      <c r="K198" s="13"/>
    </row>
    <row r="199" spans="1:11" s="12" customFormat="1" x14ac:dyDescent="0.25">
      <c r="A199" s="13"/>
      <c r="B199" s="13"/>
      <c r="C199" s="13"/>
      <c r="D199" s="13"/>
      <c r="E199" s="45"/>
      <c r="F199" s="13"/>
      <c r="G199" s="13"/>
      <c r="H199" s="13"/>
      <c r="I199" s="13"/>
      <c r="J199" s="13"/>
      <c r="K199" s="13"/>
    </row>
    <row r="200" spans="1:11" s="12" customFormat="1" x14ac:dyDescent="0.25">
      <c r="A200" s="13"/>
      <c r="B200" s="13"/>
      <c r="C200" s="13"/>
      <c r="D200" s="13"/>
      <c r="E200" s="45"/>
      <c r="F200" s="13"/>
      <c r="G200" s="13"/>
      <c r="H200" s="13"/>
      <c r="I200" s="13"/>
      <c r="J200" s="13"/>
      <c r="K200" s="13"/>
    </row>
    <row r="201" spans="1:11" s="12" customFormat="1" x14ac:dyDescent="0.25">
      <c r="A201" s="13"/>
      <c r="B201" s="13"/>
      <c r="C201" s="13"/>
      <c r="D201" s="13"/>
      <c r="E201" s="45"/>
      <c r="F201" s="13"/>
      <c r="G201" s="13"/>
      <c r="H201" s="13"/>
      <c r="I201" s="13"/>
      <c r="J201" s="13"/>
      <c r="K201" s="13"/>
    </row>
    <row r="202" spans="1:11" s="12" customFormat="1" x14ac:dyDescent="0.25">
      <c r="A202" s="13"/>
      <c r="B202" s="13"/>
      <c r="C202" s="13"/>
      <c r="D202" s="13"/>
      <c r="E202" s="45"/>
      <c r="F202" s="13"/>
      <c r="G202" s="13"/>
      <c r="H202" s="13"/>
      <c r="I202" s="13"/>
      <c r="J202" s="13"/>
      <c r="K202" s="13"/>
    </row>
    <row r="203" spans="1:11" s="12" customFormat="1" x14ac:dyDescent="0.25">
      <c r="A203" s="13"/>
      <c r="B203" s="13"/>
      <c r="C203" s="13"/>
      <c r="D203" s="13"/>
      <c r="E203" s="45"/>
      <c r="F203" s="13"/>
      <c r="G203" s="13"/>
      <c r="H203" s="13"/>
      <c r="I203" s="13"/>
      <c r="J203" s="13"/>
      <c r="K203" s="13"/>
    </row>
    <row r="204" spans="1:11" s="12" customFormat="1" x14ac:dyDescent="0.25">
      <c r="A204" s="13"/>
      <c r="B204" s="13"/>
      <c r="C204" s="13"/>
      <c r="D204" s="13"/>
      <c r="E204" s="45"/>
      <c r="F204" s="13"/>
      <c r="G204" s="13"/>
      <c r="H204" s="13"/>
      <c r="I204" s="13"/>
      <c r="J204" s="13"/>
      <c r="K204" s="13"/>
    </row>
    <row r="205" spans="1:11" s="12" customFormat="1" x14ac:dyDescent="0.25">
      <c r="A205" s="13"/>
      <c r="B205" s="13"/>
      <c r="C205" s="13"/>
      <c r="D205" s="13"/>
      <c r="E205" s="45"/>
      <c r="F205" s="13"/>
      <c r="G205" s="13"/>
      <c r="H205" s="13"/>
      <c r="I205" s="13"/>
      <c r="J205" s="13"/>
      <c r="K205" s="13"/>
    </row>
    <row r="206" spans="1:11" s="12" customFormat="1" x14ac:dyDescent="0.25">
      <c r="A206" s="13"/>
      <c r="B206" s="13"/>
      <c r="C206" s="13"/>
      <c r="D206" s="13"/>
      <c r="E206" s="45"/>
      <c r="F206" s="13"/>
      <c r="G206" s="13"/>
      <c r="H206" s="13"/>
      <c r="I206" s="13"/>
      <c r="J206" s="13"/>
      <c r="K206" s="13"/>
    </row>
    <row r="207" spans="1:11" s="12" customFormat="1" x14ac:dyDescent="0.25">
      <c r="A207" s="13"/>
      <c r="B207" s="13"/>
      <c r="C207" s="13"/>
      <c r="D207" s="13"/>
      <c r="E207" s="45"/>
      <c r="F207" s="13"/>
      <c r="G207" s="13"/>
      <c r="H207" s="13"/>
      <c r="I207" s="13"/>
      <c r="J207" s="13"/>
      <c r="K207" s="13"/>
    </row>
    <row r="208" spans="1:11" s="12" customFormat="1" x14ac:dyDescent="0.25">
      <c r="A208" s="13"/>
      <c r="B208" s="13"/>
      <c r="C208" s="13"/>
      <c r="D208" s="13"/>
      <c r="E208" s="45"/>
      <c r="F208" s="13"/>
      <c r="G208" s="13"/>
      <c r="H208" s="13"/>
      <c r="I208" s="13"/>
      <c r="J208" s="13"/>
      <c r="K208" s="13"/>
    </row>
    <row r="209" spans="1:11" s="12" customFormat="1" x14ac:dyDescent="0.25">
      <c r="A209" s="13"/>
      <c r="B209" s="13"/>
      <c r="C209" s="13"/>
      <c r="D209" s="13"/>
      <c r="E209" s="45"/>
      <c r="F209" s="13"/>
      <c r="G209" s="13"/>
      <c r="H209" s="13"/>
      <c r="I209" s="13"/>
      <c r="J209" s="13"/>
      <c r="K209" s="13"/>
    </row>
    <row r="210" spans="1:11" s="12" customFormat="1" x14ac:dyDescent="0.25">
      <c r="A210" s="13"/>
      <c r="B210" s="13"/>
      <c r="C210" s="13"/>
      <c r="D210" s="13"/>
      <c r="E210" s="45"/>
      <c r="F210" s="13"/>
      <c r="G210" s="13"/>
      <c r="H210" s="13"/>
      <c r="I210" s="13"/>
      <c r="J210" s="13"/>
      <c r="K210" s="13"/>
    </row>
    <row r="211" spans="1:11" s="12" customFormat="1" x14ac:dyDescent="0.25">
      <c r="A211" s="13"/>
      <c r="B211" s="13"/>
      <c r="C211" s="13"/>
      <c r="D211" s="13"/>
      <c r="E211" s="45"/>
      <c r="F211" s="13"/>
      <c r="G211" s="13"/>
      <c r="H211" s="13"/>
      <c r="I211" s="13"/>
      <c r="J211" s="13"/>
      <c r="K211" s="13"/>
    </row>
    <row r="212" spans="1:11" s="12" customFormat="1" x14ac:dyDescent="0.25">
      <c r="A212" s="13"/>
      <c r="B212" s="13"/>
      <c r="C212" s="13"/>
      <c r="D212" s="13"/>
      <c r="E212" s="45"/>
      <c r="F212" s="13"/>
      <c r="G212" s="13"/>
      <c r="H212" s="13"/>
      <c r="I212" s="13"/>
      <c r="J212" s="13"/>
      <c r="K212" s="13"/>
    </row>
    <row r="213" spans="1:11" s="12" customFormat="1" x14ac:dyDescent="0.25">
      <c r="A213" s="13"/>
      <c r="B213" s="13"/>
      <c r="C213" s="13"/>
      <c r="D213" s="13"/>
      <c r="E213" s="45"/>
      <c r="F213" s="13"/>
      <c r="G213" s="13"/>
      <c r="H213" s="13"/>
      <c r="I213" s="13"/>
      <c r="J213" s="13"/>
      <c r="K213" s="13"/>
    </row>
    <row r="214" spans="1:11" s="12" customFormat="1" x14ac:dyDescent="0.25">
      <c r="A214" s="13"/>
      <c r="B214" s="13"/>
      <c r="C214" s="13"/>
      <c r="D214" s="13"/>
      <c r="E214" s="45"/>
      <c r="F214" s="13"/>
      <c r="G214" s="13"/>
      <c r="H214" s="13"/>
      <c r="I214" s="13"/>
      <c r="J214" s="13"/>
      <c r="K214" s="13"/>
    </row>
    <row r="215" spans="1:11" s="12" customFormat="1" x14ac:dyDescent="0.25">
      <c r="A215" s="13"/>
      <c r="B215" s="13"/>
      <c r="C215" s="13"/>
      <c r="D215" s="13"/>
      <c r="E215" s="45"/>
      <c r="F215" s="13"/>
      <c r="G215" s="13"/>
      <c r="H215" s="13"/>
      <c r="I215" s="13"/>
      <c r="J215" s="13"/>
      <c r="K215" s="13"/>
    </row>
    <row r="216" spans="1:11" s="12" customFormat="1" x14ac:dyDescent="0.25">
      <c r="A216" s="13"/>
      <c r="B216" s="13"/>
      <c r="C216" s="13"/>
      <c r="D216" s="13"/>
      <c r="E216" s="45"/>
      <c r="F216" s="13"/>
      <c r="G216" s="13"/>
      <c r="H216" s="13"/>
      <c r="I216" s="13"/>
      <c r="J216" s="13"/>
      <c r="K216" s="13"/>
    </row>
    <row r="217" spans="1:11" s="12" customFormat="1" x14ac:dyDescent="0.25">
      <c r="A217" s="13"/>
      <c r="B217" s="13"/>
      <c r="C217" s="13"/>
      <c r="D217" s="13"/>
      <c r="E217" s="45"/>
      <c r="F217" s="13"/>
      <c r="G217" s="13"/>
      <c r="H217" s="13"/>
      <c r="I217" s="13"/>
      <c r="J217" s="13"/>
      <c r="K217" s="13"/>
    </row>
    <row r="218" spans="1:11" s="12" customFormat="1" x14ac:dyDescent="0.25">
      <c r="A218" s="13"/>
      <c r="B218" s="13"/>
      <c r="C218" s="13"/>
      <c r="D218" s="13"/>
      <c r="E218" s="45"/>
      <c r="F218" s="13"/>
      <c r="G218" s="13"/>
      <c r="H218" s="13"/>
      <c r="I218" s="13"/>
      <c r="J218" s="13"/>
      <c r="K218" s="13"/>
    </row>
    <row r="219" spans="1:11" s="12" customFormat="1" x14ac:dyDescent="0.25">
      <c r="A219" s="13"/>
      <c r="B219" s="13"/>
      <c r="C219" s="13"/>
      <c r="D219" s="13"/>
      <c r="E219" s="45"/>
      <c r="F219" s="13"/>
      <c r="G219" s="13"/>
      <c r="H219" s="13"/>
      <c r="I219" s="13"/>
      <c r="J219" s="13"/>
      <c r="K219" s="13"/>
    </row>
    <row r="220" spans="1:11" s="12" customFormat="1" x14ac:dyDescent="0.25">
      <c r="A220" s="13"/>
      <c r="B220" s="13"/>
      <c r="C220" s="13"/>
      <c r="D220" s="13"/>
      <c r="E220" s="45"/>
      <c r="F220" s="13"/>
      <c r="G220" s="13"/>
      <c r="H220" s="13"/>
      <c r="I220" s="13"/>
      <c r="J220" s="13"/>
      <c r="K220" s="13"/>
    </row>
    <row r="221" spans="1:11" s="12" customFormat="1" x14ac:dyDescent="0.25">
      <c r="A221" s="13"/>
      <c r="B221" s="13"/>
      <c r="C221" s="13"/>
      <c r="D221" s="13"/>
      <c r="E221" s="45"/>
      <c r="F221" s="13"/>
      <c r="G221" s="13"/>
      <c r="H221" s="13"/>
      <c r="I221" s="13"/>
      <c r="J221" s="13"/>
      <c r="K221" s="13"/>
    </row>
    <row r="222" spans="1:11" s="12" customFormat="1" x14ac:dyDescent="0.25">
      <c r="A222" s="13"/>
      <c r="B222" s="13"/>
      <c r="C222" s="13"/>
      <c r="D222" s="13"/>
      <c r="E222" s="45"/>
      <c r="F222" s="13"/>
      <c r="G222" s="13"/>
      <c r="H222" s="13"/>
      <c r="I222" s="13"/>
      <c r="J222" s="13"/>
      <c r="K222" s="13"/>
    </row>
    <row r="223" spans="1:11" s="12" customFormat="1" x14ac:dyDescent="0.25">
      <c r="A223" s="13"/>
      <c r="B223" s="13"/>
      <c r="C223" s="13"/>
      <c r="D223" s="13"/>
      <c r="E223" s="45"/>
      <c r="F223" s="13"/>
      <c r="G223" s="13"/>
      <c r="H223" s="13"/>
      <c r="I223" s="13"/>
      <c r="J223" s="13"/>
      <c r="K223" s="13"/>
    </row>
    <row r="224" spans="1:11" s="12" customFormat="1" x14ac:dyDescent="0.25">
      <c r="A224" s="13"/>
      <c r="B224" s="13"/>
      <c r="C224" s="13"/>
      <c r="D224" s="13"/>
      <c r="E224" s="45"/>
      <c r="F224" s="13"/>
      <c r="G224" s="13"/>
      <c r="H224" s="13"/>
      <c r="I224" s="13"/>
      <c r="J224" s="13"/>
      <c r="K224" s="13"/>
    </row>
    <row r="225" spans="1:11" s="12" customFormat="1" x14ac:dyDescent="0.25">
      <c r="A225" s="13"/>
      <c r="B225" s="13"/>
      <c r="C225" s="13"/>
      <c r="D225" s="13"/>
      <c r="E225" s="45"/>
      <c r="F225" s="13"/>
      <c r="G225" s="13"/>
      <c r="H225" s="13"/>
      <c r="I225" s="13"/>
      <c r="J225" s="13"/>
      <c r="K225" s="13"/>
    </row>
    <row r="226" spans="1:11" s="12" customFormat="1" x14ac:dyDescent="0.25">
      <c r="A226" s="13"/>
      <c r="B226" s="13"/>
      <c r="C226" s="13"/>
      <c r="D226" s="13"/>
      <c r="E226" s="45"/>
      <c r="F226" s="13"/>
      <c r="G226" s="13"/>
      <c r="H226" s="13"/>
      <c r="I226" s="13"/>
      <c r="J226" s="13"/>
      <c r="K226" s="13"/>
    </row>
    <row r="227" spans="1:11" s="12" customFormat="1" x14ac:dyDescent="0.25">
      <c r="A227" s="13"/>
      <c r="B227" s="13"/>
      <c r="C227" s="13"/>
      <c r="D227" s="13"/>
      <c r="E227" s="45"/>
      <c r="F227" s="13"/>
      <c r="G227" s="13"/>
      <c r="H227" s="13"/>
      <c r="I227" s="13"/>
      <c r="J227" s="13"/>
      <c r="K227" s="13"/>
    </row>
    <row r="228" spans="1:11" s="12" customFormat="1" x14ac:dyDescent="0.25">
      <c r="A228" s="13"/>
      <c r="B228" s="13"/>
      <c r="C228" s="13"/>
      <c r="D228" s="13"/>
      <c r="E228" s="45"/>
      <c r="F228" s="13"/>
      <c r="G228" s="13"/>
      <c r="H228" s="13"/>
      <c r="I228" s="13"/>
      <c r="J228" s="13"/>
      <c r="K228" s="13"/>
    </row>
    <row r="229" spans="1:11" s="12" customFormat="1" x14ac:dyDescent="0.25">
      <c r="A229" s="13"/>
      <c r="B229" s="13"/>
      <c r="C229" s="13"/>
      <c r="D229" s="13"/>
      <c r="E229" s="45"/>
      <c r="F229" s="13"/>
      <c r="G229" s="13"/>
      <c r="H229" s="13"/>
      <c r="I229" s="13"/>
      <c r="J229" s="13"/>
      <c r="K229" s="13"/>
    </row>
    <row r="230" spans="1:11" s="12" customFormat="1" x14ac:dyDescent="0.25">
      <c r="A230" s="13"/>
      <c r="B230" s="13"/>
      <c r="C230" s="13"/>
      <c r="D230" s="13"/>
      <c r="E230" s="45"/>
      <c r="F230" s="13"/>
      <c r="G230" s="13"/>
      <c r="H230" s="13"/>
      <c r="I230" s="13"/>
      <c r="J230" s="13"/>
      <c r="K230" s="13"/>
    </row>
    <row r="231" spans="1:11" s="12" customFormat="1" x14ac:dyDescent="0.25">
      <c r="A231" s="13"/>
      <c r="B231" s="13"/>
      <c r="C231" s="13"/>
      <c r="D231" s="13"/>
      <c r="E231" s="45"/>
      <c r="F231" s="13"/>
      <c r="G231" s="13"/>
      <c r="H231" s="13"/>
      <c r="I231" s="13"/>
      <c r="J231" s="13"/>
      <c r="K231" s="13"/>
    </row>
    <row r="232" spans="1:11" s="12" customFormat="1" x14ac:dyDescent="0.25">
      <c r="A232" s="13"/>
      <c r="B232" s="13"/>
      <c r="C232" s="13"/>
      <c r="D232" s="13"/>
      <c r="E232" s="45"/>
      <c r="F232" s="13"/>
      <c r="G232" s="13"/>
      <c r="H232" s="13"/>
      <c r="I232" s="13"/>
      <c r="J232" s="13"/>
      <c r="K232" s="13"/>
    </row>
    <row r="233" spans="1:11" s="12" customFormat="1" x14ac:dyDescent="0.25">
      <c r="A233" s="13"/>
      <c r="B233" s="13"/>
      <c r="C233" s="13"/>
      <c r="D233" s="13"/>
      <c r="E233" s="45"/>
      <c r="F233" s="13"/>
      <c r="G233" s="13"/>
      <c r="H233" s="13"/>
      <c r="I233" s="13"/>
      <c r="J233" s="13"/>
      <c r="K233" s="13"/>
    </row>
    <row r="234" spans="1:11" s="12" customFormat="1" x14ac:dyDescent="0.25">
      <c r="A234" s="13"/>
      <c r="B234" s="13"/>
      <c r="C234" s="13"/>
      <c r="D234" s="13"/>
      <c r="E234" s="45"/>
      <c r="F234" s="13"/>
      <c r="G234" s="13"/>
      <c r="H234" s="13"/>
      <c r="I234" s="13"/>
      <c r="J234" s="13"/>
      <c r="K234" s="13"/>
    </row>
    <row r="235" spans="1:11" s="12" customFormat="1" x14ac:dyDescent="0.25">
      <c r="A235" s="13"/>
      <c r="B235" s="13"/>
      <c r="C235" s="13"/>
      <c r="D235" s="13"/>
      <c r="E235" s="45"/>
      <c r="F235" s="13"/>
      <c r="G235" s="13"/>
      <c r="H235" s="13"/>
      <c r="I235" s="13"/>
      <c r="J235" s="13"/>
      <c r="K235" s="13"/>
    </row>
    <row r="236" spans="1:11" s="12" customFormat="1" x14ac:dyDescent="0.25">
      <c r="A236" s="13"/>
      <c r="B236" s="13"/>
      <c r="C236" s="13"/>
      <c r="D236" s="13"/>
      <c r="E236" s="45"/>
      <c r="F236" s="13"/>
      <c r="G236" s="13"/>
      <c r="H236" s="13"/>
      <c r="I236" s="13"/>
      <c r="J236" s="13"/>
      <c r="K236" s="13"/>
    </row>
    <row r="237" spans="1:11" s="12" customFormat="1" x14ac:dyDescent="0.25">
      <c r="A237" s="13"/>
      <c r="B237" s="13"/>
      <c r="C237" s="13"/>
      <c r="D237" s="13"/>
      <c r="E237" s="45"/>
      <c r="F237" s="13"/>
      <c r="G237" s="13"/>
      <c r="H237" s="13"/>
      <c r="I237" s="13"/>
      <c r="J237" s="13"/>
      <c r="K237" s="13"/>
    </row>
    <row r="238" spans="1:11" s="12" customFormat="1" x14ac:dyDescent="0.25">
      <c r="A238" s="13"/>
      <c r="B238" s="13"/>
      <c r="C238" s="13"/>
      <c r="D238" s="13"/>
      <c r="E238" s="45"/>
      <c r="F238" s="13"/>
      <c r="G238" s="13"/>
      <c r="H238" s="13"/>
      <c r="I238" s="13"/>
      <c r="J238" s="13"/>
      <c r="K238" s="13"/>
    </row>
    <row r="239" spans="1:11" s="12" customFormat="1" x14ac:dyDescent="0.25">
      <c r="A239" s="13"/>
      <c r="B239" s="13"/>
      <c r="C239" s="13"/>
      <c r="D239" s="13"/>
      <c r="E239" s="45"/>
      <c r="F239" s="13"/>
      <c r="G239" s="13"/>
      <c r="H239" s="13"/>
      <c r="I239" s="13"/>
      <c r="J239" s="13"/>
      <c r="K239" s="13"/>
    </row>
    <row r="240" spans="1:11" s="12" customFormat="1" x14ac:dyDescent="0.25">
      <c r="A240" s="13"/>
      <c r="B240" s="13"/>
      <c r="C240" s="13"/>
      <c r="D240" s="13"/>
      <c r="E240" s="45"/>
      <c r="F240" s="13"/>
      <c r="G240" s="13"/>
      <c r="H240" s="13"/>
      <c r="I240" s="13"/>
      <c r="J240" s="13"/>
      <c r="K240" s="13"/>
    </row>
    <row r="241" spans="1:11" s="12" customFormat="1" x14ac:dyDescent="0.25">
      <c r="A241" s="13"/>
      <c r="B241" s="13"/>
      <c r="C241" s="13"/>
      <c r="D241" s="13"/>
      <c r="E241" s="45"/>
      <c r="F241" s="13"/>
      <c r="G241" s="13"/>
      <c r="H241" s="13"/>
      <c r="I241" s="13"/>
      <c r="J241" s="13"/>
      <c r="K241" s="13"/>
    </row>
    <row r="242" spans="1:11" s="12" customFormat="1" x14ac:dyDescent="0.25">
      <c r="A242" s="13"/>
      <c r="B242" s="13"/>
      <c r="C242" s="13"/>
      <c r="D242" s="13"/>
      <c r="E242" s="45"/>
      <c r="F242" s="13"/>
      <c r="G242" s="13"/>
      <c r="H242" s="13"/>
      <c r="I242" s="13"/>
      <c r="J242" s="13"/>
      <c r="K242" s="13"/>
    </row>
    <row r="243" spans="1:11" s="12" customFormat="1" x14ac:dyDescent="0.25">
      <c r="A243" s="13"/>
      <c r="B243" s="13"/>
      <c r="C243" s="13"/>
      <c r="D243" s="13"/>
      <c r="E243" s="45"/>
      <c r="F243" s="13"/>
      <c r="G243" s="13"/>
      <c r="H243" s="13"/>
      <c r="I243" s="13"/>
      <c r="J243" s="13"/>
      <c r="K243" s="13"/>
    </row>
    <row r="244" spans="1:11" s="12" customFormat="1" x14ac:dyDescent="0.25">
      <c r="A244" s="13"/>
      <c r="B244" s="13"/>
      <c r="C244" s="13"/>
      <c r="D244" s="13"/>
      <c r="E244" s="45"/>
      <c r="F244" s="13"/>
      <c r="G244" s="13"/>
      <c r="H244" s="13"/>
      <c r="I244" s="13"/>
      <c r="J244" s="13"/>
      <c r="K244" s="13"/>
    </row>
    <row r="245" spans="1:11" s="12" customFormat="1" x14ac:dyDescent="0.25">
      <c r="A245" s="13"/>
      <c r="B245" s="13"/>
      <c r="C245" s="13"/>
      <c r="D245" s="13"/>
      <c r="E245" s="45"/>
      <c r="F245" s="13"/>
      <c r="G245" s="13"/>
      <c r="H245" s="13"/>
      <c r="I245" s="13"/>
      <c r="J245" s="13"/>
      <c r="K245" s="13"/>
    </row>
    <row r="246" spans="1:11" s="12" customFormat="1" x14ac:dyDescent="0.25">
      <c r="A246" s="13"/>
      <c r="B246" s="13"/>
      <c r="C246" s="13"/>
      <c r="D246" s="13"/>
      <c r="E246" s="45"/>
      <c r="F246" s="13"/>
      <c r="G246" s="13"/>
      <c r="H246" s="13"/>
      <c r="I246" s="13"/>
      <c r="J246" s="13"/>
      <c r="K246" s="13"/>
    </row>
    <row r="247" spans="1:11" s="12" customFormat="1" x14ac:dyDescent="0.25">
      <c r="A247" s="13"/>
      <c r="B247" s="13"/>
      <c r="C247" s="13"/>
      <c r="D247" s="13"/>
      <c r="E247" s="45"/>
      <c r="F247" s="13"/>
      <c r="G247" s="13"/>
      <c r="H247" s="13"/>
      <c r="I247" s="13"/>
      <c r="J247" s="13"/>
      <c r="K247" s="13"/>
    </row>
    <row r="248" spans="1:11" s="12" customFormat="1" x14ac:dyDescent="0.25">
      <c r="A248" s="13"/>
      <c r="B248" s="13"/>
      <c r="C248" s="13"/>
      <c r="D248" s="13"/>
      <c r="E248" s="45"/>
      <c r="F248" s="13"/>
      <c r="G248" s="13"/>
      <c r="H248" s="13"/>
      <c r="I248" s="13"/>
      <c r="J248" s="13"/>
      <c r="K248" s="13"/>
    </row>
    <row r="249" spans="1:11" s="12" customFormat="1" x14ac:dyDescent="0.25">
      <c r="A249" s="13"/>
      <c r="B249" s="13"/>
      <c r="C249" s="13"/>
      <c r="D249" s="13"/>
      <c r="E249" s="45"/>
      <c r="F249" s="13"/>
      <c r="G249" s="13"/>
      <c r="H249" s="13"/>
      <c r="I249" s="13"/>
      <c r="J249" s="13"/>
      <c r="K249" s="13"/>
    </row>
    <row r="250" spans="1:11" s="12" customFormat="1" x14ac:dyDescent="0.25">
      <c r="A250" s="13"/>
      <c r="B250" s="13"/>
      <c r="C250" s="13"/>
      <c r="D250" s="13"/>
      <c r="E250" s="45"/>
      <c r="F250" s="13"/>
      <c r="G250" s="13"/>
      <c r="H250" s="13"/>
      <c r="I250" s="13"/>
      <c r="J250" s="13"/>
      <c r="K250" s="13"/>
    </row>
    <row r="251" spans="1:11" s="12" customFormat="1" x14ac:dyDescent="0.25">
      <c r="A251" s="13"/>
      <c r="B251" s="13"/>
      <c r="C251" s="13"/>
      <c r="D251" s="13"/>
      <c r="E251" s="45"/>
      <c r="F251" s="13"/>
      <c r="G251" s="13"/>
      <c r="H251" s="13"/>
      <c r="I251" s="13"/>
      <c r="J251" s="13"/>
      <c r="K251" s="13"/>
    </row>
    <row r="252" spans="1:11" s="12" customFormat="1" x14ac:dyDescent="0.25">
      <c r="A252" s="13"/>
      <c r="B252" s="13"/>
      <c r="C252" s="13"/>
      <c r="D252" s="13"/>
      <c r="E252" s="45"/>
      <c r="F252" s="13"/>
      <c r="G252" s="13"/>
      <c r="H252" s="13"/>
      <c r="I252" s="13"/>
      <c r="J252" s="13"/>
      <c r="K252" s="13"/>
    </row>
    <row r="253" spans="1:11" s="12" customFormat="1" x14ac:dyDescent="0.25">
      <c r="A253" s="13"/>
      <c r="B253" s="13"/>
      <c r="C253" s="13"/>
      <c r="D253" s="13"/>
      <c r="E253" s="45"/>
      <c r="F253" s="13"/>
      <c r="G253" s="13"/>
      <c r="H253" s="13"/>
      <c r="I253" s="13"/>
      <c r="J253" s="13"/>
      <c r="K253" s="13"/>
    </row>
    <row r="254" spans="1:11" s="12" customFormat="1" x14ac:dyDescent="0.25">
      <c r="A254" s="13"/>
      <c r="B254" s="13"/>
      <c r="C254" s="13"/>
      <c r="D254" s="13"/>
      <c r="E254" s="45"/>
      <c r="F254" s="13"/>
      <c r="G254" s="13"/>
      <c r="H254" s="13"/>
      <c r="I254" s="13"/>
      <c r="J254" s="13"/>
      <c r="K254" s="13"/>
    </row>
    <row r="255" spans="1:11" s="12" customFormat="1" x14ac:dyDescent="0.25">
      <c r="A255" s="13"/>
      <c r="B255" s="13"/>
      <c r="C255" s="13"/>
      <c r="D255" s="13"/>
      <c r="E255" s="45"/>
      <c r="F255" s="13"/>
      <c r="G255" s="13"/>
      <c r="H255" s="13"/>
      <c r="I255" s="13"/>
      <c r="J255" s="13"/>
      <c r="K255" s="13"/>
    </row>
    <row r="256" spans="1:11" s="12" customFormat="1" x14ac:dyDescent="0.25">
      <c r="A256" s="13"/>
      <c r="B256" s="13"/>
      <c r="C256" s="13"/>
      <c r="D256" s="13"/>
      <c r="E256" s="45"/>
      <c r="F256" s="13"/>
      <c r="G256" s="13"/>
      <c r="H256" s="13"/>
      <c r="I256" s="13"/>
      <c r="J256" s="13"/>
      <c r="K256" s="13"/>
    </row>
    <row r="257" spans="1:11" s="12" customFormat="1" x14ac:dyDescent="0.25">
      <c r="A257" s="13"/>
      <c r="B257" s="13"/>
      <c r="C257" s="13"/>
      <c r="D257" s="13"/>
      <c r="E257" s="45"/>
      <c r="F257" s="13"/>
      <c r="G257" s="13"/>
      <c r="H257" s="13"/>
      <c r="I257" s="13"/>
      <c r="J257" s="13"/>
      <c r="K257" s="13"/>
    </row>
    <row r="258" spans="1:11" s="12" customFormat="1" x14ac:dyDescent="0.25">
      <c r="A258" s="13"/>
      <c r="B258" s="13"/>
      <c r="C258" s="13"/>
      <c r="D258" s="13"/>
      <c r="E258" s="45"/>
      <c r="F258" s="13"/>
      <c r="G258" s="13"/>
      <c r="H258" s="13"/>
      <c r="I258" s="13"/>
      <c r="J258" s="13"/>
      <c r="K258" s="13"/>
    </row>
    <row r="259" spans="1:11" s="12" customFormat="1" x14ac:dyDescent="0.25">
      <c r="A259" s="13"/>
      <c r="B259" s="13"/>
      <c r="C259" s="13"/>
      <c r="D259" s="13"/>
      <c r="E259" s="45"/>
      <c r="F259" s="13"/>
      <c r="G259" s="13"/>
      <c r="H259" s="13"/>
      <c r="I259" s="13"/>
      <c r="J259" s="13"/>
      <c r="K259" s="13"/>
    </row>
    <row r="260" spans="1:11" s="12" customFormat="1" x14ac:dyDescent="0.25">
      <c r="A260" s="13"/>
      <c r="B260" s="13"/>
      <c r="C260" s="13"/>
      <c r="D260" s="13"/>
      <c r="E260" s="45"/>
      <c r="F260" s="13"/>
      <c r="G260" s="13"/>
      <c r="H260" s="13"/>
      <c r="I260" s="13"/>
      <c r="J260" s="13"/>
      <c r="K260" s="13"/>
    </row>
    <row r="261" spans="1:11" s="12" customFormat="1" x14ac:dyDescent="0.25">
      <c r="A261" s="13"/>
      <c r="B261" s="13"/>
      <c r="C261" s="13"/>
      <c r="D261" s="13"/>
      <c r="E261" s="45"/>
      <c r="F261" s="13"/>
      <c r="G261" s="13"/>
      <c r="H261" s="13"/>
      <c r="I261" s="13"/>
      <c r="J261" s="13"/>
      <c r="K261" s="13"/>
    </row>
    <row r="262" spans="1:11" s="12" customFormat="1" x14ac:dyDescent="0.25">
      <c r="A262" s="13"/>
      <c r="B262" s="13"/>
      <c r="C262" s="13"/>
      <c r="D262" s="13"/>
      <c r="E262" s="45"/>
      <c r="F262" s="13"/>
      <c r="G262" s="13"/>
      <c r="H262" s="13"/>
      <c r="I262" s="13"/>
      <c r="J262" s="13"/>
      <c r="K262" s="13"/>
    </row>
    <row r="263" spans="1:11" s="12" customFormat="1" x14ac:dyDescent="0.25">
      <c r="A263" s="13"/>
      <c r="B263" s="13"/>
      <c r="C263" s="13"/>
      <c r="D263" s="13"/>
      <c r="E263" s="45"/>
      <c r="F263" s="13"/>
      <c r="G263" s="13"/>
      <c r="H263" s="13"/>
      <c r="I263" s="13"/>
      <c r="J263" s="13"/>
      <c r="K263" s="13"/>
    </row>
    <row r="264" spans="1:11" s="12" customFormat="1" x14ac:dyDescent="0.25">
      <c r="A264" s="13"/>
      <c r="B264" s="13"/>
      <c r="C264" s="13"/>
      <c r="D264" s="13"/>
      <c r="E264" s="45"/>
      <c r="F264" s="13"/>
      <c r="G264" s="13"/>
      <c r="H264" s="13"/>
      <c r="I264" s="13"/>
      <c r="J264" s="13"/>
      <c r="K264" s="13"/>
    </row>
    <row r="265" spans="1:11" s="12" customFormat="1" x14ac:dyDescent="0.25">
      <c r="A265" s="13"/>
      <c r="B265" s="13"/>
      <c r="C265" s="13"/>
      <c r="D265" s="13"/>
      <c r="E265" s="45"/>
      <c r="F265" s="13"/>
      <c r="G265" s="13"/>
      <c r="H265" s="13"/>
      <c r="I265" s="13"/>
      <c r="J265" s="13"/>
      <c r="K265" s="13"/>
    </row>
    <row r="266" spans="1:11" s="12" customFormat="1" x14ac:dyDescent="0.25">
      <c r="A266" s="13"/>
      <c r="B266" s="13"/>
      <c r="C266" s="13"/>
      <c r="D266" s="13"/>
      <c r="E266" s="45"/>
      <c r="F266" s="13"/>
      <c r="G266" s="13"/>
      <c r="H266" s="13"/>
      <c r="I266" s="13"/>
      <c r="J266" s="13"/>
      <c r="K266" s="13"/>
    </row>
    <row r="267" spans="1:11" s="12" customFormat="1" x14ac:dyDescent="0.25">
      <c r="A267" s="13"/>
      <c r="B267" s="13"/>
      <c r="C267" s="13"/>
      <c r="D267" s="13"/>
      <c r="E267" s="45"/>
      <c r="F267" s="13"/>
      <c r="G267" s="13"/>
      <c r="H267" s="13"/>
      <c r="I267" s="13"/>
      <c r="J267" s="13"/>
      <c r="K267" s="13"/>
    </row>
    <row r="268" spans="1:11" s="12" customFormat="1" x14ac:dyDescent="0.25">
      <c r="A268" s="13"/>
      <c r="B268" s="13"/>
      <c r="C268" s="13"/>
      <c r="D268" s="13"/>
      <c r="E268" s="45"/>
      <c r="F268" s="13"/>
      <c r="G268" s="13"/>
      <c r="H268" s="13"/>
      <c r="I268" s="13"/>
      <c r="J268" s="13"/>
      <c r="K268" s="13"/>
    </row>
    <row r="269" spans="1:11" s="12" customFormat="1" x14ac:dyDescent="0.25">
      <c r="A269" s="13"/>
      <c r="B269" s="13"/>
      <c r="C269" s="13"/>
      <c r="D269" s="13"/>
      <c r="E269" s="45"/>
      <c r="F269" s="13"/>
      <c r="G269" s="13"/>
      <c r="H269" s="13"/>
      <c r="I269" s="13"/>
      <c r="J269" s="13"/>
      <c r="K269" s="13"/>
    </row>
    <row r="270" spans="1:11" s="12" customFormat="1" x14ac:dyDescent="0.25">
      <c r="A270" s="13"/>
      <c r="B270" s="13"/>
      <c r="C270" s="13"/>
      <c r="D270" s="13"/>
      <c r="E270" s="45"/>
      <c r="F270" s="13"/>
      <c r="G270" s="13"/>
      <c r="H270" s="13"/>
      <c r="I270" s="13"/>
      <c r="J270" s="13"/>
      <c r="K270" s="13"/>
    </row>
    <row r="271" spans="1:11" s="12" customFormat="1" x14ac:dyDescent="0.25">
      <c r="A271" s="13"/>
      <c r="B271" s="13"/>
      <c r="C271" s="13"/>
      <c r="D271" s="13"/>
      <c r="E271" s="45"/>
      <c r="F271" s="13"/>
      <c r="G271" s="13"/>
      <c r="H271" s="13"/>
      <c r="I271" s="13"/>
      <c r="J271" s="13"/>
      <c r="K271" s="13"/>
    </row>
    <row r="272" spans="1:11" s="12" customFormat="1" x14ac:dyDescent="0.25">
      <c r="A272" s="13"/>
      <c r="B272" s="13"/>
      <c r="C272" s="13"/>
      <c r="D272" s="13"/>
      <c r="E272" s="45"/>
      <c r="F272" s="13"/>
      <c r="G272" s="13"/>
      <c r="H272" s="13"/>
      <c r="I272" s="13"/>
      <c r="J272" s="13"/>
      <c r="K272" s="13"/>
    </row>
    <row r="273" spans="1:11" s="12" customFormat="1" x14ac:dyDescent="0.25">
      <c r="A273" s="13"/>
      <c r="B273" s="13"/>
      <c r="C273" s="13"/>
      <c r="D273" s="13"/>
      <c r="E273" s="45"/>
      <c r="F273" s="13"/>
      <c r="G273" s="13"/>
      <c r="H273" s="13"/>
      <c r="I273" s="13"/>
      <c r="J273" s="13"/>
      <c r="K273" s="13"/>
    </row>
    <row r="274" spans="1:11" s="12" customFormat="1" x14ac:dyDescent="0.25">
      <c r="A274" s="13"/>
      <c r="B274" s="13"/>
      <c r="C274" s="13"/>
      <c r="D274" s="13"/>
      <c r="E274" s="45"/>
      <c r="F274" s="13"/>
      <c r="G274" s="13"/>
      <c r="H274" s="13"/>
      <c r="I274" s="13"/>
      <c r="J274" s="13"/>
      <c r="K274" s="13"/>
    </row>
    <row r="275" spans="1:11" s="12" customFormat="1" x14ac:dyDescent="0.25">
      <c r="A275" s="13"/>
      <c r="B275" s="13"/>
      <c r="C275" s="13"/>
      <c r="D275" s="13"/>
      <c r="E275" s="45"/>
      <c r="F275" s="13"/>
      <c r="G275" s="13"/>
      <c r="H275" s="13"/>
      <c r="I275" s="13"/>
      <c r="J275" s="13"/>
      <c r="K275" s="13"/>
    </row>
    <row r="276" spans="1:11" s="12" customFormat="1" x14ac:dyDescent="0.25">
      <c r="A276" s="13"/>
      <c r="B276" s="13"/>
      <c r="C276" s="13"/>
      <c r="D276" s="13"/>
      <c r="E276" s="45"/>
      <c r="F276" s="13"/>
      <c r="G276" s="13"/>
      <c r="H276" s="13"/>
      <c r="I276" s="13"/>
      <c r="J276" s="13"/>
      <c r="K276" s="13"/>
    </row>
    <row r="277" spans="1:11" s="12" customFormat="1" x14ac:dyDescent="0.25">
      <c r="A277" s="13"/>
      <c r="B277" s="13"/>
      <c r="C277" s="13"/>
      <c r="D277" s="13"/>
      <c r="E277" s="45"/>
      <c r="F277" s="13"/>
      <c r="G277" s="13"/>
      <c r="H277" s="13"/>
      <c r="I277" s="13"/>
      <c r="J277" s="13"/>
      <c r="K277" s="13"/>
    </row>
    <row r="278" spans="1:11" s="12" customFormat="1" x14ac:dyDescent="0.25">
      <c r="A278" s="13"/>
      <c r="B278" s="13"/>
      <c r="C278" s="13"/>
      <c r="D278" s="13"/>
      <c r="E278" s="45"/>
      <c r="F278" s="13"/>
      <c r="G278" s="13"/>
      <c r="H278" s="13"/>
      <c r="I278" s="13"/>
      <c r="J278" s="13"/>
      <c r="K278" s="13"/>
    </row>
    <row r="279" spans="1:11" s="12" customFormat="1" x14ac:dyDescent="0.25">
      <c r="A279" s="13"/>
      <c r="B279" s="13"/>
      <c r="C279" s="13"/>
      <c r="D279" s="13"/>
      <c r="E279" s="45"/>
      <c r="F279" s="13"/>
      <c r="G279" s="13"/>
      <c r="H279" s="13"/>
      <c r="I279" s="13"/>
      <c r="J279" s="13"/>
      <c r="K279" s="13"/>
    </row>
    <row r="280" spans="1:11" s="12" customFormat="1" x14ac:dyDescent="0.25">
      <c r="A280" s="13"/>
      <c r="B280" s="13"/>
      <c r="C280" s="13"/>
      <c r="D280" s="13"/>
      <c r="E280" s="45"/>
      <c r="F280" s="13"/>
      <c r="G280" s="13"/>
      <c r="H280" s="13"/>
      <c r="I280" s="13"/>
      <c r="J280" s="13"/>
      <c r="K280" s="13"/>
    </row>
    <row r="281" spans="1:11" s="12" customFormat="1" x14ac:dyDescent="0.25">
      <c r="A281" s="13"/>
      <c r="B281" s="13"/>
      <c r="C281" s="13"/>
      <c r="D281" s="13"/>
      <c r="E281" s="45"/>
      <c r="F281" s="13"/>
      <c r="G281" s="13"/>
      <c r="H281" s="13"/>
      <c r="I281" s="13"/>
      <c r="J281" s="13"/>
      <c r="K281" s="13"/>
    </row>
    <row r="282" spans="1:11" s="12" customFormat="1" x14ac:dyDescent="0.25">
      <c r="A282" s="13"/>
      <c r="B282" s="13"/>
      <c r="C282" s="13"/>
      <c r="D282" s="13"/>
      <c r="E282" s="45"/>
      <c r="F282" s="13"/>
      <c r="G282" s="13"/>
      <c r="H282" s="13"/>
      <c r="I282" s="13"/>
      <c r="J282" s="13"/>
      <c r="K282" s="13"/>
    </row>
    <row r="283" spans="1:11" s="12" customFormat="1" x14ac:dyDescent="0.25">
      <c r="A283" s="13"/>
      <c r="B283" s="13"/>
      <c r="C283" s="13"/>
      <c r="D283" s="13"/>
      <c r="E283" s="45"/>
      <c r="F283" s="13"/>
      <c r="G283" s="13"/>
      <c r="H283" s="13"/>
      <c r="I283" s="13"/>
      <c r="J283" s="13"/>
      <c r="K283" s="13"/>
    </row>
    <row r="284" spans="1:11" s="12" customFormat="1" x14ac:dyDescent="0.25">
      <c r="A284" s="13"/>
      <c r="B284" s="13"/>
      <c r="C284" s="13"/>
      <c r="D284" s="13"/>
      <c r="E284" s="45"/>
      <c r="F284" s="13"/>
      <c r="G284" s="13"/>
      <c r="H284" s="13"/>
      <c r="I284" s="13"/>
      <c r="J284" s="13"/>
      <c r="K284" s="13"/>
    </row>
    <row r="285" spans="1:11" s="12" customFormat="1" x14ac:dyDescent="0.25">
      <c r="A285" s="13"/>
      <c r="B285" s="13"/>
      <c r="C285" s="13"/>
      <c r="D285" s="13"/>
      <c r="E285" s="45"/>
      <c r="F285" s="13"/>
      <c r="G285" s="13"/>
      <c r="H285" s="13"/>
      <c r="I285" s="13"/>
      <c r="J285" s="13"/>
      <c r="K285" s="13"/>
    </row>
    <row r="286" spans="1:11" s="12" customFormat="1" x14ac:dyDescent="0.25">
      <c r="A286" s="13"/>
      <c r="B286" s="13"/>
      <c r="C286" s="13"/>
      <c r="D286" s="13"/>
      <c r="E286" s="45"/>
      <c r="F286" s="13"/>
      <c r="G286" s="13"/>
      <c r="H286" s="13"/>
      <c r="I286" s="13"/>
      <c r="J286" s="13"/>
      <c r="K286" s="13"/>
    </row>
    <row r="287" spans="1:11" s="12" customFormat="1" x14ac:dyDescent="0.25">
      <c r="A287" s="13"/>
      <c r="B287" s="13"/>
      <c r="C287" s="13"/>
      <c r="D287" s="13"/>
      <c r="E287" s="45"/>
      <c r="F287" s="13"/>
      <c r="G287" s="13"/>
      <c r="H287" s="13"/>
      <c r="I287" s="13"/>
      <c r="J287" s="13"/>
      <c r="K287" s="13"/>
    </row>
    <row r="288" spans="1:11" s="12" customFormat="1" x14ac:dyDescent="0.25">
      <c r="A288" s="13"/>
      <c r="B288" s="13"/>
      <c r="C288" s="13"/>
      <c r="D288" s="13"/>
      <c r="E288" s="45"/>
      <c r="F288" s="13"/>
      <c r="G288" s="13"/>
      <c r="H288" s="13"/>
      <c r="I288" s="13"/>
      <c r="J288" s="13"/>
      <c r="K288" s="13"/>
    </row>
    <row r="289" spans="1:11" s="12" customFormat="1" x14ac:dyDescent="0.25">
      <c r="A289" s="13"/>
      <c r="B289" s="13"/>
      <c r="C289" s="13"/>
      <c r="D289" s="13"/>
      <c r="E289" s="45"/>
      <c r="F289" s="13"/>
      <c r="G289" s="13"/>
      <c r="H289" s="13"/>
      <c r="I289" s="13"/>
      <c r="J289" s="13"/>
      <c r="K289" s="13"/>
    </row>
    <row r="290" spans="1:11" s="12" customFormat="1" x14ac:dyDescent="0.25">
      <c r="A290" s="13"/>
      <c r="B290" s="13"/>
      <c r="C290" s="13"/>
      <c r="D290" s="13"/>
      <c r="E290" s="45"/>
      <c r="F290" s="13"/>
      <c r="G290" s="13"/>
      <c r="H290" s="13"/>
      <c r="I290" s="13"/>
      <c r="J290" s="13"/>
      <c r="K290" s="13"/>
    </row>
    <row r="291" spans="1:11" s="12" customFormat="1" x14ac:dyDescent="0.25">
      <c r="A291" s="13"/>
      <c r="B291" s="13"/>
      <c r="C291" s="13"/>
      <c r="D291" s="13"/>
      <c r="E291" s="45"/>
      <c r="F291" s="13"/>
      <c r="G291" s="13"/>
      <c r="H291" s="13"/>
      <c r="I291" s="13"/>
      <c r="J291" s="13"/>
      <c r="K291" s="13"/>
    </row>
    <row r="292" spans="1:11" s="12" customFormat="1" x14ac:dyDescent="0.25">
      <c r="A292" s="13"/>
      <c r="B292" s="13"/>
      <c r="C292" s="13"/>
      <c r="D292" s="13"/>
      <c r="E292" s="45"/>
      <c r="F292" s="13"/>
      <c r="G292" s="13"/>
      <c r="H292" s="13"/>
      <c r="I292" s="13"/>
      <c r="J292" s="13"/>
      <c r="K292" s="13"/>
    </row>
    <row r="293" spans="1:11" s="12" customFormat="1" x14ac:dyDescent="0.25">
      <c r="A293" s="13"/>
      <c r="B293" s="13"/>
      <c r="C293" s="13"/>
      <c r="D293" s="13"/>
      <c r="E293" s="45"/>
      <c r="F293" s="13"/>
      <c r="G293" s="13"/>
      <c r="H293" s="13"/>
      <c r="I293" s="13"/>
      <c r="J293" s="13"/>
      <c r="K293" s="13"/>
    </row>
    <row r="294" spans="1:11" s="12" customFormat="1" x14ac:dyDescent="0.25">
      <c r="A294" s="13"/>
      <c r="B294" s="13"/>
      <c r="C294" s="13"/>
      <c r="D294" s="13"/>
      <c r="E294" s="45"/>
      <c r="F294" s="13"/>
      <c r="G294" s="13"/>
      <c r="H294" s="13"/>
      <c r="I294" s="13"/>
      <c r="J294" s="13"/>
      <c r="K294" s="13"/>
    </row>
    <row r="295" spans="1:11" s="12" customFormat="1" x14ac:dyDescent="0.25">
      <c r="A295" s="13"/>
      <c r="B295" s="13"/>
      <c r="C295" s="13"/>
      <c r="D295" s="13"/>
      <c r="E295" s="45"/>
      <c r="F295" s="13"/>
      <c r="G295" s="13"/>
      <c r="H295" s="13"/>
      <c r="I295" s="13"/>
      <c r="J295" s="13"/>
      <c r="K295" s="13"/>
    </row>
    <row r="296" spans="1:11" s="12" customFormat="1" x14ac:dyDescent="0.25">
      <c r="A296" s="13"/>
      <c r="B296" s="13"/>
      <c r="C296" s="13"/>
      <c r="D296" s="13"/>
      <c r="E296" s="45"/>
      <c r="F296" s="13"/>
      <c r="G296" s="13"/>
      <c r="H296" s="13"/>
      <c r="I296" s="13"/>
      <c r="J296" s="13"/>
      <c r="K296" s="13"/>
    </row>
    <row r="297" spans="1:11" s="12" customFormat="1" x14ac:dyDescent="0.25">
      <c r="A297" s="13"/>
      <c r="B297" s="13"/>
      <c r="C297" s="13"/>
      <c r="D297" s="13"/>
      <c r="E297" s="45"/>
      <c r="F297" s="13"/>
      <c r="G297" s="13"/>
      <c r="H297" s="13"/>
      <c r="I297" s="13"/>
      <c r="J297" s="13"/>
      <c r="K297" s="13"/>
    </row>
    <row r="298" spans="1:11" s="12" customFormat="1" x14ac:dyDescent="0.25">
      <c r="A298" s="13"/>
      <c r="B298" s="13"/>
      <c r="C298" s="13"/>
      <c r="D298" s="13"/>
      <c r="E298" s="45"/>
      <c r="F298" s="13"/>
      <c r="G298" s="13"/>
      <c r="H298" s="13"/>
      <c r="I298" s="13"/>
      <c r="J298" s="13"/>
      <c r="K298" s="13"/>
    </row>
    <row r="299" spans="1:11" s="12" customFormat="1" x14ac:dyDescent="0.25">
      <c r="A299" s="13"/>
      <c r="B299" s="13"/>
      <c r="C299" s="13"/>
      <c r="D299" s="13"/>
      <c r="E299" s="45"/>
      <c r="F299" s="13"/>
      <c r="G299" s="13"/>
      <c r="H299" s="13"/>
      <c r="I299" s="13"/>
      <c r="J299" s="13"/>
      <c r="K299" s="13"/>
    </row>
    <row r="300" spans="1:11" s="12" customFormat="1" x14ac:dyDescent="0.25">
      <c r="A300" s="13"/>
      <c r="B300" s="13"/>
      <c r="C300" s="13"/>
      <c r="D300" s="13"/>
      <c r="E300" s="45"/>
      <c r="F300" s="13"/>
      <c r="G300" s="13"/>
      <c r="H300" s="13"/>
      <c r="I300" s="13"/>
      <c r="J300" s="13"/>
      <c r="K300" s="13"/>
    </row>
    <row r="301" spans="1:11" s="12" customFormat="1" x14ac:dyDescent="0.25">
      <c r="A301" s="13"/>
      <c r="B301" s="13"/>
      <c r="C301" s="13"/>
      <c r="D301" s="13"/>
      <c r="E301" s="45"/>
      <c r="F301" s="13"/>
      <c r="G301" s="13"/>
      <c r="H301" s="13"/>
      <c r="I301" s="13"/>
      <c r="J301" s="13"/>
      <c r="K301" s="13"/>
    </row>
    <row r="302" spans="1:11" s="12" customFormat="1" x14ac:dyDescent="0.25">
      <c r="A302" s="13"/>
      <c r="B302" s="13"/>
      <c r="C302" s="13"/>
      <c r="D302" s="13"/>
      <c r="E302" s="45"/>
      <c r="F302" s="13"/>
      <c r="G302" s="13"/>
      <c r="H302" s="13"/>
      <c r="I302" s="13"/>
      <c r="J302" s="13"/>
      <c r="K302" s="13"/>
    </row>
    <row r="303" spans="1:11" s="12" customFormat="1" x14ac:dyDescent="0.25">
      <c r="A303" s="13"/>
      <c r="B303" s="13"/>
      <c r="C303" s="13"/>
      <c r="D303" s="13"/>
      <c r="E303" s="45"/>
      <c r="F303" s="13"/>
      <c r="G303" s="13"/>
      <c r="H303" s="13"/>
      <c r="I303" s="13"/>
      <c r="J303" s="13"/>
      <c r="K303" s="13"/>
    </row>
    <row r="304" spans="1:11" s="12" customFormat="1" x14ac:dyDescent="0.25">
      <c r="A304" s="13"/>
      <c r="B304" s="13"/>
      <c r="C304" s="13"/>
      <c r="D304" s="13"/>
      <c r="E304" s="45"/>
      <c r="F304" s="13"/>
      <c r="G304" s="13"/>
      <c r="H304" s="13"/>
      <c r="I304" s="13"/>
      <c r="J304" s="13"/>
      <c r="K304" s="13"/>
    </row>
    <row r="305" spans="1:11" s="12" customFormat="1" x14ac:dyDescent="0.25">
      <c r="A305" s="13"/>
      <c r="B305" s="13"/>
      <c r="C305" s="13"/>
      <c r="D305" s="13"/>
      <c r="E305" s="45"/>
      <c r="F305" s="13"/>
      <c r="G305" s="13"/>
      <c r="H305" s="13"/>
      <c r="I305" s="13"/>
      <c r="J305" s="13"/>
      <c r="K305" s="13"/>
    </row>
    <row r="306" spans="1:11" s="12" customFormat="1" x14ac:dyDescent="0.25">
      <c r="A306" s="13"/>
      <c r="B306" s="13"/>
      <c r="C306" s="13"/>
      <c r="D306" s="13"/>
      <c r="E306" s="45"/>
      <c r="F306" s="13"/>
      <c r="G306" s="13"/>
      <c r="H306" s="13"/>
      <c r="I306" s="13"/>
      <c r="J306" s="13"/>
      <c r="K306" s="13"/>
    </row>
    <row r="307" spans="1:11" s="12" customFormat="1" x14ac:dyDescent="0.25">
      <c r="A307" s="13"/>
      <c r="B307" s="13"/>
      <c r="C307" s="13"/>
      <c r="D307" s="13"/>
      <c r="E307" s="45"/>
      <c r="F307" s="13"/>
      <c r="G307" s="13"/>
      <c r="H307" s="13"/>
      <c r="I307" s="13"/>
      <c r="J307" s="13"/>
      <c r="K307" s="13"/>
    </row>
    <row r="308" spans="1:11" s="12" customFormat="1" x14ac:dyDescent="0.25">
      <c r="A308" s="13"/>
      <c r="B308" s="13"/>
      <c r="C308" s="13"/>
      <c r="D308" s="13"/>
      <c r="E308" s="45"/>
      <c r="F308" s="13"/>
      <c r="G308" s="13"/>
      <c r="H308" s="13"/>
      <c r="I308" s="13"/>
      <c r="J308" s="13"/>
      <c r="K308" s="13"/>
    </row>
    <row r="309" spans="1:11" s="12" customFormat="1" x14ac:dyDescent="0.25">
      <c r="A309" s="13"/>
      <c r="B309" s="13"/>
      <c r="C309" s="13"/>
      <c r="D309" s="13"/>
      <c r="E309" s="45"/>
      <c r="F309" s="13"/>
      <c r="G309" s="13"/>
      <c r="H309" s="13"/>
      <c r="I309" s="13"/>
      <c r="J309" s="13"/>
      <c r="K309" s="13"/>
    </row>
    <row r="310" spans="1:11" s="12" customFormat="1" x14ac:dyDescent="0.25">
      <c r="A310" s="13"/>
      <c r="B310" s="13"/>
      <c r="C310" s="13"/>
      <c r="D310" s="13"/>
      <c r="E310" s="45"/>
      <c r="F310" s="13"/>
      <c r="G310" s="13"/>
      <c r="H310" s="13"/>
      <c r="I310" s="13"/>
      <c r="J310" s="13"/>
      <c r="K310" s="13"/>
    </row>
    <row r="311" spans="1:11" s="12" customFormat="1" x14ac:dyDescent="0.25">
      <c r="A311" s="13"/>
      <c r="B311" s="13"/>
      <c r="C311" s="13"/>
      <c r="D311" s="13"/>
      <c r="E311" s="45"/>
      <c r="F311" s="13"/>
      <c r="G311" s="13"/>
      <c r="H311" s="13"/>
      <c r="I311" s="13"/>
      <c r="J311" s="13"/>
      <c r="K311" s="13"/>
    </row>
    <row r="312" spans="1:11" s="12" customFormat="1" x14ac:dyDescent="0.25">
      <c r="A312" s="13"/>
      <c r="B312" s="13"/>
      <c r="C312" s="13"/>
      <c r="D312" s="13"/>
      <c r="E312" s="45"/>
      <c r="F312" s="13"/>
      <c r="G312" s="13"/>
      <c r="H312" s="13"/>
      <c r="I312" s="13"/>
      <c r="J312" s="13"/>
      <c r="K312" s="13"/>
    </row>
    <row r="313" spans="1:11" s="12" customFormat="1" x14ac:dyDescent="0.25">
      <c r="A313" s="13"/>
      <c r="B313" s="13"/>
      <c r="C313" s="13"/>
      <c r="D313" s="13"/>
      <c r="E313" s="45"/>
      <c r="F313" s="13"/>
      <c r="G313" s="13"/>
      <c r="H313" s="13"/>
      <c r="I313" s="13"/>
      <c r="J313" s="13"/>
      <c r="K313" s="13"/>
    </row>
    <row r="314" spans="1:11" s="12" customFormat="1" x14ac:dyDescent="0.25">
      <c r="A314" s="13"/>
      <c r="B314" s="13"/>
      <c r="C314" s="13"/>
      <c r="D314" s="13"/>
      <c r="E314" s="45"/>
      <c r="F314" s="13"/>
      <c r="G314" s="13"/>
      <c r="H314" s="13"/>
      <c r="I314" s="13"/>
      <c r="J314" s="13"/>
      <c r="K314" s="13"/>
    </row>
    <row r="315" spans="1:11" s="12" customFormat="1" x14ac:dyDescent="0.25">
      <c r="A315" s="13"/>
      <c r="B315" s="13"/>
      <c r="C315" s="13"/>
      <c r="D315" s="13"/>
      <c r="E315" s="45"/>
      <c r="F315" s="13"/>
      <c r="G315" s="13"/>
      <c r="H315" s="13"/>
      <c r="I315" s="13"/>
      <c r="J315" s="13"/>
      <c r="K315" s="13"/>
    </row>
    <row r="316" spans="1:11" s="12" customFormat="1" x14ac:dyDescent="0.25">
      <c r="A316" s="13"/>
      <c r="B316" s="13"/>
      <c r="C316" s="13"/>
      <c r="D316" s="13"/>
      <c r="E316" s="45"/>
      <c r="F316" s="13"/>
      <c r="G316" s="13"/>
      <c r="H316" s="13"/>
      <c r="I316" s="13"/>
      <c r="J316" s="13"/>
      <c r="K316" s="13"/>
    </row>
    <row r="317" spans="1:11" s="12" customFormat="1" x14ac:dyDescent="0.25">
      <c r="A317" s="13"/>
      <c r="B317" s="13"/>
      <c r="C317" s="13"/>
      <c r="D317" s="13"/>
      <c r="E317" s="45"/>
      <c r="F317" s="13"/>
      <c r="G317" s="13"/>
      <c r="H317" s="13"/>
      <c r="I317" s="13"/>
      <c r="J317" s="13"/>
      <c r="K317" s="13"/>
    </row>
    <row r="318" spans="1:11" s="12" customFormat="1" x14ac:dyDescent="0.25">
      <c r="A318" s="13"/>
      <c r="B318" s="13"/>
      <c r="C318" s="13"/>
      <c r="D318" s="13"/>
      <c r="E318" s="45"/>
      <c r="F318" s="13"/>
      <c r="G318" s="13"/>
      <c r="H318" s="13"/>
      <c r="I318" s="13"/>
      <c r="J318" s="13"/>
      <c r="K318" s="13"/>
    </row>
    <row r="319" spans="1:11" s="12" customFormat="1" x14ac:dyDescent="0.25">
      <c r="A319" s="13"/>
      <c r="B319" s="13"/>
      <c r="C319" s="13"/>
      <c r="D319" s="13"/>
      <c r="E319" s="45"/>
      <c r="F319" s="13"/>
      <c r="G319" s="13"/>
      <c r="H319" s="13"/>
      <c r="I319" s="13"/>
      <c r="J319" s="13"/>
      <c r="K319" s="13"/>
    </row>
    <row r="320" spans="1:11" s="12" customFormat="1" x14ac:dyDescent="0.25">
      <c r="A320" s="13"/>
      <c r="B320" s="13"/>
      <c r="C320" s="13"/>
      <c r="D320" s="13"/>
      <c r="E320" s="45"/>
      <c r="F320" s="13"/>
      <c r="G320" s="13"/>
      <c r="H320" s="13"/>
      <c r="I320" s="13"/>
      <c r="J320" s="13"/>
      <c r="K320" s="13"/>
    </row>
    <row r="321" spans="1:11" s="12" customFormat="1" x14ac:dyDescent="0.25">
      <c r="A321" s="13"/>
      <c r="B321" s="13"/>
      <c r="C321" s="13"/>
      <c r="D321" s="13"/>
      <c r="E321" s="45"/>
      <c r="F321" s="13"/>
      <c r="G321" s="13"/>
      <c r="H321" s="13"/>
      <c r="I321" s="13"/>
      <c r="J321" s="13"/>
      <c r="K321" s="13"/>
    </row>
    <row r="322" spans="1:11" s="12" customFormat="1" x14ac:dyDescent="0.25">
      <c r="A322" s="13"/>
      <c r="B322" s="13"/>
      <c r="C322" s="13"/>
      <c r="D322" s="13"/>
      <c r="E322" s="45"/>
      <c r="F322" s="13"/>
      <c r="G322" s="13"/>
      <c r="H322" s="13"/>
      <c r="I322" s="13"/>
      <c r="J322" s="13"/>
      <c r="K322" s="13"/>
    </row>
    <row r="323" spans="1:11" s="12" customFormat="1" x14ac:dyDescent="0.25">
      <c r="A323" s="13"/>
      <c r="B323" s="13"/>
      <c r="C323" s="13"/>
      <c r="D323" s="13"/>
      <c r="E323" s="45"/>
      <c r="F323" s="13"/>
      <c r="G323" s="13"/>
      <c r="H323" s="13"/>
      <c r="I323" s="13"/>
      <c r="J323" s="13"/>
      <c r="K323" s="13"/>
    </row>
    <row r="324" spans="1:11" s="12" customFormat="1" x14ac:dyDescent="0.25">
      <c r="A324" s="13"/>
      <c r="B324" s="13"/>
      <c r="C324" s="13"/>
      <c r="D324" s="13"/>
      <c r="E324" s="45"/>
      <c r="F324" s="13"/>
      <c r="G324" s="13"/>
      <c r="H324" s="13"/>
      <c r="I324" s="13"/>
      <c r="J324" s="13"/>
      <c r="K324" s="13"/>
    </row>
    <row r="325" spans="1:11" s="12" customFormat="1" x14ac:dyDescent="0.25">
      <c r="A325" s="13"/>
      <c r="B325" s="13"/>
      <c r="C325" s="13"/>
      <c r="D325" s="13"/>
      <c r="E325" s="45"/>
      <c r="F325" s="13"/>
      <c r="G325" s="13"/>
      <c r="H325" s="13"/>
      <c r="I325" s="13"/>
      <c r="J325" s="13"/>
      <c r="K325" s="13"/>
    </row>
    <row r="326" spans="1:11" s="12" customFormat="1" x14ac:dyDescent="0.25">
      <c r="A326" s="13"/>
      <c r="B326" s="13"/>
      <c r="C326" s="13"/>
      <c r="D326" s="13"/>
      <c r="E326" s="45"/>
      <c r="F326" s="13"/>
      <c r="G326" s="13"/>
      <c r="H326" s="13"/>
      <c r="I326" s="13"/>
      <c r="J326" s="13"/>
      <c r="K326" s="13"/>
    </row>
    <row r="327" spans="1:11" s="12" customFormat="1" x14ac:dyDescent="0.25">
      <c r="A327" s="13"/>
      <c r="B327" s="13"/>
      <c r="C327" s="13"/>
      <c r="D327" s="13"/>
      <c r="E327" s="45"/>
      <c r="F327" s="13"/>
      <c r="G327" s="13"/>
      <c r="H327" s="13"/>
      <c r="I327" s="13"/>
      <c r="J327" s="13"/>
      <c r="K327" s="13"/>
    </row>
    <row r="328" spans="1:11" s="12" customFormat="1" x14ac:dyDescent="0.25">
      <c r="A328" s="13"/>
      <c r="B328" s="13"/>
      <c r="C328" s="13"/>
      <c r="D328" s="13"/>
      <c r="E328" s="45"/>
      <c r="F328" s="13"/>
      <c r="G328" s="13"/>
      <c r="H328" s="13"/>
      <c r="I328" s="13"/>
      <c r="J328" s="13"/>
      <c r="K328" s="13"/>
    </row>
    <row r="329" spans="1:11" s="12" customFormat="1" x14ac:dyDescent="0.25">
      <c r="A329" s="13"/>
      <c r="B329" s="13"/>
      <c r="C329" s="13"/>
      <c r="D329" s="13"/>
      <c r="E329" s="45"/>
      <c r="F329" s="13"/>
      <c r="G329" s="13"/>
      <c r="H329" s="13"/>
      <c r="I329" s="13"/>
      <c r="J329" s="13"/>
      <c r="K329" s="13"/>
    </row>
    <row r="330" spans="1:11" s="12" customFormat="1" x14ac:dyDescent="0.25">
      <c r="A330" s="13"/>
      <c r="B330" s="13"/>
      <c r="C330" s="13"/>
      <c r="D330" s="13"/>
      <c r="E330" s="45"/>
      <c r="F330" s="13"/>
      <c r="G330" s="13"/>
      <c r="H330" s="13"/>
      <c r="I330" s="13"/>
      <c r="J330" s="13"/>
      <c r="K330" s="13"/>
    </row>
    <row r="331" spans="1:11" s="12" customFormat="1" x14ac:dyDescent="0.25">
      <c r="A331" s="13"/>
      <c r="B331" s="13"/>
      <c r="C331" s="13"/>
      <c r="D331" s="13"/>
      <c r="E331" s="45"/>
      <c r="F331" s="13"/>
      <c r="G331" s="13"/>
      <c r="H331" s="13"/>
      <c r="I331" s="13"/>
      <c r="J331" s="13"/>
      <c r="K331" s="13"/>
    </row>
    <row r="332" spans="1:11" s="12" customFormat="1" x14ac:dyDescent="0.25">
      <c r="A332" s="13"/>
      <c r="B332" s="13"/>
      <c r="C332" s="13"/>
      <c r="D332" s="13"/>
      <c r="E332" s="45"/>
      <c r="F332" s="13"/>
      <c r="G332" s="13"/>
      <c r="H332" s="13"/>
      <c r="I332" s="13"/>
      <c r="J332" s="13"/>
      <c r="K332" s="13"/>
    </row>
    <row r="333" spans="1:11" s="12" customFormat="1" x14ac:dyDescent="0.25">
      <c r="A333" s="13"/>
      <c r="B333" s="13"/>
      <c r="C333" s="13"/>
      <c r="D333" s="13"/>
      <c r="E333" s="45"/>
      <c r="F333" s="13"/>
      <c r="G333" s="13"/>
      <c r="H333" s="13"/>
      <c r="I333" s="13"/>
      <c r="J333" s="13"/>
      <c r="K333" s="13"/>
    </row>
    <row r="334" spans="1:11" s="12" customFormat="1" x14ac:dyDescent="0.25">
      <c r="A334" s="13"/>
      <c r="B334" s="13"/>
      <c r="C334" s="13"/>
      <c r="D334" s="13"/>
      <c r="E334" s="45"/>
      <c r="F334" s="13"/>
      <c r="G334" s="13"/>
      <c r="H334" s="13"/>
      <c r="I334" s="13"/>
      <c r="J334" s="13"/>
      <c r="K334" s="13"/>
    </row>
    <row r="335" spans="1:11" s="12" customFormat="1" x14ac:dyDescent="0.25">
      <c r="A335" s="13"/>
      <c r="B335" s="13"/>
      <c r="C335" s="13"/>
      <c r="D335" s="13"/>
      <c r="E335" s="45"/>
      <c r="F335" s="13"/>
      <c r="G335" s="13"/>
      <c r="H335" s="13"/>
      <c r="I335" s="13"/>
      <c r="J335" s="13"/>
      <c r="K335" s="13"/>
    </row>
    <row r="336" spans="1:11" s="12" customFormat="1" x14ac:dyDescent="0.25">
      <c r="A336" s="13"/>
      <c r="B336" s="13"/>
      <c r="C336" s="13"/>
      <c r="D336" s="13"/>
      <c r="E336" s="45"/>
      <c r="F336" s="13"/>
      <c r="G336" s="13"/>
      <c r="H336" s="13"/>
      <c r="I336" s="13"/>
      <c r="J336" s="13"/>
      <c r="K336" s="13"/>
    </row>
    <row r="337" spans="1:11" s="12" customFormat="1" x14ac:dyDescent="0.25">
      <c r="A337" s="13"/>
      <c r="B337" s="13"/>
      <c r="C337" s="13"/>
      <c r="D337" s="13"/>
      <c r="E337" s="45"/>
      <c r="F337" s="13"/>
      <c r="G337" s="13"/>
      <c r="H337" s="13"/>
      <c r="I337" s="13"/>
      <c r="J337" s="13"/>
      <c r="K337" s="13"/>
    </row>
    <row r="338" spans="1:11" s="12" customFormat="1" x14ac:dyDescent="0.25">
      <c r="A338" s="13"/>
      <c r="B338" s="13"/>
      <c r="C338" s="13"/>
      <c r="D338" s="13"/>
      <c r="E338" s="45"/>
      <c r="F338" s="13"/>
      <c r="G338" s="13"/>
      <c r="H338" s="13"/>
      <c r="I338" s="13"/>
      <c r="J338" s="13"/>
      <c r="K338" s="13"/>
    </row>
    <row r="339" spans="1:11" s="12" customFormat="1" x14ac:dyDescent="0.25">
      <c r="A339" s="13"/>
      <c r="B339" s="13"/>
      <c r="C339" s="13"/>
      <c r="D339" s="13"/>
      <c r="E339" s="45"/>
      <c r="F339" s="13"/>
      <c r="G339" s="13"/>
      <c r="H339" s="13"/>
      <c r="I339" s="13"/>
      <c r="J339" s="13"/>
      <c r="K339" s="13"/>
    </row>
    <row r="340" spans="1:11" s="12" customFormat="1" x14ac:dyDescent="0.25">
      <c r="A340" s="13"/>
      <c r="B340" s="13"/>
      <c r="C340" s="13"/>
      <c r="D340" s="13"/>
      <c r="E340" s="45"/>
      <c r="F340" s="13"/>
      <c r="G340" s="13"/>
      <c r="H340" s="13"/>
      <c r="I340" s="13"/>
      <c r="J340" s="13"/>
      <c r="K340" s="13"/>
    </row>
    <row r="341" spans="1:11" s="12" customFormat="1" x14ac:dyDescent="0.25">
      <c r="A341" s="13"/>
      <c r="B341" s="13"/>
      <c r="C341" s="13"/>
      <c r="D341" s="13"/>
      <c r="E341" s="45"/>
      <c r="F341" s="13"/>
      <c r="G341" s="13"/>
      <c r="H341" s="13"/>
      <c r="I341" s="13"/>
      <c r="J341" s="13"/>
      <c r="K341" s="13"/>
    </row>
    <row r="342" spans="1:11" s="12" customFormat="1" x14ac:dyDescent="0.25">
      <c r="A342" s="13"/>
      <c r="B342" s="13"/>
      <c r="C342" s="13"/>
      <c r="D342" s="13"/>
      <c r="E342" s="45"/>
      <c r="F342" s="13"/>
      <c r="G342" s="13"/>
      <c r="H342" s="13"/>
      <c r="I342" s="13"/>
      <c r="J342" s="13"/>
      <c r="K342" s="13"/>
    </row>
    <row r="343" spans="1:11" s="12" customFormat="1" x14ac:dyDescent="0.25">
      <c r="A343" s="13"/>
      <c r="B343" s="13"/>
      <c r="C343" s="13"/>
      <c r="D343" s="13"/>
      <c r="E343" s="45"/>
      <c r="F343" s="13"/>
      <c r="G343" s="13"/>
      <c r="H343" s="13"/>
      <c r="I343" s="13"/>
      <c r="J343" s="13"/>
      <c r="K343" s="13"/>
    </row>
    <row r="344" spans="1:11" s="12" customFormat="1" x14ac:dyDescent="0.25">
      <c r="A344" s="13"/>
      <c r="B344" s="13"/>
      <c r="C344" s="13"/>
      <c r="D344" s="13"/>
      <c r="E344" s="45"/>
      <c r="F344" s="13"/>
      <c r="G344" s="13"/>
      <c r="H344" s="13"/>
      <c r="I344" s="13"/>
      <c r="J344" s="13"/>
      <c r="K344" s="13"/>
    </row>
    <row r="345" spans="1:11" s="12" customFormat="1" x14ac:dyDescent="0.25">
      <c r="A345" s="13"/>
      <c r="B345" s="13"/>
      <c r="C345" s="13"/>
      <c r="D345" s="13"/>
      <c r="E345" s="45"/>
      <c r="F345" s="13"/>
      <c r="G345" s="13"/>
      <c r="H345" s="13"/>
      <c r="I345" s="13"/>
      <c r="J345" s="13"/>
      <c r="K345" s="13"/>
    </row>
    <row r="346" spans="1:11" s="12" customFormat="1" x14ac:dyDescent="0.25">
      <c r="A346" s="13"/>
      <c r="B346" s="13"/>
      <c r="C346" s="13"/>
      <c r="D346" s="13"/>
      <c r="E346" s="45"/>
      <c r="F346" s="13"/>
      <c r="G346" s="13"/>
      <c r="H346" s="13"/>
      <c r="I346" s="13"/>
      <c r="J346" s="13"/>
      <c r="K346" s="13"/>
    </row>
    <row r="347" spans="1:11" s="12" customFormat="1" x14ac:dyDescent="0.25">
      <c r="A347" s="13"/>
      <c r="B347" s="13"/>
      <c r="C347" s="13"/>
      <c r="D347" s="13"/>
      <c r="E347" s="45"/>
      <c r="F347" s="13"/>
      <c r="G347" s="13"/>
      <c r="H347" s="13"/>
      <c r="I347" s="13"/>
      <c r="J347" s="13"/>
      <c r="K347" s="13"/>
    </row>
    <row r="348" spans="1:11" s="12" customFormat="1" x14ac:dyDescent="0.25">
      <c r="A348" s="13"/>
      <c r="B348" s="13"/>
      <c r="C348" s="13"/>
      <c r="D348" s="13"/>
      <c r="E348" s="45"/>
      <c r="F348" s="13"/>
      <c r="G348" s="13"/>
      <c r="H348" s="13"/>
      <c r="I348" s="13"/>
      <c r="J348" s="13"/>
      <c r="K348" s="13"/>
    </row>
    <row r="349" spans="1:11" s="12" customFormat="1" x14ac:dyDescent="0.25">
      <c r="A349" s="13"/>
      <c r="B349" s="13"/>
      <c r="C349" s="13"/>
      <c r="D349" s="13"/>
      <c r="E349" s="45"/>
      <c r="F349" s="13"/>
      <c r="G349" s="13"/>
      <c r="H349" s="13"/>
      <c r="I349" s="13"/>
      <c r="J349" s="13"/>
      <c r="K349" s="13"/>
    </row>
    <row r="350" spans="1:11" s="12" customFormat="1" x14ac:dyDescent="0.25">
      <c r="A350" s="13"/>
      <c r="B350" s="13"/>
      <c r="C350" s="13"/>
      <c r="D350" s="13"/>
      <c r="E350" s="45"/>
      <c r="F350" s="13"/>
      <c r="G350" s="13"/>
      <c r="H350" s="13"/>
      <c r="I350" s="13"/>
      <c r="J350" s="13"/>
      <c r="K350" s="13"/>
    </row>
    <row r="351" spans="1:11" s="12" customFormat="1" x14ac:dyDescent="0.25">
      <c r="A351" s="13"/>
      <c r="B351" s="13"/>
      <c r="C351" s="13"/>
      <c r="D351" s="13"/>
      <c r="E351" s="45"/>
      <c r="F351" s="13"/>
      <c r="G351" s="13"/>
      <c r="H351" s="13"/>
      <c r="I351" s="13"/>
      <c r="J351" s="13"/>
      <c r="K351" s="13"/>
    </row>
    <row r="352" spans="1:11" s="12" customFormat="1" x14ac:dyDescent="0.25">
      <c r="A352" s="13"/>
      <c r="B352" s="13"/>
      <c r="C352" s="13"/>
      <c r="D352" s="13"/>
      <c r="E352" s="45"/>
      <c r="F352" s="13"/>
      <c r="G352" s="13"/>
      <c r="H352" s="13"/>
      <c r="I352" s="13"/>
      <c r="J352" s="13"/>
      <c r="K352" s="13"/>
    </row>
    <row r="353" spans="1:11" s="12" customFormat="1" x14ac:dyDescent="0.25">
      <c r="A353" s="13"/>
      <c r="B353" s="13"/>
      <c r="C353" s="13"/>
      <c r="D353" s="13"/>
      <c r="E353" s="45"/>
      <c r="F353" s="13"/>
      <c r="G353" s="13"/>
      <c r="H353" s="13"/>
      <c r="I353" s="13"/>
      <c r="J353" s="13"/>
      <c r="K353" s="13"/>
    </row>
    <row r="354" spans="1:11" s="12" customFormat="1" x14ac:dyDescent="0.25">
      <c r="A354" s="13"/>
      <c r="B354" s="13"/>
      <c r="C354" s="13"/>
      <c r="D354" s="13"/>
      <c r="E354" s="45"/>
      <c r="F354" s="13"/>
      <c r="G354" s="13"/>
      <c r="H354" s="13"/>
      <c r="I354" s="13"/>
      <c r="J354" s="13"/>
      <c r="K354" s="13"/>
    </row>
    <row r="355" spans="1:11" s="12" customFormat="1" x14ac:dyDescent="0.25">
      <c r="A355" s="13"/>
      <c r="B355" s="13"/>
      <c r="C355" s="13"/>
      <c r="D355" s="13"/>
      <c r="E355" s="45"/>
      <c r="F355" s="13"/>
      <c r="G355" s="13"/>
      <c r="H355" s="13"/>
      <c r="I355" s="13"/>
      <c r="J355" s="13"/>
      <c r="K355" s="13"/>
    </row>
    <row r="356" spans="1:11" s="12" customFormat="1" x14ac:dyDescent="0.25">
      <c r="A356" s="13"/>
      <c r="B356" s="13"/>
      <c r="C356" s="13"/>
      <c r="D356" s="13"/>
      <c r="E356" s="45"/>
      <c r="F356" s="13"/>
      <c r="G356" s="13"/>
      <c r="H356" s="13"/>
      <c r="I356" s="13"/>
      <c r="J356" s="13"/>
      <c r="K356" s="13"/>
    </row>
    <row r="357" spans="1:11" s="12" customFormat="1" x14ac:dyDescent="0.25">
      <c r="A357" s="13"/>
      <c r="B357" s="13"/>
      <c r="C357" s="13"/>
      <c r="D357" s="13"/>
      <c r="E357" s="45"/>
      <c r="F357" s="13"/>
      <c r="G357" s="13"/>
      <c r="H357" s="13"/>
      <c r="I357" s="13"/>
      <c r="J357" s="13"/>
      <c r="K357" s="13"/>
    </row>
    <row r="358" spans="1:11" s="12" customFormat="1" x14ac:dyDescent="0.25">
      <c r="A358" s="13"/>
      <c r="B358" s="13"/>
      <c r="C358" s="13"/>
      <c r="D358" s="13"/>
      <c r="E358" s="45"/>
      <c r="F358" s="13"/>
      <c r="G358" s="13"/>
      <c r="H358" s="13"/>
      <c r="I358" s="13"/>
      <c r="J358" s="13"/>
      <c r="K358" s="13"/>
    </row>
    <row r="359" spans="1:11" s="12" customFormat="1" x14ac:dyDescent="0.25">
      <c r="A359" s="13"/>
      <c r="B359" s="13"/>
      <c r="C359" s="13"/>
      <c r="D359" s="13"/>
      <c r="E359" s="45"/>
      <c r="F359" s="13"/>
      <c r="G359" s="13"/>
      <c r="H359" s="13"/>
      <c r="I359" s="13"/>
      <c r="J359" s="13"/>
      <c r="K359" s="13"/>
    </row>
    <row r="360" spans="1:11" s="12" customFormat="1" x14ac:dyDescent="0.25">
      <c r="A360" s="13"/>
      <c r="B360" s="13"/>
      <c r="C360" s="13"/>
      <c r="D360" s="13"/>
      <c r="E360" s="45"/>
      <c r="F360" s="13"/>
      <c r="G360" s="13"/>
      <c r="H360" s="13"/>
      <c r="I360" s="13"/>
      <c r="J360" s="13"/>
      <c r="K360" s="13"/>
    </row>
    <row r="361" spans="1:11" s="12" customFormat="1" x14ac:dyDescent="0.25">
      <c r="A361" s="13"/>
      <c r="B361" s="13"/>
      <c r="C361" s="13"/>
      <c r="D361" s="13"/>
      <c r="E361" s="45"/>
      <c r="F361" s="13"/>
      <c r="G361" s="13"/>
      <c r="H361" s="13"/>
      <c r="I361" s="13"/>
      <c r="J361" s="13"/>
      <c r="K361" s="13"/>
    </row>
    <row r="362" spans="1:11" s="12" customFormat="1" x14ac:dyDescent="0.25">
      <c r="A362" s="13"/>
      <c r="B362" s="13"/>
      <c r="C362" s="13"/>
      <c r="D362" s="13"/>
      <c r="E362" s="45"/>
      <c r="F362" s="13"/>
      <c r="G362" s="13"/>
      <c r="H362" s="13"/>
      <c r="I362" s="13"/>
      <c r="J362" s="13"/>
      <c r="K362" s="13"/>
    </row>
    <row r="363" spans="1:11" s="12" customFormat="1" x14ac:dyDescent="0.25">
      <c r="A363" s="13"/>
      <c r="B363" s="13"/>
      <c r="C363" s="13"/>
      <c r="D363" s="13"/>
      <c r="E363" s="45"/>
      <c r="F363" s="13"/>
      <c r="G363" s="13"/>
      <c r="H363" s="13"/>
      <c r="I363" s="13"/>
      <c r="J363" s="13"/>
      <c r="K363" s="13"/>
    </row>
    <row r="364" spans="1:11" s="12" customFormat="1" x14ac:dyDescent="0.25">
      <c r="A364" s="13"/>
      <c r="B364" s="13"/>
      <c r="C364" s="13"/>
      <c r="D364" s="13"/>
      <c r="E364" s="45"/>
      <c r="F364" s="13"/>
      <c r="G364" s="13"/>
      <c r="H364" s="13"/>
      <c r="I364" s="13"/>
      <c r="J364" s="13"/>
      <c r="K364" s="13"/>
    </row>
    <row r="365" spans="1:11" s="12" customFormat="1" x14ac:dyDescent="0.25">
      <c r="A365" s="13"/>
      <c r="B365" s="13"/>
      <c r="C365" s="13"/>
      <c r="D365" s="13"/>
      <c r="E365" s="45"/>
      <c r="F365" s="13"/>
      <c r="G365" s="13"/>
      <c r="H365" s="13"/>
      <c r="I365" s="13"/>
      <c r="J365" s="13"/>
      <c r="K365" s="13"/>
    </row>
    <row r="366" spans="1:11" s="12" customFormat="1" x14ac:dyDescent="0.25">
      <c r="A366" s="13"/>
      <c r="B366" s="13"/>
      <c r="C366" s="13"/>
      <c r="D366" s="13"/>
      <c r="E366" s="45"/>
      <c r="F366" s="13"/>
      <c r="G366" s="13"/>
      <c r="H366" s="13"/>
      <c r="I366" s="13"/>
      <c r="J366" s="13"/>
      <c r="K366" s="13"/>
    </row>
    <row r="367" spans="1:11" s="12" customFormat="1" x14ac:dyDescent="0.25">
      <c r="A367" s="13"/>
      <c r="B367" s="13"/>
      <c r="C367" s="13"/>
      <c r="D367" s="13"/>
      <c r="E367" s="45"/>
      <c r="F367" s="13"/>
      <c r="G367" s="13"/>
      <c r="H367" s="13"/>
      <c r="I367" s="13"/>
      <c r="J367" s="13"/>
      <c r="K367" s="13"/>
    </row>
    <row r="368" spans="1:11" s="12" customFormat="1" x14ac:dyDescent="0.25">
      <c r="A368" s="13"/>
      <c r="B368" s="13"/>
      <c r="C368" s="13"/>
      <c r="D368" s="13"/>
      <c r="E368" s="45"/>
      <c r="F368" s="13"/>
      <c r="G368" s="13"/>
      <c r="H368" s="13"/>
      <c r="I368" s="13"/>
      <c r="J368" s="13"/>
      <c r="K368" s="13"/>
    </row>
    <row r="369" spans="1:11" s="12" customFormat="1" x14ac:dyDescent="0.25">
      <c r="A369" s="13"/>
      <c r="B369" s="13"/>
      <c r="C369" s="13"/>
      <c r="D369" s="13"/>
      <c r="E369" s="45"/>
      <c r="F369" s="13"/>
      <c r="G369" s="13"/>
      <c r="H369" s="13"/>
      <c r="I369" s="13"/>
      <c r="J369" s="13"/>
      <c r="K369" s="13"/>
    </row>
    <row r="370" spans="1:11" s="12" customFormat="1" x14ac:dyDescent="0.25">
      <c r="A370" s="13"/>
      <c r="B370" s="13"/>
      <c r="C370" s="13"/>
      <c r="D370" s="13"/>
      <c r="E370" s="45"/>
      <c r="F370" s="13"/>
      <c r="G370" s="13"/>
      <c r="H370" s="13"/>
      <c r="I370" s="13"/>
      <c r="J370" s="13"/>
      <c r="K370" s="13"/>
    </row>
    <row r="371" spans="1:11" s="12" customFormat="1" x14ac:dyDescent="0.25">
      <c r="A371" s="13"/>
      <c r="B371" s="13"/>
      <c r="C371" s="13"/>
      <c r="D371" s="13"/>
      <c r="E371" s="45"/>
      <c r="F371" s="13"/>
      <c r="G371" s="13"/>
      <c r="H371" s="13"/>
      <c r="I371" s="13"/>
      <c r="J371" s="13"/>
      <c r="K371" s="13"/>
    </row>
    <row r="372" spans="1:11" s="12" customFormat="1" x14ac:dyDescent="0.25">
      <c r="A372" s="13"/>
      <c r="B372" s="13"/>
      <c r="C372" s="13"/>
      <c r="D372" s="13"/>
      <c r="E372" s="45"/>
      <c r="F372" s="13"/>
      <c r="G372" s="13"/>
      <c r="H372" s="13"/>
      <c r="I372" s="13"/>
      <c r="J372" s="13"/>
      <c r="K372" s="13"/>
    </row>
    <row r="373" spans="1:11" s="12" customFormat="1" x14ac:dyDescent="0.25">
      <c r="A373" s="13"/>
      <c r="B373" s="13"/>
      <c r="C373" s="13"/>
      <c r="D373" s="13"/>
      <c r="E373" s="45"/>
      <c r="F373" s="13"/>
      <c r="G373" s="13"/>
      <c r="H373" s="13"/>
      <c r="I373" s="13"/>
      <c r="J373" s="13"/>
      <c r="K373" s="13"/>
    </row>
    <row r="374" spans="1:11" s="12" customFormat="1" x14ac:dyDescent="0.25">
      <c r="A374" s="13"/>
      <c r="B374" s="13"/>
      <c r="C374" s="13"/>
      <c r="D374" s="13"/>
      <c r="E374" s="45"/>
      <c r="F374" s="13"/>
      <c r="G374" s="13"/>
      <c r="H374" s="13"/>
      <c r="I374" s="13"/>
      <c r="J374" s="13"/>
      <c r="K374" s="13"/>
    </row>
    <row r="375" spans="1:11" s="12" customFormat="1" x14ac:dyDescent="0.25">
      <c r="A375" s="13"/>
      <c r="B375" s="13"/>
      <c r="C375" s="13"/>
      <c r="D375" s="13"/>
      <c r="E375" s="45"/>
      <c r="F375" s="13"/>
      <c r="G375" s="13"/>
      <c r="H375" s="13"/>
      <c r="I375" s="13"/>
      <c r="J375" s="13"/>
      <c r="K375" s="13"/>
    </row>
    <row r="376" spans="1:11" s="12" customFormat="1" x14ac:dyDescent="0.25">
      <c r="A376" s="13"/>
      <c r="B376" s="13"/>
      <c r="C376" s="13"/>
      <c r="D376" s="13"/>
      <c r="E376" s="45"/>
      <c r="F376" s="13"/>
      <c r="G376" s="13"/>
      <c r="H376" s="13"/>
      <c r="I376" s="13"/>
      <c r="J376" s="13"/>
      <c r="K376" s="13"/>
    </row>
    <row r="377" spans="1:11" s="12" customFormat="1" x14ac:dyDescent="0.25">
      <c r="A377" s="13"/>
      <c r="B377" s="13"/>
      <c r="C377" s="13"/>
      <c r="D377" s="13"/>
      <c r="E377" s="45"/>
      <c r="F377" s="13"/>
      <c r="G377" s="13"/>
      <c r="H377" s="13"/>
      <c r="I377" s="13"/>
      <c r="J377" s="13"/>
      <c r="K377" s="13"/>
    </row>
    <row r="378" spans="1:11" s="12" customFormat="1" x14ac:dyDescent="0.25">
      <c r="A378" s="13"/>
      <c r="B378" s="13"/>
      <c r="C378" s="13"/>
      <c r="D378" s="13"/>
      <c r="E378" s="45"/>
      <c r="F378" s="13"/>
      <c r="G378" s="13"/>
      <c r="H378" s="13"/>
      <c r="I378" s="13"/>
      <c r="J378" s="13"/>
      <c r="K378" s="13"/>
    </row>
    <row r="379" spans="1:11" s="12" customFormat="1" x14ac:dyDescent="0.25">
      <c r="A379" s="13"/>
      <c r="B379" s="13"/>
      <c r="C379" s="13"/>
      <c r="D379" s="13"/>
      <c r="E379" s="45"/>
      <c r="F379" s="13"/>
      <c r="G379" s="13"/>
      <c r="H379" s="13"/>
      <c r="I379" s="13"/>
      <c r="J379" s="13"/>
      <c r="K379" s="13"/>
    </row>
    <row r="380" spans="1:11" s="12" customFormat="1" x14ac:dyDescent="0.25">
      <c r="A380" s="13"/>
      <c r="B380" s="13"/>
      <c r="C380" s="13"/>
      <c r="D380" s="13"/>
      <c r="E380" s="45"/>
      <c r="F380" s="13"/>
      <c r="G380" s="13"/>
      <c r="H380" s="13"/>
      <c r="I380" s="13"/>
      <c r="J380" s="13"/>
      <c r="K380" s="13"/>
    </row>
    <row r="381" spans="1:11" s="12" customFormat="1" x14ac:dyDescent="0.25">
      <c r="A381" s="13"/>
      <c r="B381" s="13"/>
      <c r="C381" s="13"/>
      <c r="D381" s="13"/>
      <c r="E381" s="45"/>
      <c r="F381" s="13"/>
      <c r="G381" s="13"/>
      <c r="H381" s="13"/>
      <c r="I381" s="13"/>
      <c r="J381" s="13"/>
      <c r="K381" s="13"/>
    </row>
    <row r="382" spans="1:11" s="12" customFormat="1" x14ac:dyDescent="0.25">
      <c r="A382" s="13"/>
      <c r="B382" s="13"/>
      <c r="C382" s="13"/>
      <c r="D382" s="13"/>
      <c r="E382" s="45"/>
      <c r="F382" s="13"/>
      <c r="G382" s="13"/>
      <c r="H382" s="13"/>
      <c r="I382" s="13"/>
      <c r="J382" s="13"/>
      <c r="K382" s="13"/>
    </row>
    <row r="383" spans="1:11" s="12" customFormat="1" x14ac:dyDescent="0.25">
      <c r="A383" s="13"/>
      <c r="B383" s="13"/>
      <c r="C383" s="13"/>
      <c r="D383" s="13"/>
      <c r="E383" s="45"/>
      <c r="F383" s="13"/>
      <c r="G383" s="13"/>
      <c r="H383" s="13"/>
      <c r="I383" s="13"/>
      <c r="J383" s="13"/>
      <c r="K383" s="13"/>
    </row>
    <row r="384" spans="1:11" s="12" customFormat="1" x14ac:dyDescent="0.25">
      <c r="A384" s="13"/>
      <c r="B384" s="13"/>
      <c r="C384" s="13"/>
      <c r="D384" s="13"/>
      <c r="E384" s="45"/>
      <c r="F384" s="13"/>
      <c r="G384" s="13"/>
      <c r="H384" s="13"/>
      <c r="I384" s="13"/>
      <c r="J384" s="13"/>
      <c r="K384" s="13"/>
    </row>
    <row r="385" spans="1:11" s="12" customFormat="1" x14ac:dyDescent="0.25">
      <c r="A385" s="13"/>
      <c r="B385" s="13"/>
      <c r="C385" s="13"/>
      <c r="D385" s="13"/>
      <c r="E385" s="45"/>
      <c r="F385" s="13"/>
      <c r="G385" s="13"/>
      <c r="H385" s="13"/>
      <c r="I385" s="13"/>
      <c r="J385" s="13"/>
      <c r="K385" s="13"/>
    </row>
    <row r="386" spans="1:11" s="12" customFormat="1" x14ac:dyDescent="0.25">
      <c r="A386" s="13"/>
      <c r="B386" s="13"/>
      <c r="C386" s="13"/>
      <c r="D386" s="13"/>
      <c r="E386" s="45"/>
      <c r="F386" s="13"/>
      <c r="G386" s="13"/>
      <c r="H386" s="13"/>
      <c r="I386" s="13"/>
      <c r="J386" s="13"/>
      <c r="K386" s="13"/>
    </row>
    <row r="387" spans="1:11" s="12" customFormat="1" x14ac:dyDescent="0.25">
      <c r="A387" s="13"/>
      <c r="B387" s="13"/>
      <c r="C387" s="13"/>
      <c r="D387" s="13"/>
      <c r="E387" s="45"/>
      <c r="F387" s="13"/>
      <c r="G387" s="13"/>
      <c r="H387" s="13"/>
      <c r="I387" s="13"/>
      <c r="J387" s="13"/>
      <c r="K387" s="13"/>
    </row>
    <row r="388" spans="1:11" s="12" customFormat="1" x14ac:dyDescent="0.25">
      <c r="A388" s="13"/>
      <c r="B388" s="13"/>
      <c r="C388" s="13"/>
      <c r="D388" s="13"/>
      <c r="E388" s="45"/>
      <c r="F388" s="13"/>
      <c r="G388" s="13"/>
      <c r="H388" s="13"/>
      <c r="I388" s="13"/>
      <c r="J388" s="13"/>
      <c r="K388" s="13"/>
    </row>
    <row r="389" spans="1:11" s="12" customFormat="1" x14ac:dyDescent="0.25">
      <c r="A389" s="13"/>
      <c r="B389" s="13"/>
      <c r="C389" s="13"/>
      <c r="D389" s="13"/>
      <c r="E389" s="45"/>
      <c r="F389" s="13"/>
      <c r="G389" s="13"/>
      <c r="H389" s="13"/>
      <c r="I389" s="13"/>
      <c r="J389" s="13"/>
      <c r="K389" s="13"/>
    </row>
    <row r="390" spans="1:11" s="12" customFormat="1" x14ac:dyDescent="0.25">
      <c r="A390" s="13"/>
      <c r="B390" s="13"/>
      <c r="C390" s="13"/>
      <c r="D390" s="13"/>
      <c r="E390" s="45"/>
      <c r="F390" s="13"/>
      <c r="G390" s="13"/>
      <c r="H390" s="13"/>
      <c r="I390" s="13"/>
      <c r="J390" s="13"/>
      <c r="K390" s="13"/>
    </row>
    <row r="391" spans="1:11" s="12" customFormat="1" x14ac:dyDescent="0.25">
      <c r="A391" s="13"/>
      <c r="B391" s="13"/>
      <c r="C391" s="13"/>
      <c r="D391" s="13"/>
      <c r="E391" s="45"/>
      <c r="F391" s="13"/>
      <c r="G391" s="13"/>
      <c r="H391" s="13"/>
      <c r="I391" s="13"/>
      <c r="J391" s="13"/>
      <c r="K391" s="13"/>
    </row>
    <row r="392" spans="1:11" s="12" customFormat="1" x14ac:dyDescent="0.25">
      <c r="A392" s="13"/>
      <c r="B392" s="13"/>
      <c r="C392" s="13"/>
      <c r="D392" s="13"/>
      <c r="E392" s="45"/>
      <c r="F392" s="13"/>
      <c r="G392" s="13"/>
      <c r="H392" s="13"/>
      <c r="I392" s="13"/>
      <c r="J392" s="13"/>
      <c r="K392" s="13"/>
    </row>
    <row r="393" spans="1:11" s="12" customFormat="1" x14ac:dyDescent="0.25">
      <c r="A393" s="13"/>
      <c r="B393" s="13"/>
      <c r="C393" s="13"/>
      <c r="D393" s="13"/>
      <c r="E393" s="45"/>
      <c r="F393" s="13"/>
      <c r="G393" s="13"/>
      <c r="H393" s="13"/>
      <c r="I393" s="13"/>
      <c r="J393" s="13"/>
      <c r="K393" s="13"/>
    </row>
    <row r="394" spans="1:11" s="12" customFormat="1" x14ac:dyDescent="0.25">
      <c r="A394" s="13"/>
      <c r="B394" s="13"/>
      <c r="C394" s="13"/>
      <c r="D394" s="13"/>
      <c r="E394" s="45"/>
      <c r="F394" s="13"/>
      <c r="G394" s="13"/>
      <c r="H394" s="13"/>
      <c r="I394" s="13"/>
      <c r="J394" s="13"/>
      <c r="K394" s="13"/>
    </row>
    <row r="395" spans="1:11" s="12" customFormat="1" x14ac:dyDescent="0.25">
      <c r="A395" s="13"/>
      <c r="B395" s="13"/>
      <c r="C395" s="13"/>
      <c r="D395" s="13"/>
      <c r="E395" s="45"/>
      <c r="F395" s="13"/>
      <c r="G395" s="13"/>
      <c r="H395" s="13"/>
      <c r="I395" s="13"/>
      <c r="J395" s="13"/>
      <c r="K395" s="13"/>
    </row>
    <row r="396" spans="1:11" s="12" customFormat="1" x14ac:dyDescent="0.25">
      <c r="A396" s="13"/>
      <c r="B396" s="13"/>
      <c r="C396" s="13"/>
      <c r="D396" s="13"/>
      <c r="E396" s="45"/>
      <c r="F396" s="13"/>
      <c r="G396" s="13"/>
      <c r="H396" s="13"/>
      <c r="I396" s="13"/>
      <c r="J396" s="13"/>
      <c r="K396" s="13"/>
    </row>
    <row r="397" spans="1:11" s="12" customFormat="1" x14ac:dyDescent="0.25">
      <c r="A397" s="13"/>
      <c r="B397" s="13"/>
      <c r="C397" s="13"/>
      <c r="D397" s="13"/>
      <c r="E397" s="45"/>
      <c r="F397" s="13"/>
      <c r="G397" s="13"/>
      <c r="H397" s="13"/>
      <c r="I397" s="13"/>
      <c r="J397" s="13"/>
      <c r="K397" s="13"/>
    </row>
    <row r="398" spans="1:11" s="12" customFormat="1" x14ac:dyDescent="0.25">
      <c r="A398" s="13"/>
      <c r="B398" s="13"/>
      <c r="C398" s="13"/>
      <c r="D398" s="13"/>
      <c r="E398" s="45"/>
      <c r="F398" s="13"/>
      <c r="G398" s="13"/>
      <c r="H398" s="13"/>
      <c r="I398" s="13"/>
      <c r="J398" s="13"/>
      <c r="K398" s="13"/>
    </row>
    <row r="399" spans="1:11" s="12" customFormat="1" x14ac:dyDescent="0.25">
      <c r="A399" s="13"/>
      <c r="B399" s="13"/>
      <c r="C399" s="13"/>
      <c r="D399" s="13"/>
      <c r="E399" s="45"/>
      <c r="F399" s="13"/>
      <c r="G399" s="13"/>
      <c r="H399" s="13"/>
      <c r="I399" s="13"/>
      <c r="J399" s="13"/>
      <c r="K399" s="13"/>
    </row>
    <row r="400" spans="1:11" s="12" customFormat="1" x14ac:dyDescent="0.25">
      <c r="A400" s="13"/>
      <c r="B400" s="13"/>
      <c r="C400" s="13"/>
      <c r="D400" s="13"/>
      <c r="E400" s="45"/>
      <c r="F400" s="13"/>
      <c r="G400" s="13"/>
      <c r="H400" s="13"/>
      <c r="I400" s="13"/>
      <c r="J400" s="13"/>
      <c r="K400" s="13"/>
    </row>
    <row r="401" spans="1:11" s="12" customFormat="1" x14ac:dyDescent="0.25">
      <c r="A401" s="13"/>
      <c r="B401" s="13"/>
      <c r="C401" s="13"/>
      <c r="D401" s="13"/>
      <c r="E401" s="45"/>
      <c r="F401" s="13"/>
      <c r="G401" s="13"/>
      <c r="H401" s="13"/>
      <c r="I401" s="13"/>
      <c r="J401" s="13"/>
      <c r="K401" s="13"/>
    </row>
    <row r="402" spans="1:11" s="12" customFormat="1" x14ac:dyDescent="0.25">
      <c r="A402" s="13"/>
      <c r="B402" s="13"/>
      <c r="C402" s="13"/>
      <c r="D402" s="13"/>
      <c r="E402" s="45"/>
      <c r="F402" s="13"/>
      <c r="G402" s="13"/>
      <c r="H402" s="13"/>
      <c r="I402" s="13"/>
      <c r="J402" s="13"/>
      <c r="K402" s="13"/>
    </row>
    <row r="403" spans="1:11" s="12" customFormat="1" x14ac:dyDescent="0.25">
      <c r="A403" s="13"/>
      <c r="B403" s="13"/>
      <c r="C403" s="13"/>
      <c r="D403" s="13"/>
      <c r="E403" s="45"/>
      <c r="F403" s="13"/>
      <c r="G403" s="13"/>
      <c r="H403" s="13"/>
      <c r="I403" s="13"/>
      <c r="J403" s="13"/>
      <c r="K403" s="13"/>
    </row>
    <row r="404" spans="1:11" s="12" customFormat="1" x14ac:dyDescent="0.25">
      <c r="A404" s="13"/>
      <c r="B404" s="13"/>
      <c r="C404" s="13"/>
      <c r="D404" s="13"/>
      <c r="E404" s="45"/>
      <c r="F404" s="13"/>
      <c r="G404" s="13"/>
      <c r="H404" s="13"/>
      <c r="I404" s="13"/>
      <c r="J404" s="13"/>
      <c r="K404" s="13"/>
    </row>
    <row r="405" spans="1:11" s="12" customFormat="1" x14ac:dyDescent="0.25">
      <c r="A405" s="13"/>
      <c r="B405" s="13"/>
      <c r="C405" s="13"/>
      <c r="D405" s="13"/>
      <c r="E405" s="45"/>
      <c r="F405" s="13"/>
      <c r="G405" s="13"/>
      <c r="H405" s="13"/>
      <c r="I405" s="13"/>
      <c r="J405" s="13"/>
      <c r="K405" s="13"/>
    </row>
    <row r="406" spans="1:11" s="12" customFormat="1" x14ac:dyDescent="0.25">
      <c r="A406" s="13"/>
      <c r="B406" s="13"/>
      <c r="C406" s="13"/>
      <c r="D406" s="13"/>
      <c r="E406" s="45"/>
      <c r="F406" s="13"/>
      <c r="G406" s="13"/>
      <c r="H406" s="13"/>
      <c r="I406" s="13"/>
      <c r="J406" s="13"/>
      <c r="K406" s="13"/>
    </row>
    <row r="407" spans="1:11" s="12" customFormat="1" x14ac:dyDescent="0.25">
      <c r="A407" s="13"/>
      <c r="B407" s="13"/>
      <c r="C407" s="13"/>
      <c r="D407" s="13"/>
      <c r="E407" s="45"/>
      <c r="F407" s="13"/>
      <c r="G407" s="13"/>
      <c r="H407" s="13"/>
      <c r="I407" s="13"/>
      <c r="J407" s="13"/>
      <c r="K407" s="13"/>
    </row>
    <row r="408" spans="1:11" s="12" customFormat="1" x14ac:dyDescent="0.25">
      <c r="A408" s="13"/>
      <c r="B408" s="13"/>
      <c r="C408" s="13"/>
      <c r="D408" s="13"/>
      <c r="E408" s="45"/>
      <c r="F408" s="13"/>
      <c r="G408" s="13"/>
      <c r="H408" s="13"/>
      <c r="I408" s="13"/>
      <c r="J408" s="13"/>
      <c r="K408" s="13"/>
    </row>
    <row r="409" spans="1:11" s="12" customFormat="1" x14ac:dyDescent="0.25">
      <c r="A409" s="13"/>
      <c r="B409" s="13"/>
      <c r="C409" s="13"/>
      <c r="D409" s="13"/>
      <c r="E409" s="45"/>
      <c r="F409" s="13"/>
      <c r="G409" s="13"/>
      <c r="H409" s="13"/>
      <c r="I409" s="13"/>
      <c r="J409" s="13"/>
      <c r="K409" s="13"/>
    </row>
    <row r="410" spans="1:11" s="12" customFormat="1" x14ac:dyDescent="0.25">
      <c r="A410" s="13"/>
      <c r="B410" s="13"/>
      <c r="C410" s="13"/>
      <c r="D410" s="13"/>
      <c r="E410" s="45"/>
      <c r="F410" s="13"/>
      <c r="G410" s="13"/>
      <c r="H410" s="13"/>
      <c r="I410" s="13"/>
      <c r="J410" s="13"/>
      <c r="K410" s="13"/>
    </row>
    <row r="411" spans="1:11" s="12" customFormat="1" x14ac:dyDescent="0.25">
      <c r="A411" s="13"/>
      <c r="B411" s="13"/>
      <c r="C411" s="13"/>
      <c r="D411" s="13"/>
      <c r="E411" s="45"/>
      <c r="F411" s="13"/>
      <c r="G411" s="13"/>
      <c r="H411" s="13"/>
      <c r="I411" s="13"/>
      <c r="J411" s="13"/>
      <c r="K411" s="13"/>
    </row>
    <row r="412" spans="1:11" s="12" customFormat="1" x14ac:dyDescent="0.25">
      <c r="A412" s="13"/>
      <c r="B412" s="13"/>
      <c r="C412" s="13"/>
      <c r="D412" s="13"/>
      <c r="E412" s="45"/>
      <c r="F412" s="13"/>
      <c r="G412" s="13"/>
      <c r="H412" s="13"/>
      <c r="I412" s="13"/>
      <c r="J412" s="13"/>
      <c r="K412" s="13"/>
    </row>
    <row r="413" spans="1:11" s="12" customFormat="1" x14ac:dyDescent="0.25">
      <c r="A413" s="13"/>
      <c r="B413" s="13"/>
      <c r="C413" s="13"/>
      <c r="D413" s="13"/>
      <c r="E413" s="45"/>
      <c r="F413" s="13"/>
      <c r="G413" s="13"/>
      <c r="H413" s="13"/>
      <c r="I413" s="13"/>
      <c r="J413" s="13"/>
      <c r="K413" s="13"/>
    </row>
    <row r="414" spans="1:11" s="12" customFormat="1" x14ac:dyDescent="0.25">
      <c r="A414" s="13"/>
      <c r="B414" s="13"/>
      <c r="C414" s="13"/>
      <c r="D414" s="13"/>
      <c r="E414" s="45"/>
      <c r="F414" s="13"/>
      <c r="G414" s="13"/>
      <c r="H414" s="13"/>
      <c r="I414" s="13"/>
      <c r="J414" s="13"/>
      <c r="K414" s="13"/>
    </row>
    <row r="415" spans="1:11" s="12" customFormat="1" x14ac:dyDescent="0.25">
      <c r="A415" s="13"/>
      <c r="B415" s="13"/>
      <c r="C415" s="13"/>
      <c r="D415" s="13"/>
      <c r="E415" s="45"/>
      <c r="F415" s="13"/>
      <c r="G415" s="13"/>
      <c r="H415" s="13"/>
      <c r="I415" s="13"/>
      <c r="J415" s="13"/>
      <c r="K415" s="13"/>
    </row>
    <row r="416" spans="1:11" s="12" customFormat="1" x14ac:dyDescent="0.25">
      <c r="A416" s="13"/>
      <c r="B416" s="13"/>
      <c r="C416" s="13"/>
      <c r="D416" s="13"/>
      <c r="E416" s="45"/>
      <c r="F416" s="13"/>
      <c r="G416" s="13"/>
      <c r="H416" s="13"/>
      <c r="I416" s="13"/>
      <c r="J416" s="13"/>
      <c r="K416" s="13"/>
    </row>
    <row r="417" spans="1:11" s="12" customFormat="1" x14ac:dyDescent="0.25">
      <c r="A417" s="13"/>
      <c r="B417" s="13"/>
      <c r="C417" s="13"/>
      <c r="D417" s="13"/>
      <c r="E417" s="45"/>
      <c r="F417" s="13"/>
      <c r="G417" s="13"/>
      <c r="H417" s="13"/>
      <c r="I417" s="13"/>
      <c r="J417" s="13"/>
      <c r="K417" s="13"/>
    </row>
    <row r="418" spans="1:11" s="12" customFormat="1" x14ac:dyDescent="0.25">
      <c r="A418" s="13"/>
      <c r="B418" s="13"/>
      <c r="C418" s="13"/>
      <c r="D418" s="13"/>
      <c r="E418" s="45"/>
      <c r="F418" s="13"/>
      <c r="G418" s="13"/>
      <c r="H418" s="13"/>
      <c r="I418" s="13"/>
      <c r="J418" s="13"/>
      <c r="K418" s="13"/>
    </row>
    <row r="419" spans="1:11" s="12" customFormat="1" x14ac:dyDescent="0.25">
      <c r="A419" s="13"/>
      <c r="B419" s="13"/>
      <c r="C419" s="13"/>
      <c r="D419" s="13"/>
      <c r="E419" s="45"/>
      <c r="F419" s="13"/>
      <c r="G419" s="13"/>
      <c r="H419" s="13"/>
      <c r="I419" s="13"/>
      <c r="J419" s="13"/>
      <c r="K419" s="13"/>
    </row>
    <row r="420" spans="1:11" s="12" customFormat="1" x14ac:dyDescent="0.25">
      <c r="A420" s="13"/>
      <c r="B420" s="13"/>
      <c r="C420" s="13"/>
      <c r="D420" s="13"/>
      <c r="E420" s="45"/>
      <c r="F420" s="13"/>
      <c r="G420" s="13"/>
      <c r="H420" s="13"/>
      <c r="I420" s="13"/>
      <c r="J420" s="13"/>
      <c r="K420" s="13"/>
    </row>
    <row r="421" spans="1:11" s="12" customFormat="1" x14ac:dyDescent="0.25">
      <c r="A421" s="13"/>
      <c r="B421" s="13"/>
      <c r="C421" s="13"/>
      <c r="D421" s="13"/>
      <c r="E421" s="45"/>
      <c r="F421" s="13"/>
      <c r="G421" s="13"/>
      <c r="H421" s="13"/>
      <c r="I421" s="13"/>
      <c r="J421" s="13"/>
      <c r="K421" s="13"/>
    </row>
    <row r="422" spans="1:11" s="12" customFormat="1" x14ac:dyDescent="0.25">
      <c r="A422" s="13"/>
      <c r="B422" s="13"/>
      <c r="C422" s="13"/>
      <c r="D422" s="13"/>
      <c r="E422" s="45"/>
      <c r="F422" s="13"/>
      <c r="G422" s="13"/>
      <c r="H422" s="13"/>
      <c r="I422" s="13"/>
      <c r="J422" s="13"/>
      <c r="K422" s="13"/>
    </row>
    <row r="423" spans="1:11" s="12" customFormat="1" x14ac:dyDescent="0.25">
      <c r="A423" s="13"/>
      <c r="B423" s="13"/>
      <c r="C423" s="13"/>
      <c r="D423" s="13"/>
      <c r="E423" s="45"/>
      <c r="F423" s="13"/>
      <c r="G423" s="13"/>
      <c r="H423" s="13"/>
      <c r="I423" s="13"/>
      <c r="J423" s="13"/>
      <c r="K423" s="13"/>
    </row>
    <row r="424" spans="1:11" s="12" customFormat="1" x14ac:dyDescent="0.25">
      <c r="A424" s="13"/>
      <c r="B424" s="13"/>
      <c r="C424" s="13"/>
      <c r="D424" s="13"/>
      <c r="E424" s="45"/>
      <c r="F424" s="13"/>
      <c r="G424" s="13"/>
      <c r="H424" s="13"/>
      <c r="I424" s="13"/>
      <c r="J424" s="13"/>
      <c r="K424" s="13"/>
    </row>
    <row r="425" spans="1:11" s="12" customFormat="1" x14ac:dyDescent="0.25">
      <c r="A425" s="13"/>
      <c r="B425" s="13"/>
      <c r="C425" s="13"/>
      <c r="D425" s="13"/>
      <c r="E425" s="45"/>
      <c r="F425" s="13"/>
      <c r="G425" s="13"/>
      <c r="H425" s="13"/>
      <c r="I425" s="13"/>
      <c r="J425" s="13"/>
      <c r="K425" s="13"/>
    </row>
    <row r="426" spans="1:11" s="12" customFormat="1" x14ac:dyDescent="0.25">
      <c r="A426" s="13"/>
      <c r="B426" s="13"/>
      <c r="C426" s="13"/>
      <c r="D426" s="13"/>
      <c r="E426" s="45"/>
      <c r="F426" s="13"/>
      <c r="G426" s="13"/>
      <c r="H426" s="13"/>
      <c r="I426" s="13"/>
      <c r="J426" s="13"/>
      <c r="K426" s="13"/>
    </row>
    <row r="427" spans="1:11" s="12" customFormat="1" x14ac:dyDescent="0.25">
      <c r="A427" s="13"/>
      <c r="B427" s="13"/>
      <c r="C427" s="13"/>
      <c r="D427" s="13"/>
      <c r="E427" s="45"/>
      <c r="F427" s="13"/>
      <c r="G427" s="13"/>
      <c r="H427" s="13"/>
      <c r="I427" s="13"/>
      <c r="J427" s="13"/>
      <c r="K427" s="13"/>
    </row>
    <row r="428" spans="1:11" s="12" customFormat="1" x14ac:dyDescent="0.25">
      <c r="A428" s="13"/>
      <c r="B428" s="13"/>
      <c r="C428" s="13"/>
      <c r="D428" s="13"/>
      <c r="E428" s="45"/>
      <c r="F428" s="13"/>
      <c r="G428" s="13"/>
      <c r="H428" s="13"/>
      <c r="I428" s="13"/>
      <c r="J428" s="13"/>
      <c r="K428" s="13"/>
    </row>
    <row r="429" spans="1:11" s="12" customFormat="1" x14ac:dyDescent="0.25">
      <c r="A429" s="13"/>
      <c r="B429" s="13"/>
      <c r="C429" s="13"/>
      <c r="D429" s="13"/>
      <c r="E429" s="45"/>
      <c r="F429" s="13"/>
      <c r="G429" s="13"/>
      <c r="H429" s="13"/>
      <c r="I429" s="13"/>
      <c r="J429" s="13"/>
      <c r="K429" s="13"/>
    </row>
    <row r="430" spans="1:11" s="12" customFormat="1" x14ac:dyDescent="0.25">
      <c r="A430" s="13"/>
      <c r="B430" s="13"/>
      <c r="C430" s="13"/>
      <c r="D430" s="13"/>
      <c r="E430" s="45"/>
      <c r="F430" s="13"/>
      <c r="G430" s="13"/>
      <c r="H430" s="13"/>
      <c r="I430" s="13"/>
      <c r="J430" s="13"/>
      <c r="K430" s="13"/>
    </row>
    <row r="431" spans="1:11" s="12" customFormat="1" x14ac:dyDescent="0.25">
      <c r="A431" s="13"/>
      <c r="B431" s="13"/>
      <c r="C431" s="13"/>
      <c r="D431" s="13"/>
      <c r="E431" s="45"/>
      <c r="F431" s="13"/>
      <c r="G431" s="13"/>
      <c r="H431" s="13"/>
      <c r="I431" s="13"/>
      <c r="J431" s="13"/>
      <c r="K431" s="13"/>
    </row>
    <row r="432" spans="1:11" s="12" customFormat="1" x14ac:dyDescent="0.25">
      <c r="A432" s="13"/>
      <c r="B432" s="13"/>
      <c r="C432" s="13"/>
      <c r="D432" s="13"/>
      <c r="E432" s="45"/>
      <c r="F432" s="13"/>
      <c r="G432" s="13"/>
      <c r="H432" s="13"/>
      <c r="I432" s="13"/>
      <c r="J432" s="13"/>
      <c r="K432" s="13"/>
    </row>
    <row r="433" spans="1:11" s="12" customFormat="1" x14ac:dyDescent="0.25">
      <c r="A433" s="13"/>
      <c r="B433" s="13"/>
      <c r="C433" s="13"/>
      <c r="D433" s="13"/>
      <c r="E433" s="45"/>
      <c r="F433" s="13"/>
      <c r="G433" s="13"/>
      <c r="H433" s="13"/>
      <c r="I433" s="13"/>
      <c r="J433" s="13"/>
      <c r="K433" s="13"/>
    </row>
    <row r="434" spans="1:11" s="12" customFormat="1" x14ac:dyDescent="0.25">
      <c r="A434" s="13"/>
      <c r="B434" s="13"/>
      <c r="C434" s="13"/>
      <c r="D434" s="13"/>
      <c r="E434" s="45"/>
      <c r="F434" s="13"/>
      <c r="G434" s="13"/>
      <c r="H434" s="13"/>
      <c r="I434" s="13"/>
      <c r="J434" s="13"/>
      <c r="K434" s="13"/>
    </row>
    <row r="435" spans="1:11" s="12" customFormat="1" x14ac:dyDescent="0.25">
      <c r="A435" s="13"/>
      <c r="B435" s="13"/>
      <c r="C435" s="13"/>
      <c r="D435" s="13"/>
      <c r="E435" s="45"/>
      <c r="F435" s="13"/>
      <c r="G435" s="13"/>
      <c r="H435" s="13"/>
      <c r="I435" s="13"/>
      <c r="J435" s="13"/>
      <c r="K435" s="13"/>
    </row>
    <row r="436" spans="1:11" s="12" customFormat="1" x14ac:dyDescent="0.25">
      <c r="A436" s="13"/>
      <c r="B436" s="13"/>
      <c r="C436" s="13"/>
      <c r="D436" s="13"/>
      <c r="E436" s="45"/>
      <c r="F436" s="13"/>
      <c r="G436" s="13"/>
      <c r="H436" s="13"/>
      <c r="I436" s="13"/>
      <c r="J436" s="13"/>
      <c r="K436" s="13"/>
    </row>
    <row r="437" spans="1:11" s="12" customFormat="1" x14ac:dyDescent="0.25">
      <c r="A437" s="13"/>
      <c r="B437" s="13"/>
      <c r="C437" s="13"/>
      <c r="D437" s="13"/>
      <c r="E437" s="45"/>
      <c r="F437" s="13"/>
      <c r="G437" s="13"/>
      <c r="H437" s="13"/>
      <c r="I437" s="13"/>
      <c r="J437" s="13"/>
      <c r="K437" s="13"/>
    </row>
    <row r="438" spans="1:11" s="12" customFormat="1" x14ac:dyDescent="0.25">
      <c r="A438" s="13"/>
      <c r="B438" s="13"/>
      <c r="C438" s="13"/>
      <c r="D438" s="13"/>
      <c r="E438" s="45"/>
      <c r="F438" s="13"/>
      <c r="G438" s="13"/>
      <c r="H438" s="13"/>
      <c r="I438" s="13"/>
      <c r="J438" s="13"/>
      <c r="K438" s="13"/>
    </row>
    <row r="439" spans="1:11" s="12" customFormat="1" x14ac:dyDescent="0.25">
      <c r="A439" s="13"/>
      <c r="B439" s="13"/>
      <c r="C439" s="13"/>
      <c r="D439" s="13"/>
      <c r="E439" s="45"/>
      <c r="F439" s="13"/>
      <c r="G439" s="13"/>
      <c r="H439" s="13"/>
      <c r="I439" s="13"/>
      <c r="J439" s="13"/>
      <c r="K439" s="13"/>
    </row>
    <row r="440" spans="1:11" s="12" customFormat="1" x14ac:dyDescent="0.25">
      <c r="A440" s="13"/>
      <c r="B440" s="13"/>
      <c r="C440" s="13"/>
      <c r="D440" s="13"/>
      <c r="E440" s="45"/>
      <c r="F440" s="13"/>
      <c r="G440" s="13"/>
      <c r="H440" s="13"/>
      <c r="I440" s="13"/>
      <c r="J440" s="13"/>
      <c r="K440" s="13"/>
    </row>
    <row r="441" spans="1:11" s="12" customFormat="1" x14ac:dyDescent="0.25">
      <c r="A441" s="13"/>
      <c r="B441" s="13"/>
      <c r="C441" s="13"/>
      <c r="D441" s="13"/>
      <c r="E441" s="45"/>
      <c r="F441" s="13"/>
      <c r="G441" s="13"/>
      <c r="H441" s="13"/>
      <c r="I441" s="13"/>
      <c r="J441" s="13"/>
      <c r="K441" s="13"/>
    </row>
    <row r="442" spans="1:11" s="12" customFormat="1" x14ac:dyDescent="0.25">
      <c r="A442" s="13"/>
      <c r="B442" s="13"/>
      <c r="C442" s="13"/>
      <c r="D442" s="13"/>
      <c r="E442" s="45"/>
      <c r="F442" s="13"/>
      <c r="G442" s="13"/>
      <c r="H442" s="13"/>
      <c r="I442" s="13"/>
      <c r="J442" s="13"/>
      <c r="K442" s="13"/>
    </row>
    <row r="443" spans="1:11" s="12" customFormat="1" x14ac:dyDescent="0.25">
      <c r="A443" s="13"/>
      <c r="B443" s="13"/>
      <c r="C443" s="13"/>
      <c r="D443" s="13"/>
      <c r="E443" s="45"/>
      <c r="F443" s="13"/>
      <c r="G443" s="13"/>
      <c r="H443" s="13"/>
      <c r="I443" s="13"/>
      <c r="J443" s="13"/>
      <c r="K443" s="13"/>
    </row>
    <row r="444" spans="1:11" s="12" customFormat="1" x14ac:dyDescent="0.25">
      <c r="A444" s="13"/>
      <c r="B444" s="13"/>
      <c r="C444" s="13"/>
      <c r="D444" s="13"/>
      <c r="E444" s="45"/>
      <c r="F444" s="13"/>
      <c r="G444" s="13"/>
      <c r="H444" s="13"/>
      <c r="I444" s="13"/>
      <c r="J444" s="13"/>
      <c r="K444" s="13"/>
    </row>
    <row r="445" spans="1:11" s="12" customFormat="1" x14ac:dyDescent="0.25">
      <c r="A445" s="13"/>
      <c r="B445" s="13"/>
      <c r="C445" s="13"/>
      <c r="D445" s="13"/>
      <c r="E445" s="45"/>
      <c r="F445" s="13"/>
      <c r="G445" s="13"/>
      <c r="H445" s="13"/>
      <c r="I445" s="13"/>
      <c r="J445" s="13"/>
      <c r="K445" s="13"/>
    </row>
    <row r="446" spans="1:11" s="12" customFormat="1" x14ac:dyDescent="0.25">
      <c r="A446" s="13"/>
      <c r="B446" s="13"/>
      <c r="C446" s="13"/>
      <c r="D446" s="13"/>
      <c r="E446" s="45"/>
      <c r="F446" s="13"/>
      <c r="G446" s="13"/>
      <c r="H446" s="13"/>
      <c r="I446" s="13"/>
      <c r="J446" s="13"/>
      <c r="K446" s="13"/>
    </row>
    <row r="447" spans="1:11" s="12" customFormat="1" x14ac:dyDescent="0.25">
      <c r="A447" s="13"/>
      <c r="B447" s="13"/>
      <c r="C447" s="13"/>
      <c r="D447" s="13"/>
      <c r="E447" s="45"/>
      <c r="F447" s="13"/>
      <c r="G447" s="13"/>
      <c r="H447" s="13"/>
      <c r="I447" s="13"/>
      <c r="J447" s="13"/>
      <c r="K447" s="13"/>
    </row>
    <row r="448" spans="1:11" s="12" customFormat="1" x14ac:dyDescent="0.25">
      <c r="A448" s="13"/>
      <c r="B448" s="13"/>
      <c r="C448" s="13"/>
      <c r="D448" s="13"/>
      <c r="E448" s="45"/>
      <c r="F448" s="13"/>
      <c r="G448" s="13"/>
      <c r="H448" s="13"/>
      <c r="I448" s="13"/>
      <c r="J448" s="13"/>
      <c r="K448" s="13"/>
    </row>
    <row r="449" spans="1:11" s="12" customFormat="1" x14ac:dyDescent="0.25">
      <c r="A449" s="13"/>
      <c r="B449" s="13"/>
      <c r="C449" s="13"/>
      <c r="D449" s="13"/>
      <c r="E449" s="45"/>
      <c r="F449" s="13"/>
      <c r="G449" s="13"/>
      <c r="H449" s="13"/>
      <c r="I449" s="13"/>
      <c r="J449" s="13"/>
      <c r="K449" s="13"/>
    </row>
    <row r="450" spans="1:11" s="12" customFormat="1" x14ac:dyDescent="0.25">
      <c r="A450" s="13"/>
      <c r="B450" s="13"/>
      <c r="C450" s="13"/>
      <c r="D450" s="13"/>
      <c r="E450" s="45"/>
      <c r="F450" s="13"/>
      <c r="G450" s="13"/>
      <c r="H450" s="13"/>
      <c r="I450" s="13"/>
      <c r="J450" s="13"/>
      <c r="K450" s="13"/>
    </row>
    <row r="451" spans="1:11" s="12" customFormat="1" x14ac:dyDescent="0.25">
      <c r="A451" s="13"/>
      <c r="B451" s="13"/>
      <c r="C451" s="13"/>
      <c r="D451" s="13"/>
      <c r="E451" s="45"/>
      <c r="F451" s="13"/>
      <c r="G451" s="13"/>
      <c r="H451" s="13"/>
      <c r="I451" s="13"/>
      <c r="J451" s="13"/>
      <c r="K451" s="13"/>
    </row>
    <row r="452" spans="1:11" s="12" customFormat="1" x14ac:dyDescent="0.25">
      <c r="A452" s="13"/>
      <c r="B452" s="13"/>
      <c r="C452" s="13"/>
      <c r="D452" s="13"/>
      <c r="E452" s="45"/>
      <c r="F452" s="13"/>
      <c r="G452" s="13"/>
      <c r="H452" s="13"/>
      <c r="I452" s="13"/>
      <c r="J452" s="13"/>
      <c r="K452" s="13"/>
    </row>
    <row r="453" spans="1:11" s="12" customFormat="1" x14ac:dyDescent="0.25">
      <c r="A453" s="13"/>
      <c r="B453" s="13"/>
      <c r="C453" s="13"/>
      <c r="D453" s="13"/>
      <c r="E453" s="45"/>
      <c r="F453" s="13"/>
      <c r="G453" s="13"/>
      <c r="H453" s="13"/>
      <c r="I453" s="13"/>
      <c r="J453" s="13"/>
      <c r="K453" s="13"/>
    </row>
    <row r="454" spans="1:11" s="12" customFormat="1" x14ac:dyDescent="0.25">
      <c r="A454" s="13"/>
      <c r="B454" s="13"/>
      <c r="C454" s="13"/>
      <c r="D454" s="13"/>
      <c r="E454" s="45"/>
      <c r="F454" s="13"/>
      <c r="G454" s="13"/>
      <c r="H454" s="13"/>
      <c r="I454" s="13"/>
      <c r="J454" s="13"/>
      <c r="K454" s="13"/>
    </row>
    <row r="455" spans="1:11" s="12" customFormat="1" x14ac:dyDescent="0.25">
      <c r="A455" s="13"/>
      <c r="B455" s="13"/>
      <c r="C455" s="13"/>
      <c r="D455" s="13"/>
      <c r="E455" s="45"/>
      <c r="F455" s="13"/>
      <c r="G455" s="13"/>
      <c r="H455" s="13"/>
      <c r="I455" s="13"/>
      <c r="J455" s="13"/>
      <c r="K455" s="13"/>
    </row>
    <row r="456" spans="1:11" s="12" customFormat="1" x14ac:dyDescent="0.25">
      <c r="A456" s="13"/>
      <c r="B456" s="13"/>
      <c r="C456" s="13"/>
      <c r="D456" s="13"/>
      <c r="E456" s="45"/>
      <c r="F456" s="13"/>
      <c r="G456" s="13"/>
      <c r="H456" s="13"/>
      <c r="I456" s="13"/>
      <c r="J456" s="13"/>
      <c r="K456" s="13"/>
    </row>
    <row r="457" spans="1:11" s="12" customFormat="1" x14ac:dyDescent="0.25">
      <c r="A457" s="13"/>
      <c r="B457" s="13"/>
      <c r="C457" s="13"/>
      <c r="D457" s="13"/>
      <c r="E457" s="45"/>
      <c r="F457" s="13"/>
      <c r="G457" s="13"/>
      <c r="H457" s="13"/>
      <c r="I457" s="13"/>
      <c r="J457" s="13"/>
      <c r="K457" s="13"/>
    </row>
    <row r="458" spans="1:11" s="12" customFormat="1" x14ac:dyDescent="0.25">
      <c r="A458" s="13"/>
      <c r="B458" s="13"/>
      <c r="C458" s="13"/>
      <c r="D458" s="13"/>
      <c r="E458" s="45"/>
      <c r="F458" s="13"/>
      <c r="G458" s="13"/>
      <c r="H458" s="13"/>
      <c r="I458" s="13"/>
      <c r="J458" s="13"/>
      <c r="K458" s="13"/>
    </row>
    <row r="459" spans="1:11" s="12" customFormat="1" x14ac:dyDescent="0.25">
      <c r="A459" s="13"/>
      <c r="B459" s="13"/>
      <c r="C459" s="13"/>
      <c r="D459" s="13"/>
      <c r="E459" s="45"/>
      <c r="F459" s="13"/>
      <c r="G459" s="13"/>
      <c r="H459" s="13"/>
      <c r="I459" s="13"/>
      <c r="J459" s="13"/>
      <c r="K459" s="13"/>
    </row>
    <row r="460" spans="1:11" s="12" customFormat="1" x14ac:dyDescent="0.25">
      <c r="A460" s="13"/>
      <c r="B460" s="13"/>
      <c r="C460" s="13"/>
      <c r="D460" s="13"/>
      <c r="E460" s="45"/>
      <c r="F460" s="13"/>
      <c r="G460" s="13"/>
      <c r="H460" s="13"/>
      <c r="I460" s="13"/>
      <c r="J460" s="13"/>
      <c r="K460" s="13"/>
    </row>
    <row r="461" spans="1:11" s="12" customFormat="1" x14ac:dyDescent="0.25">
      <c r="A461" s="13"/>
      <c r="B461" s="13"/>
      <c r="C461" s="13"/>
      <c r="D461" s="13"/>
      <c r="E461" s="45"/>
      <c r="F461" s="13"/>
      <c r="G461" s="13"/>
      <c r="H461" s="13"/>
      <c r="I461" s="13"/>
      <c r="J461" s="13"/>
      <c r="K461" s="13"/>
    </row>
    <row r="462" spans="1:11" s="12" customFormat="1" x14ac:dyDescent="0.25">
      <c r="A462" s="13"/>
      <c r="B462" s="13"/>
      <c r="C462" s="13"/>
      <c r="D462" s="13"/>
      <c r="E462" s="45"/>
      <c r="F462" s="13"/>
      <c r="G462" s="13"/>
      <c r="H462" s="13"/>
      <c r="I462" s="13"/>
      <c r="J462" s="13"/>
      <c r="K462" s="13"/>
    </row>
    <row r="463" spans="1:11" s="12" customFormat="1" x14ac:dyDescent="0.25">
      <c r="A463" s="13"/>
      <c r="B463" s="13"/>
      <c r="C463" s="13"/>
      <c r="D463" s="13"/>
      <c r="E463" s="45"/>
      <c r="F463" s="13"/>
      <c r="G463" s="13"/>
      <c r="H463" s="13"/>
      <c r="I463" s="13"/>
      <c r="J463" s="13"/>
      <c r="K463" s="13"/>
    </row>
    <row r="464" spans="1:11" s="12" customFormat="1" x14ac:dyDescent="0.25">
      <c r="A464" s="13"/>
      <c r="B464" s="13"/>
      <c r="C464" s="13"/>
      <c r="D464" s="13"/>
      <c r="E464" s="45"/>
      <c r="F464" s="13"/>
      <c r="G464" s="13"/>
      <c r="H464" s="13"/>
      <c r="I464" s="13"/>
      <c r="J464" s="13"/>
      <c r="K464" s="13"/>
    </row>
    <row r="465" spans="1:11" s="12" customFormat="1" x14ac:dyDescent="0.25">
      <c r="A465" s="13"/>
      <c r="B465" s="13"/>
      <c r="C465" s="13"/>
      <c r="D465" s="13"/>
      <c r="E465" s="45"/>
      <c r="F465" s="13"/>
      <c r="G465" s="13"/>
      <c r="H465" s="13"/>
      <c r="I465" s="13"/>
      <c r="J465" s="13"/>
      <c r="K465" s="13"/>
    </row>
    <row r="466" spans="1:11" s="12" customFormat="1" x14ac:dyDescent="0.25">
      <c r="A466" s="13"/>
      <c r="B466" s="13"/>
      <c r="C466" s="13"/>
      <c r="D466" s="13"/>
      <c r="E466" s="45"/>
      <c r="F466" s="13"/>
      <c r="G466" s="13"/>
      <c r="H466" s="13"/>
      <c r="I466" s="13"/>
      <c r="J466" s="13"/>
      <c r="K466" s="13"/>
    </row>
    <row r="467" spans="1:11" s="12" customFormat="1" x14ac:dyDescent="0.25">
      <c r="A467" s="13"/>
      <c r="B467" s="13"/>
      <c r="C467" s="13"/>
      <c r="D467" s="13"/>
      <c r="E467" s="45"/>
      <c r="F467" s="13"/>
      <c r="G467" s="13"/>
      <c r="H467" s="13"/>
      <c r="I467" s="13"/>
      <c r="J467" s="13"/>
      <c r="K467" s="13"/>
    </row>
    <row r="468" spans="1:11" s="12" customFormat="1" x14ac:dyDescent="0.25">
      <c r="A468" s="13"/>
      <c r="B468" s="13"/>
      <c r="C468" s="13"/>
      <c r="D468" s="13"/>
      <c r="E468" s="45"/>
      <c r="F468" s="13"/>
      <c r="G468" s="13"/>
      <c r="H468" s="13"/>
      <c r="I468" s="13"/>
      <c r="J468" s="13"/>
      <c r="K468" s="13"/>
    </row>
    <row r="469" spans="1:11" s="12" customFormat="1" x14ac:dyDescent="0.25">
      <c r="A469" s="13"/>
      <c r="B469" s="13"/>
      <c r="C469" s="13"/>
      <c r="D469" s="13"/>
      <c r="E469" s="45"/>
      <c r="F469" s="13"/>
      <c r="G469" s="13"/>
      <c r="H469" s="13"/>
      <c r="I469" s="13"/>
      <c r="J469" s="13"/>
      <c r="K469" s="13"/>
    </row>
    <row r="470" spans="1:11" s="12" customFormat="1" x14ac:dyDescent="0.25">
      <c r="A470" s="13"/>
      <c r="B470" s="13"/>
      <c r="C470" s="13"/>
      <c r="D470" s="13"/>
      <c r="E470" s="45"/>
      <c r="F470" s="13"/>
      <c r="G470" s="13"/>
      <c r="H470" s="13"/>
      <c r="I470" s="13"/>
      <c r="J470" s="13"/>
      <c r="K470" s="13"/>
    </row>
    <row r="471" spans="1:11" s="12" customFormat="1" x14ac:dyDescent="0.25">
      <c r="A471" s="13"/>
      <c r="B471" s="13"/>
      <c r="C471" s="13"/>
      <c r="D471" s="13"/>
      <c r="E471" s="45"/>
      <c r="F471" s="13"/>
      <c r="G471" s="13"/>
      <c r="H471" s="13"/>
      <c r="I471" s="13"/>
      <c r="J471" s="13"/>
      <c r="K471" s="13"/>
    </row>
    <row r="472" spans="1:11" s="12" customFormat="1" x14ac:dyDescent="0.25">
      <c r="A472" s="13"/>
      <c r="B472" s="13"/>
      <c r="C472" s="13"/>
      <c r="D472" s="13"/>
      <c r="E472" s="45"/>
      <c r="F472" s="13"/>
      <c r="G472" s="13"/>
      <c r="H472" s="13"/>
      <c r="I472" s="13"/>
      <c r="J472" s="13"/>
      <c r="K472" s="13"/>
    </row>
    <row r="473" spans="1:11" s="12" customFormat="1" x14ac:dyDescent="0.25">
      <c r="A473" s="13"/>
      <c r="B473" s="13"/>
      <c r="C473" s="13"/>
      <c r="D473" s="13"/>
      <c r="E473" s="45"/>
      <c r="F473" s="13"/>
      <c r="G473" s="13"/>
      <c r="H473" s="13"/>
      <c r="I473" s="13"/>
      <c r="J473" s="13"/>
      <c r="K473" s="13"/>
    </row>
    <row r="474" spans="1:11" s="12" customFormat="1" x14ac:dyDescent="0.25">
      <c r="A474" s="13"/>
      <c r="B474" s="13"/>
      <c r="C474" s="13"/>
      <c r="D474" s="13"/>
      <c r="E474" s="45"/>
      <c r="F474" s="13"/>
      <c r="G474" s="13"/>
      <c r="H474" s="13"/>
      <c r="I474" s="13"/>
      <c r="J474" s="13"/>
      <c r="K474" s="13"/>
    </row>
    <row r="475" spans="1:11" s="12" customFormat="1" x14ac:dyDescent="0.25">
      <c r="A475" s="13"/>
      <c r="B475" s="13"/>
      <c r="C475" s="13"/>
      <c r="D475" s="13"/>
      <c r="E475" s="45"/>
      <c r="F475" s="13"/>
      <c r="G475" s="13"/>
      <c r="H475" s="13"/>
      <c r="I475" s="13"/>
      <c r="J475" s="13"/>
      <c r="K475" s="13"/>
    </row>
    <row r="476" spans="1:11" s="12" customFormat="1" x14ac:dyDescent="0.25">
      <c r="A476" s="13"/>
      <c r="B476" s="13"/>
      <c r="C476" s="13"/>
      <c r="D476" s="13"/>
      <c r="E476" s="45"/>
      <c r="F476" s="13"/>
      <c r="G476" s="13"/>
      <c r="H476" s="13"/>
      <c r="I476" s="13"/>
      <c r="J476" s="13"/>
      <c r="K476" s="13"/>
    </row>
    <row r="477" spans="1:11" s="12" customFormat="1" x14ac:dyDescent="0.25">
      <c r="A477" s="13"/>
      <c r="B477" s="13"/>
      <c r="C477" s="13"/>
      <c r="D477" s="13"/>
      <c r="E477" s="45"/>
      <c r="F477" s="13"/>
      <c r="G477" s="13"/>
      <c r="H477" s="13"/>
      <c r="I477" s="13"/>
      <c r="J477" s="13"/>
      <c r="K477" s="13"/>
    </row>
    <row r="478" spans="1:11" s="12" customFormat="1" x14ac:dyDescent="0.25">
      <c r="A478" s="13"/>
      <c r="B478" s="13"/>
      <c r="C478" s="13"/>
      <c r="D478" s="13"/>
      <c r="E478" s="45"/>
      <c r="F478" s="13"/>
      <c r="G478" s="13"/>
      <c r="H478" s="13"/>
      <c r="I478" s="13"/>
      <c r="J478" s="13"/>
      <c r="K478" s="13"/>
    </row>
    <row r="479" spans="1:11" s="12" customFormat="1" x14ac:dyDescent="0.25">
      <c r="A479" s="13"/>
      <c r="B479" s="13"/>
      <c r="C479" s="13"/>
      <c r="D479" s="13"/>
      <c r="E479" s="45"/>
      <c r="F479" s="13"/>
      <c r="G479" s="13"/>
      <c r="H479" s="13"/>
      <c r="I479" s="13"/>
      <c r="J479" s="13"/>
      <c r="K479" s="13"/>
    </row>
    <row r="480" spans="1:11" s="12" customFormat="1" x14ac:dyDescent="0.25">
      <c r="A480" s="13"/>
      <c r="B480" s="13"/>
      <c r="C480" s="13"/>
      <c r="D480" s="13"/>
      <c r="E480" s="45"/>
      <c r="F480" s="13"/>
      <c r="G480" s="13"/>
      <c r="H480" s="13"/>
      <c r="I480" s="13"/>
      <c r="J480" s="13"/>
      <c r="K480" s="13"/>
    </row>
    <row r="481" spans="1:11" s="12" customFormat="1" x14ac:dyDescent="0.25">
      <c r="A481" s="13"/>
      <c r="B481" s="13"/>
      <c r="C481" s="13"/>
      <c r="D481" s="13"/>
      <c r="E481" s="45"/>
      <c r="F481" s="13"/>
      <c r="G481" s="13"/>
      <c r="H481" s="13"/>
      <c r="I481" s="13"/>
      <c r="J481" s="13"/>
      <c r="K481" s="13"/>
    </row>
    <row r="482" spans="1:11" s="12" customFormat="1" x14ac:dyDescent="0.25">
      <c r="A482" s="13"/>
      <c r="B482" s="13"/>
      <c r="C482" s="13"/>
      <c r="D482" s="13"/>
      <c r="E482" s="45"/>
      <c r="F482" s="13"/>
      <c r="G482" s="13"/>
      <c r="H482" s="13"/>
      <c r="I482" s="13"/>
      <c r="J482" s="13"/>
      <c r="K482" s="13"/>
    </row>
    <row r="483" spans="1:11" s="12" customFormat="1" x14ac:dyDescent="0.25">
      <c r="A483" s="13"/>
      <c r="B483" s="13"/>
      <c r="C483" s="13"/>
      <c r="D483" s="13"/>
      <c r="E483" s="45"/>
      <c r="F483" s="13"/>
      <c r="G483" s="13"/>
      <c r="H483" s="13"/>
      <c r="I483" s="13"/>
      <c r="J483" s="13"/>
      <c r="K483" s="13"/>
    </row>
    <row r="484" spans="1:11" s="12" customFormat="1" x14ac:dyDescent="0.25">
      <c r="A484" s="13"/>
      <c r="B484" s="13"/>
      <c r="C484" s="13"/>
      <c r="D484" s="13"/>
      <c r="E484" s="45"/>
      <c r="F484" s="13"/>
      <c r="G484" s="13"/>
      <c r="H484" s="13"/>
      <c r="I484" s="13"/>
      <c r="J484" s="13"/>
      <c r="K484" s="13"/>
    </row>
    <row r="485" spans="1:11" s="12" customFormat="1" x14ac:dyDescent="0.25">
      <c r="A485" s="13"/>
      <c r="B485" s="13"/>
      <c r="C485" s="13"/>
      <c r="D485" s="13"/>
      <c r="E485" s="45"/>
      <c r="F485" s="13"/>
      <c r="G485" s="13"/>
      <c r="H485" s="13"/>
      <c r="I485" s="13"/>
      <c r="J485" s="13"/>
      <c r="K485" s="13"/>
    </row>
    <row r="486" spans="1:11" s="12" customFormat="1" x14ac:dyDescent="0.25">
      <c r="A486" s="13"/>
      <c r="B486" s="13"/>
      <c r="C486" s="13"/>
      <c r="D486" s="13"/>
      <c r="E486" s="45"/>
      <c r="F486" s="13"/>
      <c r="G486" s="13"/>
      <c r="H486" s="13"/>
      <c r="I486" s="13"/>
      <c r="J486" s="13"/>
      <c r="K486" s="13"/>
    </row>
    <row r="487" spans="1:11" s="12" customFormat="1" x14ac:dyDescent="0.25">
      <c r="A487" s="13"/>
      <c r="B487" s="13"/>
      <c r="C487" s="13"/>
      <c r="D487" s="13"/>
      <c r="E487" s="45"/>
      <c r="F487" s="13"/>
      <c r="G487" s="13"/>
      <c r="H487" s="13"/>
      <c r="I487" s="13"/>
      <c r="J487" s="13"/>
      <c r="K487" s="13"/>
    </row>
    <row r="488" spans="1:11" s="12" customFormat="1" x14ac:dyDescent="0.25">
      <c r="A488" s="13"/>
      <c r="B488" s="13"/>
      <c r="C488" s="13"/>
      <c r="D488" s="13"/>
      <c r="E488" s="45"/>
      <c r="F488" s="13"/>
      <c r="G488" s="13"/>
      <c r="H488" s="13"/>
      <c r="I488" s="13"/>
      <c r="J488" s="13"/>
      <c r="K488" s="13"/>
    </row>
    <row r="489" spans="1:11" s="12" customFormat="1" x14ac:dyDescent="0.25">
      <c r="A489" s="13"/>
      <c r="B489" s="13"/>
      <c r="C489" s="13"/>
      <c r="D489" s="13"/>
      <c r="E489" s="45"/>
      <c r="F489" s="13"/>
      <c r="G489" s="13"/>
      <c r="H489" s="13"/>
      <c r="I489" s="13"/>
      <c r="J489" s="13"/>
      <c r="K489" s="13"/>
    </row>
    <row r="490" spans="1:11" s="12" customFormat="1" x14ac:dyDescent="0.25">
      <c r="A490" s="13"/>
      <c r="B490" s="13"/>
      <c r="C490" s="13"/>
      <c r="D490" s="13"/>
      <c r="E490" s="45"/>
      <c r="F490" s="13"/>
      <c r="G490" s="13"/>
      <c r="H490" s="13"/>
      <c r="I490" s="13"/>
      <c r="J490" s="13"/>
      <c r="K490" s="13"/>
    </row>
    <row r="491" spans="1:11" s="12" customFormat="1" x14ac:dyDescent="0.25">
      <c r="A491" s="13"/>
      <c r="B491" s="13"/>
      <c r="C491" s="13"/>
      <c r="D491" s="13"/>
      <c r="E491" s="45"/>
      <c r="F491" s="13"/>
      <c r="G491" s="13"/>
      <c r="H491" s="13"/>
      <c r="I491" s="13"/>
      <c r="J491" s="13"/>
      <c r="K491" s="13"/>
    </row>
    <row r="492" spans="1:11" s="12" customFormat="1" x14ac:dyDescent="0.25">
      <c r="A492" s="13"/>
      <c r="B492" s="13"/>
      <c r="C492" s="13"/>
      <c r="D492" s="13"/>
      <c r="E492" s="45"/>
      <c r="F492" s="13"/>
      <c r="G492" s="13"/>
      <c r="H492" s="13"/>
      <c r="I492" s="13"/>
      <c r="J492" s="13"/>
      <c r="K492" s="13"/>
    </row>
    <row r="493" spans="1:11" s="12" customFormat="1" x14ac:dyDescent="0.25">
      <c r="A493" s="18"/>
      <c r="B493" s="18"/>
      <c r="C493" s="18"/>
      <c r="D493" s="18"/>
      <c r="E493" s="46"/>
      <c r="F493" s="18"/>
      <c r="G493" s="18"/>
      <c r="H493" s="18"/>
      <c r="I493" s="18"/>
      <c r="J493" s="18"/>
      <c r="K493" s="13"/>
    </row>
    <row r="494" spans="1:11" s="12" customFormat="1" x14ac:dyDescent="0.25">
      <c r="A494" s="18"/>
      <c r="B494" s="18"/>
      <c r="C494" s="18"/>
      <c r="D494" s="18"/>
      <c r="E494" s="46"/>
      <c r="F494" s="18"/>
      <c r="G494" s="18"/>
      <c r="H494" s="18"/>
      <c r="I494" s="18"/>
      <c r="J494" s="18"/>
      <c r="K494" s="13"/>
    </row>
    <row r="495" spans="1:11" s="12" customFormat="1" x14ac:dyDescent="0.25">
      <c r="A495" s="18"/>
      <c r="B495" s="18"/>
      <c r="C495" s="18"/>
      <c r="D495" s="18"/>
      <c r="E495" s="46"/>
      <c r="F495" s="18"/>
      <c r="G495" s="18"/>
      <c r="H495" s="18"/>
      <c r="I495" s="18"/>
      <c r="J495" s="18"/>
      <c r="K495" s="13"/>
    </row>
    <row r="496" spans="1:11" s="12" customFormat="1" x14ac:dyDescent="0.25">
      <c r="A496" s="18"/>
      <c r="B496" s="18"/>
      <c r="C496" s="18"/>
      <c r="D496" s="18"/>
      <c r="E496" s="46"/>
      <c r="F496" s="18"/>
      <c r="G496" s="18"/>
      <c r="H496" s="18"/>
      <c r="I496" s="18"/>
      <c r="J496" s="18"/>
      <c r="K496" s="13"/>
    </row>
    <row r="497" spans="1:11" s="12" customFormat="1" x14ac:dyDescent="0.25">
      <c r="A497" s="18"/>
      <c r="B497" s="18"/>
      <c r="C497" s="18"/>
      <c r="D497" s="18"/>
      <c r="E497" s="46"/>
      <c r="F497" s="18"/>
      <c r="G497" s="18"/>
      <c r="H497" s="18"/>
      <c r="I497" s="18"/>
      <c r="J497" s="18"/>
      <c r="K497" s="13"/>
    </row>
    <row r="498" spans="1:11" s="12" customFormat="1" x14ac:dyDescent="0.25">
      <c r="A498" s="18"/>
      <c r="B498" s="18"/>
      <c r="C498" s="18"/>
      <c r="D498" s="18"/>
      <c r="E498" s="46"/>
      <c r="F498" s="18"/>
      <c r="G498" s="18"/>
      <c r="H498" s="18"/>
      <c r="I498" s="18"/>
      <c r="J498" s="18"/>
      <c r="K498" s="13"/>
    </row>
    <row r="499" spans="1:11" s="12" customFormat="1" x14ac:dyDescent="0.25">
      <c r="A499" s="18"/>
      <c r="B499" s="18"/>
      <c r="C499" s="18"/>
      <c r="D499" s="18"/>
      <c r="E499" s="46"/>
      <c r="F499" s="18"/>
      <c r="G499" s="18"/>
      <c r="H499" s="18"/>
      <c r="I499" s="18"/>
      <c r="J499" s="18"/>
      <c r="K499" s="13"/>
    </row>
    <row r="500" spans="1:11" s="12" customFormat="1" x14ac:dyDescent="0.25">
      <c r="A500" s="18"/>
      <c r="B500" s="18"/>
      <c r="C500" s="18"/>
      <c r="D500" s="18"/>
      <c r="E500" s="46"/>
      <c r="F500" s="18"/>
      <c r="G500" s="18"/>
      <c r="H500" s="18"/>
      <c r="I500" s="18"/>
      <c r="J500" s="18"/>
      <c r="K500" s="13"/>
    </row>
    <row r="501" spans="1:11" s="12" customFormat="1" x14ac:dyDescent="0.25">
      <c r="A501" s="18"/>
      <c r="B501" s="18"/>
      <c r="C501" s="18"/>
      <c r="D501" s="18"/>
      <c r="E501" s="46"/>
      <c r="F501" s="18"/>
      <c r="G501" s="18"/>
      <c r="H501" s="18"/>
      <c r="I501" s="18"/>
      <c r="J501" s="18"/>
      <c r="K501" s="13"/>
    </row>
    <row r="502" spans="1:11" s="12" customFormat="1" x14ac:dyDescent="0.25">
      <c r="A502" s="18"/>
      <c r="B502" s="18"/>
      <c r="C502" s="18"/>
      <c r="D502" s="18"/>
      <c r="E502" s="46"/>
      <c r="F502" s="18"/>
      <c r="G502" s="18"/>
      <c r="H502" s="18"/>
      <c r="I502" s="18"/>
      <c r="J502" s="18"/>
      <c r="K502" s="13"/>
    </row>
    <row r="503" spans="1:11" s="12" customFormat="1" x14ac:dyDescent="0.25">
      <c r="A503" s="18"/>
      <c r="B503" s="18"/>
      <c r="C503" s="18"/>
      <c r="D503" s="18"/>
      <c r="E503" s="46"/>
      <c r="F503" s="18"/>
      <c r="G503" s="18"/>
      <c r="H503" s="18"/>
      <c r="I503" s="18"/>
      <c r="J503" s="18"/>
      <c r="K503" s="13"/>
    </row>
    <row r="504" spans="1:11" s="12" customFormat="1" x14ac:dyDescent="0.25">
      <c r="A504" s="18"/>
      <c r="B504" s="18"/>
      <c r="C504" s="18"/>
      <c r="D504" s="18"/>
      <c r="E504" s="46"/>
      <c r="F504" s="18"/>
      <c r="G504" s="18"/>
      <c r="H504" s="18"/>
      <c r="I504" s="18"/>
      <c r="J504" s="18"/>
      <c r="K504" s="13"/>
    </row>
    <row r="505" spans="1:11" s="12" customFormat="1" x14ac:dyDescent="0.25">
      <c r="A505" s="18"/>
      <c r="B505" s="18"/>
      <c r="C505" s="18"/>
      <c r="D505" s="18"/>
      <c r="E505" s="46"/>
      <c r="F505" s="18"/>
      <c r="G505" s="18"/>
      <c r="H505" s="18"/>
      <c r="I505" s="18"/>
      <c r="J505" s="18"/>
      <c r="K505" s="13"/>
    </row>
    <row r="506" spans="1:11" s="12" customFormat="1" x14ac:dyDescent="0.25">
      <c r="A506" s="18"/>
      <c r="B506" s="18"/>
      <c r="C506" s="18"/>
      <c r="D506" s="18"/>
      <c r="E506" s="46"/>
      <c r="F506" s="18"/>
      <c r="G506" s="18"/>
      <c r="H506" s="18"/>
      <c r="I506" s="18"/>
      <c r="J506" s="18"/>
      <c r="K506" s="13"/>
    </row>
    <row r="507" spans="1:11" s="12" customFormat="1" x14ac:dyDescent="0.25">
      <c r="A507" s="18"/>
      <c r="B507" s="18"/>
      <c r="C507" s="18"/>
      <c r="D507" s="18"/>
      <c r="E507" s="46"/>
      <c r="F507" s="18"/>
      <c r="G507" s="18"/>
      <c r="H507" s="18"/>
      <c r="I507" s="18"/>
      <c r="J507" s="18"/>
      <c r="K507" s="13"/>
    </row>
    <row r="508" spans="1:11" s="12" customFormat="1" x14ac:dyDescent="0.25">
      <c r="A508" s="18"/>
      <c r="B508" s="18"/>
      <c r="C508" s="18"/>
      <c r="D508" s="18"/>
      <c r="E508" s="46"/>
      <c r="F508" s="18"/>
      <c r="G508" s="18"/>
      <c r="H508" s="18"/>
      <c r="I508" s="18"/>
      <c r="J508" s="18"/>
      <c r="K508" s="13"/>
    </row>
    <row r="509" spans="1:11" s="12" customFormat="1" x14ac:dyDescent="0.25">
      <c r="A509" s="18"/>
      <c r="B509" s="18"/>
      <c r="C509" s="18"/>
      <c r="D509" s="18"/>
      <c r="E509" s="46"/>
      <c r="F509" s="18"/>
      <c r="G509" s="18"/>
      <c r="H509" s="18"/>
      <c r="I509" s="18"/>
      <c r="J509" s="18"/>
      <c r="K509" s="13"/>
    </row>
    <row r="510" spans="1:11" s="12" customFormat="1" x14ac:dyDescent="0.25">
      <c r="A510" s="18"/>
      <c r="B510" s="18"/>
      <c r="C510" s="18"/>
      <c r="D510" s="18"/>
      <c r="E510" s="46"/>
      <c r="F510" s="18"/>
      <c r="G510" s="18"/>
      <c r="H510" s="18"/>
      <c r="I510" s="18"/>
      <c r="J510" s="18"/>
      <c r="K510" s="13"/>
    </row>
    <row r="511" spans="1:11" s="12" customFormat="1" x14ac:dyDescent="0.25">
      <c r="A511" s="18"/>
      <c r="B511" s="18"/>
      <c r="C511" s="18"/>
      <c r="D511" s="18"/>
      <c r="E511" s="46"/>
      <c r="F511" s="18"/>
      <c r="G511" s="18"/>
      <c r="H511" s="18"/>
      <c r="I511" s="18"/>
      <c r="J511" s="18"/>
      <c r="K511" s="13"/>
    </row>
    <row r="512" spans="1:11" s="12" customFormat="1" x14ac:dyDescent="0.25">
      <c r="A512" s="18"/>
      <c r="B512" s="18"/>
      <c r="C512" s="18"/>
      <c r="D512" s="18"/>
      <c r="E512" s="46"/>
      <c r="F512" s="18"/>
      <c r="G512" s="18"/>
      <c r="H512" s="18"/>
      <c r="I512" s="18"/>
      <c r="J512" s="18"/>
      <c r="K512" s="13"/>
    </row>
    <row r="513" spans="1:11" s="12" customFormat="1" x14ac:dyDescent="0.25">
      <c r="A513" s="18"/>
      <c r="B513" s="18"/>
      <c r="C513" s="18"/>
      <c r="D513" s="18"/>
      <c r="E513" s="46"/>
      <c r="F513" s="18"/>
      <c r="G513" s="18"/>
      <c r="H513" s="18"/>
      <c r="I513" s="18"/>
      <c r="J513" s="18"/>
      <c r="K513" s="13"/>
    </row>
    <row r="514" spans="1:11" s="12" customFormat="1" x14ac:dyDescent="0.25">
      <c r="A514" s="18"/>
      <c r="B514" s="18"/>
      <c r="C514" s="18"/>
      <c r="D514" s="18"/>
      <c r="E514" s="46"/>
      <c r="F514" s="18"/>
      <c r="G514" s="18"/>
      <c r="H514" s="18"/>
      <c r="I514" s="18"/>
      <c r="J514" s="18"/>
      <c r="K514" s="13"/>
    </row>
    <row r="515" spans="1:11" s="12" customFormat="1" x14ac:dyDescent="0.25">
      <c r="A515" s="18"/>
      <c r="B515" s="18"/>
      <c r="C515" s="18"/>
      <c r="D515" s="18"/>
      <c r="E515" s="46"/>
      <c r="F515" s="18"/>
      <c r="G515" s="18"/>
      <c r="H515" s="18"/>
      <c r="I515" s="18"/>
      <c r="J515" s="18"/>
      <c r="K515" s="13"/>
    </row>
    <row r="516" spans="1:11" s="12" customFormat="1" x14ac:dyDescent="0.25">
      <c r="A516" s="18"/>
      <c r="B516" s="18"/>
      <c r="C516" s="18"/>
      <c r="D516" s="18"/>
      <c r="E516" s="46"/>
      <c r="F516" s="18"/>
      <c r="G516" s="18"/>
      <c r="H516" s="18"/>
      <c r="I516" s="18"/>
      <c r="J516" s="18"/>
      <c r="K516" s="13"/>
    </row>
    <row r="517" spans="1:11" s="12" customFormat="1" x14ac:dyDescent="0.25">
      <c r="A517" s="13"/>
      <c r="B517" s="13"/>
      <c r="C517" s="13"/>
      <c r="D517" s="13"/>
      <c r="E517" s="45"/>
      <c r="F517" s="13"/>
      <c r="G517" s="13"/>
      <c r="H517" s="13"/>
      <c r="I517" s="13"/>
      <c r="J517" s="13"/>
      <c r="K517" s="13"/>
    </row>
    <row r="518" spans="1:11" s="12" customFormat="1" x14ac:dyDescent="0.25">
      <c r="A518" s="13"/>
      <c r="B518" s="13"/>
      <c r="C518" s="13"/>
      <c r="D518" s="13"/>
      <c r="E518" s="45"/>
      <c r="F518" s="13"/>
      <c r="G518" s="13"/>
      <c r="H518" s="13"/>
      <c r="I518" s="13"/>
      <c r="J518" s="13"/>
      <c r="K518" s="13"/>
    </row>
    <row r="519" spans="1:11" s="12" customFormat="1" x14ac:dyDescent="0.25">
      <c r="A519" s="13"/>
      <c r="B519" s="13"/>
      <c r="C519" s="13"/>
      <c r="D519" s="13"/>
      <c r="E519" s="45"/>
      <c r="F519" s="13"/>
      <c r="G519" s="13"/>
      <c r="H519" s="13"/>
      <c r="I519" s="13"/>
      <c r="J519" s="13"/>
      <c r="K519" s="13"/>
    </row>
    <row r="520" spans="1:11" s="12" customFormat="1" x14ac:dyDescent="0.25">
      <c r="A520" s="13"/>
      <c r="B520" s="13"/>
      <c r="C520" s="13"/>
      <c r="D520" s="13"/>
      <c r="E520" s="45"/>
      <c r="F520" s="13"/>
      <c r="G520" s="13"/>
      <c r="H520" s="13"/>
      <c r="I520" s="13"/>
      <c r="J520" s="13"/>
      <c r="K520" s="13"/>
    </row>
    <row r="521" spans="1:11" s="12" customFormat="1" x14ac:dyDescent="0.25">
      <c r="A521" s="13"/>
      <c r="B521" s="13"/>
      <c r="C521" s="13"/>
      <c r="D521" s="13"/>
      <c r="E521" s="45"/>
      <c r="F521" s="13"/>
      <c r="G521" s="13"/>
      <c r="H521" s="13"/>
      <c r="I521" s="13"/>
      <c r="J521" s="13"/>
      <c r="K521" s="13"/>
    </row>
    <row r="522" spans="1:11" s="12" customFormat="1" x14ac:dyDescent="0.25">
      <c r="A522" s="13"/>
      <c r="B522" s="13"/>
      <c r="C522" s="13"/>
      <c r="D522" s="13"/>
      <c r="E522" s="45"/>
      <c r="F522" s="13"/>
      <c r="G522" s="13"/>
      <c r="H522" s="13"/>
      <c r="I522" s="13"/>
      <c r="J522" s="13"/>
      <c r="K522" s="13"/>
    </row>
    <row r="523" spans="1:11" s="12" customFormat="1" x14ac:dyDescent="0.25">
      <c r="A523" s="13"/>
      <c r="B523" s="13"/>
      <c r="C523" s="13"/>
      <c r="D523" s="13"/>
      <c r="E523" s="45"/>
      <c r="F523" s="13"/>
      <c r="G523" s="13"/>
      <c r="H523" s="13"/>
      <c r="I523" s="13"/>
      <c r="J523" s="13"/>
      <c r="K523" s="13"/>
    </row>
    <row r="524" spans="1:11" s="12" customFormat="1" x14ac:dyDescent="0.25">
      <c r="A524" s="13"/>
      <c r="B524" s="13"/>
      <c r="C524" s="13"/>
      <c r="D524" s="13"/>
      <c r="E524" s="45"/>
      <c r="F524" s="13"/>
      <c r="G524" s="13"/>
      <c r="H524" s="13"/>
      <c r="I524" s="13"/>
      <c r="J524" s="13"/>
      <c r="K524" s="13"/>
    </row>
    <row r="525" spans="1:11" s="12" customFormat="1" x14ac:dyDescent="0.25">
      <c r="A525" s="13"/>
      <c r="B525" s="13"/>
      <c r="C525" s="13"/>
      <c r="D525" s="13"/>
      <c r="E525" s="45"/>
      <c r="F525" s="13"/>
      <c r="G525" s="13"/>
      <c r="H525" s="13"/>
      <c r="I525" s="13"/>
      <c r="J525" s="13"/>
      <c r="K525" s="13"/>
    </row>
    <row r="526" spans="1:11" s="12" customFormat="1" x14ac:dyDescent="0.25">
      <c r="A526" s="13"/>
      <c r="B526" s="13"/>
      <c r="C526" s="13"/>
      <c r="D526" s="13"/>
      <c r="E526" s="45"/>
      <c r="F526" s="13"/>
      <c r="G526" s="13"/>
      <c r="H526" s="13"/>
      <c r="I526" s="13"/>
      <c r="J526" s="13"/>
      <c r="K526" s="13"/>
    </row>
    <row r="527" spans="1:11" s="12" customFormat="1" x14ac:dyDescent="0.25">
      <c r="A527" s="13"/>
      <c r="B527" s="13"/>
      <c r="C527" s="13"/>
      <c r="D527" s="13"/>
      <c r="E527" s="45"/>
      <c r="F527" s="13"/>
      <c r="G527" s="13"/>
      <c r="H527" s="13"/>
      <c r="I527" s="13"/>
      <c r="J527" s="13"/>
      <c r="K527" s="13"/>
    </row>
    <row r="528" spans="1:11" s="12" customFormat="1" x14ac:dyDescent="0.25">
      <c r="A528" s="13"/>
      <c r="B528" s="13"/>
      <c r="C528" s="13"/>
      <c r="D528" s="13"/>
      <c r="E528" s="45"/>
      <c r="F528" s="13"/>
      <c r="G528" s="13"/>
      <c r="H528" s="13"/>
      <c r="I528" s="13"/>
      <c r="J528" s="13"/>
      <c r="K528" s="13"/>
    </row>
    <row r="529" spans="1:11" s="12" customFormat="1" x14ac:dyDescent="0.25">
      <c r="A529" s="13"/>
      <c r="B529" s="13"/>
      <c r="C529" s="13"/>
      <c r="D529" s="13"/>
      <c r="E529" s="45"/>
      <c r="F529" s="13"/>
      <c r="G529" s="13"/>
      <c r="H529" s="13"/>
      <c r="I529" s="13"/>
      <c r="J529" s="13"/>
      <c r="K529" s="13"/>
    </row>
    <row r="530" spans="1:11" s="12" customFormat="1" x14ac:dyDescent="0.25">
      <c r="A530" s="13"/>
      <c r="B530" s="13"/>
      <c r="C530" s="13"/>
      <c r="D530" s="13"/>
      <c r="E530" s="45"/>
      <c r="F530" s="13"/>
      <c r="G530" s="13"/>
      <c r="H530" s="13"/>
      <c r="I530" s="13"/>
      <c r="J530" s="13"/>
      <c r="K530" s="13"/>
    </row>
    <row r="531" spans="1:11" s="12" customFormat="1" x14ac:dyDescent="0.25">
      <c r="A531" s="13"/>
      <c r="B531" s="13"/>
      <c r="C531" s="13"/>
      <c r="D531" s="13"/>
      <c r="E531" s="45"/>
      <c r="F531" s="13"/>
      <c r="G531" s="13"/>
      <c r="H531" s="13"/>
      <c r="I531" s="13"/>
      <c r="J531" s="13"/>
      <c r="K531" s="13"/>
    </row>
    <row r="532" spans="1:11" s="12" customFormat="1" x14ac:dyDescent="0.25">
      <c r="A532" s="13"/>
      <c r="B532" s="13"/>
      <c r="C532" s="13"/>
      <c r="D532" s="13"/>
      <c r="E532" s="45"/>
      <c r="F532" s="13"/>
      <c r="G532" s="13"/>
      <c r="H532" s="13"/>
      <c r="I532" s="13"/>
      <c r="J532" s="13"/>
      <c r="K532" s="13"/>
    </row>
    <row r="533" spans="1:11" s="12" customFormat="1" x14ac:dyDescent="0.25">
      <c r="A533" s="13"/>
      <c r="B533" s="13"/>
      <c r="C533" s="13"/>
      <c r="D533" s="13"/>
      <c r="E533" s="45"/>
      <c r="F533" s="13"/>
      <c r="G533" s="13"/>
      <c r="H533" s="13"/>
      <c r="I533" s="13"/>
      <c r="J533" s="13"/>
      <c r="K533" s="13"/>
    </row>
    <row r="534" spans="1:11" s="12" customFormat="1" x14ac:dyDescent="0.25">
      <c r="A534" s="13"/>
      <c r="B534" s="13"/>
      <c r="C534" s="13"/>
      <c r="D534" s="13"/>
      <c r="E534" s="45"/>
      <c r="F534" s="13"/>
      <c r="G534" s="13"/>
      <c r="H534" s="13"/>
      <c r="I534" s="13"/>
      <c r="J534" s="13"/>
      <c r="K534" s="13"/>
    </row>
    <row r="535" spans="1:11" s="12" customFormat="1" x14ac:dyDescent="0.25">
      <c r="A535" s="13"/>
      <c r="B535" s="13"/>
      <c r="C535" s="13"/>
      <c r="D535" s="13"/>
      <c r="E535" s="45"/>
      <c r="F535" s="13"/>
      <c r="G535" s="13"/>
      <c r="H535" s="13"/>
      <c r="I535" s="13"/>
      <c r="J535" s="13"/>
      <c r="K535" s="13"/>
    </row>
    <row r="536" spans="1:11" s="12" customFormat="1" x14ac:dyDescent="0.25">
      <c r="A536" s="13"/>
      <c r="B536" s="13"/>
      <c r="C536" s="13"/>
      <c r="D536" s="13"/>
      <c r="E536" s="45"/>
      <c r="F536" s="13"/>
      <c r="G536" s="13"/>
      <c r="H536" s="13"/>
      <c r="I536" s="13"/>
      <c r="J536" s="13"/>
      <c r="K536" s="13"/>
    </row>
    <row r="537" spans="1:11" s="12" customFormat="1" x14ac:dyDescent="0.25">
      <c r="A537" s="13"/>
      <c r="B537" s="13"/>
      <c r="C537" s="13"/>
      <c r="D537" s="13"/>
      <c r="E537" s="45"/>
      <c r="F537" s="13"/>
      <c r="G537" s="13"/>
      <c r="H537" s="13"/>
      <c r="I537" s="13"/>
      <c r="J537" s="13"/>
      <c r="K537" s="13"/>
    </row>
    <row r="538" spans="1:11" s="12" customFormat="1" x14ac:dyDescent="0.25">
      <c r="A538" s="13"/>
      <c r="B538" s="13"/>
      <c r="C538" s="13"/>
      <c r="D538" s="13"/>
      <c r="E538" s="45"/>
      <c r="F538" s="13"/>
      <c r="G538" s="13"/>
      <c r="H538" s="13"/>
      <c r="I538" s="13"/>
      <c r="J538" s="13"/>
      <c r="K538" s="13"/>
    </row>
    <row r="539" spans="1:11" x14ac:dyDescent="0.25">
      <c r="A539" s="13"/>
      <c r="B539" s="13"/>
      <c r="C539" s="13"/>
      <c r="D539" s="13"/>
      <c r="E539" s="45"/>
      <c r="F539" s="13"/>
      <c r="G539" s="13"/>
      <c r="H539" s="13"/>
      <c r="I539" s="13"/>
      <c r="J539" s="13"/>
    </row>
  </sheetData>
  <mergeCells count="188">
    <mergeCell ref="B170:J170"/>
    <mergeCell ref="B157:J157"/>
    <mergeCell ref="B158:J158"/>
    <mergeCell ref="B159:J159"/>
    <mergeCell ref="B160:J160"/>
    <mergeCell ref="B166:J166"/>
    <mergeCell ref="B167:J167"/>
    <mergeCell ref="B168:J168"/>
    <mergeCell ref="B169:J169"/>
    <mergeCell ref="B161:J161"/>
    <mergeCell ref="A163:J163"/>
    <mergeCell ref="A164:J164"/>
    <mergeCell ref="B165:J165"/>
    <mergeCell ref="B162:J162"/>
    <mergeCell ref="A148:J148"/>
    <mergeCell ref="C149:D149"/>
    <mergeCell ref="E149:F149"/>
    <mergeCell ref="A155:J155"/>
    <mergeCell ref="A156:J156"/>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29:J129"/>
    <mergeCell ref="B130:J130"/>
    <mergeCell ref="B132:J132"/>
    <mergeCell ref="A118:J118"/>
    <mergeCell ref="A119:J119"/>
    <mergeCell ref="B120:J120"/>
    <mergeCell ref="B121:J121"/>
    <mergeCell ref="B122:J122"/>
    <mergeCell ref="A145:J145"/>
    <mergeCell ref="A135:J135"/>
    <mergeCell ref="B131:J131"/>
    <mergeCell ref="B133:J133"/>
    <mergeCell ref="A134:J134"/>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5:J125"/>
    <mergeCell ref="B109:J109"/>
    <mergeCell ref="B117:J117"/>
    <mergeCell ref="B105:J105"/>
    <mergeCell ref="B106:J106"/>
    <mergeCell ref="B107:J107"/>
    <mergeCell ref="A102:J102"/>
    <mergeCell ref="A94:B94"/>
    <mergeCell ref="C94:E94"/>
    <mergeCell ref="F94:H94"/>
    <mergeCell ref="I94:J94"/>
    <mergeCell ref="A95:J95"/>
    <mergeCell ref="A103:J103"/>
    <mergeCell ref="B104:J104"/>
    <mergeCell ref="A44:J44"/>
    <mergeCell ref="B45:J45"/>
    <mergeCell ref="B46:J46"/>
    <mergeCell ref="A67:J67"/>
    <mergeCell ref="A68:J68"/>
    <mergeCell ref="B69:J69"/>
    <mergeCell ref="B70:J70"/>
    <mergeCell ref="B71:J71"/>
    <mergeCell ref="A51:J51"/>
    <mergeCell ref="A52:J52"/>
    <mergeCell ref="A59:J59"/>
    <mergeCell ref="A60:J60"/>
    <mergeCell ref="B61:J61"/>
    <mergeCell ref="B62:J62"/>
    <mergeCell ref="B63:J63"/>
    <mergeCell ref="B64:J64"/>
    <mergeCell ref="B66:J66"/>
    <mergeCell ref="B49:J49"/>
    <mergeCell ref="B54:J54"/>
    <mergeCell ref="B55:J55"/>
    <mergeCell ref="B56:J56"/>
    <mergeCell ref="B87:J87"/>
    <mergeCell ref="B88:J88"/>
    <mergeCell ref="B89:J89"/>
    <mergeCell ref="A83:J83"/>
    <mergeCell ref="A84:J84"/>
    <mergeCell ref="B82:J82"/>
    <mergeCell ref="A5:J5"/>
    <mergeCell ref="A6:J6"/>
    <mergeCell ref="A7:J7"/>
    <mergeCell ref="A13:J13"/>
    <mergeCell ref="C14:J14"/>
    <mergeCell ref="C15:J15"/>
    <mergeCell ref="B41:J41"/>
    <mergeCell ref="B21:J21"/>
    <mergeCell ref="A35:J35"/>
    <mergeCell ref="A36:J36"/>
    <mergeCell ref="B37:J37"/>
    <mergeCell ref="B38:J38"/>
    <mergeCell ref="B39:J39"/>
    <mergeCell ref="B40:J40"/>
    <mergeCell ref="A25:B25"/>
    <mergeCell ref="I25:J25"/>
    <mergeCell ref="A26:J26"/>
    <mergeCell ref="C27:D27"/>
    <mergeCell ref="F25:H25"/>
    <mergeCell ref="E27:F27"/>
    <mergeCell ref="A22:J22"/>
    <mergeCell ref="A23:J23"/>
    <mergeCell ref="A24:B24"/>
    <mergeCell ref="I24:J24"/>
    <mergeCell ref="B1:J1"/>
    <mergeCell ref="B2:C2"/>
    <mergeCell ref="D2:H2"/>
    <mergeCell ref="B3:C3"/>
    <mergeCell ref="D3:H3"/>
    <mergeCell ref="A4:J4"/>
    <mergeCell ref="B8:J8"/>
    <mergeCell ref="B11:J11"/>
    <mergeCell ref="B12:J12"/>
    <mergeCell ref="B9:J9"/>
    <mergeCell ref="B10:J10"/>
    <mergeCell ref="A85:J85"/>
    <mergeCell ref="C24:E24"/>
    <mergeCell ref="F24:H24"/>
    <mergeCell ref="C16:J16"/>
    <mergeCell ref="A17:J17"/>
    <mergeCell ref="B18:J18"/>
    <mergeCell ref="B19:J19"/>
    <mergeCell ref="B20:J20"/>
    <mergeCell ref="B42:J42"/>
    <mergeCell ref="B47:J47"/>
    <mergeCell ref="B48:J48"/>
    <mergeCell ref="A75:J75"/>
    <mergeCell ref="A76:J76"/>
    <mergeCell ref="B77:J77"/>
    <mergeCell ref="B78:J78"/>
    <mergeCell ref="A43:J43"/>
    <mergeCell ref="B50:J50"/>
    <mergeCell ref="B58:J58"/>
    <mergeCell ref="B74:J74"/>
    <mergeCell ref="B65:J65"/>
    <mergeCell ref="B57:J57"/>
    <mergeCell ref="G27:H27"/>
    <mergeCell ref="I27:J27"/>
    <mergeCell ref="C25:E25"/>
    <mergeCell ref="B72:J72"/>
    <mergeCell ref="B73:J73"/>
    <mergeCell ref="B53:J53"/>
    <mergeCell ref="B174:J174"/>
    <mergeCell ref="B175:J175"/>
    <mergeCell ref="B176:J176"/>
    <mergeCell ref="B177:J177"/>
    <mergeCell ref="A171:J171"/>
    <mergeCell ref="B172:J172"/>
    <mergeCell ref="B173:J173"/>
    <mergeCell ref="B90:J90"/>
    <mergeCell ref="A91:J91"/>
    <mergeCell ref="A92:J92"/>
    <mergeCell ref="A93:B93"/>
    <mergeCell ref="C93:E93"/>
    <mergeCell ref="F93:H93"/>
    <mergeCell ref="I93:J93"/>
    <mergeCell ref="C96:D96"/>
    <mergeCell ref="E96:F96"/>
    <mergeCell ref="G96:H96"/>
    <mergeCell ref="I96:J96"/>
    <mergeCell ref="B81:J81"/>
    <mergeCell ref="B79:J79"/>
    <mergeCell ref="B80:J80"/>
  </mergeCells>
  <phoneticPr fontId="4" type="noConversion"/>
  <dataValidations xWindow="583" yWindow="483" count="16">
    <dataValidation allowBlank="1" showInputMessage="1" showErrorMessage="1" prompt="Monto ejecutado en el trimestre" sqref="H28:H34 H97:H101 H150:H154" xr:uid="{00000000-0002-0000-0000-000000000000}"/>
    <dataValidation allowBlank="1" showInputMessage="1" showErrorMessage="1" prompt="Meta alcanzada en el trimestre" sqref="G97:G101 G28:G32 G34 G150:G154" xr:uid="{00000000-0002-0000-0000-000001000000}"/>
    <dataValidation allowBlank="1" showInputMessage="1" showErrorMessage="1" prompt="Monto presupuestado para el producto" sqref="F28 D32:F32 F97 D30:D31 E29:F31 D34:F34 D28 E98:F101 D97:D101 D150:D154 F150:F154" xr:uid="{00000000-0002-0000-0000-000002000000}"/>
    <dataValidation allowBlank="1" showInputMessage="1" showErrorMessage="1" prompt="Meta anual del indicador" sqref="E28 C28:C32 E97 D29 C34 C97:C101 E150:E154 C150:C154"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xr:uid="{00000000-0002-0000-0000-000008000000}"/>
    <dataValidation allowBlank="1" showInputMessage="1" showErrorMessage="1" prompt="De existir desvío, explicar razones." sqref="C168:J168 C40:J40 C56:J56 C48:J48 B56:B58 B107:B109 B40:B42 B48:B50 C80:J80 C159:J160 B65:B66 C107:J107 B133 B115:B117 C123:J123 B123:B125 B168:B170 B159:B162 B80:B82 B64:J64 C115:J115 B72:B74 C72:J72 C174:J175 B174:B177" xr:uid="{00000000-0002-0000-0000-000009000000}"/>
    <dataValidation allowBlank="1" showInputMessage="1" showErrorMessage="1" prompt="1. Describir lo plasmado en el presupuesto_x000a_2. Describir lo alcanzado en términos financieros y de producción " sqref="B39:J39 B55:J55 B47:J47 B79:J79 B106:J106 B167:J167 B71:J71 B63:J63 B114:J114 B122:J122 C130:J130 B130:B132" xr:uid="{00000000-0002-0000-0000-00000A000000}"/>
    <dataValidation allowBlank="1" showInputMessage="1" showErrorMessage="1" prompt="¿En qué consiste el producto? su objetivo" sqref="B38:J38 B54:J54 B46:J46 B78:J78 B105:J105 B166:J166 B158:J158 B62:J62 B129:J129 B121:J121 B70:J70 B113:J113 B173:J173" xr:uid="{00000000-0002-0000-0000-00000B000000}"/>
    <dataValidation allowBlank="1" showInputMessage="1" showErrorMessage="1" prompt="Nombre del producto" sqref="B37:J37 B53:J53 B45:J45 B77:J77 B104:J104 B165:J165 B157:J157 B61:J61 B128:J128 B120:J120 B69:J69 B112:J112 B172:J17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4"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2.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customXml/itemProps3.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T4</vt:lpstr>
      <vt:lpstr>'T4'!_Hlk110321804</vt:lpstr>
      <vt:lpstr>'T4'!Área_de_impresión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Ysolina Feliz</cp:lastModifiedBy>
  <cp:lastPrinted>2026-01-19T19:18:18Z</cp:lastPrinted>
  <dcterms:created xsi:type="dcterms:W3CDTF">2021-03-22T15:50:10Z</dcterms:created>
  <dcterms:modified xsi:type="dcterms:W3CDTF">2026-01-19T19:18:48Z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