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2-Presupuesto\2-Ejecución Presupuestaria\11-Noviembre\"/>
    </mc:Choice>
  </mc:AlternateContent>
  <xr:revisionPtr revIDLastSave="0" documentId="8_{F5053854-6D3E-4031-BE33-1D51EE13A60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2Presup.aprobado Ejec. NOV.25" sheetId="2" r:id="rId1"/>
    <sheet name=" P1 Presup. aprob. NOV. 25" sheetId="1" r:id="rId2"/>
    <sheet name="P3 Ejecucion NOV.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2" l="1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N79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N77" i="3"/>
  <c r="N76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N74" i="3"/>
  <c r="N73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N71" i="3"/>
  <c r="N70" i="3"/>
  <c r="N69" i="3"/>
  <c r="N68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N66" i="3"/>
  <c r="N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N58" i="3"/>
  <c r="N57" i="3"/>
  <c r="N56" i="3"/>
  <c r="N55" i="3"/>
  <c r="N54" i="3"/>
  <c r="N53" i="3"/>
  <c r="N52" i="3"/>
  <c r="N51" i="3"/>
  <c r="N50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N35" i="3"/>
  <c r="N33" i="3"/>
  <c r="N32" i="3"/>
  <c r="N31" i="3"/>
  <c r="N30" i="3"/>
  <c r="N29" i="3"/>
  <c r="N28" i="3"/>
  <c r="N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N15" i="3"/>
  <c r="N13" i="3"/>
  <c r="N12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C83" i="1"/>
  <c r="B83" i="1"/>
  <c r="C78" i="1"/>
  <c r="B78" i="1"/>
  <c r="B75" i="1"/>
  <c r="C74" i="1"/>
  <c r="C70" i="1"/>
  <c r="B70" i="1"/>
  <c r="C67" i="1"/>
  <c r="B67" i="1"/>
  <c r="C62" i="1"/>
  <c r="B62" i="1"/>
  <c r="C52" i="1"/>
  <c r="B52" i="1"/>
  <c r="C47" i="1"/>
  <c r="B47" i="1"/>
  <c r="C39" i="1"/>
  <c r="B39" i="1"/>
  <c r="C29" i="1"/>
  <c r="B29" i="1"/>
  <c r="C19" i="1"/>
  <c r="B19" i="1"/>
  <c r="C14" i="1"/>
  <c r="B14" i="1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P83" i="2"/>
  <c r="P82" i="2"/>
  <c r="P81" i="2"/>
  <c r="P80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B79" i="2"/>
  <c r="P78" i="2"/>
  <c r="P77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P74" i="2"/>
  <c r="P73" i="2"/>
  <c r="P72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P70" i="2"/>
  <c r="P69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P66" i="2"/>
  <c r="P65" i="2"/>
  <c r="P64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P62" i="2"/>
  <c r="P61" i="2"/>
  <c r="P60" i="2"/>
  <c r="P59" i="2"/>
  <c r="P58" i="2"/>
  <c r="P57" i="2"/>
  <c r="P56" i="2"/>
  <c r="P55" i="2"/>
  <c r="P54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P52" i="2"/>
  <c r="P51" i="2"/>
  <c r="P50" i="2"/>
  <c r="P49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P47" i="2"/>
  <c r="P46" i="2"/>
  <c r="P45" i="2"/>
  <c r="P44" i="2"/>
  <c r="P43" i="2"/>
  <c r="P42" i="2"/>
  <c r="P41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P39" i="2"/>
  <c r="P37" i="2"/>
  <c r="P36" i="2"/>
  <c r="P35" i="2"/>
  <c r="P34" i="2"/>
  <c r="P33" i="2"/>
  <c r="P32" i="2"/>
  <c r="P31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29" i="2"/>
  <c r="P28" i="2"/>
  <c r="P27" i="2"/>
  <c r="P26" i="2"/>
  <c r="P25" i="2"/>
  <c r="P24" i="2"/>
  <c r="P23" i="2"/>
  <c r="P22" i="2"/>
  <c r="P21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19" i="2"/>
  <c r="P17" i="2"/>
  <c r="P16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</calcChain>
</file>

<file path=xl/sharedStrings.xml><?xml version="1.0" encoding="utf-8"?>
<sst xmlns="http://schemas.openxmlformats.org/spreadsheetml/2006/main" count="275" uniqueCount="143">
  <si>
    <t>MINISTERIO DE AGRICULTURA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</si>
  <si>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</si>
  <si>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</si>
  <si>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</si>
  <si>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</si>
  <si>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</si>
  <si>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</si>
  <si>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</si>
  <si>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</si>
  <si>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</si>
  <si>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</si>
  <si>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</si>
  <si>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</si>
  <si>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</si>
  <si>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</si>
  <si>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</si>
  <si>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</si>
  <si>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</si>
  <si>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</si>
  <si>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</si>
  <si>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</si>
  <si>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</si>
  <si>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</si>
  <si>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</si>
  <si>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</si>
  <si>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</si>
  <si>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</si>
  <si>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</si>
  <si>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</si>
  <si>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</si>
  <si>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</si>
  <si>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</si>
  <si>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</si>
  <si>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</si>
  <si>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</si>
  <si>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</si>
  <si>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</si>
  <si>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</si>
  <si>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</si>
  <si>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</si>
  <si>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</si>
  <si>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</si>
  <si>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</si>
  <si>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</si>
  <si>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</si>
  <si>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</si>
  <si>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</si>
  <si>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</si>
  <si>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</si>
  <si>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</si>
  <si>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</si>
  <si>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</si>
  <si>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</si>
  <si>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</si>
  <si>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</si>
  <si>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</si>
  <si>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</si>
  <si>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</si>
  <si>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</si>
  <si>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</si>
  <si>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</si>
  <si>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</si>
  <si>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</si>
  <si>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</si>
  <si>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</si>
  <si>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</si>
  <si>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</si>
  <si>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</si>
  <si>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</si>
  <si>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</si>
  <si>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</si>
  <si>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</si>
  <si>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</si>
  <si>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</si>
  <si>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</si>
  <si>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</si>
  <si>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</si>
  <si>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</si>
  <si>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</si>
  <si>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</si>
  <si>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</si>
  <si>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2025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</si>
  <si>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</si>
  <si>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</si>
  <si>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</si>
  <si>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</si>
  <si>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</si>
  <si>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</si>
  <si>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</si>
  <si>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</si>
  <si>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</si>
  <si>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</si>
  <si>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</si>
  <si>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</si>
  <si>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</si>
  <si>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</si>
  <si>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</si>
  <si>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</si>
  <si>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</si>
  <si>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</si>
  <si>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</si>
  <si>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</si>
  <si>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</si>
  <si>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</si>
  <si>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</si>
  <si>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</si>
  <si>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</si>
  <si>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</si>
  <si>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</si>
  <si>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</si>
  <si>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</si>
  <si>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</si>
  <si>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</si>
  <si>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</si>
  <si>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</si>
  <si>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</si>
  <si>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</si>
  <si>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</si>
  <si>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</si>
  <si>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</si>
  <si>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</si>
  <si>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</si>
  <si>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</si>
  <si>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</si>
  <si>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</si>
  <si>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</si>
  <si>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</si>
  <si>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</si>
  <si>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</si>
  <si>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</si>
  <si>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</si>
  <si>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</si>
  <si>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</si>
  <si>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</si>
  <si>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</si>
  <si>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</si>
  <si>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</si>
  <si>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</si>
  <si>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</si>
  <si>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</si>
  <si>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</si>
  <si>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Elaborado por: Lic. Angela M. Alcantara,</t>
  </si>
  <si>
    <t>Encargada de Presupuestos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</si>
</sst>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2"/>
      <color theme="1"/>
      <name val="Times New Roman"/>
      <family val="1"/>
    </font>
    <font>
      <sz val="9"/>
      <color indexed="8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4" tint="0.3999755851924192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3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45">
    <xf numFmtId="0" fontId="0" fillId="0" borderId="0" xfId="0"/>
    <xf numFmtId="0" fontId="25" fillId="0" borderId="0" xfId="0" applyFont="1" applyAlignment="1">
      <alignment horizontal="justify" vertical="justify" wrapText="1"/>
    </xf>
    <xf numFmtId="0" fontId="4" fillId="0" borderId="0" xfId="0" applyFont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0" fillId="2" borderId="0" xfId="0" applyFill="1"/>
    <xf numFmtId="0" fontId="9" fillId="0" borderId="1" xfId="0" applyFont="1" applyBorder="1" applyAlignment="1">
      <alignment horizontal="left"/>
    </xf>
    <xf numFmtId="164" fontId="10" fillId="0" borderId="2" xfId="0" applyNumberFormat="1" applyFont="1" applyBorder="1"/>
    <xf numFmtId="164" fontId="10" fillId="0" borderId="3" xfId="0" applyNumberFormat="1" applyFont="1" applyBorder="1"/>
    <xf numFmtId="0" fontId="11" fillId="0" borderId="4" xfId="0" applyFont="1" applyBorder="1" applyAlignment="1">
      <alignment horizontal="left" indent="1"/>
    </xf>
    <xf numFmtId="43" fontId="12" fillId="3" borderId="5" xfId="0" applyNumberFormat="1" applyFont="1" applyFill="1" applyBorder="1"/>
    <xf numFmtId="43" fontId="12" fillId="3" borderId="6" xfId="0" applyNumberFormat="1" applyFont="1" applyFill="1" applyBorder="1"/>
    <xf numFmtId="0" fontId="0" fillId="2" borderId="7" xfId="0" applyFill="1" applyBorder="1"/>
    <xf numFmtId="43" fontId="13" fillId="0" borderId="8" xfId="1" applyFont="1" applyBorder="1"/>
    <xf numFmtId="43" fontId="13" fillId="0" borderId="9" xfId="1" applyFont="1" applyBorder="1"/>
    <xf numFmtId="0" fontId="0" fillId="2" borderId="10" xfId="0" applyFill="1" applyBorder="1"/>
    <xf numFmtId="43" fontId="13" fillId="0" borderId="11" xfId="1" applyFont="1" applyBorder="1"/>
    <xf numFmtId="49" fontId="13" fillId="0" borderId="12" xfId="0" applyNumberFormat="1" applyFont="1" applyBorder="1"/>
    <xf numFmtId="43" fontId="13" fillId="0" borderId="13" xfId="1" applyFont="1" applyBorder="1"/>
    <xf numFmtId="49" fontId="13" fillId="0" borderId="7" xfId="0" applyNumberFormat="1" applyFont="1" applyBorder="1"/>
    <xf numFmtId="49" fontId="13" fillId="0" borderId="10" xfId="0" applyNumberFormat="1" applyFont="1" applyBorder="1"/>
    <xf numFmtId="49" fontId="13" fillId="0" borderId="10" xfId="0" applyNumberFormat="1" applyFont="1" applyBorder="1" applyAlignment="1">
      <alignment wrapText="1"/>
    </xf>
    <xf numFmtId="0" fontId="9" fillId="0" borderId="7" xfId="0" applyFont="1" applyBorder="1"/>
    <xf numFmtId="43" fontId="15" fillId="0" borderId="8" xfId="2" applyFont="1" applyBorder="1" applyAlignment="1">
      <alignment horizontal="right"/>
    </xf>
    <xf numFmtId="43" fontId="13" fillId="0" borderId="14" xfId="1" applyFont="1" applyBorder="1"/>
    <xf numFmtId="0" fontId="9" fillId="0" borderId="10" xfId="0" applyFont="1" applyBorder="1"/>
    <xf numFmtId="43" fontId="15" fillId="0" borderId="13" xfId="2" applyFont="1" applyBorder="1" applyAlignment="1">
      <alignment horizontal="right"/>
    </xf>
    <xf numFmtId="0" fontId="9" fillId="0" borderId="12" xfId="0" applyFont="1" applyBorder="1"/>
    <xf numFmtId="0" fontId="9" fillId="0" borderId="7" xfId="0" applyFont="1" applyBorder="1" applyAlignment="1">
      <alignment horizontal="left" indent="2"/>
    </xf>
    <xf numFmtId="0" fontId="9" fillId="0" borderId="10" xfId="0" applyFont="1" applyBorder="1" applyAlignment="1">
      <alignment horizontal="left" indent="2"/>
    </xf>
    <xf numFmtId="43" fontId="15" fillId="0" borderId="11" xfId="2" applyFont="1" applyBorder="1" applyAlignment="1">
      <alignment horizontal="right"/>
    </xf>
    <xf numFmtId="0" fontId="9" fillId="0" borderId="12" xfId="0" applyFont="1" applyBorder="1" applyAlignment="1">
      <alignment horizontal="left" wrapText="1" indent="2"/>
    </xf>
    <xf numFmtId="43" fontId="13" fillId="0" borderId="15" xfId="1" applyFont="1" applyBorder="1"/>
    <xf numFmtId="43" fontId="16" fillId="3" borderId="5" xfId="0" applyNumberFormat="1" applyFont="1" applyFill="1" applyBorder="1"/>
    <xf numFmtId="43" fontId="16" fillId="3" borderId="6" xfId="0" applyNumberFormat="1" applyFont="1" applyFill="1" applyBorder="1"/>
    <xf numFmtId="43" fontId="15" fillId="0" borderId="9" xfId="2" applyFont="1" applyBorder="1" applyAlignment="1">
      <alignment horizontal="right"/>
    </xf>
    <xf numFmtId="0" fontId="9" fillId="0" borderId="12" xfId="0" applyFont="1" applyBorder="1" applyAlignment="1">
      <alignment horizontal="left" indent="2"/>
    </xf>
    <xf numFmtId="43" fontId="15" fillId="0" borderId="15" xfId="2" applyFont="1" applyBorder="1" applyAlignment="1">
      <alignment horizontal="right"/>
    </xf>
    <xf numFmtId="43" fontId="15" fillId="0" borderId="14" xfId="2" applyFont="1" applyBorder="1" applyAlignment="1">
      <alignment horizontal="right"/>
    </xf>
    <xf numFmtId="0" fontId="11" fillId="0" borderId="16" xfId="0" applyFont="1" applyBorder="1" applyAlignment="1">
      <alignment horizontal="left"/>
    </xf>
    <xf numFmtId="43" fontId="16" fillId="3" borderId="4" xfId="0" applyNumberFormat="1" applyFont="1" applyFill="1" applyBorder="1"/>
    <xf numFmtId="0" fontId="9" fillId="0" borderId="7" xfId="0" applyFont="1" applyBorder="1" applyAlignment="1">
      <alignment horizontal="left" indent="1"/>
    </xf>
    <xf numFmtId="43" fontId="16" fillId="2" borderId="8" xfId="0" applyNumberFormat="1" applyFont="1" applyFill="1" applyBorder="1"/>
    <xf numFmtId="43" fontId="17" fillId="0" borderId="17" xfId="2" applyFont="1" applyBorder="1" applyAlignment="1">
      <alignment horizontal="right"/>
    </xf>
    <xf numFmtId="0" fontId="9" fillId="0" borderId="1" xfId="0" applyFont="1" applyBorder="1" applyAlignment="1">
      <alignment horizontal="left" indent="2"/>
    </xf>
    <xf numFmtId="43" fontId="15" fillId="0" borderId="2" xfId="2" applyFont="1" applyBorder="1" applyAlignment="1">
      <alignment horizontal="right"/>
    </xf>
    <xf numFmtId="43" fontId="15" fillId="0" borderId="3" xfId="2" applyFont="1" applyBorder="1" applyAlignment="1">
      <alignment horizontal="right"/>
    </xf>
    <xf numFmtId="0" fontId="18" fillId="4" borderId="4" xfId="0" applyFont="1" applyFill="1" applyBorder="1" applyAlignment="1">
      <alignment vertical="center"/>
    </xf>
    <xf numFmtId="43" fontId="12" fillId="4" borderId="5" xfId="1" applyFont="1" applyFill="1" applyBorder="1"/>
    <xf numFmtId="43" fontId="12" fillId="4" borderId="6" xfId="1" applyFont="1" applyFill="1" applyBorder="1"/>
    <xf numFmtId="0" fontId="19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/>
    <xf numFmtId="0" fontId="21" fillId="5" borderId="18" xfId="0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/>
    </xf>
    <xf numFmtId="0" fontId="21" fillId="5" borderId="20" xfId="0" applyFont="1" applyFill="1" applyBorder="1" applyAlignment="1">
      <alignment horizontal="center"/>
    </xf>
    <xf numFmtId="0" fontId="12" fillId="0" borderId="21" xfId="0" applyFont="1" applyBorder="1" applyAlignment="1">
      <alignment horizontal="left" vertical="justify" wrapText="1"/>
    </xf>
    <xf numFmtId="164" fontId="12" fillId="0" borderId="0" xfId="0" applyNumberFormat="1" applyFont="1"/>
    <xf numFmtId="164" fontId="12" fillId="0" borderId="17" xfId="0" applyNumberFormat="1" applyFont="1" applyBorder="1"/>
    <xf numFmtId="0" fontId="12" fillId="0" borderId="22" xfId="0" applyFont="1" applyBorder="1" applyAlignment="1">
      <alignment horizontal="left" vertical="justify" wrapText="1"/>
    </xf>
    <xf numFmtId="43" fontId="12" fillId="3" borderId="23" xfId="0" applyNumberFormat="1" applyFont="1" applyFill="1" applyBorder="1"/>
    <xf numFmtId="43" fontId="12" fillId="3" borderId="24" xfId="0" applyNumberFormat="1" applyFont="1" applyFill="1" applyBorder="1"/>
    <xf numFmtId="43" fontId="12" fillId="3" borderId="25" xfId="0" applyNumberFormat="1" applyFont="1" applyFill="1" applyBorder="1"/>
    <xf numFmtId="0" fontId="16" fillId="0" borderId="26" xfId="0" applyFont="1" applyBorder="1" applyAlignment="1">
      <alignment horizontal="left" vertical="justify" wrapText="1"/>
    </xf>
    <xf numFmtId="43" fontId="13" fillId="0" borderId="27" xfId="1" applyFont="1" applyBorder="1"/>
    <xf numFmtId="43" fontId="17" fillId="0" borderId="0" xfId="2" applyFont="1" applyAlignment="1">
      <alignment horizontal="right"/>
    </xf>
    <xf numFmtId="43" fontId="16" fillId="2" borderId="28" xfId="0" applyNumberFormat="1" applyFont="1" applyFill="1" applyBorder="1"/>
    <xf numFmtId="43" fontId="13" fillId="0" borderId="10" xfId="1" applyFont="1" applyBorder="1"/>
    <xf numFmtId="43" fontId="17" fillId="0" borderId="11" xfId="2" applyFont="1" applyBorder="1" applyAlignment="1">
      <alignment horizontal="right"/>
    </xf>
    <xf numFmtId="43" fontId="16" fillId="2" borderId="14" xfId="0" applyNumberFormat="1" applyFont="1" applyFill="1" applyBorder="1"/>
    <xf numFmtId="43" fontId="13" fillId="0" borderId="29" xfId="1" applyFont="1" applyBorder="1"/>
    <xf numFmtId="43" fontId="17" fillId="0" borderId="30" xfId="2" applyFont="1" applyBorder="1" applyAlignment="1">
      <alignment horizontal="right"/>
    </xf>
    <xf numFmtId="43" fontId="16" fillId="2" borderId="9" xfId="0" applyNumberFormat="1" applyFont="1" applyFill="1" applyBorder="1"/>
    <xf numFmtId="43" fontId="13" fillId="0" borderId="31" xfId="1" applyFont="1" applyBorder="1"/>
    <xf numFmtId="0" fontId="12" fillId="0" borderId="32" xfId="0" applyFont="1" applyBorder="1" applyAlignment="1">
      <alignment horizontal="left" vertical="justify" wrapText="1"/>
    </xf>
    <xf numFmtId="49" fontId="22" fillId="0" borderId="26" xfId="0" applyNumberFormat="1" applyFont="1" applyBorder="1" applyAlignment="1">
      <alignment horizontal="left" vertical="justify" wrapText="1"/>
    </xf>
    <xf numFmtId="43" fontId="17" fillId="0" borderId="33" xfId="2" applyFont="1" applyBorder="1" applyAlignment="1">
      <alignment horizontal="right"/>
    </xf>
    <xf numFmtId="43" fontId="15" fillId="0" borderId="0" xfId="2" applyFont="1" applyAlignment="1">
      <alignment horizontal="right"/>
    </xf>
    <xf numFmtId="43" fontId="17" fillId="0" borderId="2" xfId="2" applyFont="1" applyBorder="1" applyAlignment="1">
      <alignment horizontal="right"/>
    </xf>
    <xf numFmtId="43" fontId="13" fillId="0" borderId="33" xfId="1" applyFont="1" applyBorder="1"/>
    <xf numFmtId="43" fontId="22" fillId="0" borderId="11" xfId="1" applyFont="1" applyBorder="1" applyAlignment="1">
      <alignment horizontal="right"/>
    </xf>
    <xf numFmtId="49" fontId="22" fillId="0" borderId="26" xfId="0" applyNumberFormat="1" applyFont="1" applyBorder="1" applyAlignment="1">
      <alignment wrapText="1"/>
    </xf>
    <xf numFmtId="43" fontId="23" fillId="0" borderId="11" xfId="1" applyFont="1" applyBorder="1" applyAlignment="1">
      <alignment horizontal="right"/>
    </xf>
    <xf numFmtId="43" fontId="15" fillId="0" borderId="34" xfId="2" applyFont="1" applyBorder="1" applyAlignment="1">
      <alignment horizontal="right"/>
    </xf>
    <xf numFmtId="43" fontId="17" fillId="0" borderId="11" xfId="2" applyFont="1" applyBorder="1" applyAlignment="1">
      <alignment horizontal="right"/>
    </xf>
    <xf numFmtId="4" fontId="17" fillId="0" borderId="35" xfId="0" applyNumberFormat="1" applyFont="1" applyBorder="1" applyAlignment="1">
      <alignment horizontal="right"/>
    </xf>
    <xf numFmtId="43" fontId="17" fillId="0" borderId="0" xfId="2" applyFont="1" applyAlignment="1">
      <alignment horizontal="right"/>
    </xf>
    <xf numFmtId="43" fontId="15" fillId="0" borderId="31" xfId="2" applyFont="1" applyBorder="1" applyAlignment="1">
      <alignment horizontal="right"/>
    </xf>
    <xf numFmtId="43" fontId="13" fillId="0" borderId="8" xfId="2" applyFont="1" applyBorder="1" applyAlignment="1">
      <alignment horizontal="right"/>
    </xf>
    <xf numFmtId="43" fontId="15" fillId="0" borderId="33" xfId="2" applyFont="1" applyBorder="1" applyAlignment="1">
      <alignment horizontal="right"/>
    </xf>
    <xf numFmtId="43" fontId="22" fillId="0" borderId="30" xfId="2" applyFont="1" applyBorder="1" applyAlignment="1">
      <alignment horizontal="right"/>
    </xf>
    <xf numFmtId="43" fontId="15" fillId="0" borderId="36" xfId="2" applyFont="1" applyBorder="1" applyAlignment="1">
      <alignment horizontal="right"/>
    </xf>
    <xf numFmtId="43" fontId="22" fillId="0" borderId="0" xfId="1" applyFont="1" applyBorder="1" applyAlignment="1">
      <alignment horizontal="right"/>
    </xf>
    <xf numFmtId="43" fontId="12" fillId="3" borderId="37" xfId="0" applyNumberFormat="1" applyFont="1" applyFill="1" applyBorder="1"/>
    <xf numFmtId="43" fontId="12" fillId="3" borderId="38" xfId="0" applyNumberFormat="1" applyFont="1" applyFill="1" applyBorder="1"/>
    <xf numFmtId="43" fontId="13" fillId="0" borderId="11" xfId="1" applyFont="1" applyBorder="1" applyAlignment="1">
      <alignment horizontal="right"/>
    </xf>
    <xf numFmtId="43" fontId="17" fillId="0" borderId="39" xfId="2" applyFont="1" applyBorder="1" applyAlignment="1">
      <alignment horizontal="right"/>
    </xf>
    <xf numFmtId="43" fontId="17" fillId="0" borderId="35" xfId="2" applyFont="1" applyBorder="1" applyAlignment="1">
      <alignment horizontal="right"/>
    </xf>
    <xf numFmtId="165" fontId="16" fillId="0" borderId="40" xfId="0" applyNumberFormat="1" applyFont="1" applyBorder="1" applyAlignment="1">
      <alignment vertical="center" wrapText="1"/>
    </xf>
    <xf numFmtId="43" fontId="12" fillId="3" borderId="41" xfId="0" applyNumberFormat="1" applyFont="1" applyFill="1" applyBorder="1"/>
    <xf numFmtId="43" fontId="13" fillId="0" borderId="27" xfId="1" applyFont="1" applyBorder="1" applyAlignment="1">
      <alignment horizontal="right"/>
    </xf>
    <xf numFmtId="0" fontId="16" fillId="0" borderId="11" xfId="0" applyFont="1" applyBorder="1"/>
    <xf numFmtId="0" fontId="16" fillId="0" borderId="30" xfId="0" applyFont="1" applyBorder="1"/>
    <xf numFmtId="0" fontId="16" fillId="0" borderId="34" xfId="0" applyFont="1" applyBorder="1"/>
    <xf numFmtId="0" fontId="16" fillId="0" borderId="27" xfId="0" applyFont="1" applyBorder="1" applyAlignment="1">
      <alignment horizontal="left" vertical="justify" wrapText="1"/>
    </xf>
    <xf numFmtId="0" fontId="16" fillId="0" borderId="42" xfId="0" applyFont="1" applyBorder="1" applyAlignment="1">
      <alignment wrapText="1"/>
    </xf>
    <xf numFmtId="43" fontId="13" fillId="0" borderId="13" xfId="1" applyFont="1" applyBorder="1" applyAlignment="1">
      <alignment horizontal="right"/>
    </xf>
    <xf numFmtId="0" fontId="16" fillId="0" borderId="35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43" fontId="12" fillId="3" borderId="43" xfId="0" applyNumberFormat="1" applyFont="1" applyFill="1" applyBorder="1"/>
    <xf numFmtId="164" fontId="16" fillId="0" borderId="44" xfId="0" applyNumberFormat="1" applyFont="1" applyBorder="1"/>
    <xf numFmtId="43" fontId="13" fillId="0" borderId="8" xfId="1" applyFont="1" applyBorder="1" applyAlignment="1">
      <alignment horizontal="right"/>
    </xf>
    <xf numFmtId="0" fontId="16" fillId="0" borderId="44" xfId="0" applyFont="1" applyBorder="1"/>
    <xf numFmtId="0" fontId="16" fillId="0" borderId="31" xfId="0" applyFont="1" applyBorder="1"/>
    <xf numFmtId="0" fontId="16" fillId="0" borderId="8" xfId="0" applyFont="1" applyBorder="1"/>
    <xf numFmtId="164" fontId="16" fillId="0" borderId="40" xfId="0" applyNumberFormat="1" applyFont="1" applyBorder="1"/>
    <xf numFmtId="0" fontId="16" fillId="0" borderId="13" xfId="0" applyFont="1" applyBorder="1"/>
    <xf numFmtId="0" fontId="16" fillId="0" borderId="40" xfId="0" applyFont="1" applyBorder="1"/>
    <xf numFmtId="164" fontId="16" fillId="0" borderId="34" xfId="0" applyNumberFormat="1" applyFont="1" applyBorder="1"/>
    <xf numFmtId="43" fontId="13" fillId="0" borderId="11" xfId="2" applyFont="1" applyBorder="1" applyAlignment="1">
      <alignment horizontal="right"/>
    </xf>
    <xf numFmtId="0" fontId="12" fillId="0" borderId="45" xfId="0" applyFont="1" applyBorder="1" applyAlignment="1">
      <alignment horizontal="left" vertical="justify" wrapText="1"/>
    </xf>
    <xf numFmtId="43" fontId="22" fillId="0" borderId="0" xfId="2" applyFont="1" applyBorder="1" applyAlignment="1">
      <alignment horizontal="right"/>
    </xf>
    <xf numFmtId="164" fontId="16" fillId="0" borderId="0" xfId="0" applyNumberFormat="1" applyFont="1"/>
    <xf numFmtId="0" fontId="16" fillId="0" borderId="2" xfId="0" applyFont="1" applyBorder="1"/>
    <xf numFmtId="0" fontId="16" fillId="0" borderId="46" xfId="0" applyFont="1" applyBorder="1"/>
    <xf numFmtId="43" fontId="16" fillId="2" borderId="47" xfId="0" applyNumberFormat="1" applyFont="1" applyFill="1" applyBorder="1"/>
    <xf numFmtId="0" fontId="21" fillId="6" borderId="32" xfId="0" applyFont="1" applyFill="1" applyBorder="1" applyAlignment="1">
      <alignment horizontal="left" vertical="justify" wrapText="1"/>
    </xf>
    <xf numFmtId="43" fontId="12" fillId="6" borderId="23" xfId="1" applyFont="1" applyFill="1" applyBorder="1"/>
    <xf numFmtId="43" fontId="12" fillId="6" borderId="5" xfId="1" applyFont="1" applyFill="1" applyBorder="1"/>
    <xf numFmtId="43" fontId="12" fillId="6" borderId="25" xfId="1" applyFont="1" applyFill="1" applyBorder="1"/>
    <xf numFmtId="43" fontId="12" fillId="6" borderId="24" xfId="1" applyFont="1" applyFill="1" applyBorder="1"/>
    <xf numFmtId="43" fontId="12" fillId="6" borderId="11" xfId="1" applyFont="1" applyFill="1" applyBorder="1"/>
    <xf numFmtId="43" fontId="12" fillId="6" borderId="48" xfId="1" applyFont="1" applyFill="1" applyBorder="1"/>
    <xf numFmtId="0" fontId="24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justify" wrapText="1"/>
    </xf>
    <xf numFmtId="0" fontId="26" fillId="7" borderId="49" xfId="0" applyFont="1" applyFill="1" applyBorder="1" applyAlignment="1">
      <alignment horizontal="left" vertical="center"/>
    </xf>
    <xf numFmtId="0" fontId="26" fillId="8" borderId="50" xfId="0" applyFont="1" applyFill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justify" wrapText="1"/>
    </xf>
    <xf numFmtId="164" fontId="12" fillId="0" borderId="0" xfId="0" applyNumberFormat="1" applyFont="1" applyAlignment="1">
      <alignment horizontal="left" vertical="justify" wrapText="1"/>
    </xf>
    <xf numFmtId="43" fontId="12" fillId="3" borderId="25" xfId="0" applyNumberFormat="1" applyFont="1" applyFill="1" applyBorder="1" applyAlignment="1">
      <alignment horizontal="left" vertical="justify" wrapText="1"/>
    </xf>
    <xf numFmtId="43" fontId="12" fillId="3" borderId="5" xfId="0" applyNumberFormat="1" applyFont="1" applyFill="1" applyBorder="1" applyAlignment="1">
      <alignment horizontal="left" vertical="justify" wrapText="1"/>
    </xf>
    <xf numFmtId="43" fontId="12" fillId="3" borderId="6" xfId="0" applyNumberFormat="1" applyFont="1" applyFill="1" applyBorder="1" applyAlignment="1">
      <alignment horizontal="left" vertical="justify" wrapText="1"/>
    </xf>
    <xf numFmtId="43" fontId="17" fillId="0" borderId="0" xfId="2" applyFont="1" applyBorder="1" applyAlignment="1">
      <alignment horizontal="right"/>
    </xf>
    <xf numFmtId="43" fontId="16" fillId="2" borderId="9" xfId="0" applyNumberFormat="1" applyFont="1" applyFill="1" applyBorder="1" applyAlignment="1">
      <alignment horizontal="left" vertical="justify" wrapText="1"/>
    </xf>
    <xf numFmtId="43" fontId="16" fillId="2" borderId="14" xfId="0" applyNumberFormat="1" applyFont="1" applyFill="1" applyBorder="1" applyAlignment="1">
      <alignment horizontal="left" vertical="justify" wrapText="1"/>
    </xf>
    <xf numFmtId="43" fontId="16" fillId="2" borderId="3" xfId="0" applyNumberFormat="1" applyFont="1" applyFill="1" applyBorder="1" applyAlignment="1">
      <alignment horizontal="left" vertical="justify" wrapText="1"/>
    </xf>
    <xf numFmtId="43" fontId="12" fillId="3" borderId="24" xfId="0" applyNumberFormat="1" applyFont="1" applyFill="1" applyBorder="1" applyAlignment="1">
      <alignment horizontal="left" vertical="justify" wrapText="1"/>
    </xf>
    <xf numFmtId="43" fontId="15" fillId="0" borderId="0" xfId="2" applyFont="1" applyBorder="1" applyAlignment="1">
      <alignment horizontal="right"/>
    </xf>
    <xf numFmtId="43" fontId="16" fillId="2" borderId="28" xfId="0" applyNumberFormat="1" applyFont="1" applyFill="1" applyBorder="1" applyAlignment="1">
      <alignment horizontal="left" vertical="justify" wrapText="1"/>
    </xf>
    <xf numFmtId="43" fontId="16" fillId="2" borderId="52" xfId="0" applyNumberFormat="1" applyFont="1" applyFill="1" applyBorder="1" applyAlignment="1">
      <alignment horizontal="left" vertical="justify" wrapText="1"/>
    </xf>
    <xf numFmtId="43" fontId="12" fillId="3" borderId="23" xfId="0" applyNumberFormat="1" applyFont="1" applyFill="1" applyBorder="1" applyAlignment="1">
      <alignment horizontal="left" vertical="justify" wrapText="1"/>
    </xf>
    <xf numFmtId="43" fontId="22" fillId="0" borderId="8" xfId="2" applyFont="1" applyBorder="1" applyAlignment="1">
      <alignment horizontal="right"/>
    </xf>
    <xf numFmtId="43" fontId="17" fillId="0" borderId="33" xfId="2" applyFont="1" applyBorder="1" applyAlignment="1">
      <alignment horizontal="right"/>
    </xf>
    <xf numFmtId="43" fontId="17" fillId="0" borderId="13" xfId="2" applyFont="1" applyBorder="1" applyAlignment="1">
      <alignment horizontal="right"/>
    </xf>
    <xf numFmtId="43" fontId="12" fillId="2" borderId="52" xfId="0" applyNumberFormat="1" applyFont="1" applyFill="1" applyBorder="1" applyAlignment="1">
      <alignment horizontal="left" vertical="justify" wrapText="1"/>
    </xf>
    <xf numFmtId="0" fontId="16" fillId="0" borderId="30" xfId="0" applyFont="1" applyBorder="1" applyAlignment="1">
      <alignment horizontal="left" vertical="justify" wrapText="1"/>
    </xf>
    <xf numFmtId="43" fontId="13" fillId="0" borderId="27" xfId="2" applyFont="1" applyBorder="1" applyAlignment="1">
      <alignment horizontal="right"/>
    </xf>
    <xf numFmtId="0" fontId="16" fillId="0" borderId="34" xfId="0" applyFont="1" applyBorder="1" applyAlignment="1">
      <alignment horizontal="left" vertical="justify" wrapText="1"/>
    </xf>
    <xf numFmtId="43" fontId="12" fillId="2" borderId="14" xfId="0" applyNumberFormat="1" applyFont="1" applyFill="1" applyBorder="1" applyAlignment="1">
      <alignment horizontal="left" vertical="justify" wrapText="1"/>
    </xf>
    <xf numFmtId="0" fontId="16" fillId="0" borderId="36" xfId="0" applyFont="1" applyBorder="1" applyAlignment="1">
      <alignment horizontal="left" vertical="justify" wrapText="1"/>
    </xf>
    <xf numFmtId="0" fontId="16" fillId="0" borderId="8" xfId="0" applyFont="1" applyBorder="1" applyAlignment="1">
      <alignment horizontal="left" vertical="justify" wrapText="1"/>
    </xf>
    <xf numFmtId="0" fontId="16" fillId="0" borderId="31" xfId="0" applyFont="1" applyBorder="1" applyAlignment="1">
      <alignment horizontal="left" vertical="justify" wrapText="1"/>
    </xf>
    <xf numFmtId="43" fontId="12" fillId="2" borderId="28" xfId="0" applyNumberFormat="1" applyFont="1" applyFill="1" applyBorder="1" applyAlignment="1">
      <alignment horizontal="left" vertical="justify" wrapText="1"/>
    </xf>
    <xf numFmtId="0" fontId="16" fillId="0" borderId="13" xfId="0" applyFont="1" applyBorder="1" applyAlignment="1">
      <alignment horizontal="left" vertical="justify" wrapText="1"/>
    </xf>
    <xf numFmtId="43" fontId="2" fillId="9" borderId="0" xfId="1" applyFont="1" applyFill="1" applyBorder="1"/>
    <xf numFmtId="164" fontId="12" fillId="0" borderId="36" xfId="0" applyNumberFormat="1" applyFont="1" applyBorder="1" applyAlignment="1">
      <alignment horizontal="left" vertical="justify" wrapText="1"/>
    </xf>
    <xf numFmtId="43" fontId="22" fillId="0" borderId="35" xfId="2" applyFont="1" applyBorder="1" applyAlignment="1">
      <alignment horizontal="left" vertical="justify" wrapText="1"/>
    </xf>
    <xf numFmtId="0" fontId="27" fillId="7" borderId="32" xfId="0" applyFont="1" applyFill="1" applyBorder="1" applyAlignment="1">
      <alignment horizontal="left" vertical="justify" wrapText="1"/>
    </xf>
    <xf numFmtId="43" fontId="12" fillId="7" borderId="23" xfId="1" applyFont="1" applyFill="1" applyBorder="1" applyAlignment="1">
      <alignment horizontal="left" vertical="justify" wrapText="1"/>
    </xf>
    <xf numFmtId="43" fontId="12" fillId="7" borderId="5" xfId="1" applyFont="1" applyFill="1" applyBorder="1" applyAlignment="1">
      <alignment horizontal="left" vertical="justify" wrapText="1"/>
    </xf>
    <xf numFmtId="43" fontId="12" fillId="7" borderId="24" xfId="1" applyFont="1" applyFill="1" applyBorder="1" applyAlignment="1">
      <alignment horizontal="left" vertical="justify" wrapText="1"/>
    </xf>
    <xf numFmtId="43" fontId="12" fillId="8" borderId="6" xfId="0" applyNumberFormat="1" applyFont="1" applyFill="1" applyBorder="1" applyAlignment="1">
      <alignment horizontal="left" vertical="justify" wrapText="1"/>
    </xf>
    <xf numFmtId="43" fontId="30" fillId="0" borderId="30" xfId="2" applyFont="1" applyBorder="1" applyAlignment="1">
      <alignment horizontal="right"/>
    </xf>
    <xf numFmtId="4" fontId="30" fillId="0" borderId="0" xfId="0" applyNumberFormat="1" applyFont="1" applyAlignment="1">
      <alignment horizontal="right"/>
    </xf>
    <xf numFmtId="43" fontId="13" fillId="0" borderId="0" xfId="2" applyFont="1" applyBorder="1" applyAlignment="1">
      <alignment horizontal="right"/>
    </xf>
    <xf numFmtId="43" fontId="9" fillId="2" borderId="14" xfId="0" applyNumberFormat="1" applyFont="1" applyFill="1" applyBorder="1" applyAlignment="1">
      <alignment horizontal="left" vertical="justify" wrapText="1"/>
    </xf>
    <xf numFmtId="43" fontId="12" fillId="3" borderId="4" xfId="0" applyNumberFormat="1" applyFont="1" applyFill="1" applyBorder="1" applyAlignment="1">
      <alignment horizontal="left" vertical="justify" wrapText="1"/>
    </xf>
    <xf numFmtId="0" fontId="0" fillId="0" borderId="33" xfId="0" applyBorder="1"/>
    <xf numFmtId="43" fontId="16" fillId="2" borderId="14" xfId="0" applyNumberFormat="1" applyFont="1" applyFill="1" applyBorder="1" applyAlignment="1">
      <alignment horizontal="left" wrapText="1"/>
    </xf>
    <xf numFmtId="43" fontId="16" fillId="2" borderId="14" xfId="0" applyNumberFormat="1" applyFont="1" applyFill="1" applyBorder="1" applyAlignment="1">
      <alignment horizontal="right" vertical="justify" wrapText="1"/>
    </xf>
    <xf numFmtId="43" fontId="13" fillId="0" borderId="30" xfId="1" applyFont="1" applyBorder="1"/>
    <xf numFmtId="0" fontId="16" fillId="0" borderId="53" xfId="0" applyFont="1" applyBorder="1" applyAlignment="1">
      <alignment horizontal="left" vertical="justify" wrapText="1"/>
    </xf>
    <xf numFmtId="0" fontId="16" fillId="0" borderId="54" xfId="0" applyFont="1" applyBorder="1" applyAlignment="1">
      <alignment horizontal="left" vertical="justify" wrapText="1"/>
    </xf>
    <xf numFmtId="0" fontId="16" fillId="0" borderId="22" xfId="0" applyFont="1" applyBorder="1" applyAlignment="1">
      <alignment horizontal="left" vertical="justify" wrapText="1"/>
    </xf>
    <xf numFmtId="43" fontId="13" fillId="0" borderId="35" xfId="1" applyFont="1" applyBorder="1"/>
    <xf numFmtId="0" fontId="16" fillId="0" borderId="55" xfId="0" applyFont="1" applyBorder="1" applyAlignment="1">
      <alignment horizontal="left" vertical="justify" wrapText="1"/>
    </xf>
    <xf numFmtId="43" fontId="12" fillId="2" borderId="6" xfId="0" applyNumberFormat="1" applyFont="1" applyFill="1" applyBorder="1" applyAlignment="1">
      <alignment horizontal="left" vertical="justify" wrapText="1"/>
    </xf>
    <xf numFmtId="0" fontId="9" fillId="0" borderId="56" xfId="0" applyFont="1" applyBorder="1" applyAlignment="1">
      <alignment horizontal="left" indent="2"/>
    </xf>
    <xf numFmtId="43" fontId="15" fillId="0" borderId="35" xfId="2" applyFont="1" applyBorder="1" applyAlignment="1">
      <alignment horizontal="right"/>
    </xf>
    <xf numFmtId="43" fontId="15" fillId="0" borderId="57" xfId="2" applyFont="1" applyBorder="1" applyAlignment="1">
      <alignment horizontal="right"/>
    </xf>
    <xf numFmtId="43" fontId="15" fillId="0" borderId="58" xfId="2" applyFont="1" applyBorder="1" applyAlignment="1">
      <alignment horizontal="right"/>
    </xf>
    <xf numFmtId="43" fontId="13" fillId="0" borderId="52" xfId="1" applyFont="1" applyBorder="1"/>
    <xf numFmtId="43" fontId="13" fillId="0" borderId="35" xfId="1" applyFont="1" applyBorder="1" applyAlignment="1">
      <alignment horizontal="right"/>
    </xf>
    <xf numFmtId="43" fontId="17" fillId="0" borderId="59" xfId="2" applyFont="1" applyBorder="1" applyAlignment="1">
      <alignment horizontal="right"/>
    </xf>
    <xf numFmtId="165" fontId="16" fillId="0" borderId="60" xfId="0" applyNumberFormat="1" applyFont="1" applyBorder="1" applyAlignment="1">
      <alignment vertical="center" wrapText="1"/>
    </xf>
    <xf numFmtId="43" fontId="16" fillId="2" borderId="52" xfId="0" applyNumberFormat="1" applyFont="1" applyFill="1" applyBorder="1"/>
    <xf numFmtId="0" fontId="16" fillId="0" borderId="11" xfId="0" applyFont="1" applyBorder="1" applyAlignment="1">
      <alignment horizontal="left" vertical="justify" wrapText="1"/>
    </xf>
    <xf numFmtId="43" fontId="12" fillId="3" borderId="4" xfId="0" applyNumberFormat="1" applyFont="1" applyFill="1" applyBorder="1"/>
    <xf numFmtId="164" fontId="16" fillId="0" borderId="60" xfId="0" applyNumberFormat="1" applyFont="1" applyBorder="1"/>
    <xf numFmtId="43" fontId="15" fillId="0" borderId="39" xfId="2" applyFont="1" applyBorder="1" applyAlignment="1">
      <alignment horizontal="right"/>
    </xf>
    <xf numFmtId="43" fontId="13" fillId="0" borderId="35" xfId="2" applyFont="1" applyBorder="1" applyAlignment="1">
      <alignment horizontal="right"/>
    </xf>
    <xf numFmtId="0" fontId="16" fillId="0" borderId="35" xfId="0" applyFont="1" applyBorder="1"/>
    <xf numFmtId="0" fontId="16" fillId="0" borderId="60" xfId="0" applyFont="1" applyBorder="1"/>
    <xf numFmtId="164" fontId="12" fillId="0" borderId="23" xfId="0" applyNumberFormat="1" applyFont="1" applyBorder="1"/>
    <xf numFmtId="43" fontId="15" fillId="0" borderId="5" xfId="2" applyFont="1" applyBorder="1" applyAlignment="1">
      <alignment horizontal="right"/>
    </xf>
    <xf numFmtId="164" fontId="12" fillId="0" borderId="5" xfId="0" applyNumberFormat="1" applyFont="1" applyBorder="1"/>
    <xf numFmtId="164" fontId="12" fillId="0" borderId="25" xfId="0" applyNumberFormat="1" applyFont="1" applyBorder="1"/>
    <xf numFmtId="43" fontId="13" fillId="0" borderId="5" xfId="2" applyFont="1" applyBorder="1" applyAlignment="1">
      <alignment horizontal="right"/>
    </xf>
    <xf numFmtId="164" fontId="12" fillId="0" borderId="24" xfId="0" applyNumberFormat="1" applyFont="1" applyBorder="1"/>
    <xf numFmtId="43" fontId="16" fillId="2" borderId="6" xfId="0" applyNumberFormat="1" applyFont="1" applyFill="1" applyBorder="1"/>
    <xf numFmtId="0" fontId="24" fillId="0" borderId="0" xfId="0" applyFont="1" applyAlignment="1">
      <alignment horizontal="justify" vertical="justify" wrapText="1"/>
    </xf>
    <xf numFmtId="0" fontId="4" fillId="0" borderId="6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20" fillId="0" borderId="6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7" fillId="0" borderId="6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8" fillId="0" borderId="46" xfId="0" applyFont="1" applyBorder="1" applyAlignment="1">
      <alignment horizontal="center" vertical="top" wrapText="1" readingOrder="1"/>
    </xf>
    <xf numFmtId="0" fontId="21" fillId="4" borderId="53" xfId="0" applyFont="1" applyFill="1" applyBorder="1" applyAlignment="1">
      <alignment horizontal="left" vertical="center"/>
    </xf>
    <xf numFmtId="0" fontId="21" fillId="4" borderId="26" xfId="0" applyFont="1" applyFill="1" applyBorder="1" applyAlignment="1">
      <alignment horizontal="left" vertical="center"/>
    </xf>
    <xf numFmtId="43" fontId="21" fillId="4" borderId="41" xfId="1" applyFont="1" applyFill="1" applyBorder="1" applyAlignment="1">
      <alignment horizontal="center" vertical="center" wrapText="1"/>
    </xf>
    <xf numFmtId="43" fontId="21" fillId="4" borderId="46" xfId="1" applyFont="1" applyFill="1" applyBorder="1" applyAlignment="1">
      <alignment horizontal="center" vertical="center" wrapText="1"/>
    </xf>
    <xf numFmtId="43" fontId="21" fillId="4" borderId="38" xfId="1" applyFont="1" applyFill="1" applyBorder="1" applyAlignment="1">
      <alignment horizontal="center" vertical="center" wrapText="1"/>
    </xf>
    <xf numFmtId="43" fontId="21" fillId="4" borderId="2" xfId="1" applyFont="1" applyFill="1" applyBorder="1" applyAlignment="1">
      <alignment horizontal="center" vertical="center" wrapText="1"/>
    </xf>
    <xf numFmtId="0" fontId="21" fillId="5" borderId="62" xfId="0" applyFont="1" applyFill="1" applyBorder="1" applyAlignment="1">
      <alignment horizontal="center" vertical="center"/>
    </xf>
    <xf numFmtId="0" fontId="21" fillId="5" borderId="63" xfId="0" applyFont="1" applyFill="1" applyBorder="1" applyAlignment="1">
      <alignment horizontal="center" vertical="center"/>
    </xf>
    <xf numFmtId="0" fontId="21" fillId="5" borderId="64" xfId="0" applyFont="1" applyFill="1" applyBorder="1" applyAlignment="1">
      <alignment horizontal="center" vertical="center"/>
    </xf>
    <xf numFmtId="0" fontId="1" fillId="4" borderId="65" xfId="0" applyFont="1" applyFill="1" applyBorder="1" applyAlignment="1">
      <alignment horizontal="left" vertical="center"/>
    </xf>
    <xf numFmtId="0" fontId="1" fillId="4" borderId="56" xfId="0" applyFont="1" applyFill="1" applyBorder="1" applyAlignment="1">
      <alignment horizontal="left" vertical="center"/>
    </xf>
    <xf numFmtId="43" fontId="3" fillId="4" borderId="33" xfId="1" applyFont="1" applyFill="1" applyBorder="1" applyAlignment="1">
      <alignment horizontal="center" vertical="center" wrapText="1"/>
    </xf>
    <xf numFmtId="43" fontId="3" fillId="4" borderId="35" xfId="1" applyFont="1" applyFill="1" applyBorder="1" applyAlignment="1">
      <alignment horizontal="center" vertical="center" wrapText="1"/>
    </xf>
    <xf numFmtId="43" fontId="3" fillId="4" borderId="28" xfId="1" applyFont="1" applyFill="1" applyBorder="1" applyAlignment="1">
      <alignment horizontal="center" vertical="center" wrapText="1"/>
    </xf>
    <xf numFmtId="43" fontId="3" fillId="4" borderId="57" xfId="1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8" fillId="0" borderId="0" xfId="0" applyFont="1" applyAlignment="1">
      <alignment horizontal="left" vertical="justify" wrapText="1"/>
    </xf>
  </cellXfs>
  <cellStyles count="3">
    <cellStyle name="Millares" xfId="1" builtinId="3"/>
    <cellStyle name="Millares 2" xfId="2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180475</xdr:colOff>
      <xdr:row>3</xdr:row>
      <xdr:rowOff>30079</xdr:rowOff>
    </xdr:from>
    <xdr:to>
      <xdr:col>7</xdr:col>
      <xdr:colOff>1265323</xdr:colOff>
      <xdr:row>6</xdr:row>
      <xdr:rowOff>58153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277850" y="600075"/>
          <a:ext cx="254317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3581400</xdr:colOff>
      <xdr:row>2</xdr:row>
      <xdr:rowOff>161925</xdr:rowOff>
    </xdr:from>
    <xdr:to>
      <xdr:col>0</xdr:col>
      <xdr:colOff>5819775</xdr:colOff>
      <xdr:row>5</xdr:row>
      <xdr:rowOff>38100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81400" y="542925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264102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52400" y="38100"/>
          <a:ext cx="351472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T99"/>
  <sheetViews>
    <sheetView showGridLines="0" tabSelected="1" topLeftCell="A72" zoomScale="95" zoomScaleNormal="95" workbookViewId="0">
      <selection activeCell="B95" sqref="B95"/>
    </sheetView>
  </sheetViews>
  <sheetFormatPr baseColWidth="10" defaultColWidth="13.140625" defaultRowHeight="15" x14ac:dyDescent="0.25"/>
  <cols>
    <col min="1" max="1" width="78.28515625" customWidth="1"/>
    <col min="2" max="3" width="24.5703125" customWidth="1"/>
    <col min="4" max="4" width="22.7109375" customWidth="1"/>
    <col min="5" max="5" width="22.140625" customWidth="1"/>
    <col min="6" max="6" width="24.140625" customWidth="1"/>
    <col min="7" max="7" width="21.85546875" customWidth="1"/>
    <col min="8" max="8" width="27.85546875" customWidth="1"/>
    <col min="9" max="9" width="23.85546875" customWidth="1"/>
    <col min="10" max="10" width="22.140625" customWidth="1"/>
    <col min="11" max="11" width="22.85546875" customWidth="1"/>
    <col min="12" max="12" width="22.28515625" customWidth="1"/>
    <col min="13" max="13" width="23.5703125" customWidth="1"/>
    <col min="14" max="14" width="23.42578125" customWidth="1"/>
    <col min="15" max="15" width="19" customWidth="1"/>
    <col min="16" max="16" width="25.7109375" customWidth="1"/>
    <col min="17" max="17" width="13.140625" customWidth="1"/>
  </cols>
  <sheetData>
    <row r="6" spans="1:20" ht="28.5" customHeight="1" x14ac:dyDescent="0.25">
      <c r="A6" s="218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</row>
    <row r="7" spans="1:20" ht="27.75" customHeight="1" x14ac:dyDescent="0.25">
      <c r="A7" s="220" t="s">
        <v>0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</row>
    <row r="8" spans="1:20" ht="15.75" x14ac:dyDescent="0.25">
      <c r="A8" s="222" t="s">
        <v>81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</row>
    <row r="9" spans="1:20" ht="15.75" customHeight="1" x14ac:dyDescent="0.25">
      <c r="A9" s="224" t="s">
        <v>82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6"/>
    </row>
    <row r="10" spans="1:20" ht="15.75" customHeight="1" x14ac:dyDescent="0.25">
      <c r="A10" s="225" t="s">
        <v>3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</row>
    <row r="11" spans="1:20" ht="16.5" thickBot="1" x14ac:dyDescent="0.3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pans="1:20" ht="25.5" customHeight="1" x14ac:dyDescent="0.25">
      <c r="A12" s="227" t="s">
        <v>4</v>
      </c>
      <c r="B12" s="229" t="s">
        <v>5</v>
      </c>
      <c r="C12" s="231" t="s">
        <v>6</v>
      </c>
      <c r="D12" s="233" t="s">
        <v>83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5"/>
      <c r="Q12" s="57"/>
      <c r="R12" s="57"/>
      <c r="S12" s="57"/>
      <c r="T12" s="57"/>
    </row>
    <row r="13" spans="1:20" ht="15.75" x14ac:dyDescent="0.25">
      <c r="A13" s="228"/>
      <c r="B13" s="230"/>
      <c r="C13" s="232"/>
      <c r="D13" s="58" t="s">
        <v>84</v>
      </c>
      <c r="E13" s="59" t="s">
        <v>85</v>
      </c>
      <c r="F13" s="59" t="s">
        <v>86</v>
      </c>
      <c r="G13" s="59" t="s">
        <v>87</v>
      </c>
      <c r="H13" s="59" t="s">
        <v>88</v>
      </c>
      <c r="I13" s="59" t="s">
        <v>89</v>
      </c>
      <c r="J13" s="59" t="s">
        <v>90</v>
      </c>
      <c r="K13" s="59" t="s">
        <v>91</v>
      </c>
      <c r="L13" s="59" t="s">
        <v>92</v>
      </c>
      <c r="M13" s="59" t="s">
        <v>93</v>
      </c>
      <c r="N13" s="59" t="s">
        <v>94</v>
      </c>
      <c r="O13" s="59" t="s">
        <v>95</v>
      </c>
      <c r="P13" s="60" t="s">
        <v>96</v>
      </c>
      <c r="Q13" s="57"/>
      <c r="R13" s="57"/>
      <c r="S13" s="57"/>
      <c r="T13" s="57"/>
    </row>
    <row r="14" spans="1:20" ht="16.5" thickBot="1" x14ac:dyDescent="0.3">
      <c r="A14" s="61" t="s">
        <v>7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3"/>
      <c r="Q14" s="57"/>
      <c r="R14" s="57"/>
      <c r="S14" s="57"/>
      <c r="T14" s="57"/>
    </row>
    <row r="15" spans="1:20" ht="16.5" thickBot="1" x14ac:dyDescent="0.3">
      <c r="A15" s="64" t="s">
        <v>8</v>
      </c>
      <c r="B15" s="65">
        <f>SUM(B16:B19)</f>
        <v>4572019166</v>
      </c>
      <c r="C15" s="66">
        <f>SUM(C16:C19)</f>
        <v>-38000000</v>
      </c>
      <c r="D15" s="12">
        <f>SUM(D16:D19)</f>
        <v>297203097.19</v>
      </c>
      <c r="E15" s="67">
        <f t="shared" ref="E15:O15" si="0">SUM(E16:E19)</f>
        <v>302691345.90999997</v>
      </c>
      <c r="F15" s="65">
        <f t="shared" si="0"/>
        <v>362869775.14999998</v>
      </c>
      <c r="G15" s="12">
        <f t="shared" si="0"/>
        <v>300196340.11000001</v>
      </c>
      <c r="H15" s="12">
        <f t="shared" si="0"/>
        <v>476083860.45999992</v>
      </c>
      <c r="I15" s="67">
        <f t="shared" si="0"/>
        <v>305141773.81999999</v>
      </c>
      <c r="J15" s="67">
        <f t="shared" si="0"/>
        <v>313403180.88</v>
      </c>
      <c r="K15" s="65">
        <f t="shared" si="0"/>
        <v>302907126.94999999</v>
      </c>
      <c r="L15" s="12">
        <f t="shared" si="0"/>
        <v>308642228.30999994</v>
      </c>
      <c r="M15" s="67">
        <f t="shared" si="0"/>
        <v>490214988.02999997</v>
      </c>
      <c r="N15" s="12">
        <f t="shared" si="0"/>
        <v>619183458.03999996</v>
      </c>
      <c r="O15" s="67">
        <f t="shared" si="0"/>
        <v>0</v>
      </c>
      <c r="P15" s="13">
        <f t="shared" ref="P15:P39" si="1">SUM(D15:O15)</f>
        <v>4078537174.8499994</v>
      </c>
      <c r="Q15" s="57"/>
      <c r="R15" s="57"/>
      <c r="S15" s="57"/>
      <c r="T15" s="57"/>
    </row>
    <row r="16" spans="1:20" ht="15.75" x14ac:dyDescent="0.25">
      <c r="A16" s="68" t="s">
        <v>97</v>
      </c>
      <c r="B16" s="69">
        <v>3505372839</v>
      </c>
      <c r="C16" s="16">
        <v>-36440000</v>
      </c>
      <c r="D16" s="18">
        <v>258796262.62</v>
      </c>
      <c r="E16" s="18">
        <v>264018852.81999999</v>
      </c>
      <c r="F16" s="18">
        <v>262288224.80000001</v>
      </c>
      <c r="G16" s="18">
        <v>261526456.30000001</v>
      </c>
      <c r="H16" s="18">
        <v>262144885.97999999</v>
      </c>
      <c r="I16" s="18">
        <v>262217894.97999999</v>
      </c>
      <c r="J16" s="18">
        <v>273563524.04000002</v>
      </c>
      <c r="K16" s="18">
        <v>262899244.78</v>
      </c>
      <c r="L16" s="18">
        <v>268159214.16</v>
      </c>
      <c r="M16" s="18">
        <v>265226036.22</v>
      </c>
      <c r="N16" s="18">
        <v>572906029.66999996</v>
      </c>
      <c r="O16" s="70"/>
      <c r="P16" s="71">
        <f t="shared" si="1"/>
        <v>3213746626.3699999</v>
      </c>
      <c r="Q16" s="57"/>
      <c r="R16" s="57"/>
      <c r="S16" s="57"/>
      <c r="T16" s="57"/>
    </row>
    <row r="17" spans="1:20" ht="15.75" x14ac:dyDescent="0.25">
      <c r="A17" s="68" t="s">
        <v>98</v>
      </c>
      <c r="B17" s="72">
        <v>546867391</v>
      </c>
      <c r="C17" s="16">
        <v>-1560000</v>
      </c>
      <c r="D17" s="18">
        <v>2126700</v>
      </c>
      <c r="E17" s="18">
        <v>2126700</v>
      </c>
      <c r="F17" s="18">
        <v>64027254.020000003</v>
      </c>
      <c r="G17" s="18">
        <v>2206700</v>
      </c>
      <c r="H17" s="18">
        <v>177377720.94999999</v>
      </c>
      <c r="I17" s="18">
        <v>6341195.5099999998</v>
      </c>
      <c r="J17" s="18">
        <v>3219700</v>
      </c>
      <c r="K17" s="18">
        <v>3344700</v>
      </c>
      <c r="L17" s="18">
        <v>3005200</v>
      </c>
      <c r="M17" s="18">
        <v>187950216.93000001</v>
      </c>
      <c r="N17" s="18">
        <v>2970200</v>
      </c>
      <c r="O17" s="73"/>
      <c r="P17" s="74">
        <f t="shared" si="1"/>
        <v>454696287.40999997</v>
      </c>
      <c r="Q17" s="57"/>
      <c r="R17" s="57"/>
      <c r="S17" s="57"/>
      <c r="T17" s="57"/>
    </row>
    <row r="18" spans="1:20" ht="15.75" x14ac:dyDescent="0.25">
      <c r="A18" s="68" t="s">
        <v>11</v>
      </c>
      <c r="B18" s="75">
        <v>75000000</v>
      </c>
      <c r="C18" s="16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/>
      <c r="O18" s="76"/>
      <c r="P18" s="77"/>
      <c r="Q18" s="57"/>
      <c r="R18" s="57"/>
      <c r="S18" s="57"/>
      <c r="T18" s="57"/>
    </row>
    <row r="19" spans="1:20" ht="16.5" thickBot="1" x14ac:dyDescent="0.3">
      <c r="A19" s="68" t="s">
        <v>99</v>
      </c>
      <c r="B19" s="78">
        <v>444778936</v>
      </c>
      <c r="C19" s="16">
        <v>0</v>
      </c>
      <c r="D19" s="18">
        <v>36280134.57</v>
      </c>
      <c r="E19" s="18">
        <v>36545793.090000004</v>
      </c>
      <c r="F19" s="18">
        <v>36554296.329999998</v>
      </c>
      <c r="G19" s="18">
        <v>36463183.810000002</v>
      </c>
      <c r="H19" s="18">
        <v>36561253.530000001</v>
      </c>
      <c r="I19" s="18">
        <v>36582683.329999998</v>
      </c>
      <c r="J19" s="18">
        <v>36619956.840000004</v>
      </c>
      <c r="K19" s="18">
        <v>36663182.170000002</v>
      </c>
      <c r="L19" s="18">
        <v>37477814.149999999</v>
      </c>
      <c r="M19" s="18">
        <v>37038734.880000003</v>
      </c>
      <c r="N19" s="18">
        <v>43307228.369999997</v>
      </c>
      <c r="O19" s="70"/>
      <c r="P19" s="77">
        <f t="shared" si="1"/>
        <v>410094261.06999999</v>
      </c>
      <c r="Q19" s="57"/>
      <c r="R19" s="57"/>
      <c r="S19" s="57"/>
      <c r="T19" s="57"/>
    </row>
    <row r="20" spans="1:20" ht="16.5" thickBot="1" x14ac:dyDescent="0.3">
      <c r="A20" s="79" t="s">
        <v>13</v>
      </c>
      <c r="B20" s="65">
        <f>SUM(B21:B29)</f>
        <v>1479289860</v>
      </c>
      <c r="C20" s="66">
        <f>SUM(C21:C29)</f>
        <v>53118345.620000005</v>
      </c>
      <c r="D20" s="12">
        <f>SUM(D21:D29)</f>
        <v>46870702.840000004</v>
      </c>
      <c r="E20" s="67">
        <f t="shared" ref="E20:O20" si="2">SUM(E21:E29)</f>
        <v>180709155.17999998</v>
      </c>
      <c r="F20" s="65">
        <f t="shared" si="2"/>
        <v>64518394.540000007</v>
      </c>
      <c r="G20" s="12">
        <f t="shared" si="2"/>
        <v>135410081.47</v>
      </c>
      <c r="H20" s="12">
        <f t="shared" si="2"/>
        <v>113753534.92000002</v>
      </c>
      <c r="I20" s="67">
        <f t="shared" si="2"/>
        <v>106184693.67999999</v>
      </c>
      <c r="J20" s="67">
        <f>SUM(J21:J29)</f>
        <v>122574704.50999999</v>
      </c>
      <c r="K20" s="65">
        <f>SUM(K21:K29)</f>
        <v>238497096.44000003</v>
      </c>
      <c r="L20" s="12">
        <f t="shared" si="2"/>
        <v>78233832.189999998</v>
      </c>
      <c r="M20" s="65">
        <f t="shared" si="2"/>
        <v>212146741.24000001</v>
      </c>
      <c r="N20" s="12">
        <f t="shared" si="2"/>
        <v>110385158.80000001</v>
      </c>
      <c r="O20" s="67">
        <f t="shared" si="2"/>
        <v>0</v>
      </c>
      <c r="P20" s="13">
        <f t="shared" si="1"/>
        <v>1409284095.8099999</v>
      </c>
      <c r="Q20" s="57"/>
      <c r="R20" s="57"/>
      <c r="S20" s="57"/>
      <c r="T20" s="57"/>
    </row>
    <row r="21" spans="1:20" ht="15.75" x14ac:dyDescent="0.25">
      <c r="A21" s="80" t="s">
        <v>14</v>
      </c>
      <c r="B21" s="69">
        <v>295407533</v>
      </c>
      <c r="C21" s="16">
        <v>0</v>
      </c>
      <c r="D21" s="18">
        <v>27823802.91</v>
      </c>
      <c r="E21" s="18">
        <v>24194453.41</v>
      </c>
      <c r="F21" s="18">
        <v>21451578.809999999</v>
      </c>
      <c r="G21" s="18">
        <v>29269500.960000001</v>
      </c>
      <c r="H21" s="18">
        <v>27207141.239999998</v>
      </c>
      <c r="I21" s="81">
        <v>45564610.280000001</v>
      </c>
      <c r="J21" s="18">
        <v>49670827.969999999</v>
      </c>
      <c r="K21" s="18">
        <v>24629504.300000001</v>
      </c>
      <c r="L21" s="18">
        <v>30614710.739999998</v>
      </c>
      <c r="M21" s="18">
        <v>34378759.159999996</v>
      </c>
      <c r="N21" s="18">
        <v>33141712.539999999</v>
      </c>
      <c r="O21" s="82"/>
      <c r="P21" s="71">
        <f t="shared" si="1"/>
        <v>347946602.31999999</v>
      </c>
      <c r="Q21" s="57"/>
      <c r="R21" s="57"/>
      <c r="S21" s="57"/>
      <c r="T21" s="57"/>
    </row>
    <row r="22" spans="1:20" ht="15.75" x14ac:dyDescent="0.25">
      <c r="A22" s="80" t="s">
        <v>15</v>
      </c>
      <c r="B22" s="69">
        <v>30310160</v>
      </c>
      <c r="C22" s="16">
        <v>-10800000</v>
      </c>
      <c r="D22" s="18">
        <v>0</v>
      </c>
      <c r="E22" s="18">
        <v>177000</v>
      </c>
      <c r="F22" s="18">
        <v>295000</v>
      </c>
      <c r="G22" s="18">
        <v>4044900</v>
      </c>
      <c r="H22" s="18">
        <v>660800</v>
      </c>
      <c r="I22" s="18">
        <v>2111194.64</v>
      </c>
      <c r="J22" s="18">
        <v>547491.98</v>
      </c>
      <c r="K22" s="18">
        <v>1282504.8799999999</v>
      </c>
      <c r="L22" s="18">
        <v>506078.4</v>
      </c>
      <c r="M22" s="18">
        <v>995658.68</v>
      </c>
      <c r="N22" s="18">
        <v>737974.52</v>
      </c>
      <c r="O22" s="32"/>
      <c r="P22" s="74">
        <f t="shared" si="1"/>
        <v>11358603.1</v>
      </c>
      <c r="Q22" s="57"/>
      <c r="R22" s="57"/>
      <c r="S22" s="57"/>
      <c r="T22" s="57"/>
    </row>
    <row r="23" spans="1:20" ht="15.75" x14ac:dyDescent="0.25">
      <c r="A23" s="80" t="s">
        <v>16</v>
      </c>
      <c r="B23" s="69">
        <v>79750494</v>
      </c>
      <c r="C23" s="16">
        <v>0</v>
      </c>
      <c r="D23" s="18">
        <v>0</v>
      </c>
      <c r="E23" s="18">
        <v>9433050</v>
      </c>
      <c r="F23" s="18">
        <v>0</v>
      </c>
      <c r="G23" s="18">
        <v>7710011.1799999997</v>
      </c>
      <c r="H23" s="18">
        <v>1491258.11</v>
      </c>
      <c r="I23" s="18"/>
      <c r="J23" s="18">
        <v>3672880.84</v>
      </c>
      <c r="K23" s="18">
        <v>46514150</v>
      </c>
      <c r="L23" s="18">
        <v>230800</v>
      </c>
      <c r="M23" s="18">
        <v>495099.5</v>
      </c>
      <c r="N23" s="18">
        <v>-338876.56</v>
      </c>
      <c r="O23" s="32"/>
      <c r="P23" s="74">
        <f t="shared" si="1"/>
        <v>69208373.069999993</v>
      </c>
      <c r="Q23" s="57"/>
      <c r="R23" s="57"/>
      <c r="S23" s="57"/>
      <c r="T23" s="57"/>
    </row>
    <row r="24" spans="1:20" ht="15.75" x14ac:dyDescent="0.25">
      <c r="A24" s="80" t="s">
        <v>17</v>
      </c>
      <c r="B24" s="69">
        <v>68700000</v>
      </c>
      <c r="C24" s="16">
        <v>29649545.620000001</v>
      </c>
      <c r="D24" s="18">
        <v>0</v>
      </c>
      <c r="E24" s="18">
        <v>0</v>
      </c>
      <c r="F24" s="18">
        <v>0</v>
      </c>
      <c r="G24" s="18">
        <v>21989420.420000002</v>
      </c>
      <c r="H24" s="18">
        <v>34977395.149999999</v>
      </c>
      <c r="I24" s="18">
        <v>8451623.3100000005</v>
      </c>
      <c r="J24" s="18">
        <v>194886.1</v>
      </c>
      <c r="K24" s="18">
        <v>44936254.299999997</v>
      </c>
      <c r="L24" s="18">
        <v>17408285.25</v>
      </c>
      <c r="M24" s="18">
        <v>58779483.479999997</v>
      </c>
      <c r="N24" s="18">
        <v>46552786.770000003</v>
      </c>
      <c r="O24" s="32"/>
      <c r="P24" s="74">
        <f t="shared" si="1"/>
        <v>233290134.78</v>
      </c>
      <c r="Q24" s="57"/>
      <c r="R24" s="57"/>
      <c r="S24" s="57"/>
      <c r="T24" s="57"/>
    </row>
    <row r="25" spans="1:20" ht="15.75" x14ac:dyDescent="0.25">
      <c r="A25" s="80" t="s">
        <v>18</v>
      </c>
      <c r="B25" s="69">
        <v>88000488</v>
      </c>
      <c r="C25" s="16">
        <v>150083500</v>
      </c>
      <c r="D25" s="18">
        <v>5997925.0099999998</v>
      </c>
      <c r="E25" s="18">
        <v>4818615.4000000004</v>
      </c>
      <c r="F25" s="18">
        <v>9030523.3699999992</v>
      </c>
      <c r="G25" s="18">
        <v>2624000</v>
      </c>
      <c r="H25" s="18">
        <v>8632703.6799999997</v>
      </c>
      <c r="I25" s="18">
        <v>7937960.0099999998</v>
      </c>
      <c r="J25" s="18">
        <v>3770700</v>
      </c>
      <c r="K25" s="18">
        <v>4242797.21</v>
      </c>
      <c r="L25" s="18">
        <v>3821985</v>
      </c>
      <c r="M25" s="18">
        <v>7433117.0499999998</v>
      </c>
      <c r="N25" s="18">
        <v>10262785</v>
      </c>
      <c r="O25" s="32"/>
      <c r="P25" s="74">
        <f t="shared" si="1"/>
        <v>68573111.729999989</v>
      </c>
      <c r="Q25" s="57"/>
      <c r="R25" s="57"/>
      <c r="S25" s="57"/>
      <c r="T25" s="57"/>
    </row>
    <row r="26" spans="1:20" ht="15.75" x14ac:dyDescent="0.25">
      <c r="A26" s="80" t="s">
        <v>19</v>
      </c>
      <c r="B26" s="69">
        <v>264000807</v>
      </c>
      <c r="C26" s="16">
        <v>0</v>
      </c>
      <c r="D26" s="18">
        <v>12500000</v>
      </c>
      <c r="E26" s="18">
        <v>12571556</v>
      </c>
      <c r="F26" s="18">
        <v>21472289.989999998</v>
      </c>
      <c r="G26" s="18">
        <v>13346177.949999999</v>
      </c>
      <c r="H26" s="18">
        <v>13321494.890000001</v>
      </c>
      <c r="I26" s="18">
        <v>15266478.32</v>
      </c>
      <c r="J26" s="18">
        <v>42200915.920000002</v>
      </c>
      <c r="K26" s="18">
        <v>12806808.710000001</v>
      </c>
      <c r="L26" s="18">
        <v>13083168.289999999</v>
      </c>
      <c r="M26" s="18">
        <v>12533631.32</v>
      </c>
      <c r="N26" s="18">
        <v>14021125.640000001</v>
      </c>
      <c r="O26" s="32"/>
      <c r="P26" s="77">
        <f t="shared" si="1"/>
        <v>183123647.02999997</v>
      </c>
      <c r="Q26" s="57"/>
      <c r="R26" s="57"/>
      <c r="S26" s="57"/>
      <c r="T26" s="57"/>
    </row>
    <row r="27" spans="1:20" ht="31.5" x14ac:dyDescent="0.25">
      <c r="A27" s="80" t="s">
        <v>20</v>
      </c>
      <c r="B27" s="69">
        <v>130029861</v>
      </c>
      <c r="C27" s="16">
        <v>-14185700</v>
      </c>
      <c r="D27" s="18">
        <v>39214.92</v>
      </c>
      <c r="E27" s="18">
        <v>115765964.64</v>
      </c>
      <c r="F27" s="18">
        <v>428023.06</v>
      </c>
      <c r="G27" s="18">
        <v>6426070.96</v>
      </c>
      <c r="H27" s="18">
        <v>10852984.51</v>
      </c>
      <c r="I27" s="18">
        <v>11304515.85</v>
      </c>
      <c r="J27" s="18">
        <v>407543.3</v>
      </c>
      <c r="K27" s="18">
        <v>4306059.6900000004</v>
      </c>
      <c r="L27" s="18">
        <v>7529633.2599999998</v>
      </c>
      <c r="M27" s="18">
        <v>8131715.9000000004</v>
      </c>
      <c r="N27" s="18">
        <v>517176.9</v>
      </c>
      <c r="O27" s="32"/>
      <c r="P27" s="74">
        <f t="shared" si="1"/>
        <v>165708902.99000001</v>
      </c>
      <c r="Q27" s="57"/>
      <c r="R27" s="57"/>
      <c r="S27" s="57"/>
      <c r="T27" s="57"/>
    </row>
    <row r="28" spans="1:20" ht="15.75" x14ac:dyDescent="0.25">
      <c r="A28" s="80" t="s">
        <v>21</v>
      </c>
      <c r="B28" s="69">
        <v>455951517</v>
      </c>
      <c r="C28" s="16">
        <v>-102179000</v>
      </c>
      <c r="D28" s="18">
        <v>0</v>
      </c>
      <c r="E28" s="18">
        <v>0</v>
      </c>
      <c r="F28" s="18">
        <v>859460</v>
      </c>
      <c r="G28" s="18">
        <v>50000000</v>
      </c>
      <c r="H28" s="18">
        <v>625683.80000000005</v>
      </c>
      <c r="I28" s="18">
        <v>3965607.8</v>
      </c>
      <c r="J28" s="18">
        <v>12617988.1</v>
      </c>
      <c r="K28" s="18">
        <v>92137543.140000001</v>
      </c>
      <c r="L28" s="18">
        <v>319967.99</v>
      </c>
      <c r="M28" s="18">
        <v>76273731</v>
      </c>
      <c r="N28" s="18">
        <v>5075141.5</v>
      </c>
      <c r="O28" s="32"/>
      <c r="P28" s="77">
        <f t="shared" si="1"/>
        <v>241875123.32999998</v>
      </c>
      <c r="Q28" s="57"/>
      <c r="R28" s="57"/>
      <c r="S28" s="57"/>
      <c r="T28" s="57"/>
    </row>
    <row r="29" spans="1:20" ht="16.5" thickBot="1" x14ac:dyDescent="0.3">
      <c r="A29" s="80" t="s">
        <v>22</v>
      </c>
      <c r="B29" s="69">
        <v>67139000</v>
      </c>
      <c r="C29" s="16">
        <v>550000</v>
      </c>
      <c r="D29" s="18">
        <v>509760</v>
      </c>
      <c r="E29" s="18">
        <v>13748515.73</v>
      </c>
      <c r="F29" s="18">
        <v>10981519.310000001</v>
      </c>
      <c r="G29" s="18">
        <v>0</v>
      </c>
      <c r="H29" s="18">
        <v>15984073.539999999</v>
      </c>
      <c r="I29" s="18">
        <v>11582703.470000001</v>
      </c>
      <c r="J29" s="18">
        <v>9491470.3000000007</v>
      </c>
      <c r="K29" s="18">
        <v>7641474.21</v>
      </c>
      <c r="L29" s="18">
        <v>4719203.26</v>
      </c>
      <c r="M29" s="18">
        <v>13125545.15</v>
      </c>
      <c r="N29" s="18">
        <v>415332.49</v>
      </c>
      <c r="O29" s="82"/>
      <c r="P29" s="77">
        <f t="shared" si="1"/>
        <v>88199597.459999993</v>
      </c>
      <c r="Q29" s="57"/>
      <c r="R29" s="57"/>
      <c r="S29" s="57"/>
      <c r="T29" s="57"/>
    </row>
    <row r="30" spans="1:20" ht="16.5" thickBot="1" x14ac:dyDescent="0.3">
      <c r="A30" s="79" t="s">
        <v>23</v>
      </c>
      <c r="B30" s="65">
        <f>SUM(B31:B39)</f>
        <v>1085609100</v>
      </c>
      <c r="C30" s="66">
        <f>SUM(C31:C39)</f>
        <v>-68244725</v>
      </c>
      <c r="D30" s="12">
        <f>SUM(D31:D39)</f>
        <v>20525636.620000001</v>
      </c>
      <c r="E30" s="67">
        <f t="shared" ref="E30:O30" si="3">SUM(E31:E39)</f>
        <v>16646448.359999999</v>
      </c>
      <c r="F30" s="65">
        <f t="shared" si="3"/>
        <v>27202478.090000004</v>
      </c>
      <c r="G30" s="12">
        <f t="shared" si="3"/>
        <v>17901967.469999999</v>
      </c>
      <c r="H30" s="12">
        <f t="shared" si="3"/>
        <v>32413896.259999998</v>
      </c>
      <c r="I30" s="12">
        <f t="shared" si="3"/>
        <v>29375187.969999999</v>
      </c>
      <c r="J30" s="67">
        <f t="shared" si="3"/>
        <v>13823717.52</v>
      </c>
      <c r="K30" s="65">
        <f t="shared" si="3"/>
        <v>27017035.079999998</v>
      </c>
      <c r="L30" s="12">
        <f t="shared" si="3"/>
        <v>20224652.32</v>
      </c>
      <c r="M30" s="65">
        <f t="shared" si="3"/>
        <v>210506327.68000001</v>
      </c>
      <c r="N30" s="12">
        <f t="shared" si="3"/>
        <v>63325974.610000007</v>
      </c>
      <c r="O30" s="67">
        <f t="shared" si="3"/>
        <v>0</v>
      </c>
      <c r="P30" s="13">
        <f t="shared" si="1"/>
        <v>478963321.98000002</v>
      </c>
      <c r="Q30" s="57"/>
      <c r="R30" s="57"/>
      <c r="S30" s="57"/>
      <c r="T30" s="57"/>
    </row>
    <row r="31" spans="1:20" ht="15.75" x14ac:dyDescent="0.25">
      <c r="A31" s="80" t="s">
        <v>24</v>
      </c>
      <c r="B31" s="69">
        <v>70075000</v>
      </c>
      <c r="C31" s="16">
        <v>-25809000</v>
      </c>
      <c r="D31" s="83">
        <v>0</v>
      </c>
      <c r="E31" s="84">
        <v>607411.81000000006</v>
      </c>
      <c r="F31" s="18">
        <v>123632.4</v>
      </c>
      <c r="G31" s="18">
        <v>1121145</v>
      </c>
      <c r="H31" s="18">
        <v>2131930.6</v>
      </c>
      <c r="I31" s="18">
        <v>1484675</v>
      </c>
      <c r="J31" s="18">
        <v>11451850.800000001</v>
      </c>
      <c r="K31" s="18">
        <v>-2375658.2599999998</v>
      </c>
      <c r="L31" s="18">
        <v>890320</v>
      </c>
      <c r="M31" s="18">
        <v>1090946.6399999999</v>
      </c>
      <c r="N31" s="18">
        <v>1190640</v>
      </c>
      <c r="O31" s="82"/>
      <c r="P31" s="71">
        <f t="shared" si="1"/>
        <v>17716893.990000002</v>
      </c>
      <c r="Q31" s="57"/>
      <c r="R31" s="57"/>
      <c r="S31" s="57"/>
      <c r="T31" s="57"/>
    </row>
    <row r="32" spans="1:20" ht="15.75" x14ac:dyDescent="0.25">
      <c r="A32" s="80" t="s">
        <v>25</v>
      </c>
      <c r="B32" s="69">
        <v>4440000</v>
      </c>
      <c r="C32" s="16">
        <v>-140000</v>
      </c>
      <c r="D32" s="73">
        <v>0</v>
      </c>
      <c r="E32" s="18">
        <v>16725.080000000002</v>
      </c>
      <c r="F32" s="18">
        <v>0</v>
      </c>
      <c r="G32" s="18">
        <v>0</v>
      </c>
      <c r="H32" s="18">
        <v>0</v>
      </c>
      <c r="I32" s="18">
        <v>352898.82</v>
      </c>
      <c r="J32" s="18">
        <v>1734.6</v>
      </c>
      <c r="K32" s="18">
        <v>0</v>
      </c>
      <c r="L32" s="18">
        <v>23916.240000000002</v>
      </c>
      <c r="M32" s="18">
        <v>0</v>
      </c>
      <c r="N32" s="18">
        <v>0</v>
      </c>
      <c r="O32" s="32"/>
      <c r="P32" s="77">
        <f t="shared" si="1"/>
        <v>395274.74</v>
      </c>
      <c r="Q32" s="57"/>
      <c r="R32" s="57"/>
      <c r="S32" s="57"/>
      <c r="T32" s="57"/>
    </row>
    <row r="33" spans="1:20" ht="15.75" x14ac:dyDescent="0.25">
      <c r="A33" s="80" t="s">
        <v>26</v>
      </c>
      <c r="B33" s="69">
        <v>6140000</v>
      </c>
      <c r="C33" s="16">
        <v>140000</v>
      </c>
      <c r="D33" s="73">
        <v>0</v>
      </c>
      <c r="E33" s="73">
        <v>0</v>
      </c>
      <c r="F33" s="18">
        <v>640150</v>
      </c>
      <c r="G33" s="18">
        <v>15500</v>
      </c>
      <c r="H33" s="18">
        <v>662259.66</v>
      </c>
      <c r="I33" s="18">
        <v>512174</v>
      </c>
      <c r="J33" s="18">
        <v>64500</v>
      </c>
      <c r="K33" s="18">
        <v>0</v>
      </c>
      <c r="L33" s="18">
        <v>425036</v>
      </c>
      <c r="M33" s="18">
        <v>444017.48</v>
      </c>
      <c r="N33" s="18">
        <v>23742.45</v>
      </c>
      <c r="O33" s="32"/>
      <c r="P33" s="77">
        <f t="shared" si="1"/>
        <v>2787379.5900000003</v>
      </c>
      <c r="Q33" s="57"/>
      <c r="R33" s="57"/>
      <c r="S33" s="57"/>
      <c r="T33" s="57"/>
    </row>
    <row r="34" spans="1:20" ht="15.75" x14ac:dyDescent="0.25">
      <c r="A34" s="80" t="s">
        <v>27</v>
      </c>
      <c r="B34" s="69">
        <v>8000000</v>
      </c>
      <c r="C34" s="16">
        <v>400000</v>
      </c>
      <c r="D34" s="73">
        <v>0</v>
      </c>
      <c r="E34" s="73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59805</v>
      </c>
      <c r="N34" s="18">
        <v>449000</v>
      </c>
      <c r="O34" s="85"/>
      <c r="P34" s="77">
        <f t="shared" si="1"/>
        <v>508805</v>
      </c>
      <c r="Q34" s="57"/>
      <c r="R34" s="57"/>
      <c r="S34" s="57"/>
      <c r="T34" s="57"/>
    </row>
    <row r="35" spans="1:20" ht="15.75" x14ac:dyDescent="0.25">
      <c r="A35" s="80" t="s">
        <v>28</v>
      </c>
      <c r="B35" s="69">
        <v>6192394</v>
      </c>
      <c r="C35" s="16">
        <v>0</v>
      </c>
      <c r="D35" s="73">
        <v>0</v>
      </c>
      <c r="E35" s="18">
        <v>237000</v>
      </c>
      <c r="F35" s="18">
        <v>169000.01</v>
      </c>
      <c r="G35" s="18">
        <v>1486900.81</v>
      </c>
      <c r="H35" s="18">
        <v>1600008.26</v>
      </c>
      <c r="I35" s="18">
        <v>1501480.15</v>
      </c>
      <c r="J35" s="18">
        <v>199165.12</v>
      </c>
      <c r="K35" s="18">
        <v>446754.66</v>
      </c>
      <c r="L35" s="18">
        <v>3547156.7</v>
      </c>
      <c r="M35" s="18">
        <v>318807.96999999997</v>
      </c>
      <c r="N35" s="18">
        <v>5357405.62</v>
      </c>
      <c r="O35" s="32"/>
      <c r="P35" s="74">
        <f t="shared" si="1"/>
        <v>14863679.300000001</v>
      </c>
      <c r="Q35" s="57"/>
      <c r="R35" s="57"/>
      <c r="S35" s="57"/>
      <c r="T35" s="57"/>
    </row>
    <row r="36" spans="1:20" ht="15.75" x14ac:dyDescent="0.25">
      <c r="A36" s="80" t="s">
        <v>29</v>
      </c>
      <c r="B36" s="69">
        <v>17214080</v>
      </c>
      <c r="C36" s="16">
        <v>-5000000</v>
      </c>
      <c r="D36" s="73">
        <v>0</v>
      </c>
      <c r="E36" s="18">
        <v>852888.86</v>
      </c>
      <c r="F36" s="18">
        <v>1180</v>
      </c>
      <c r="G36" s="18">
        <v>242283.03</v>
      </c>
      <c r="H36" s="18">
        <v>13280.08</v>
      </c>
      <c r="I36" s="18">
        <v>88137.71</v>
      </c>
      <c r="J36" s="18">
        <v>55337.279999999999</v>
      </c>
      <c r="K36" s="18">
        <v>252688.74</v>
      </c>
      <c r="L36" s="18">
        <v>125013.92</v>
      </c>
      <c r="M36" s="18">
        <v>26000</v>
      </c>
      <c r="N36" s="18">
        <v>356471.73</v>
      </c>
      <c r="O36" s="32"/>
      <c r="P36" s="77">
        <f t="shared" si="1"/>
        <v>2013281.3499999999</v>
      </c>
      <c r="Q36" s="57"/>
      <c r="R36" s="57"/>
      <c r="S36" s="57"/>
      <c r="T36" s="57"/>
    </row>
    <row r="37" spans="1:20" ht="31.5" x14ac:dyDescent="0.25">
      <c r="A37" s="80" t="s">
        <v>30</v>
      </c>
      <c r="B37" s="69">
        <v>411636940</v>
      </c>
      <c r="C37" s="16">
        <v>38126275</v>
      </c>
      <c r="D37" s="18">
        <v>20525636.620000001</v>
      </c>
      <c r="E37" s="18">
        <v>14738870.75</v>
      </c>
      <c r="F37" s="18">
        <v>16732690.960000001</v>
      </c>
      <c r="G37" s="18">
        <v>6852274.0300000003</v>
      </c>
      <c r="H37" s="18">
        <v>17740770.719999999</v>
      </c>
      <c r="I37" s="18">
        <v>20837164.649999999</v>
      </c>
      <c r="J37" s="18">
        <v>486301</v>
      </c>
      <c r="K37" s="18">
        <v>17091639.719999999</v>
      </c>
      <c r="L37" s="18">
        <v>14023742.01</v>
      </c>
      <c r="M37" s="18">
        <v>204212077.55000001</v>
      </c>
      <c r="N37" s="18">
        <v>43496184.630000003</v>
      </c>
      <c r="O37" s="32"/>
      <c r="P37" s="77">
        <f t="shared" si="1"/>
        <v>376737352.64000005</v>
      </c>
      <c r="Q37" s="57"/>
      <c r="R37" s="57"/>
      <c r="S37" s="57"/>
      <c r="T37" s="57"/>
    </row>
    <row r="38" spans="1:20" ht="31.5" x14ac:dyDescent="0.25">
      <c r="A38" s="86" t="s">
        <v>31</v>
      </c>
      <c r="B38" s="69">
        <v>5000000</v>
      </c>
      <c r="C38" s="16">
        <v>-5000000</v>
      </c>
      <c r="D38" s="18">
        <v>0</v>
      </c>
      <c r="E38" s="18"/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32"/>
      <c r="P38" s="74"/>
      <c r="Q38" s="57"/>
      <c r="R38" s="57"/>
      <c r="S38" s="57"/>
      <c r="T38" s="57"/>
    </row>
    <row r="39" spans="1:20" ht="16.5" thickBot="1" x14ac:dyDescent="0.3">
      <c r="A39" s="80" t="s">
        <v>32</v>
      </c>
      <c r="B39" s="69">
        <v>556910686</v>
      </c>
      <c r="C39" s="16">
        <v>-70962000</v>
      </c>
      <c r="D39" s="18">
        <v>0</v>
      </c>
      <c r="E39" s="18">
        <v>193551.86</v>
      </c>
      <c r="F39" s="18">
        <v>9535824.7200000007</v>
      </c>
      <c r="G39" s="18">
        <v>8183864.5999999996</v>
      </c>
      <c r="H39" s="18">
        <v>10265646.939999999</v>
      </c>
      <c r="I39" s="18">
        <v>4598657.6399999997</v>
      </c>
      <c r="J39" s="18">
        <v>1564828.72</v>
      </c>
      <c r="K39" s="18">
        <v>11601610.220000001</v>
      </c>
      <c r="L39" s="18">
        <v>1189467.45</v>
      </c>
      <c r="M39" s="18">
        <v>4354673.04</v>
      </c>
      <c r="N39" s="18">
        <v>12452530.18</v>
      </c>
      <c r="O39" s="82"/>
      <c r="P39" s="77">
        <f t="shared" si="1"/>
        <v>63940655.369999997</v>
      </c>
      <c r="Q39" s="57"/>
      <c r="R39" s="57"/>
      <c r="S39" s="57"/>
      <c r="T39" s="57"/>
    </row>
    <row r="40" spans="1:20" ht="16.5" thickBot="1" x14ac:dyDescent="0.3">
      <c r="A40" s="79" t="s">
        <v>33</v>
      </c>
      <c r="B40" s="65">
        <f>SUM(B41:B47)</f>
        <v>6230061139</v>
      </c>
      <c r="C40" s="66">
        <f>SUM(C41:C47)</f>
        <v>192560366.66</v>
      </c>
      <c r="D40" s="12">
        <f>SUM(D41:D47)</f>
        <v>421835407.77000004</v>
      </c>
      <c r="E40" s="12">
        <f t="shared" ref="E40:O40" si="4">SUM(E41:E47)</f>
        <v>492764248.01000005</v>
      </c>
      <c r="F40" s="65">
        <f t="shared" si="4"/>
        <v>450707537.71000004</v>
      </c>
      <c r="G40" s="12">
        <f t="shared" si="4"/>
        <v>522643135.71000004</v>
      </c>
      <c r="H40" s="12">
        <f t="shared" si="4"/>
        <v>603209043.01999998</v>
      </c>
      <c r="I40" s="67">
        <f t="shared" si="4"/>
        <v>581717869.76999998</v>
      </c>
      <c r="J40" s="67">
        <f t="shared" si="4"/>
        <v>502376474.41000003</v>
      </c>
      <c r="K40" s="65">
        <f t="shared" si="4"/>
        <v>559405068.95000005</v>
      </c>
      <c r="L40" s="12">
        <f t="shared" si="4"/>
        <v>554214999.33000004</v>
      </c>
      <c r="M40" s="65">
        <f t="shared" si="4"/>
        <v>811758186.53999996</v>
      </c>
      <c r="N40" s="12">
        <f t="shared" si="4"/>
        <v>944373381.42999995</v>
      </c>
      <c r="O40" s="67">
        <f t="shared" si="4"/>
        <v>0</v>
      </c>
      <c r="P40" s="13">
        <f>SUM(D40:O40)</f>
        <v>6445005352.6500006</v>
      </c>
      <c r="Q40" s="57"/>
      <c r="R40" s="57"/>
      <c r="S40" s="57"/>
      <c r="T40" s="57"/>
    </row>
    <row r="41" spans="1:20" ht="15.75" x14ac:dyDescent="0.25">
      <c r="A41" s="80" t="s">
        <v>34</v>
      </c>
      <c r="B41" s="69">
        <v>170681887</v>
      </c>
      <c r="C41" s="16">
        <v>120023500</v>
      </c>
      <c r="D41" s="18">
        <v>0</v>
      </c>
      <c r="E41" s="18">
        <v>21610230</v>
      </c>
      <c r="F41" s="18">
        <v>16679466</v>
      </c>
      <c r="G41" s="18">
        <v>22726940</v>
      </c>
      <c r="H41" s="18">
        <v>8903805</v>
      </c>
      <c r="I41" s="18">
        <v>13423147</v>
      </c>
      <c r="J41" s="18">
        <v>28807685.420000002</v>
      </c>
      <c r="K41" s="18">
        <v>10530142</v>
      </c>
      <c r="L41" s="18">
        <v>25319343.670000002</v>
      </c>
      <c r="M41" s="18">
        <v>12402129.77</v>
      </c>
      <c r="N41" s="18">
        <v>158501785.84</v>
      </c>
      <c r="O41" s="82"/>
      <c r="P41" s="71">
        <f t="shared" ref="P41:P78" si="5">SUM(D41:O41)</f>
        <v>318904674.70000005</v>
      </c>
      <c r="Q41" s="57"/>
      <c r="R41" s="57"/>
      <c r="S41" s="57"/>
      <c r="T41" s="57"/>
    </row>
    <row r="42" spans="1:20" ht="31.5" x14ac:dyDescent="0.25">
      <c r="A42" s="80" t="s">
        <v>35</v>
      </c>
      <c r="B42" s="69">
        <v>4404764911</v>
      </c>
      <c r="C42" s="16">
        <v>0</v>
      </c>
      <c r="D42" s="18">
        <v>313955922.48000002</v>
      </c>
      <c r="E42" s="69">
        <v>363274526.72000003</v>
      </c>
      <c r="F42" s="18">
        <v>326148586.42000002</v>
      </c>
      <c r="G42" s="18">
        <v>392036710.42000002</v>
      </c>
      <c r="H42" s="18">
        <v>330819842.50999999</v>
      </c>
      <c r="I42" s="18">
        <v>329162877.50999999</v>
      </c>
      <c r="J42" s="18">
        <v>329979002.50999999</v>
      </c>
      <c r="K42" s="18">
        <v>329025424.50999999</v>
      </c>
      <c r="L42" s="18">
        <v>331491585.50999999</v>
      </c>
      <c r="M42" s="18">
        <v>414121755.50999999</v>
      </c>
      <c r="N42" s="18">
        <v>464124709.39999998</v>
      </c>
      <c r="O42" s="32"/>
      <c r="P42" s="77">
        <f t="shared" si="5"/>
        <v>3924140943.5000005</v>
      </c>
      <c r="Q42" s="57"/>
      <c r="R42" s="57"/>
      <c r="S42" s="57"/>
      <c r="T42" s="57"/>
    </row>
    <row r="43" spans="1:20" ht="31.5" x14ac:dyDescent="0.25">
      <c r="A43" s="80" t="s">
        <v>36</v>
      </c>
      <c r="B43" s="69">
        <v>1264612088</v>
      </c>
      <c r="C43" s="16">
        <v>99586012.280000001</v>
      </c>
      <c r="D43" s="18">
        <v>88648542.75</v>
      </c>
      <c r="E43" s="69">
        <v>88648548.75</v>
      </c>
      <c r="F43" s="18">
        <v>88648542.75</v>
      </c>
      <c r="G43" s="18">
        <v>88648542.75</v>
      </c>
      <c r="H43" s="18">
        <v>151034129.91999999</v>
      </c>
      <c r="I43" s="18">
        <v>189873791.09999999</v>
      </c>
      <c r="J43" s="18">
        <v>88648542.75</v>
      </c>
      <c r="K43" s="18">
        <v>136186962.75</v>
      </c>
      <c r="L43" s="18">
        <v>191148542.75</v>
      </c>
      <c r="M43" s="18">
        <v>305821574.75</v>
      </c>
      <c r="N43" s="18">
        <v>239964117.03</v>
      </c>
      <c r="O43" s="32"/>
      <c r="P43" s="77">
        <f t="shared" si="5"/>
        <v>1657271838.05</v>
      </c>
      <c r="Q43" s="57"/>
      <c r="R43" s="57"/>
      <c r="S43" s="57"/>
      <c r="T43" s="57"/>
    </row>
    <row r="44" spans="1:20" ht="31.5" x14ac:dyDescent="0.25">
      <c r="A44" s="80" t="s">
        <v>37</v>
      </c>
      <c r="B44" s="69">
        <v>250002253</v>
      </c>
      <c r="C44" s="16">
        <v>0</v>
      </c>
      <c r="D44" s="18">
        <v>19230942.539999999</v>
      </c>
      <c r="E44" s="69">
        <v>19230942.539999999</v>
      </c>
      <c r="F44" s="18">
        <v>19230942.539999999</v>
      </c>
      <c r="G44" s="18">
        <v>19230942.539999999</v>
      </c>
      <c r="H44" s="18">
        <v>19230942.539999999</v>
      </c>
      <c r="I44" s="18">
        <v>19230942.539999999</v>
      </c>
      <c r="J44" s="18">
        <v>19230942.539999999</v>
      </c>
      <c r="K44" s="18">
        <v>19230942.539999999</v>
      </c>
      <c r="L44" s="18">
        <v>19230942.539999999</v>
      </c>
      <c r="M44" s="18">
        <v>19230942.539999999</v>
      </c>
      <c r="N44" s="18">
        <v>19230942.539999999</v>
      </c>
      <c r="O44" s="32"/>
      <c r="P44" s="77">
        <f t="shared" si="5"/>
        <v>211540367.93999994</v>
      </c>
      <c r="Q44" s="57"/>
      <c r="R44" s="57"/>
      <c r="S44" s="57"/>
      <c r="T44" s="57"/>
    </row>
    <row r="45" spans="1:20" ht="15.75" x14ac:dyDescent="0.25">
      <c r="A45" s="80" t="s">
        <v>38</v>
      </c>
      <c r="B45" s="69"/>
      <c r="C45" s="16">
        <v>-27049145.620000001</v>
      </c>
      <c r="D45" s="18">
        <v>0</v>
      </c>
      <c r="E45" s="73">
        <v>0</v>
      </c>
      <c r="F45" s="18">
        <v>0</v>
      </c>
      <c r="G45" s="18">
        <v>0</v>
      </c>
      <c r="H45" s="18">
        <v>68540533.969999999</v>
      </c>
      <c r="I45" s="18">
        <v>30027111.620000001</v>
      </c>
      <c r="J45" s="18">
        <v>35710301.189999998</v>
      </c>
      <c r="K45" s="18">
        <v>49163197.149999999</v>
      </c>
      <c r="L45" s="18">
        <v>2292984.86</v>
      </c>
      <c r="M45" s="18">
        <v>60181783.969999999</v>
      </c>
      <c r="N45" s="18">
        <v>62551826.619999997</v>
      </c>
      <c r="O45" s="87"/>
      <c r="P45" s="74">
        <f t="shared" si="5"/>
        <v>308467739.38</v>
      </c>
      <c r="Q45" s="57"/>
      <c r="R45" s="57"/>
      <c r="S45" s="57"/>
      <c r="T45" s="57"/>
    </row>
    <row r="46" spans="1:20" ht="15.75" x14ac:dyDescent="0.25">
      <c r="A46" s="80" t="s">
        <v>39</v>
      </c>
      <c r="B46" s="69">
        <v>40000000</v>
      </c>
      <c r="C46" s="16">
        <v>0</v>
      </c>
      <c r="D46" s="18">
        <v>0</v>
      </c>
      <c r="E46" s="73">
        <v>0</v>
      </c>
      <c r="F46" s="18">
        <v>0</v>
      </c>
      <c r="G46" s="18">
        <v>0</v>
      </c>
      <c r="H46" s="18">
        <v>24679789.079999998</v>
      </c>
      <c r="I46" s="18">
        <v>0</v>
      </c>
      <c r="J46" s="18">
        <v>0</v>
      </c>
      <c r="K46" s="18">
        <v>15268400</v>
      </c>
      <c r="L46" s="18">
        <v>-15268400</v>
      </c>
      <c r="M46" s="88"/>
      <c r="N46" s="89">
        <v>0</v>
      </c>
      <c r="O46" s="32"/>
      <c r="P46" s="77">
        <f t="shared" si="5"/>
        <v>24679789.079999998</v>
      </c>
      <c r="Q46" s="57"/>
      <c r="R46" s="57"/>
      <c r="S46" s="57"/>
      <c r="T46" s="57"/>
    </row>
    <row r="47" spans="1:20" ht="32.25" thickBot="1" x14ac:dyDescent="0.3">
      <c r="A47" s="80" t="s">
        <v>40</v>
      </c>
      <c r="B47" s="69">
        <v>100000000</v>
      </c>
      <c r="C47" s="16">
        <v>0</v>
      </c>
      <c r="D47" s="18">
        <v>0</v>
      </c>
      <c r="E47" s="90">
        <v>0</v>
      </c>
      <c r="F47" s="18">
        <v>0</v>
      </c>
      <c r="G47" s="18">
        <v>0</v>
      </c>
      <c r="H47" s="91">
        <v>0</v>
      </c>
      <c r="I47" s="18"/>
      <c r="J47" s="18">
        <v>0</v>
      </c>
      <c r="K47" s="18">
        <v>0</v>
      </c>
      <c r="L47" s="18">
        <v>0</v>
      </c>
      <c r="M47" s="18">
        <v>0</v>
      </c>
      <c r="N47" s="32"/>
      <c r="O47" s="82"/>
      <c r="P47" s="77">
        <f t="shared" si="5"/>
        <v>0</v>
      </c>
      <c r="Q47" s="57"/>
      <c r="R47" s="57"/>
      <c r="S47" s="57"/>
      <c r="T47" s="57"/>
    </row>
    <row r="48" spans="1:20" ht="16.5" thickBot="1" x14ac:dyDescent="0.3">
      <c r="A48" s="79" t="s">
        <v>41</v>
      </c>
      <c r="B48" s="65">
        <f>SUM(B49:B52)</f>
        <v>2205963805</v>
      </c>
      <c r="C48" s="66">
        <f>SUM(C49:C52)</f>
        <v>352440000</v>
      </c>
      <c r="D48" s="12">
        <f>SUM(D49:D51)</f>
        <v>9302817.0700000003</v>
      </c>
      <c r="E48" s="67">
        <f t="shared" ref="E48:N48" si="6">SUM(E49:E51)</f>
        <v>11252817.07</v>
      </c>
      <c r="F48" s="65">
        <f t="shared" si="6"/>
        <v>10277817.07</v>
      </c>
      <c r="G48" s="12">
        <f t="shared" si="6"/>
        <v>2777817.07</v>
      </c>
      <c r="H48" s="12">
        <f t="shared" si="6"/>
        <v>17777817.079999998</v>
      </c>
      <c r="I48" s="12">
        <f t="shared" si="6"/>
        <v>12777817.08</v>
      </c>
      <c r="J48" s="67">
        <f t="shared" si="6"/>
        <v>10277817.08</v>
      </c>
      <c r="K48" s="65">
        <f t="shared" si="6"/>
        <v>10277817.08</v>
      </c>
      <c r="L48" s="12">
        <f t="shared" si="6"/>
        <v>2777817.08</v>
      </c>
      <c r="M48" s="65">
        <f t="shared" si="6"/>
        <v>2777817.09</v>
      </c>
      <c r="N48" s="12">
        <f t="shared" si="6"/>
        <v>2777817.08</v>
      </c>
      <c r="O48" s="67">
        <f>SUM(O49:O52)</f>
        <v>0</v>
      </c>
      <c r="P48" s="13">
        <f t="shared" si="5"/>
        <v>93055987.849999994</v>
      </c>
      <c r="Q48" s="57"/>
      <c r="R48" s="57"/>
      <c r="S48" s="57"/>
      <c r="T48" s="57"/>
    </row>
    <row r="49" spans="1:20" ht="15.75" x14ac:dyDescent="0.25">
      <c r="A49" s="68" t="s">
        <v>42</v>
      </c>
      <c r="B49" s="92">
        <v>0</v>
      </c>
      <c r="C49" s="26">
        <v>352440000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/>
      <c r="N49" s="93">
        <v>0</v>
      </c>
      <c r="O49" s="94"/>
      <c r="P49" s="71">
        <f t="shared" si="5"/>
        <v>0</v>
      </c>
      <c r="Q49" s="57"/>
      <c r="R49" s="57"/>
      <c r="S49" s="57"/>
      <c r="T49" s="57"/>
    </row>
    <row r="50" spans="1:20" ht="31.5" x14ac:dyDescent="0.25">
      <c r="A50" s="68" t="s">
        <v>43</v>
      </c>
      <c r="B50" s="69">
        <v>123333805</v>
      </c>
      <c r="C50" s="26">
        <v>0</v>
      </c>
      <c r="D50" s="18">
        <v>9302817.0700000003</v>
      </c>
      <c r="E50" s="69">
        <v>11252817.07</v>
      </c>
      <c r="F50" s="69">
        <v>10277817.07</v>
      </c>
      <c r="G50" s="69">
        <v>2777817.07</v>
      </c>
      <c r="H50" s="69">
        <v>17777817.079999998</v>
      </c>
      <c r="I50" s="18">
        <v>12777817.08</v>
      </c>
      <c r="J50" s="18">
        <v>10277817.08</v>
      </c>
      <c r="K50" s="18">
        <v>10277817.08</v>
      </c>
      <c r="L50" s="18">
        <v>2777817.08</v>
      </c>
      <c r="M50" s="18">
        <v>2777817.09</v>
      </c>
      <c r="N50" s="18">
        <v>2777817.08</v>
      </c>
      <c r="O50" s="82"/>
      <c r="P50" s="77">
        <f t="shared" si="5"/>
        <v>93055987.849999994</v>
      </c>
      <c r="Q50" s="57"/>
      <c r="R50" s="57"/>
      <c r="S50" s="57"/>
      <c r="T50" s="57"/>
    </row>
    <row r="51" spans="1:20" ht="31.5" x14ac:dyDescent="0.25">
      <c r="A51" s="80" t="s">
        <v>100</v>
      </c>
      <c r="B51" s="69">
        <v>2082630000</v>
      </c>
      <c r="C51" s="26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93">
        <v>0</v>
      </c>
      <c r="O51" s="95"/>
      <c r="P51" s="77">
        <f t="shared" si="5"/>
        <v>0</v>
      </c>
      <c r="Q51" s="57"/>
      <c r="R51" s="57"/>
      <c r="S51" s="57"/>
      <c r="T51" s="57"/>
    </row>
    <row r="52" spans="1:20" ht="32.25" thickBot="1" x14ac:dyDescent="0.3">
      <c r="A52" s="80" t="s">
        <v>101</v>
      </c>
      <c r="B52" s="96">
        <v>0</v>
      </c>
      <c r="C52" s="26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93">
        <v>0</v>
      </c>
      <c r="O52" s="97"/>
      <c r="P52" s="77">
        <f t="shared" si="5"/>
        <v>0</v>
      </c>
      <c r="Q52" s="57"/>
      <c r="R52" s="57"/>
      <c r="S52" s="57"/>
      <c r="T52" s="57"/>
    </row>
    <row r="53" spans="1:20" ht="16.5" thickBot="1" x14ac:dyDescent="0.3">
      <c r="A53" s="79" t="s">
        <v>46</v>
      </c>
      <c r="B53" s="65">
        <f>SUM(B54:B62)</f>
        <v>746770000</v>
      </c>
      <c r="C53" s="66">
        <f>SUM(C54:C62)</f>
        <v>130390020</v>
      </c>
      <c r="D53" s="12">
        <f>SUM(D54:D62)</f>
        <v>1691900</v>
      </c>
      <c r="E53" s="67">
        <f t="shared" ref="E53:O53" si="7">SUM(E54:E62)</f>
        <v>53734922.75</v>
      </c>
      <c r="F53" s="98">
        <f t="shared" si="7"/>
        <v>11755826.24</v>
      </c>
      <c r="G53" s="12">
        <f t="shared" si="7"/>
        <v>35977490.870000005</v>
      </c>
      <c r="H53" s="12">
        <f t="shared" si="7"/>
        <v>43788097.140000001</v>
      </c>
      <c r="I53" s="67">
        <f t="shared" si="7"/>
        <v>35379431.509999998</v>
      </c>
      <c r="J53" s="12">
        <f t="shared" si="7"/>
        <v>41631955.530000001</v>
      </c>
      <c r="K53" s="66">
        <f t="shared" si="7"/>
        <v>12508204.84</v>
      </c>
      <c r="L53" s="12">
        <f t="shared" si="7"/>
        <v>34861996.480000004</v>
      </c>
      <c r="M53" s="65">
        <f t="shared" si="7"/>
        <v>11073670.390000001</v>
      </c>
      <c r="N53" s="99">
        <f t="shared" si="7"/>
        <v>34704303.590000004</v>
      </c>
      <c r="O53" s="67">
        <f t="shared" si="7"/>
        <v>0</v>
      </c>
      <c r="P53" s="13">
        <f t="shared" si="5"/>
        <v>317107799.34000003</v>
      </c>
      <c r="Q53" s="57"/>
      <c r="R53" s="57"/>
      <c r="S53" s="57"/>
      <c r="T53" s="57"/>
    </row>
    <row r="54" spans="1:20" ht="15.75" x14ac:dyDescent="0.25">
      <c r="A54" s="80" t="s">
        <v>47</v>
      </c>
      <c r="B54" s="69">
        <v>119495000</v>
      </c>
      <c r="C54" s="26">
        <v>-300000</v>
      </c>
      <c r="D54" s="100">
        <v>0</v>
      </c>
      <c r="E54" s="100">
        <v>40415</v>
      </c>
      <c r="F54" s="100">
        <v>0</v>
      </c>
      <c r="G54" s="100">
        <v>236855.5</v>
      </c>
      <c r="H54" s="100">
        <v>1741632.19</v>
      </c>
      <c r="I54" s="100">
        <v>3537824.31</v>
      </c>
      <c r="J54" s="100">
        <v>2693096.73</v>
      </c>
      <c r="K54" s="100">
        <v>3129399.98</v>
      </c>
      <c r="L54" s="100">
        <v>4286998.4800000004</v>
      </c>
      <c r="M54" s="100">
        <v>2771228.39</v>
      </c>
      <c r="N54" s="100">
        <v>3912899.7</v>
      </c>
      <c r="O54" s="154"/>
      <c r="P54" s="71">
        <f t="shared" si="5"/>
        <v>22350350.280000001</v>
      </c>
      <c r="Q54" s="57"/>
      <c r="R54" s="57"/>
      <c r="S54" s="57"/>
      <c r="T54" s="57"/>
    </row>
    <row r="55" spans="1:20" ht="31.5" x14ac:dyDescent="0.25">
      <c r="A55" s="80" t="s">
        <v>48</v>
      </c>
      <c r="B55" s="69">
        <v>7355000</v>
      </c>
      <c r="C55" s="26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63244.25</v>
      </c>
      <c r="I55" s="100">
        <v>0</v>
      </c>
      <c r="J55" s="100">
        <v>348572</v>
      </c>
      <c r="K55" s="100">
        <v>137138.42000000001</v>
      </c>
      <c r="L55" s="100">
        <v>0</v>
      </c>
      <c r="M55" s="100">
        <v>0</v>
      </c>
      <c r="N55" s="100">
        <v>892896.04</v>
      </c>
      <c r="O55" s="32"/>
      <c r="P55" s="77">
        <f t="shared" si="5"/>
        <v>1441850.71</v>
      </c>
      <c r="Q55" s="57"/>
      <c r="R55" s="57"/>
      <c r="S55" s="57"/>
      <c r="T55" s="57"/>
    </row>
    <row r="56" spans="1:20" ht="15.75" x14ac:dyDescent="0.25">
      <c r="A56" s="80" t="s">
        <v>49</v>
      </c>
      <c r="B56" s="69">
        <v>92500000</v>
      </c>
      <c r="C56" s="26">
        <v>-5000000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229156</v>
      </c>
      <c r="N56" s="100">
        <v>0</v>
      </c>
      <c r="O56" s="32"/>
      <c r="P56" s="77">
        <f t="shared" si="5"/>
        <v>229156</v>
      </c>
      <c r="Q56" s="57"/>
      <c r="R56" s="57"/>
      <c r="S56" s="57"/>
      <c r="T56" s="57"/>
    </row>
    <row r="57" spans="1:20" ht="15.75" x14ac:dyDescent="0.25">
      <c r="A57" s="80" t="s">
        <v>50</v>
      </c>
      <c r="B57" s="69">
        <v>10910000</v>
      </c>
      <c r="C57" s="26">
        <v>0</v>
      </c>
      <c r="D57" s="100">
        <v>0</v>
      </c>
      <c r="E57" s="100">
        <v>0</v>
      </c>
      <c r="F57" s="100">
        <v>0</v>
      </c>
      <c r="G57" s="100">
        <v>13884992</v>
      </c>
      <c r="H57" s="100">
        <v>0</v>
      </c>
      <c r="I57" s="100">
        <v>6242.2</v>
      </c>
      <c r="J57" s="100">
        <v>0</v>
      </c>
      <c r="K57" s="100">
        <v>198051.44</v>
      </c>
      <c r="L57" s="100">
        <v>0</v>
      </c>
      <c r="M57" s="100">
        <v>0</v>
      </c>
      <c r="N57" s="100">
        <v>519200</v>
      </c>
      <c r="O57" s="32"/>
      <c r="P57" s="77">
        <f t="shared" si="5"/>
        <v>14608485.639999999</v>
      </c>
      <c r="Q57" s="57"/>
      <c r="R57" s="57"/>
      <c r="S57" s="57"/>
      <c r="T57" s="57"/>
    </row>
    <row r="58" spans="1:20" ht="15.75" x14ac:dyDescent="0.25">
      <c r="A58" s="80" t="s">
        <v>51</v>
      </c>
      <c r="B58" s="69">
        <v>63560000</v>
      </c>
      <c r="C58" s="26">
        <v>-11716000</v>
      </c>
      <c r="D58" s="100">
        <v>0</v>
      </c>
      <c r="E58" s="100">
        <v>9340004.1500000004</v>
      </c>
      <c r="F58" s="100">
        <v>507427.08</v>
      </c>
      <c r="G58" s="100">
        <v>730650.57</v>
      </c>
      <c r="H58" s="100">
        <v>1859592.7</v>
      </c>
      <c r="I58" s="100">
        <v>64628</v>
      </c>
      <c r="J58" s="100">
        <v>361609.4</v>
      </c>
      <c r="K58" s="100">
        <v>240000</v>
      </c>
      <c r="L58" s="100">
        <v>117398</v>
      </c>
      <c r="M58" s="100">
        <v>3186</v>
      </c>
      <c r="N58" s="100">
        <v>902607.85</v>
      </c>
      <c r="O58" s="32"/>
      <c r="P58" s="74">
        <f t="shared" si="5"/>
        <v>14127103.75</v>
      </c>
      <c r="Q58" s="57"/>
      <c r="R58" s="57"/>
      <c r="S58" s="57"/>
      <c r="T58" s="57"/>
    </row>
    <row r="59" spans="1:20" ht="15.75" x14ac:dyDescent="0.25">
      <c r="A59" s="68" t="s">
        <v>52</v>
      </c>
      <c r="B59" s="69"/>
      <c r="C59" s="26">
        <v>147406020</v>
      </c>
      <c r="D59" s="100">
        <v>0</v>
      </c>
      <c r="E59" s="100"/>
      <c r="F59" s="100">
        <v>-1866800.84</v>
      </c>
      <c r="G59" s="100"/>
      <c r="H59" s="100"/>
      <c r="I59" s="100"/>
      <c r="J59" s="100">
        <v>0</v>
      </c>
      <c r="K59" s="100">
        <v>0</v>
      </c>
      <c r="L59" s="100">
        <v>0</v>
      </c>
      <c r="M59" s="100">
        <v>0</v>
      </c>
      <c r="N59" s="100">
        <v>20101700</v>
      </c>
      <c r="O59" s="32"/>
      <c r="P59" s="77">
        <f t="shared" si="5"/>
        <v>18234899.16</v>
      </c>
      <c r="Q59" s="57"/>
      <c r="R59" s="57"/>
      <c r="S59" s="57"/>
      <c r="T59" s="57"/>
    </row>
    <row r="60" spans="1:20" ht="15.75" x14ac:dyDescent="0.25">
      <c r="A60" s="80" t="s">
        <v>53</v>
      </c>
      <c r="B60" s="69">
        <v>443950000</v>
      </c>
      <c r="C60" s="26">
        <v>0</v>
      </c>
      <c r="D60" s="100">
        <v>1691900</v>
      </c>
      <c r="E60" s="100">
        <v>44354503.600000001</v>
      </c>
      <c r="F60" s="100">
        <v>4740200</v>
      </c>
      <c r="G60" s="100">
        <v>21124992.800000001</v>
      </c>
      <c r="H60" s="100">
        <v>40123628</v>
      </c>
      <c r="I60" s="100">
        <v>31738995</v>
      </c>
      <c r="J60" s="100">
        <v>38228677.399999999</v>
      </c>
      <c r="K60" s="100">
        <v>8803615</v>
      </c>
      <c r="L60" s="100">
        <v>30457600</v>
      </c>
      <c r="M60" s="100">
        <v>8070100</v>
      </c>
      <c r="N60" s="100">
        <v>8375000</v>
      </c>
      <c r="O60" s="32"/>
      <c r="P60" s="74">
        <f t="shared" si="5"/>
        <v>237709211.80000001</v>
      </c>
      <c r="Q60" s="57"/>
      <c r="R60" s="57"/>
      <c r="S60" s="57"/>
      <c r="T60" s="57"/>
    </row>
    <row r="61" spans="1:20" ht="15.75" x14ac:dyDescent="0.25">
      <c r="A61" s="80" t="s">
        <v>54</v>
      </c>
      <c r="B61" s="69">
        <v>9000000</v>
      </c>
      <c r="C61" s="16">
        <v>0</v>
      </c>
      <c r="D61" s="100">
        <v>0</v>
      </c>
      <c r="E61" s="100">
        <v>0</v>
      </c>
      <c r="F61" s="100">
        <v>8375000</v>
      </c>
      <c r="G61" s="100">
        <v>0</v>
      </c>
      <c r="H61" s="100"/>
      <c r="I61" s="100"/>
      <c r="J61" s="73">
        <v>0</v>
      </c>
      <c r="K61" s="100">
        <v>0</v>
      </c>
      <c r="L61" s="100">
        <v>0</v>
      </c>
      <c r="M61" s="100"/>
      <c r="N61" s="100"/>
      <c r="O61" s="154"/>
      <c r="P61" s="77">
        <f t="shared" si="5"/>
        <v>8375000</v>
      </c>
      <c r="Q61" s="57"/>
      <c r="R61" s="57"/>
      <c r="S61" s="57"/>
      <c r="T61" s="57"/>
    </row>
    <row r="62" spans="1:20" ht="32.25" thickBot="1" x14ac:dyDescent="0.3">
      <c r="A62" s="190" t="s">
        <v>55</v>
      </c>
      <c r="B62" s="197">
        <v>0</v>
      </c>
      <c r="C62" s="198">
        <v>0</v>
      </c>
      <c r="D62" s="199">
        <v>0</v>
      </c>
      <c r="E62" s="199">
        <v>0</v>
      </c>
      <c r="F62" s="199">
        <v>0</v>
      </c>
      <c r="G62" s="199">
        <v>0</v>
      </c>
      <c r="H62" s="200"/>
      <c r="I62" s="199">
        <v>31742</v>
      </c>
      <c r="J62" s="101">
        <v>0</v>
      </c>
      <c r="K62" s="191">
        <v>0</v>
      </c>
      <c r="L62" s="191">
        <v>0</v>
      </c>
      <c r="M62" s="191">
        <v>0</v>
      </c>
      <c r="N62" s="102"/>
      <c r="O62" s="201"/>
      <c r="P62" s="202">
        <f t="shared" si="5"/>
        <v>31742</v>
      </c>
      <c r="Q62" s="57"/>
      <c r="R62" s="57"/>
      <c r="S62" s="57"/>
      <c r="T62" s="57"/>
    </row>
    <row r="63" spans="1:20" ht="16.5" thickBot="1" x14ac:dyDescent="0.3">
      <c r="A63" s="79" t="s">
        <v>56</v>
      </c>
      <c r="B63" s="65">
        <f>SUM(B64:B67)</f>
        <v>943796129</v>
      </c>
      <c r="C63" s="66">
        <f>SUM(C64:C67)</f>
        <v>175722005</v>
      </c>
      <c r="D63" s="12">
        <f>SUM(D64:D67)</f>
        <v>2340297.87</v>
      </c>
      <c r="E63" s="67">
        <f t="shared" ref="E63:O63" si="8">SUM(E64:E67)</f>
        <v>124900556.25</v>
      </c>
      <c r="F63" s="65">
        <f t="shared" si="8"/>
        <v>30820518.130000003</v>
      </c>
      <c r="G63" s="12">
        <f t="shared" si="8"/>
        <v>121186728.26000001</v>
      </c>
      <c r="H63" s="12">
        <f t="shared" si="8"/>
        <v>50088286.640000001</v>
      </c>
      <c r="I63" s="67">
        <f t="shared" si="8"/>
        <v>31410334.029999997</v>
      </c>
      <c r="J63" s="12">
        <f t="shared" si="8"/>
        <v>16918.189999999944</v>
      </c>
      <c r="K63" s="66">
        <f t="shared" si="8"/>
        <v>14704226.210000001</v>
      </c>
      <c r="L63" s="12">
        <f t="shared" si="8"/>
        <v>-2802389.78</v>
      </c>
      <c r="M63" s="65">
        <f t="shared" si="8"/>
        <v>224840770.88999999</v>
      </c>
      <c r="N63" s="12">
        <f t="shared" si="8"/>
        <v>39206150.189999998</v>
      </c>
      <c r="O63" s="104">
        <f t="shared" si="8"/>
        <v>0</v>
      </c>
      <c r="P63" s="13">
        <f t="shared" si="5"/>
        <v>636712396.87999988</v>
      </c>
      <c r="Q63" s="57"/>
      <c r="R63" s="57"/>
      <c r="S63" s="57"/>
      <c r="T63" s="57"/>
    </row>
    <row r="64" spans="1:20" ht="15.75" x14ac:dyDescent="0.25">
      <c r="A64" s="68" t="s">
        <v>57</v>
      </c>
      <c r="B64" s="69">
        <v>133540000</v>
      </c>
      <c r="C64" s="16">
        <v>-22840000</v>
      </c>
      <c r="D64" s="18">
        <v>422884.1</v>
      </c>
      <c r="E64" s="69">
        <v>2446363.23</v>
      </c>
      <c r="F64" s="69">
        <v>9486407.9900000002</v>
      </c>
      <c r="G64" s="69">
        <v>4891476.8099999996</v>
      </c>
      <c r="H64" s="69">
        <v>0</v>
      </c>
      <c r="I64" s="100">
        <v>7342170.4699999997</v>
      </c>
      <c r="J64" s="100">
        <v>4000000</v>
      </c>
      <c r="K64" s="100">
        <v>3271470.29</v>
      </c>
      <c r="L64" s="100">
        <v>1019618.06</v>
      </c>
      <c r="M64" s="100">
        <v>3738000</v>
      </c>
      <c r="N64" s="100">
        <v>4710793.25</v>
      </c>
      <c r="O64" s="94"/>
      <c r="P64" s="71">
        <f t="shared" si="5"/>
        <v>41329184.199999996</v>
      </c>
      <c r="Q64" s="57"/>
      <c r="R64" s="57"/>
      <c r="S64" s="57"/>
      <c r="T64" s="57"/>
    </row>
    <row r="65" spans="1:20" ht="15.75" x14ac:dyDescent="0.25">
      <c r="A65" s="68" t="s">
        <v>58</v>
      </c>
      <c r="B65" s="69">
        <v>810256129</v>
      </c>
      <c r="C65" s="16">
        <v>198562005</v>
      </c>
      <c r="D65" s="18">
        <v>1917413.77</v>
      </c>
      <c r="E65" s="18">
        <v>122454193.02</v>
      </c>
      <c r="F65" s="69">
        <v>21334110.140000001</v>
      </c>
      <c r="G65" s="69">
        <v>116295251.45</v>
      </c>
      <c r="H65" s="100">
        <v>50088286.640000001</v>
      </c>
      <c r="I65" s="100">
        <v>24068163.559999999</v>
      </c>
      <c r="J65" s="100">
        <v>-3983081.81</v>
      </c>
      <c r="K65" s="100">
        <v>11432755.92</v>
      </c>
      <c r="L65" s="100">
        <v>-3822007.84</v>
      </c>
      <c r="M65" s="100">
        <v>221102770.88999999</v>
      </c>
      <c r="N65" s="100">
        <v>34495356.939999998</v>
      </c>
      <c r="O65" s="82"/>
      <c r="P65" s="74">
        <f t="shared" si="5"/>
        <v>595383212.68000007</v>
      </c>
      <c r="Q65" s="57"/>
      <c r="R65" s="57"/>
      <c r="S65" s="57"/>
      <c r="T65" s="57"/>
    </row>
    <row r="66" spans="1:20" ht="15.75" x14ac:dyDescent="0.25">
      <c r="A66" s="68" t="s">
        <v>59</v>
      </c>
      <c r="B66" s="105">
        <v>0</v>
      </c>
      <c r="C66" s="26">
        <v>0</v>
      </c>
      <c r="D66" s="106"/>
      <c r="E66" s="107"/>
      <c r="F66" s="18">
        <v>0</v>
      </c>
      <c r="G66" s="18">
        <v>0</v>
      </c>
      <c r="H66" s="100">
        <v>0</v>
      </c>
      <c r="I66" s="106"/>
      <c r="J66" s="18">
        <v>0</v>
      </c>
      <c r="K66" s="108"/>
      <c r="L66" s="106"/>
      <c r="M66" s="108"/>
      <c r="N66" s="203"/>
      <c r="O66" s="108"/>
      <c r="P66" s="77">
        <f t="shared" si="5"/>
        <v>0</v>
      </c>
      <c r="Q66" s="57"/>
      <c r="R66" s="57"/>
      <c r="S66" s="57"/>
      <c r="T66" s="57"/>
    </row>
    <row r="67" spans="1:20" ht="32.25" thickBot="1" x14ac:dyDescent="0.3">
      <c r="A67" s="68" t="s">
        <v>60</v>
      </c>
      <c r="B67" s="105">
        <v>0</v>
      </c>
      <c r="C67" s="34">
        <v>0</v>
      </c>
      <c r="D67" s="18">
        <v>0</v>
      </c>
      <c r="E67" s="110"/>
      <c r="F67" s="18">
        <v>0</v>
      </c>
      <c r="G67" s="18">
        <v>0</v>
      </c>
      <c r="H67" s="111">
        <v>0</v>
      </c>
      <c r="I67" s="112"/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13"/>
      <c r="P67" s="77">
        <f t="shared" si="5"/>
        <v>0</v>
      </c>
      <c r="Q67" s="57"/>
      <c r="R67" s="57"/>
      <c r="S67" s="57"/>
      <c r="T67" s="57"/>
    </row>
    <row r="68" spans="1:20" ht="32.25" thickBot="1" x14ac:dyDescent="0.3">
      <c r="A68" s="79" t="s">
        <v>61</v>
      </c>
      <c r="B68" s="65">
        <f>SUM(B69:B70)</f>
        <v>0</v>
      </c>
      <c r="C68" s="12">
        <f>SUM(C69:C70)</f>
        <v>0</v>
      </c>
      <c r="D68" s="12">
        <f>SUM(D69:D70)</f>
        <v>0</v>
      </c>
      <c r="E68" s="114">
        <f t="shared" ref="E68:O68" si="9">SUM(E69:E70)</f>
        <v>0</v>
      </c>
      <c r="F68" s="65">
        <f t="shared" si="9"/>
        <v>0</v>
      </c>
      <c r="G68" s="66">
        <f t="shared" si="9"/>
        <v>0</v>
      </c>
      <c r="H68" s="66">
        <f t="shared" si="9"/>
        <v>0</v>
      </c>
      <c r="I68" s="67">
        <f t="shared" si="9"/>
        <v>0</v>
      </c>
      <c r="J68" s="12">
        <f t="shared" si="9"/>
        <v>0</v>
      </c>
      <c r="K68" s="66">
        <f t="shared" si="9"/>
        <v>0</v>
      </c>
      <c r="L68" s="12">
        <f t="shared" si="9"/>
        <v>0</v>
      </c>
      <c r="M68" s="65">
        <f t="shared" si="9"/>
        <v>0</v>
      </c>
      <c r="N68" s="12">
        <f t="shared" si="9"/>
        <v>0</v>
      </c>
      <c r="O68" s="67">
        <f t="shared" si="9"/>
        <v>0</v>
      </c>
      <c r="P68" s="13">
        <f t="shared" si="5"/>
        <v>0</v>
      </c>
      <c r="Q68" s="57"/>
      <c r="R68" s="57"/>
      <c r="S68" s="57"/>
      <c r="T68" s="57"/>
    </row>
    <row r="69" spans="1:20" ht="15.75" x14ac:dyDescent="0.25">
      <c r="A69" s="68" t="s">
        <v>62</v>
      </c>
      <c r="B69" s="115"/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116"/>
      <c r="I69" s="117"/>
      <c r="J69" s="118"/>
      <c r="K69" s="118"/>
      <c r="L69" s="119"/>
      <c r="M69" s="117"/>
      <c r="N69" s="119"/>
      <c r="O69" s="117"/>
      <c r="P69" s="71">
        <f t="shared" si="5"/>
        <v>0</v>
      </c>
      <c r="Q69" s="57"/>
      <c r="R69" s="57"/>
      <c r="S69" s="57"/>
      <c r="T69" s="57"/>
    </row>
    <row r="70" spans="1:20" ht="32.25" thickBot="1" x14ac:dyDescent="0.3">
      <c r="A70" s="190" t="s">
        <v>63</v>
      </c>
      <c r="B70" s="120"/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111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21"/>
      <c r="O70" s="122"/>
      <c r="P70" s="77">
        <f t="shared" si="5"/>
        <v>0</v>
      </c>
      <c r="Q70" s="57"/>
      <c r="R70" s="57"/>
      <c r="S70" s="57"/>
      <c r="T70" s="57"/>
    </row>
    <row r="71" spans="1:20" ht="16.5" thickBot="1" x14ac:dyDescent="0.3">
      <c r="A71" s="79" t="s">
        <v>64</v>
      </c>
      <c r="B71" s="65">
        <f>SUM(B72:B74)</f>
        <v>0</v>
      </c>
      <c r="C71" s="12">
        <f>SUM(C72:C74)</f>
        <v>0</v>
      </c>
      <c r="D71" s="12">
        <f>SUM(D72:D74)</f>
        <v>0</v>
      </c>
      <c r="E71" s="67">
        <f t="shared" ref="E71:O71" si="10">SUM(E72:E74)</f>
        <v>0</v>
      </c>
      <c r="F71" s="65">
        <f t="shared" si="10"/>
        <v>0</v>
      </c>
      <c r="G71" s="66">
        <f t="shared" si="10"/>
        <v>0</v>
      </c>
      <c r="H71" s="66">
        <f t="shared" si="10"/>
        <v>0</v>
      </c>
      <c r="I71" s="67">
        <f t="shared" si="10"/>
        <v>0</v>
      </c>
      <c r="J71" s="12">
        <f t="shared" si="10"/>
        <v>0</v>
      </c>
      <c r="K71" s="66">
        <f t="shared" si="10"/>
        <v>0</v>
      </c>
      <c r="L71" s="12">
        <f t="shared" si="10"/>
        <v>0</v>
      </c>
      <c r="M71" s="65">
        <f t="shared" si="10"/>
        <v>0</v>
      </c>
      <c r="N71" s="12">
        <f t="shared" si="10"/>
        <v>0</v>
      </c>
      <c r="O71" s="67">
        <f t="shared" si="10"/>
        <v>0</v>
      </c>
      <c r="P71" s="13">
        <f t="shared" si="5"/>
        <v>0</v>
      </c>
      <c r="Q71" s="57"/>
      <c r="R71" s="57"/>
      <c r="S71" s="57"/>
      <c r="T71" s="57"/>
    </row>
    <row r="72" spans="1:20" ht="15.75" x14ac:dyDescent="0.25">
      <c r="A72" s="68" t="s">
        <v>65</v>
      </c>
      <c r="B72" s="115"/>
      <c r="C72" s="47">
        <v>0</v>
      </c>
      <c r="D72" s="18">
        <v>0</v>
      </c>
      <c r="E72" s="94">
        <v>0</v>
      </c>
      <c r="F72" s="94">
        <v>0</v>
      </c>
      <c r="G72" s="94">
        <v>0</v>
      </c>
      <c r="H72" s="116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19"/>
      <c r="O72" s="117"/>
      <c r="P72" s="71">
        <f t="shared" si="5"/>
        <v>0</v>
      </c>
      <c r="Q72" s="57"/>
      <c r="R72" s="57"/>
      <c r="S72" s="57"/>
      <c r="T72" s="57"/>
    </row>
    <row r="73" spans="1:20" ht="15.75" x14ac:dyDescent="0.25">
      <c r="A73" s="68" t="s">
        <v>66</v>
      </c>
      <c r="B73" s="123"/>
      <c r="C73" s="32">
        <v>0</v>
      </c>
      <c r="D73" s="18">
        <v>0</v>
      </c>
      <c r="E73" s="32">
        <v>0</v>
      </c>
      <c r="F73" s="32">
        <v>0</v>
      </c>
      <c r="G73" s="32">
        <v>0</v>
      </c>
      <c r="H73" s="100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06"/>
      <c r="O73" s="108"/>
      <c r="P73" s="77">
        <f t="shared" si="5"/>
        <v>0</v>
      </c>
      <c r="Q73" s="57"/>
      <c r="R73" s="57"/>
      <c r="S73" s="57"/>
      <c r="T73" s="57"/>
    </row>
    <row r="74" spans="1:20" ht="32.25" thickBot="1" x14ac:dyDescent="0.3">
      <c r="A74" s="190" t="s">
        <v>67</v>
      </c>
      <c r="B74" s="205"/>
      <c r="C74" s="195">
        <v>0</v>
      </c>
      <c r="D74" s="191">
        <v>0</v>
      </c>
      <c r="E74" s="206">
        <v>0</v>
      </c>
      <c r="F74" s="195">
        <v>0</v>
      </c>
      <c r="G74" s="195">
        <v>0</v>
      </c>
      <c r="H74" s="207">
        <v>0</v>
      </c>
      <c r="I74" s="191">
        <v>0</v>
      </c>
      <c r="J74" s="191">
        <v>0</v>
      </c>
      <c r="K74" s="191">
        <v>0</v>
      </c>
      <c r="L74" s="191">
        <v>0</v>
      </c>
      <c r="M74" s="191">
        <v>0</v>
      </c>
      <c r="N74" s="208"/>
      <c r="O74" s="209"/>
      <c r="P74" s="202">
        <f t="shared" si="5"/>
        <v>0</v>
      </c>
      <c r="Q74" s="57"/>
      <c r="R74" s="57"/>
      <c r="S74" s="57"/>
      <c r="T74" s="57"/>
    </row>
    <row r="75" spans="1:20" ht="16.5" thickBot="1" x14ac:dyDescent="0.3">
      <c r="A75" s="79" t="s">
        <v>68</v>
      </c>
      <c r="B75" s="210"/>
      <c r="C75" s="211">
        <v>0</v>
      </c>
      <c r="D75" s="212"/>
      <c r="E75" s="213"/>
      <c r="F75" s="211">
        <v>0</v>
      </c>
      <c r="G75" s="211">
        <v>0</v>
      </c>
      <c r="H75" s="214">
        <v>0</v>
      </c>
      <c r="I75" s="210"/>
      <c r="J75" s="215"/>
      <c r="K75" s="215"/>
      <c r="L75" s="212"/>
      <c r="M75" s="210"/>
      <c r="N75" s="212"/>
      <c r="O75" s="210"/>
      <c r="P75" s="216">
        <f t="shared" si="5"/>
        <v>0</v>
      </c>
      <c r="Q75" s="57"/>
      <c r="R75" s="57"/>
      <c r="S75" s="57"/>
      <c r="T75" s="57"/>
    </row>
    <row r="76" spans="1:20" ht="16.5" thickBot="1" x14ac:dyDescent="0.3">
      <c r="A76" s="64" t="s">
        <v>69</v>
      </c>
      <c r="B76" s="65">
        <f>SUM(B77:B78)</f>
        <v>0</v>
      </c>
      <c r="C76" s="12">
        <f>SUM(C77:C78)</f>
        <v>2000000000</v>
      </c>
      <c r="D76" s="12">
        <f>SUM(D77:D78)</f>
        <v>0</v>
      </c>
      <c r="E76" s="67">
        <f t="shared" ref="E76:O76" si="11">SUM(E77:E78)</f>
        <v>0</v>
      </c>
      <c r="F76" s="65">
        <f t="shared" si="11"/>
        <v>0</v>
      </c>
      <c r="G76" s="12">
        <f t="shared" si="11"/>
        <v>0</v>
      </c>
      <c r="H76" s="12">
        <f t="shared" si="11"/>
        <v>0</v>
      </c>
      <c r="I76" s="67">
        <f t="shared" si="11"/>
        <v>0</v>
      </c>
      <c r="J76" s="12">
        <f t="shared" si="11"/>
        <v>0</v>
      </c>
      <c r="K76" s="66">
        <f t="shared" si="11"/>
        <v>0</v>
      </c>
      <c r="L76" s="12">
        <f t="shared" si="11"/>
        <v>0</v>
      </c>
      <c r="M76" s="65">
        <f t="shared" si="11"/>
        <v>0</v>
      </c>
      <c r="N76" s="12">
        <f t="shared" si="11"/>
        <v>2000000000</v>
      </c>
      <c r="O76" s="67">
        <f t="shared" si="11"/>
        <v>0</v>
      </c>
      <c r="P76" s="13">
        <f t="shared" si="5"/>
        <v>2000000000</v>
      </c>
      <c r="Q76" s="57"/>
      <c r="R76" s="57"/>
      <c r="S76" s="57"/>
      <c r="T76" s="57"/>
    </row>
    <row r="77" spans="1:20" ht="15.75" x14ac:dyDescent="0.25">
      <c r="A77" s="68" t="s">
        <v>70</v>
      </c>
      <c r="B77" s="115"/>
      <c r="C77" s="26"/>
      <c r="D77" s="119"/>
      <c r="E77" s="18">
        <v>0</v>
      </c>
      <c r="F77" s="18">
        <v>0</v>
      </c>
      <c r="G77" s="18">
        <v>0</v>
      </c>
      <c r="H77" s="124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17"/>
      <c r="P77" s="71">
        <f t="shared" si="5"/>
        <v>0</v>
      </c>
      <c r="Q77" s="57"/>
      <c r="R77" s="57"/>
      <c r="S77" s="57"/>
      <c r="T77" s="57"/>
    </row>
    <row r="78" spans="1:20" ht="16.5" thickBot="1" x14ac:dyDescent="0.3">
      <c r="A78" s="68" t="s">
        <v>71</v>
      </c>
      <c r="B78" s="126"/>
      <c r="C78" s="39">
        <v>2000000000</v>
      </c>
      <c r="D78" s="18">
        <v>0</v>
      </c>
      <c r="E78" s="18">
        <v>0</v>
      </c>
      <c r="F78" s="18">
        <v>0</v>
      </c>
      <c r="G78" s="18">
        <v>0</v>
      </c>
      <c r="H78" s="124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00">
        <v>2000000000</v>
      </c>
      <c r="O78" s="126"/>
      <c r="P78" s="77">
        <f t="shared" si="5"/>
        <v>2000000000</v>
      </c>
      <c r="Q78" s="57"/>
      <c r="R78" s="57"/>
      <c r="S78" s="57"/>
      <c r="T78" s="57"/>
    </row>
    <row r="79" spans="1:20" ht="16.5" thickBot="1" x14ac:dyDescent="0.3">
      <c r="A79" s="79" t="s">
        <v>72</v>
      </c>
      <c r="B79" s="204">
        <f>SUM(B80:B81)</f>
        <v>0</v>
      </c>
      <c r="C79" s="67"/>
      <c r="D79" s="12">
        <f>SUM(D80:D81)</f>
        <v>0</v>
      </c>
      <c r="E79" s="67">
        <f t="shared" ref="E79:P79" si="12">SUM(E80:E81)</f>
        <v>0</v>
      </c>
      <c r="F79" s="65">
        <f t="shared" si="12"/>
        <v>0</v>
      </c>
      <c r="G79" s="12">
        <f t="shared" si="12"/>
        <v>0</v>
      </c>
      <c r="H79" s="12">
        <f t="shared" si="12"/>
        <v>0</v>
      </c>
      <c r="I79" s="67">
        <f t="shared" si="12"/>
        <v>0</v>
      </c>
      <c r="J79" s="12">
        <f t="shared" si="12"/>
        <v>0</v>
      </c>
      <c r="K79" s="66">
        <f t="shared" si="12"/>
        <v>0</v>
      </c>
      <c r="L79" s="12">
        <f t="shared" si="12"/>
        <v>0</v>
      </c>
      <c r="M79" s="65">
        <f t="shared" si="12"/>
        <v>0</v>
      </c>
      <c r="N79" s="65">
        <f t="shared" si="12"/>
        <v>0</v>
      </c>
      <c r="O79" s="65">
        <f t="shared" si="12"/>
        <v>0</v>
      </c>
      <c r="P79" s="65">
        <f t="shared" si="12"/>
        <v>0</v>
      </c>
      <c r="Q79" s="57"/>
      <c r="R79" s="57"/>
      <c r="S79" s="57"/>
      <c r="T79" s="57"/>
    </row>
    <row r="80" spans="1:20" ht="15.75" x14ac:dyDescent="0.25">
      <c r="A80" s="68" t="s">
        <v>73</v>
      </c>
      <c r="B80" s="115"/>
      <c r="C80" s="93"/>
      <c r="D80" s="18">
        <v>0</v>
      </c>
      <c r="E80" s="18">
        <v>0</v>
      </c>
      <c r="F80" s="18">
        <v>0</v>
      </c>
      <c r="G80" s="18">
        <v>0</v>
      </c>
      <c r="H80" s="124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19"/>
      <c r="O80" s="117"/>
      <c r="P80" s="71">
        <f>SUM(D80:O80)</f>
        <v>0</v>
      </c>
      <c r="Q80" s="57"/>
      <c r="R80" s="57"/>
      <c r="S80" s="57"/>
      <c r="T80" s="57"/>
    </row>
    <row r="81" spans="1:20" ht="16.5" thickBot="1" x14ac:dyDescent="0.3">
      <c r="A81" s="68" t="s">
        <v>74</v>
      </c>
      <c r="B81" s="120"/>
      <c r="C81" s="47">
        <v>0</v>
      </c>
      <c r="D81" s="18">
        <v>0</v>
      </c>
      <c r="E81" s="18">
        <v>0</v>
      </c>
      <c r="F81" s="18">
        <v>0</v>
      </c>
      <c r="G81" s="18">
        <v>0</v>
      </c>
      <c r="H81" s="124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21"/>
      <c r="O81" s="122"/>
      <c r="P81" s="77">
        <f>SUM(D81:O81)</f>
        <v>0</v>
      </c>
      <c r="Q81" s="57"/>
      <c r="R81" s="57"/>
      <c r="S81" s="57"/>
      <c r="T81" s="57"/>
    </row>
    <row r="82" spans="1:20" ht="16.5" thickBot="1" x14ac:dyDescent="0.3">
      <c r="A82" s="79" t="s">
        <v>75</v>
      </c>
      <c r="B82" s="65"/>
      <c r="C82" s="12"/>
      <c r="D82" s="12"/>
      <c r="E82" s="67"/>
      <c r="F82" s="65"/>
      <c r="G82" s="12"/>
      <c r="H82" s="12"/>
      <c r="I82" s="65"/>
      <c r="J82" s="66"/>
      <c r="K82" s="66"/>
      <c r="L82" s="12"/>
      <c r="M82" s="65"/>
      <c r="N82" s="12"/>
      <c r="O82" s="65"/>
      <c r="P82" s="13">
        <f>+D82+E82+F82+G82</f>
        <v>0</v>
      </c>
      <c r="Q82" s="57"/>
      <c r="R82" s="57"/>
      <c r="S82" s="57"/>
      <c r="T82" s="57"/>
    </row>
    <row r="83" spans="1:20" ht="16.5" thickBot="1" x14ac:dyDescent="0.3">
      <c r="A83" s="68" t="s">
        <v>76</v>
      </c>
      <c r="B83" s="127"/>
      <c r="C83" s="47">
        <v>0</v>
      </c>
      <c r="D83" s="128"/>
      <c r="E83" s="129"/>
      <c r="F83" s="57"/>
      <c r="G83" s="128"/>
      <c r="H83" s="124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28"/>
      <c r="O83" s="57"/>
      <c r="P83" s="130">
        <f>SUM(D83:O83)</f>
        <v>0</v>
      </c>
      <c r="Q83" s="57"/>
      <c r="R83" s="57"/>
      <c r="S83" s="57"/>
      <c r="T83" s="57"/>
    </row>
    <row r="84" spans="1:20" ht="16.5" thickBot="1" x14ac:dyDescent="0.3">
      <c r="A84" s="131" t="s">
        <v>77</v>
      </c>
      <c r="B84" s="132">
        <f>+B15+B20+B30+B40+B48+B53+B63+B68+B76</f>
        <v>17263509199</v>
      </c>
      <c r="C84" s="133">
        <f>+C15+C20+C30+C40+C48+C53+C63+C68+C76+C79</f>
        <v>2797986012.2799997</v>
      </c>
      <c r="D84" s="133">
        <f>+D15+D20+D30+D40+D48+D53+D63+D68+D76</f>
        <v>799769859.36000013</v>
      </c>
      <c r="E84" s="134">
        <f>+E15+E20+E30+E40+E48+E53+E63+E68+E76</f>
        <v>1182699493.5300002</v>
      </c>
      <c r="F84" s="132">
        <f>+F15+F20+F30+F40+F48+F53+F63+F68+F76</f>
        <v>958152346.93000007</v>
      </c>
      <c r="G84" s="133">
        <f t="shared" ref="G84:O84" si="13">+G15+G20+G30+G40+G48+G53+G63+G68+G76</f>
        <v>1136093560.9600003</v>
      </c>
      <c r="H84" s="133">
        <f t="shared" si="13"/>
        <v>1337114535.52</v>
      </c>
      <c r="I84" s="134">
        <f t="shared" si="13"/>
        <v>1101987107.8600001</v>
      </c>
      <c r="J84" s="133">
        <f t="shared" si="13"/>
        <v>1004104768.12</v>
      </c>
      <c r="K84" s="135">
        <f t="shared" si="13"/>
        <v>1165316575.55</v>
      </c>
      <c r="L84" s="136">
        <f t="shared" si="13"/>
        <v>996153135.93000007</v>
      </c>
      <c r="M84" s="132">
        <f>+M15+M20+M30+M40+M48+M53+M63+M68+M76+M79+M82</f>
        <v>1963318501.8600001</v>
      </c>
      <c r="N84" s="133">
        <f t="shared" si="13"/>
        <v>3813956243.7399998</v>
      </c>
      <c r="O84" s="134">
        <f t="shared" si="13"/>
        <v>0</v>
      </c>
      <c r="P84" s="137">
        <f>+P15+P20+P30+P40+P48+P53+P63+P76+P79+P82</f>
        <v>15458666129.360001</v>
      </c>
      <c r="Q84" s="57"/>
      <c r="R84" s="57"/>
      <c r="S84" s="57"/>
      <c r="T84" s="57"/>
    </row>
    <row r="85" spans="1:20" ht="20.25" x14ac:dyDescent="0.25">
      <c r="A85" s="138" t="s">
        <v>78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57"/>
      <c r="R85" s="57"/>
      <c r="S85" s="57"/>
      <c r="T85" s="57"/>
    </row>
    <row r="86" spans="1:20" ht="23.25" customHeight="1" x14ac:dyDescent="0.25">
      <c r="A86" s="1" t="s">
        <v>102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57"/>
      <c r="R86" s="57"/>
      <c r="S86" s="57"/>
      <c r="T86" s="57"/>
    </row>
    <row r="87" spans="1:20" ht="24.75" customHeight="1" x14ac:dyDescent="0.25">
      <c r="A87" s="217" t="s">
        <v>103</v>
      </c>
      <c r="B87" s="217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57"/>
      <c r="R87" s="57"/>
      <c r="S87" s="57"/>
      <c r="T87" s="57"/>
    </row>
    <row r="88" spans="1:20" ht="39.75" customHeight="1" x14ac:dyDescent="0.25">
      <c r="A88" s="1" t="s">
        <v>104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57"/>
      <c r="R88" s="57"/>
      <c r="S88" s="57"/>
      <c r="T88" s="57"/>
    </row>
    <row r="89" spans="1:20" ht="15.75" x14ac:dyDescent="0.25">
      <c r="A89" s="140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</row>
    <row r="90" spans="1:20" ht="15.75" x14ac:dyDescent="0.25">
      <c r="A90" s="53" t="s">
        <v>141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</row>
    <row r="91" spans="1:20" ht="15.75" x14ac:dyDescent="0.25">
      <c r="A91" t="s">
        <v>142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</row>
    <row r="92" spans="1:20" ht="15.75" x14ac:dyDescent="0.25"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</row>
    <row r="93" spans="1:20" ht="15.7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</row>
    <row r="94" spans="1:20" ht="15.7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</row>
    <row r="95" spans="1:20" ht="15.7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</row>
    <row r="96" spans="1:20" ht="15.7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</row>
    <row r="97" spans="1:20" ht="15.7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</row>
    <row r="98" spans="1:20" ht="15.7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</row>
    <row r="99" spans="1:20" ht="15.7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</row>
  </sheetData>
  <mergeCells count="12">
    <mergeCell ref="A86:P86"/>
    <mergeCell ref="A87:P87"/>
    <mergeCell ref="A88:P88"/>
    <mergeCell ref="A6:P6"/>
    <mergeCell ref="A7:P7"/>
    <mergeCell ref="A8:P8"/>
    <mergeCell ref="A9:P9"/>
    <mergeCell ref="A10:P10"/>
    <mergeCell ref="A12:A13"/>
    <mergeCell ref="B12:B13"/>
    <mergeCell ref="C12:C13"/>
    <mergeCell ref="D12:P12"/>
  </mergeCells>
  <printOptions horizontalCentered="1"/>
  <pageMargins left="0.31496062992126" right="0.27559055118110198" top="0.39370078740157499" bottom="0.74803149606299202" header="0.15748031496063" footer="0.55118110236220497"/>
  <pageSetup paperSize="5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N91"/>
  <sheetViews>
    <sheetView showGridLines="0" topLeftCell="A80" workbookViewId="0">
      <selection activeCell="A90" sqref="A90:A92"/>
    </sheetView>
  </sheetViews>
  <sheetFormatPr baseColWidth="10" defaultColWidth="13.140625" defaultRowHeight="15" x14ac:dyDescent="0.25"/>
  <cols>
    <col min="1" max="1" width="87.85546875" customWidth="1"/>
    <col min="2" max="2" width="22.140625" customWidth="1"/>
    <col min="3" max="3" width="23" customWidth="1"/>
  </cols>
  <sheetData>
    <row r="5" spans="1:14" ht="28.5" customHeight="1" x14ac:dyDescent="0.25">
      <c r="A5" s="218"/>
      <c r="B5" s="219"/>
      <c r="C5" s="219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25.5" customHeight="1" x14ac:dyDescent="0.25">
      <c r="A6" s="242" t="s">
        <v>0</v>
      </c>
      <c r="B6" s="243"/>
      <c r="C6" s="24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x14ac:dyDescent="0.25">
      <c r="A7" s="222" t="s">
        <v>1</v>
      </c>
      <c r="B7" s="223"/>
      <c r="C7" s="223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customHeight="1" x14ac:dyDescent="0.25">
      <c r="A8" s="224" t="s">
        <v>2</v>
      </c>
      <c r="B8" s="225"/>
      <c r="C8" s="22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.75" customHeight="1" x14ac:dyDescent="0.25">
      <c r="A9" s="224" t="s">
        <v>3</v>
      </c>
      <c r="B9" s="225"/>
      <c r="C9" s="225"/>
      <c r="D9" s="6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.75" thickBot="1" x14ac:dyDescent="0.3"/>
    <row r="11" spans="1:14" ht="15" customHeight="1" x14ac:dyDescent="0.25">
      <c r="A11" s="236" t="s">
        <v>4</v>
      </c>
      <c r="B11" s="238" t="s">
        <v>5</v>
      </c>
      <c r="C11" s="240" t="s">
        <v>6</v>
      </c>
      <c r="D11" s="7"/>
    </row>
    <row r="12" spans="1:14" ht="23.25" customHeight="1" thickBot="1" x14ac:dyDescent="0.3">
      <c r="A12" s="237"/>
      <c r="B12" s="239"/>
      <c r="C12" s="241"/>
      <c r="D12" s="7"/>
    </row>
    <row r="13" spans="1:14" ht="15.75" thickBot="1" x14ac:dyDescent="0.3">
      <c r="A13" s="8" t="s">
        <v>7</v>
      </c>
      <c r="B13" s="9"/>
      <c r="C13" s="10"/>
      <c r="D13" s="7"/>
    </row>
    <row r="14" spans="1:14" ht="16.5" thickBot="1" x14ac:dyDescent="0.3">
      <c r="A14" s="11" t="s">
        <v>8</v>
      </c>
      <c r="B14" s="12">
        <f>SUM(B15:B18)</f>
        <v>4572019166</v>
      </c>
      <c r="C14" s="13">
        <f>SUM(C15:C18)</f>
        <v>-38000000</v>
      </c>
      <c r="D14" s="7"/>
    </row>
    <row r="15" spans="1:14" x14ac:dyDescent="0.25">
      <c r="A15" s="14" t="s">
        <v>9</v>
      </c>
      <c r="B15" s="15">
        <v>3505372839</v>
      </c>
      <c r="C15" s="16">
        <v>-36440000</v>
      </c>
      <c r="D15" s="7"/>
    </row>
    <row r="16" spans="1:14" x14ac:dyDescent="0.25">
      <c r="A16" s="17" t="s">
        <v>10</v>
      </c>
      <c r="B16" s="18">
        <v>546867391</v>
      </c>
      <c r="C16" s="16">
        <v>-1560000</v>
      </c>
      <c r="D16" s="7"/>
    </row>
    <row r="17" spans="1:4" x14ac:dyDescent="0.25">
      <c r="A17" s="17" t="s">
        <v>11</v>
      </c>
      <c r="B17" s="18">
        <v>75000000</v>
      </c>
      <c r="C17" s="16">
        <v>0</v>
      </c>
      <c r="D17" s="7"/>
    </row>
    <row r="18" spans="1:4" ht="15.75" thickBot="1" x14ac:dyDescent="0.3">
      <c r="A18" s="19" t="s">
        <v>12</v>
      </c>
      <c r="B18" s="20">
        <v>444778936</v>
      </c>
      <c r="C18" s="16">
        <v>0</v>
      </c>
      <c r="D18" s="7"/>
    </row>
    <row r="19" spans="1:4" ht="16.5" thickBot="1" x14ac:dyDescent="0.3">
      <c r="A19" s="11" t="s">
        <v>13</v>
      </c>
      <c r="B19" s="12">
        <f>SUM(B20:B28)</f>
        <v>1479289860</v>
      </c>
      <c r="C19" s="13">
        <f>SUM(C20:C28)</f>
        <v>53118345.620000005</v>
      </c>
      <c r="D19" s="7"/>
    </row>
    <row r="20" spans="1:4" x14ac:dyDescent="0.25">
      <c r="A20" s="21" t="s">
        <v>14</v>
      </c>
      <c r="B20" s="15">
        <v>295407533</v>
      </c>
      <c r="C20" s="16">
        <v>0</v>
      </c>
      <c r="D20" s="7"/>
    </row>
    <row r="21" spans="1:4" x14ac:dyDescent="0.25">
      <c r="A21" s="22" t="s">
        <v>15</v>
      </c>
      <c r="B21" s="18">
        <v>30310160</v>
      </c>
      <c r="C21" s="16">
        <v>-10800000</v>
      </c>
      <c r="D21" s="7"/>
    </row>
    <row r="22" spans="1:4" x14ac:dyDescent="0.25">
      <c r="A22" s="22" t="s">
        <v>16</v>
      </c>
      <c r="B22" s="18">
        <v>79750494</v>
      </c>
      <c r="C22" s="16">
        <v>0</v>
      </c>
      <c r="D22" s="7"/>
    </row>
    <row r="23" spans="1:4" x14ac:dyDescent="0.25">
      <c r="A23" s="22" t="s">
        <v>17</v>
      </c>
      <c r="B23" s="18">
        <v>68700000</v>
      </c>
      <c r="C23" s="16">
        <v>29649545.620000001</v>
      </c>
      <c r="D23" s="7"/>
    </row>
    <row r="24" spans="1:4" x14ac:dyDescent="0.25">
      <c r="A24" s="22" t="s">
        <v>18</v>
      </c>
      <c r="B24" s="18">
        <v>88000488</v>
      </c>
      <c r="C24" s="16">
        <v>150083500</v>
      </c>
    </row>
    <row r="25" spans="1:4" x14ac:dyDescent="0.25">
      <c r="A25" s="22" t="s">
        <v>19</v>
      </c>
      <c r="B25" s="18">
        <v>264000807</v>
      </c>
      <c r="C25" s="16">
        <v>0</v>
      </c>
    </row>
    <row r="26" spans="1:4" x14ac:dyDescent="0.25">
      <c r="A26" s="23" t="s">
        <v>20</v>
      </c>
      <c r="B26" s="18">
        <v>130029861</v>
      </c>
      <c r="C26" s="16">
        <v>-14185700</v>
      </c>
    </row>
    <row r="27" spans="1:4" x14ac:dyDescent="0.25">
      <c r="A27" s="22" t="s">
        <v>21</v>
      </c>
      <c r="B27" s="18">
        <v>455951517</v>
      </c>
      <c r="C27" s="16">
        <v>-102179000</v>
      </c>
    </row>
    <row r="28" spans="1:4" ht="15.75" thickBot="1" x14ac:dyDescent="0.3">
      <c r="A28" s="19" t="s">
        <v>22</v>
      </c>
      <c r="B28" s="20">
        <v>67139000</v>
      </c>
      <c r="C28" s="16">
        <v>550000</v>
      </c>
    </row>
    <row r="29" spans="1:4" ht="16.5" thickBot="1" x14ac:dyDescent="0.3">
      <c r="A29" s="11" t="s">
        <v>23</v>
      </c>
      <c r="B29" s="12">
        <f>SUM(B30:B38)</f>
        <v>1085609100</v>
      </c>
      <c r="C29" s="13">
        <f>SUM(C30:C38)</f>
        <v>-68244725</v>
      </c>
    </row>
    <row r="30" spans="1:4" x14ac:dyDescent="0.25">
      <c r="A30" s="21" t="s">
        <v>24</v>
      </c>
      <c r="B30" s="15">
        <v>70075000</v>
      </c>
      <c r="C30" s="16">
        <v>-25809000</v>
      </c>
    </row>
    <row r="31" spans="1:4" x14ac:dyDescent="0.25">
      <c r="A31" s="22" t="s">
        <v>25</v>
      </c>
      <c r="B31" s="18">
        <v>4440000</v>
      </c>
      <c r="C31" s="16">
        <v>-140000</v>
      </c>
    </row>
    <row r="32" spans="1:4" x14ac:dyDescent="0.25">
      <c r="A32" s="22" t="s">
        <v>26</v>
      </c>
      <c r="B32" s="18">
        <v>6140000</v>
      </c>
      <c r="C32" s="16">
        <v>140000</v>
      </c>
    </row>
    <row r="33" spans="1:3" x14ac:dyDescent="0.25">
      <c r="A33" s="22" t="s">
        <v>27</v>
      </c>
      <c r="B33" s="18">
        <v>8000000</v>
      </c>
      <c r="C33" s="16">
        <v>400000</v>
      </c>
    </row>
    <row r="34" spans="1:3" x14ac:dyDescent="0.25">
      <c r="A34" s="22" t="s">
        <v>28</v>
      </c>
      <c r="B34" s="18">
        <v>6192394</v>
      </c>
      <c r="C34" s="16">
        <v>0</v>
      </c>
    </row>
    <row r="35" spans="1:3" x14ac:dyDescent="0.25">
      <c r="A35" s="22" t="s">
        <v>29</v>
      </c>
      <c r="B35" s="18">
        <v>17214080</v>
      </c>
      <c r="C35" s="16">
        <v>-5000000</v>
      </c>
    </row>
    <row r="36" spans="1:3" x14ac:dyDescent="0.25">
      <c r="A36" s="22" t="s">
        <v>30</v>
      </c>
      <c r="B36" s="18">
        <v>411636940</v>
      </c>
      <c r="C36" s="16">
        <v>38126275</v>
      </c>
    </row>
    <row r="37" spans="1:3" x14ac:dyDescent="0.25">
      <c r="A37" s="23" t="s">
        <v>31</v>
      </c>
      <c r="B37" s="18">
        <v>5000000</v>
      </c>
      <c r="C37" s="16">
        <v>-5000000</v>
      </c>
    </row>
    <row r="38" spans="1:3" ht="15.75" thickBot="1" x14ac:dyDescent="0.3">
      <c r="A38" s="19" t="s">
        <v>32</v>
      </c>
      <c r="B38" s="20">
        <v>556910686</v>
      </c>
      <c r="C38" s="16">
        <v>-70962000</v>
      </c>
    </row>
    <row r="39" spans="1:3" ht="16.5" thickBot="1" x14ac:dyDescent="0.3">
      <c r="A39" s="11" t="s">
        <v>33</v>
      </c>
      <c r="B39" s="12">
        <f>SUM(B40:B46)</f>
        <v>6230061139</v>
      </c>
      <c r="C39" s="13">
        <f>SUM(C40:C46)</f>
        <v>192560366.66</v>
      </c>
    </row>
    <row r="40" spans="1:3" x14ac:dyDescent="0.25">
      <c r="A40" s="21" t="s">
        <v>34</v>
      </c>
      <c r="B40" s="15">
        <v>170681887</v>
      </c>
      <c r="C40" s="16">
        <v>120023500</v>
      </c>
    </row>
    <row r="41" spans="1:3" x14ac:dyDescent="0.25">
      <c r="A41" s="22" t="s">
        <v>35</v>
      </c>
      <c r="B41" s="18">
        <v>4404764911</v>
      </c>
      <c r="C41" s="16">
        <v>0</v>
      </c>
    </row>
    <row r="42" spans="1:3" x14ac:dyDescent="0.25">
      <c r="A42" s="22" t="s">
        <v>36</v>
      </c>
      <c r="B42" s="18">
        <v>1264612088</v>
      </c>
      <c r="C42" s="16">
        <v>99586012.280000001</v>
      </c>
    </row>
    <row r="43" spans="1:3" x14ac:dyDescent="0.25">
      <c r="A43" s="22" t="s">
        <v>37</v>
      </c>
      <c r="B43" s="18">
        <v>250002253</v>
      </c>
      <c r="C43" s="16">
        <v>0</v>
      </c>
    </row>
    <row r="44" spans="1:3" x14ac:dyDescent="0.25">
      <c r="A44" s="22" t="s">
        <v>38</v>
      </c>
      <c r="B44" s="18"/>
      <c r="C44" s="16">
        <v>-27049145.620000001</v>
      </c>
    </row>
    <row r="45" spans="1:3" x14ac:dyDescent="0.25">
      <c r="A45" s="22" t="s">
        <v>39</v>
      </c>
      <c r="B45" s="18">
        <v>40000000</v>
      </c>
      <c r="C45" s="16">
        <v>0</v>
      </c>
    </row>
    <row r="46" spans="1:3" ht="15.75" thickBot="1" x14ac:dyDescent="0.3">
      <c r="A46" s="19" t="s">
        <v>40</v>
      </c>
      <c r="B46" s="20">
        <v>100000000</v>
      </c>
      <c r="C46" s="16">
        <v>0</v>
      </c>
    </row>
    <row r="47" spans="1:3" ht="16.5" thickBot="1" x14ac:dyDescent="0.3">
      <c r="A47" s="11" t="s">
        <v>41</v>
      </c>
      <c r="B47" s="12">
        <f>SUM(B48:B51)</f>
        <v>2205963805</v>
      </c>
      <c r="C47" s="13">
        <f>SUM(C48:C51)</f>
        <v>352440000</v>
      </c>
    </row>
    <row r="48" spans="1:3" x14ac:dyDescent="0.25">
      <c r="A48" s="24" t="s">
        <v>42</v>
      </c>
      <c r="B48" s="25">
        <v>0</v>
      </c>
      <c r="C48" s="26">
        <v>352440000</v>
      </c>
    </row>
    <row r="49" spans="1:3" x14ac:dyDescent="0.25">
      <c r="A49" s="27" t="s">
        <v>43</v>
      </c>
      <c r="B49" s="18">
        <v>123333805</v>
      </c>
      <c r="C49" s="26">
        <v>0</v>
      </c>
    </row>
    <row r="50" spans="1:3" x14ac:dyDescent="0.25">
      <c r="A50" s="22" t="s">
        <v>44</v>
      </c>
      <c r="B50" s="18">
        <v>2082630000</v>
      </c>
      <c r="C50" s="26">
        <v>0</v>
      </c>
    </row>
    <row r="51" spans="1:3" ht="15.75" thickBot="1" x14ac:dyDescent="0.3">
      <c r="A51" s="19" t="s">
        <v>45</v>
      </c>
      <c r="B51" s="28">
        <v>0</v>
      </c>
      <c r="C51" s="26">
        <v>0</v>
      </c>
    </row>
    <row r="52" spans="1:3" ht="16.5" thickBot="1" x14ac:dyDescent="0.3">
      <c r="A52" s="11" t="s">
        <v>46</v>
      </c>
      <c r="B52" s="12">
        <f>SUM(B53:B61)</f>
        <v>746770000</v>
      </c>
      <c r="C52" s="13">
        <f>SUM(C53:C61)</f>
        <v>130390020</v>
      </c>
    </row>
    <row r="53" spans="1:3" x14ac:dyDescent="0.25">
      <c r="A53" s="21" t="s">
        <v>47</v>
      </c>
      <c r="B53" s="18">
        <v>119495000</v>
      </c>
      <c r="C53" s="26">
        <v>-300000</v>
      </c>
    </row>
    <row r="54" spans="1:3" x14ac:dyDescent="0.25">
      <c r="A54" s="22" t="s">
        <v>48</v>
      </c>
      <c r="B54" s="18">
        <v>7355000</v>
      </c>
      <c r="C54" s="26">
        <v>0</v>
      </c>
    </row>
    <row r="55" spans="1:3" x14ac:dyDescent="0.25">
      <c r="A55" s="22" t="s">
        <v>49</v>
      </c>
      <c r="B55" s="18">
        <v>92500000</v>
      </c>
      <c r="C55" s="26">
        <v>-5000000</v>
      </c>
    </row>
    <row r="56" spans="1:3" x14ac:dyDescent="0.25">
      <c r="A56" s="22" t="s">
        <v>50</v>
      </c>
      <c r="B56" s="18">
        <v>10910000</v>
      </c>
      <c r="C56" s="26">
        <v>0</v>
      </c>
    </row>
    <row r="57" spans="1:3" x14ac:dyDescent="0.25">
      <c r="A57" s="22" t="s">
        <v>51</v>
      </c>
      <c r="B57" s="18">
        <v>63560000</v>
      </c>
      <c r="C57" s="26">
        <v>-11716000</v>
      </c>
    </row>
    <row r="58" spans="1:3" x14ac:dyDescent="0.25">
      <c r="A58" s="27" t="s">
        <v>52</v>
      </c>
      <c r="B58" s="18">
        <v>0</v>
      </c>
      <c r="C58" s="26">
        <v>147406020</v>
      </c>
    </row>
    <row r="59" spans="1:3" x14ac:dyDescent="0.25">
      <c r="A59" s="22" t="s">
        <v>53</v>
      </c>
      <c r="B59" s="18">
        <v>443950000</v>
      </c>
      <c r="C59" s="26">
        <v>0</v>
      </c>
    </row>
    <row r="60" spans="1:3" x14ac:dyDescent="0.25">
      <c r="A60" s="22" t="s">
        <v>54</v>
      </c>
      <c r="B60" s="18">
        <v>9000000</v>
      </c>
      <c r="C60" s="16">
        <v>0</v>
      </c>
    </row>
    <row r="61" spans="1:3" ht="15.75" thickBot="1" x14ac:dyDescent="0.3">
      <c r="A61" s="29" t="s">
        <v>55</v>
      </c>
      <c r="B61" s="28">
        <v>0</v>
      </c>
      <c r="C61" s="16">
        <v>0</v>
      </c>
    </row>
    <row r="62" spans="1:3" ht="16.5" thickBot="1" x14ac:dyDescent="0.3">
      <c r="A62" s="11" t="s">
        <v>56</v>
      </c>
      <c r="B62" s="12">
        <f>SUM(B63:B66)</f>
        <v>943796129</v>
      </c>
      <c r="C62" s="13">
        <f>SUM(C63:C66)</f>
        <v>175722005</v>
      </c>
    </row>
    <row r="63" spans="1:3" x14ac:dyDescent="0.25">
      <c r="A63" s="30" t="s">
        <v>57</v>
      </c>
      <c r="B63" s="15">
        <v>133540000</v>
      </c>
      <c r="C63" s="16">
        <v>-22840000</v>
      </c>
    </row>
    <row r="64" spans="1:3" x14ac:dyDescent="0.25">
      <c r="A64" s="31" t="s">
        <v>58</v>
      </c>
      <c r="B64" s="18">
        <v>810256129</v>
      </c>
      <c r="C64" s="16">
        <v>198562005</v>
      </c>
    </row>
    <row r="65" spans="1:3" x14ac:dyDescent="0.25">
      <c r="A65" s="31" t="s">
        <v>59</v>
      </c>
      <c r="B65" s="32">
        <v>0</v>
      </c>
      <c r="C65" s="26">
        <v>0</v>
      </c>
    </row>
    <row r="66" spans="1:3" ht="27" thickBot="1" x14ac:dyDescent="0.3">
      <c r="A66" s="33" t="s">
        <v>60</v>
      </c>
      <c r="B66" s="28">
        <v>0</v>
      </c>
      <c r="C66" s="34">
        <v>0</v>
      </c>
    </row>
    <row r="67" spans="1:3" ht="16.5" thickBot="1" x14ac:dyDescent="0.3">
      <c r="A67" s="11" t="s">
        <v>61</v>
      </c>
      <c r="B67" s="35">
        <f>SUM(B68:B69)</f>
        <v>0</v>
      </c>
      <c r="C67" s="36">
        <f>SUM(C68:C69)</f>
        <v>0</v>
      </c>
    </row>
    <row r="68" spans="1:3" x14ac:dyDescent="0.25">
      <c r="A68" s="30" t="s">
        <v>62</v>
      </c>
      <c r="B68" s="25">
        <v>0</v>
      </c>
      <c r="C68" s="37">
        <v>0</v>
      </c>
    </row>
    <row r="69" spans="1:3" ht="15.75" thickBot="1" x14ac:dyDescent="0.3">
      <c r="A69" s="194" t="s">
        <v>63</v>
      </c>
      <c r="B69" s="195">
        <v>0</v>
      </c>
      <c r="C69" s="196">
        <v>0</v>
      </c>
    </row>
    <row r="70" spans="1:3" ht="16.5" thickBot="1" x14ac:dyDescent="0.3">
      <c r="A70" s="11" t="s">
        <v>64</v>
      </c>
      <c r="B70" s="35">
        <f>SUM(B71:B73)</f>
        <v>0</v>
      </c>
      <c r="C70" s="36">
        <f>SUM(C71:C73)</f>
        <v>0</v>
      </c>
    </row>
    <row r="71" spans="1:3" x14ac:dyDescent="0.25">
      <c r="A71" s="30" t="s">
        <v>65</v>
      </c>
      <c r="B71" s="25">
        <v>0</v>
      </c>
      <c r="C71" s="37">
        <v>0</v>
      </c>
    </row>
    <row r="72" spans="1:3" x14ac:dyDescent="0.25">
      <c r="A72" s="31" t="s">
        <v>66</v>
      </c>
      <c r="B72" s="32">
        <v>0</v>
      </c>
      <c r="C72" s="40">
        <v>0</v>
      </c>
    </row>
    <row r="73" spans="1:3" ht="15.75" thickBot="1" x14ac:dyDescent="0.3">
      <c r="A73" s="38" t="s">
        <v>67</v>
      </c>
      <c r="B73" s="28">
        <v>0</v>
      </c>
      <c r="C73" s="39">
        <v>0</v>
      </c>
    </row>
    <row r="74" spans="1:3" ht="16.5" thickBot="1" x14ac:dyDescent="0.3">
      <c r="A74" s="41" t="s">
        <v>68</v>
      </c>
      <c r="B74" s="42">
        <v>0</v>
      </c>
      <c r="C74" s="13">
        <f>SUM(C75:C78)</f>
        <v>2000000000</v>
      </c>
    </row>
    <row r="75" spans="1:3" ht="15.75" x14ac:dyDescent="0.25">
      <c r="A75" s="43" t="s">
        <v>69</v>
      </c>
      <c r="B75" s="44">
        <f>+B76+B77</f>
        <v>0</v>
      </c>
      <c r="C75" s="26"/>
    </row>
    <row r="76" spans="1:3" x14ac:dyDescent="0.25">
      <c r="A76" s="31" t="s">
        <v>70</v>
      </c>
      <c r="B76" s="32">
        <v>0</v>
      </c>
      <c r="C76" s="40">
        <v>0</v>
      </c>
    </row>
    <row r="77" spans="1:3" ht="15.75" thickBot="1" x14ac:dyDescent="0.3">
      <c r="A77" s="38" t="s">
        <v>71</v>
      </c>
      <c r="B77" s="28">
        <v>0</v>
      </c>
      <c r="C77" s="45">
        <v>2000000000</v>
      </c>
    </row>
    <row r="78" spans="1:3" ht="16.5" thickBot="1" x14ac:dyDescent="0.3">
      <c r="A78" s="11" t="s">
        <v>72</v>
      </c>
      <c r="B78" s="35">
        <f>SUM(B79:B80)</f>
        <v>0</v>
      </c>
      <c r="C78" s="13">
        <f>SUM(C79:C80)</f>
        <v>0</v>
      </c>
    </row>
    <row r="79" spans="1:3" x14ac:dyDescent="0.25">
      <c r="A79" s="30" t="s">
        <v>73</v>
      </c>
      <c r="B79" s="25">
        <v>0</v>
      </c>
      <c r="C79" s="16">
        <v>0</v>
      </c>
    </row>
    <row r="80" spans="1:3" ht="15.75" thickBot="1" x14ac:dyDescent="0.3">
      <c r="A80" s="38" t="s">
        <v>74</v>
      </c>
      <c r="B80" s="28">
        <v>0</v>
      </c>
      <c r="C80" s="39">
        <v>0</v>
      </c>
    </row>
    <row r="81" spans="1:3" ht="16.5" thickBot="1" x14ac:dyDescent="0.3">
      <c r="A81" s="11" t="s">
        <v>75</v>
      </c>
      <c r="B81" s="35"/>
      <c r="C81" s="36"/>
    </row>
    <row r="82" spans="1:3" ht="15.75" thickBot="1" x14ac:dyDescent="0.3">
      <c r="A82" s="46" t="s">
        <v>76</v>
      </c>
      <c r="B82" s="47">
        <v>0</v>
      </c>
      <c r="C82" s="48">
        <v>0</v>
      </c>
    </row>
    <row r="83" spans="1:3" ht="16.5" thickBot="1" x14ac:dyDescent="0.3">
      <c r="A83" s="49" t="s">
        <v>77</v>
      </c>
      <c r="B83" s="50">
        <f>+B14+B19+B29+B39+B47+B52+B62+B67+B75+B78</f>
        <v>17263509199</v>
      </c>
      <c r="C83" s="51">
        <f>+C14+C19+C29+C39+C47+C52+C62+C67+C74+C78+C81</f>
        <v>2797986012.2799997</v>
      </c>
    </row>
    <row r="84" spans="1:3" x14ac:dyDescent="0.25">
      <c r="A84" s="52" t="s">
        <v>78</v>
      </c>
    </row>
    <row r="85" spans="1:3" x14ac:dyDescent="0.25">
      <c r="A85" s="53"/>
    </row>
    <row r="86" spans="1:3" x14ac:dyDescent="0.25">
      <c r="A86" s="54" t="s">
        <v>79</v>
      </c>
    </row>
    <row r="87" spans="1:3" ht="30" x14ac:dyDescent="0.25">
      <c r="A87" s="55" t="s">
        <v>80</v>
      </c>
    </row>
    <row r="88" spans="1:3" x14ac:dyDescent="0.25">
      <c r="A88" s="56"/>
    </row>
    <row r="90" spans="1:3" x14ac:dyDescent="0.25">
      <c r="A90" s="53" t="s">
        <v>141</v>
      </c>
    </row>
    <row r="91" spans="1:3" x14ac:dyDescent="0.25">
      <c r="A91" t="s">
        <v>142</v>
      </c>
    </row>
  </sheetData>
  <mergeCells count="8">
    <mergeCell ref="A11:A12"/>
    <mergeCell ref="B11:B12"/>
    <mergeCell ref="C11:C12"/>
    <mergeCell ref="A5:C5"/>
    <mergeCell ref="A6:C6"/>
    <mergeCell ref="A7:C7"/>
    <mergeCell ref="A8:C8"/>
    <mergeCell ref="A9:C9"/>
  </mergeCells>
  <pageMargins left="0.90551181102362199" right="0.70866141732283505" top="0.5" bottom="0.74803149606299202" header="0.31496062992126" footer="0.31496062992126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87"/>
  <sheetViews>
    <sheetView showGridLines="0" topLeftCell="A80" zoomScale="88" zoomScaleNormal="88" workbookViewId="0">
      <selection activeCell="C97" sqref="C97"/>
    </sheetView>
  </sheetViews>
  <sheetFormatPr baseColWidth="10" defaultColWidth="13.140625" defaultRowHeight="15" x14ac:dyDescent="0.25"/>
  <cols>
    <col min="1" max="1" width="85.85546875" customWidth="1"/>
    <col min="2" max="2" width="25.7109375" customWidth="1"/>
    <col min="3" max="3" width="23.42578125" customWidth="1"/>
    <col min="4" max="4" width="23.28515625" customWidth="1"/>
    <col min="5" max="5" width="20.28515625" customWidth="1"/>
    <col min="6" max="6" width="21.7109375" customWidth="1"/>
    <col min="7" max="7" width="21.28515625" customWidth="1"/>
    <col min="8" max="8" width="21.140625" customWidth="1"/>
    <col min="9" max="9" width="21.85546875" customWidth="1"/>
    <col min="10" max="10" width="22" customWidth="1"/>
    <col min="11" max="11" width="23.5703125" customWidth="1"/>
    <col min="12" max="12" width="21.140625" customWidth="1"/>
    <col min="13" max="13" width="19" customWidth="1"/>
    <col min="14" max="14" width="27.28515625" customWidth="1"/>
  </cols>
  <sheetData>
    <row r="3" spans="1:14" ht="28.5" customHeight="1" x14ac:dyDescent="0.25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4" ht="30.75" customHeight="1" x14ac:dyDescent="0.25">
      <c r="A4" s="220" t="s">
        <v>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</row>
    <row r="5" spans="1:14" ht="15.75" x14ac:dyDescent="0.25">
      <c r="A5" s="222" t="s">
        <v>105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 ht="15.75" customHeight="1" x14ac:dyDescent="0.25">
      <c r="A6" s="224" t="s">
        <v>82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1:14" ht="15.75" customHeight="1" x14ac:dyDescent="0.25">
      <c r="A7" s="225" t="s">
        <v>3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</row>
    <row r="8" spans="1:14" ht="15.75" thickBot="1" x14ac:dyDescent="0.3"/>
    <row r="9" spans="1:14" ht="23.25" customHeight="1" thickBot="1" x14ac:dyDescent="0.3">
      <c r="A9" s="141" t="s">
        <v>4</v>
      </c>
      <c r="B9" s="142" t="s">
        <v>84</v>
      </c>
      <c r="C9" s="142" t="s">
        <v>85</v>
      </c>
      <c r="D9" s="142" t="s">
        <v>86</v>
      </c>
      <c r="E9" s="142" t="s">
        <v>87</v>
      </c>
      <c r="F9" s="142" t="s">
        <v>88</v>
      </c>
      <c r="G9" s="142" t="s">
        <v>89</v>
      </c>
      <c r="H9" s="142" t="s">
        <v>90</v>
      </c>
      <c r="I9" s="142" t="s">
        <v>91</v>
      </c>
      <c r="J9" s="142" t="s">
        <v>92</v>
      </c>
      <c r="K9" s="142" t="s">
        <v>106</v>
      </c>
      <c r="L9" s="142" t="s">
        <v>94</v>
      </c>
      <c r="M9" s="142" t="s">
        <v>95</v>
      </c>
      <c r="N9" s="143" t="s">
        <v>96</v>
      </c>
    </row>
    <row r="10" spans="1:14" ht="16.5" thickBot="1" x14ac:dyDescent="0.3">
      <c r="A10" s="144" t="s">
        <v>7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ht="16.5" thickBot="1" x14ac:dyDescent="0.3">
      <c r="A11" s="79" t="s">
        <v>8</v>
      </c>
      <c r="B11" s="146">
        <f>SUM(B12:B15)</f>
        <v>297203097.19</v>
      </c>
      <c r="C11" s="147">
        <f>SUM(C12:C15)</f>
        <v>302691345.90999997</v>
      </c>
      <c r="D11" s="147">
        <f>SUM(D12:D15)</f>
        <v>362869775.14999998</v>
      </c>
      <c r="E11" s="147">
        <f t="shared" ref="E11:M11" si="0">SUM(E12:E15)</f>
        <v>300196340.11000001</v>
      </c>
      <c r="F11" s="147">
        <f t="shared" si="0"/>
        <v>476083860.45999992</v>
      </c>
      <c r="G11" s="147">
        <f t="shared" si="0"/>
        <v>305141773.81999999</v>
      </c>
      <c r="H11" s="147">
        <f t="shared" si="0"/>
        <v>313403180.88</v>
      </c>
      <c r="I11" s="147">
        <f t="shared" si="0"/>
        <v>302907126.94999999</v>
      </c>
      <c r="J11" s="147">
        <f t="shared" si="0"/>
        <v>308642228.30999994</v>
      </c>
      <c r="K11" s="147">
        <f t="shared" si="0"/>
        <v>490214988.02999997</v>
      </c>
      <c r="L11" s="147">
        <f t="shared" si="0"/>
        <v>619183458.03999996</v>
      </c>
      <c r="M11" s="147">
        <f t="shared" si="0"/>
        <v>0</v>
      </c>
      <c r="N11" s="148">
        <f>SUM(B11:M11)</f>
        <v>4078537174.8499994</v>
      </c>
    </row>
    <row r="12" spans="1:14" ht="15.75" x14ac:dyDescent="0.25">
      <c r="A12" s="68" t="s">
        <v>97</v>
      </c>
      <c r="B12" s="187">
        <v>258796262.62</v>
      </c>
      <c r="C12" s="18">
        <v>264018852.81999999</v>
      </c>
      <c r="D12" s="18">
        <v>262288224.80000001</v>
      </c>
      <c r="E12" s="18">
        <v>261526456.30000001</v>
      </c>
      <c r="F12" s="18">
        <v>262144885.97999999</v>
      </c>
      <c r="G12" s="18">
        <v>262217894.97999999</v>
      </c>
      <c r="H12" s="18">
        <v>273563524.04000002</v>
      </c>
      <c r="I12" s="18">
        <v>262899244.78</v>
      </c>
      <c r="J12" s="18">
        <v>268159214.16</v>
      </c>
      <c r="K12" s="18">
        <v>265226036.22</v>
      </c>
      <c r="L12" s="18">
        <v>572906029.66999996</v>
      </c>
      <c r="M12" s="149"/>
      <c r="N12" s="150">
        <f>SUM(B12:M12)</f>
        <v>3213746626.3699999</v>
      </c>
    </row>
    <row r="13" spans="1:14" ht="15.75" x14ac:dyDescent="0.25">
      <c r="A13" s="68" t="s">
        <v>98</v>
      </c>
      <c r="B13" s="187">
        <v>2126700</v>
      </c>
      <c r="C13" s="18">
        <v>2126700</v>
      </c>
      <c r="D13" s="18">
        <v>64027254.020000003</v>
      </c>
      <c r="E13" s="18">
        <v>2206700</v>
      </c>
      <c r="F13" s="18">
        <v>177377720.94999999</v>
      </c>
      <c r="G13" s="18">
        <v>6341195.5099999998</v>
      </c>
      <c r="H13" s="18">
        <v>3219700</v>
      </c>
      <c r="I13" s="18">
        <v>3344700</v>
      </c>
      <c r="J13" s="18">
        <v>3005200</v>
      </c>
      <c r="K13" s="18">
        <v>187950216.93000001</v>
      </c>
      <c r="L13" s="18">
        <v>2970200</v>
      </c>
      <c r="M13" s="73"/>
      <c r="N13" s="151">
        <f t="shared" ref="N13" si="1">SUM(B13:M13)</f>
        <v>454696287.40999997</v>
      </c>
    </row>
    <row r="14" spans="1:14" ht="15.75" x14ac:dyDescent="0.25">
      <c r="A14" s="68" t="s">
        <v>11</v>
      </c>
      <c r="B14" s="187">
        <v>0</v>
      </c>
      <c r="C14" s="18">
        <v>0</v>
      </c>
      <c r="D14" s="18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/>
      <c r="M14" s="73"/>
      <c r="N14" s="151"/>
    </row>
    <row r="15" spans="1:14" ht="16.5" thickBot="1" x14ac:dyDescent="0.3">
      <c r="A15" s="68" t="s">
        <v>99</v>
      </c>
      <c r="B15" s="187">
        <v>36280134.57</v>
      </c>
      <c r="C15" s="18">
        <v>36545793.090000004</v>
      </c>
      <c r="D15" s="18">
        <v>36554296.329999998</v>
      </c>
      <c r="E15" s="18">
        <v>36463183.810000002</v>
      </c>
      <c r="F15" s="18">
        <v>36561253.530000001</v>
      </c>
      <c r="G15" s="18">
        <v>36582683.329999998</v>
      </c>
      <c r="H15" s="18">
        <v>36619956.840000004</v>
      </c>
      <c r="I15" s="18">
        <v>36663182.170000002</v>
      </c>
      <c r="J15" s="18">
        <v>37477814.149999999</v>
      </c>
      <c r="K15" s="18">
        <v>37038734.880000003</v>
      </c>
      <c r="L15" s="18">
        <v>43307228.369999997</v>
      </c>
      <c r="M15" s="149"/>
      <c r="N15" s="152">
        <f>SUM(B15:M15)</f>
        <v>410094261.06999999</v>
      </c>
    </row>
    <row r="16" spans="1:14" ht="16.5" thickBot="1" x14ac:dyDescent="0.3">
      <c r="A16" s="79" t="s">
        <v>13</v>
      </c>
      <c r="B16" s="146">
        <f>SUM(B17:B25)</f>
        <v>46870702.840000004</v>
      </c>
      <c r="C16" s="147">
        <f>SUM(C17:C25)</f>
        <v>180709155.17999998</v>
      </c>
      <c r="D16" s="147">
        <f>SUM(D17:D25)</f>
        <v>64518394.540000007</v>
      </c>
      <c r="E16" s="147">
        <f t="shared" ref="E16:M16" si="2">SUM(E17:E25)</f>
        <v>135410081.47</v>
      </c>
      <c r="F16" s="147">
        <f>SUM(F17:F25)</f>
        <v>113753534.92000002</v>
      </c>
      <c r="G16" s="153">
        <f t="shared" si="2"/>
        <v>106184693.67999999</v>
      </c>
      <c r="H16" s="147">
        <f t="shared" si="2"/>
        <v>122574704.50999999</v>
      </c>
      <c r="I16" s="147">
        <f t="shared" si="2"/>
        <v>238497096.44000003</v>
      </c>
      <c r="J16" s="147">
        <f t="shared" si="2"/>
        <v>78233832.189999998</v>
      </c>
      <c r="K16" s="147">
        <f t="shared" si="2"/>
        <v>212146741.24000001</v>
      </c>
      <c r="L16" s="147">
        <f t="shared" si="2"/>
        <v>110385158.80000001</v>
      </c>
      <c r="M16" s="147">
        <f t="shared" si="2"/>
        <v>0</v>
      </c>
      <c r="N16" s="148">
        <f>SUM(B16:M16)</f>
        <v>1409284095.8099999</v>
      </c>
    </row>
    <row r="17" spans="1:14" ht="15.75" x14ac:dyDescent="0.25">
      <c r="A17" s="68" t="s">
        <v>107</v>
      </c>
      <c r="B17" s="18">
        <v>27823802.91</v>
      </c>
      <c r="C17" s="18">
        <v>24194453.41</v>
      </c>
      <c r="D17" s="18">
        <v>21451578.809999999</v>
      </c>
      <c r="E17" s="18">
        <v>29269500.960000001</v>
      </c>
      <c r="F17" s="81">
        <v>27207141.239999998</v>
      </c>
      <c r="G17" s="81">
        <v>45564610.280000001</v>
      </c>
      <c r="H17" s="18">
        <v>49670827.969999999</v>
      </c>
      <c r="I17" s="18">
        <v>24629504.300000001</v>
      </c>
      <c r="J17" s="18">
        <v>30614710.739999998</v>
      </c>
      <c r="K17" s="18">
        <v>34378759.159999996</v>
      </c>
      <c r="L17" s="18">
        <v>33141712.539999999</v>
      </c>
      <c r="M17" s="154"/>
      <c r="N17" s="155">
        <f t="shared" ref="N17:N25" si="3">SUM(B17:M17)</f>
        <v>347946602.31999999</v>
      </c>
    </row>
    <row r="18" spans="1:14" ht="15.75" x14ac:dyDescent="0.25">
      <c r="A18" s="68" t="s">
        <v>108</v>
      </c>
      <c r="B18" s="18">
        <v>0</v>
      </c>
      <c r="C18" s="18">
        <v>177000</v>
      </c>
      <c r="D18" s="18">
        <v>295000</v>
      </c>
      <c r="E18" s="18">
        <v>4044900</v>
      </c>
      <c r="F18" s="18">
        <v>660800</v>
      </c>
      <c r="G18" s="18">
        <v>2111194.64</v>
      </c>
      <c r="H18" s="18">
        <v>547491.98</v>
      </c>
      <c r="I18" s="18">
        <v>1282504.8799999999</v>
      </c>
      <c r="J18" s="18">
        <v>506078.4</v>
      </c>
      <c r="K18" s="18">
        <v>995658.68</v>
      </c>
      <c r="L18" s="18">
        <v>737974.52</v>
      </c>
      <c r="M18" s="32"/>
      <c r="N18" s="151">
        <f t="shared" si="3"/>
        <v>11358603.1</v>
      </c>
    </row>
    <row r="19" spans="1:14" ht="15.75" x14ac:dyDescent="0.25">
      <c r="A19" s="68" t="s">
        <v>109</v>
      </c>
      <c r="B19" s="18">
        <v>0</v>
      </c>
      <c r="C19" s="18">
        <v>9433050</v>
      </c>
      <c r="D19" s="18">
        <v>0</v>
      </c>
      <c r="E19" s="18">
        <v>7710011.1799999997</v>
      </c>
      <c r="F19" s="18">
        <v>1491258.11</v>
      </c>
      <c r="G19" s="18">
        <v>0</v>
      </c>
      <c r="H19" s="18">
        <v>3672880.84</v>
      </c>
      <c r="I19" s="18">
        <v>46514150</v>
      </c>
      <c r="J19" s="18">
        <v>230800</v>
      </c>
      <c r="K19" s="18">
        <v>495099.5</v>
      </c>
      <c r="L19" s="18">
        <v>-338876.56</v>
      </c>
      <c r="M19" s="32"/>
      <c r="N19" s="151">
        <f t="shared" si="3"/>
        <v>69208373.069999993</v>
      </c>
    </row>
    <row r="20" spans="1:14" ht="15.75" x14ac:dyDescent="0.25">
      <c r="A20" s="68" t="s">
        <v>110</v>
      </c>
      <c r="B20" s="18">
        <v>0</v>
      </c>
      <c r="C20" s="18">
        <v>0</v>
      </c>
      <c r="D20" s="18">
        <v>0</v>
      </c>
      <c r="E20" s="18">
        <v>21989420.420000002</v>
      </c>
      <c r="F20" s="18">
        <v>34977395.149999999</v>
      </c>
      <c r="G20" s="18">
        <v>8451623.3100000005</v>
      </c>
      <c r="H20" s="18">
        <v>194886.1</v>
      </c>
      <c r="I20" s="18">
        <v>44936254.299999997</v>
      </c>
      <c r="J20" s="18">
        <v>17408285.25</v>
      </c>
      <c r="K20" s="18">
        <v>58779483.479999997</v>
      </c>
      <c r="L20" s="18">
        <v>46552786.770000003</v>
      </c>
      <c r="M20" s="32"/>
      <c r="N20" s="151">
        <f t="shared" si="3"/>
        <v>233290134.78</v>
      </c>
    </row>
    <row r="21" spans="1:14" ht="15.75" x14ac:dyDescent="0.25">
      <c r="A21" s="68" t="s">
        <v>111</v>
      </c>
      <c r="B21" s="18">
        <v>5997925.0099999998</v>
      </c>
      <c r="C21" s="18">
        <v>4818615.4000000004</v>
      </c>
      <c r="D21" s="18">
        <v>9030523.3699999992</v>
      </c>
      <c r="E21" s="18">
        <v>2624000</v>
      </c>
      <c r="F21" s="18">
        <v>8632703.6799999997</v>
      </c>
      <c r="G21" s="18">
        <v>7937960.0099999998</v>
      </c>
      <c r="H21" s="18">
        <v>3770700</v>
      </c>
      <c r="I21" s="18">
        <v>4242797.21</v>
      </c>
      <c r="J21" s="18">
        <v>3821985</v>
      </c>
      <c r="K21" s="18">
        <v>7433117.0499999998</v>
      </c>
      <c r="L21" s="18">
        <v>10262785</v>
      </c>
      <c r="M21" s="32"/>
      <c r="N21" s="151">
        <f t="shared" si="3"/>
        <v>68573111.729999989</v>
      </c>
    </row>
    <row r="22" spans="1:14" ht="15.75" x14ac:dyDescent="0.25">
      <c r="A22" s="68" t="s">
        <v>112</v>
      </c>
      <c r="B22" s="18">
        <v>12500000</v>
      </c>
      <c r="C22" s="18">
        <v>12571556</v>
      </c>
      <c r="D22" s="18">
        <v>21472289.989999998</v>
      </c>
      <c r="E22" s="18">
        <v>13346177.949999999</v>
      </c>
      <c r="F22" s="18">
        <v>13321494.890000001</v>
      </c>
      <c r="G22" s="18">
        <v>15266478.32</v>
      </c>
      <c r="H22" s="18">
        <v>42200915.920000002</v>
      </c>
      <c r="I22" s="18">
        <v>12806808.710000001</v>
      </c>
      <c r="J22" s="18">
        <v>13083168.289999999</v>
      </c>
      <c r="K22" s="18">
        <v>12533631.32</v>
      </c>
      <c r="L22" s="18">
        <v>14021125.640000001</v>
      </c>
      <c r="M22" s="32"/>
      <c r="N22" s="151">
        <f t="shared" si="3"/>
        <v>183123647.02999997</v>
      </c>
    </row>
    <row r="23" spans="1:14" ht="31.5" x14ac:dyDescent="0.25">
      <c r="A23" s="68" t="s">
        <v>113</v>
      </c>
      <c r="B23" s="18">
        <v>39214.92</v>
      </c>
      <c r="C23" s="18">
        <v>115765964.64</v>
      </c>
      <c r="D23" s="18">
        <v>428023.06</v>
      </c>
      <c r="E23" s="18">
        <v>6426070.96</v>
      </c>
      <c r="F23" s="18">
        <v>10852984.51</v>
      </c>
      <c r="G23" s="18">
        <v>11304515.85</v>
      </c>
      <c r="H23" s="18">
        <v>407543.3</v>
      </c>
      <c r="I23" s="18">
        <v>4306059.6900000004</v>
      </c>
      <c r="J23" s="18">
        <v>7529633.2599999998</v>
      </c>
      <c r="K23" s="18">
        <v>8131715.9000000004</v>
      </c>
      <c r="L23" s="18">
        <v>517176.9</v>
      </c>
      <c r="M23" s="32"/>
      <c r="N23" s="185">
        <f t="shared" si="3"/>
        <v>165708902.99000001</v>
      </c>
    </row>
    <row r="24" spans="1:14" ht="15.75" x14ac:dyDescent="0.25">
      <c r="A24" s="68" t="s">
        <v>114</v>
      </c>
      <c r="B24" s="18">
        <v>0</v>
      </c>
      <c r="C24" s="18">
        <v>0</v>
      </c>
      <c r="D24" s="18">
        <v>859460</v>
      </c>
      <c r="E24" s="18">
        <v>50000000</v>
      </c>
      <c r="F24" s="18">
        <v>625683.80000000005</v>
      </c>
      <c r="G24" s="18">
        <v>3965607.8</v>
      </c>
      <c r="H24" s="18">
        <v>12617988.1</v>
      </c>
      <c r="I24" s="18">
        <v>92137543.140000001</v>
      </c>
      <c r="J24" s="18">
        <v>319967.99</v>
      </c>
      <c r="K24" s="18">
        <v>76273731</v>
      </c>
      <c r="L24" s="18">
        <v>5075141.5</v>
      </c>
      <c r="M24" s="32"/>
      <c r="N24" s="150">
        <f t="shared" si="3"/>
        <v>241875123.32999998</v>
      </c>
    </row>
    <row r="25" spans="1:14" ht="16.5" thickBot="1" x14ac:dyDescent="0.3">
      <c r="A25" s="68" t="s">
        <v>115</v>
      </c>
      <c r="B25" s="18">
        <v>509760</v>
      </c>
      <c r="C25" s="18">
        <v>13748515.73</v>
      </c>
      <c r="D25" s="18">
        <v>10981519.310000001</v>
      </c>
      <c r="E25" s="18">
        <v>0</v>
      </c>
      <c r="F25" s="18">
        <v>15984073.539999999</v>
      </c>
      <c r="G25" s="18">
        <v>11582703.470000001</v>
      </c>
      <c r="H25" s="18">
        <v>9491470.3000000007</v>
      </c>
      <c r="I25" s="18">
        <v>7641474.21</v>
      </c>
      <c r="J25" s="18">
        <v>4719203.26</v>
      </c>
      <c r="K25" s="18">
        <v>13125545.15</v>
      </c>
      <c r="L25" s="18">
        <v>415332.49</v>
      </c>
      <c r="M25" s="154"/>
      <c r="N25" s="156">
        <f t="shared" si="3"/>
        <v>88199597.459999993</v>
      </c>
    </row>
    <row r="26" spans="1:14" ht="16.5" thickBot="1" x14ac:dyDescent="0.3">
      <c r="A26" s="79" t="s">
        <v>23</v>
      </c>
      <c r="B26" s="146">
        <f>SUM(B27:B35)</f>
        <v>20525636.620000001</v>
      </c>
      <c r="C26" s="147">
        <f>SUM(C27:C35)</f>
        <v>16646448.359999999</v>
      </c>
      <c r="D26" s="147">
        <f>SUM(D27:D35)</f>
        <v>27202478.090000004</v>
      </c>
      <c r="E26" s="146">
        <f t="shared" ref="E26:M26" si="4">SUM(E27:E35)</f>
        <v>17901967.469999999</v>
      </c>
      <c r="F26" s="147">
        <f t="shared" si="4"/>
        <v>32413896.259999998</v>
      </c>
      <c r="G26" s="153">
        <f>SUM(G27:G35)</f>
        <v>29375187.969999999</v>
      </c>
      <c r="H26" s="147">
        <f t="shared" si="4"/>
        <v>13823717.52</v>
      </c>
      <c r="I26" s="147">
        <f>SUM(I27:I35)</f>
        <v>27017035.079999998</v>
      </c>
      <c r="J26" s="147">
        <f t="shared" si="4"/>
        <v>20224652.32</v>
      </c>
      <c r="K26" s="147">
        <f t="shared" si="4"/>
        <v>210506327.68000001</v>
      </c>
      <c r="L26" s="147">
        <f t="shared" si="4"/>
        <v>63325974.610000007</v>
      </c>
      <c r="M26" s="147">
        <f t="shared" si="4"/>
        <v>0</v>
      </c>
      <c r="N26" s="148">
        <f>SUM(B26:M26)</f>
        <v>478963321.98000002</v>
      </c>
    </row>
    <row r="27" spans="1:14" ht="15.75" x14ac:dyDescent="0.25">
      <c r="A27" s="68" t="s">
        <v>116</v>
      </c>
      <c r="B27" s="83">
        <v>0</v>
      </c>
      <c r="C27" s="18">
        <v>607411.81000000006</v>
      </c>
      <c r="D27" s="18">
        <v>123632.4</v>
      </c>
      <c r="E27" s="18">
        <v>1121145</v>
      </c>
      <c r="F27" s="18">
        <v>2131930.6</v>
      </c>
      <c r="G27" s="18">
        <v>1484675</v>
      </c>
      <c r="H27" s="18">
        <v>11451850.800000001</v>
      </c>
      <c r="I27" s="18">
        <v>-2375658.2599999998</v>
      </c>
      <c r="J27" s="18">
        <v>890320</v>
      </c>
      <c r="K27" s="18">
        <v>1090946.6399999999</v>
      </c>
      <c r="L27" s="18">
        <v>1190640</v>
      </c>
      <c r="M27" s="154"/>
      <c r="N27" s="155">
        <f>SUM(B27:M27)</f>
        <v>17716893.990000002</v>
      </c>
    </row>
    <row r="28" spans="1:14" ht="15.75" x14ac:dyDescent="0.25">
      <c r="A28" s="68" t="s">
        <v>117</v>
      </c>
      <c r="B28" s="73">
        <v>0</v>
      </c>
      <c r="C28" s="18">
        <v>16725.080000000002</v>
      </c>
      <c r="D28" s="18">
        <v>0</v>
      </c>
      <c r="E28" s="18">
        <v>0</v>
      </c>
      <c r="F28" s="18">
        <v>0</v>
      </c>
      <c r="G28" s="18">
        <v>352898.82</v>
      </c>
      <c r="H28" s="18">
        <v>1734.6</v>
      </c>
      <c r="I28" s="18">
        <v>0</v>
      </c>
      <c r="J28" s="18">
        <v>23916.240000000002</v>
      </c>
      <c r="K28" s="18">
        <v>0</v>
      </c>
      <c r="L28" s="18">
        <v>0</v>
      </c>
      <c r="M28" s="32"/>
      <c r="N28" s="151">
        <f t="shared" ref="N28:N35" si="5">SUM(B28:M28)</f>
        <v>395274.74</v>
      </c>
    </row>
    <row r="29" spans="1:14" ht="15.75" x14ac:dyDescent="0.25">
      <c r="A29" s="68" t="s">
        <v>118</v>
      </c>
      <c r="B29" s="73">
        <v>0</v>
      </c>
      <c r="C29" s="18">
        <v>0</v>
      </c>
      <c r="D29" s="18">
        <v>640150</v>
      </c>
      <c r="E29" s="18">
        <v>15500</v>
      </c>
      <c r="F29" s="18">
        <v>662259.66</v>
      </c>
      <c r="G29" s="18">
        <v>512174</v>
      </c>
      <c r="H29" s="18">
        <v>64500</v>
      </c>
      <c r="I29" s="18">
        <v>0</v>
      </c>
      <c r="J29" s="18">
        <v>425036</v>
      </c>
      <c r="K29" s="18">
        <v>444017.48</v>
      </c>
      <c r="L29" s="18">
        <v>23742.45</v>
      </c>
      <c r="M29" s="32"/>
      <c r="N29" s="151">
        <f t="shared" si="5"/>
        <v>2787379.5900000003</v>
      </c>
    </row>
    <row r="30" spans="1:14" ht="15.75" x14ac:dyDescent="0.25">
      <c r="A30" s="68" t="s">
        <v>119</v>
      </c>
      <c r="B30" s="73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59805</v>
      </c>
      <c r="L30" s="18">
        <v>449000</v>
      </c>
      <c r="M30" s="85"/>
      <c r="N30" s="151">
        <f t="shared" si="5"/>
        <v>508805</v>
      </c>
    </row>
    <row r="31" spans="1:14" ht="15.75" x14ac:dyDescent="0.25">
      <c r="A31" s="68" t="s">
        <v>120</v>
      </c>
      <c r="B31" s="73">
        <v>0</v>
      </c>
      <c r="C31" s="18">
        <v>237000</v>
      </c>
      <c r="D31" s="18">
        <v>169000.01</v>
      </c>
      <c r="E31" s="18">
        <v>1486900.81</v>
      </c>
      <c r="F31" s="18">
        <v>1600008.26</v>
      </c>
      <c r="G31" s="18">
        <v>1501480.15</v>
      </c>
      <c r="H31" s="18">
        <v>199165.12</v>
      </c>
      <c r="I31" s="18">
        <v>446754.66</v>
      </c>
      <c r="J31" s="18">
        <v>3547156.7</v>
      </c>
      <c r="K31" s="18">
        <v>318807.96999999997</v>
      </c>
      <c r="L31" s="18">
        <v>5357405.62</v>
      </c>
      <c r="M31" s="32"/>
      <c r="N31" s="151">
        <f t="shared" si="5"/>
        <v>14863679.300000001</v>
      </c>
    </row>
    <row r="32" spans="1:14" ht="15.75" x14ac:dyDescent="0.25">
      <c r="A32" s="68" t="s">
        <v>121</v>
      </c>
      <c r="B32" s="73">
        <v>0</v>
      </c>
      <c r="C32" s="18">
        <v>852888.86</v>
      </c>
      <c r="D32" s="18">
        <v>1180</v>
      </c>
      <c r="E32" s="18">
        <v>242283.03</v>
      </c>
      <c r="F32" s="18">
        <v>13280.08</v>
      </c>
      <c r="G32" s="18">
        <v>88137.71</v>
      </c>
      <c r="H32" s="18">
        <v>55337.279999999999</v>
      </c>
      <c r="I32" s="18">
        <v>252688.74</v>
      </c>
      <c r="J32" s="18">
        <v>125013.92</v>
      </c>
      <c r="K32" s="18">
        <v>26000</v>
      </c>
      <c r="L32" s="18">
        <v>356471.73</v>
      </c>
      <c r="M32" s="32"/>
      <c r="N32" s="151">
        <f t="shared" si="5"/>
        <v>2013281.3499999999</v>
      </c>
    </row>
    <row r="33" spans="1:14" ht="15.75" x14ac:dyDescent="0.25">
      <c r="A33" s="68" t="s">
        <v>122</v>
      </c>
      <c r="B33" s="69">
        <v>20525636.620000001</v>
      </c>
      <c r="C33" s="18">
        <v>14738870.75</v>
      </c>
      <c r="D33" s="18">
        <v>16732690.960000001</v>
      </c>
      <c r="E33" s="18">
        <v>6852274.0300000003</v>
      </c>
      <c r="F33" s="18">
        <v>17740770.719999999</v>
      </c>
      <c r="G33" s="18">
        <v>20837164.649999999</v>
      </c>
      <c r="H33" s="18">
        <v>486301</v>
      </c>
      <c r="I33" s="18">
        <v>17091639.719999999</v>
      </c>
      <c r="J33" s="18">
        <v>14023742.01</v>
      </c>
      <c r="K33" s="18">
        <v>204212077.55000001</v>
      </c>
      <c r="L33" s="18">
        <v>43496184.630000003</v>
      </c>
      <c r="M33" s="32"/>
      <c r="N33" s="151">
        <f t="shared" si="5"/>
        <v>376737352.64000005</v>
      </c>
    </row>
    <row r="34" spans="1:14" ht="31.5" x14ac:dyDescent="0.25">
      <c r="A34" s="86" t="s">
        <v>31</v>
      </c>
      <c r="B34" s="69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/>
      <c r="I34" s="18">
        <v>0</v>
      </c>
      <c r="J34" s="18">
        <v>0</v>
      </c>
      <c r="K34" s="18">
        <v>0</v>
      </c>
      <c r="L34" s="18">
        <v>0</v>
      </c>
      <c r="M34" s="32"/>
      <c r="N34" s="186" t="s">
        <v>140</v>
      </c>
    </row>
    <row r="35" spans="1:14" ht="16.5" thickBot="1" x14ac:dyDescent="0.3">
      <c r="A35" s="68" t="s">
        <v>123</v>
      </c>
      <c r="B35" s="69">
        <v>0</v>
      </c>
      <c r="C35" s="18">
        <v>193551.86</v>
      </c>
      <c r="D35" s="18">
        <v>9535824.7200000007</v>
      </c>
      <c r="E35" s="18">
        <v>8183864.5999999996</v>
      </c>
      <c r="F35" s="18">
        <v>10265646.939999999</v>
      </c>
      <c r="G35" s="18">
        <v>4598657.6399999997</v>
      </c>
      <c r="H35" s="18">
        <v>1564828.72</v>
      </c>
      <c r="I35" s="18">
        <v>11601610.220000001</v>
      </c>
      <c r="J35" s="18">
        <v>1189467.45</v>
      </c>
      <c r="K35" s="18">
        <v>4354673.04</v>
      </c>
      <c r="L35" s="18">
        <v>12452530.18</v>
      </c>
      <c r="M35" s="154"/>
      <c r="N35" s="156">
        <f t="shared" si="5"/>
        <v>63940655.369999997</v>
      </c>
    </row>
    <row r="36" spans="1:14" ht="16.5" thickBot="1" x14ac:dyDescent="0.3">
      <c r="A36" s="79" t="s">
        <v>33</v>
      </c>
      <c r="B36" s="146">
        <f>SUM(B37:B43)</f>
        <v>421835407.77000004</v>
      </c>
      <c r="C36" s="147">
        <f>SUM(C37:C43)</f>
        <v>492764248.01000005</v>
      </c>
      <c r="D36" s="147">
        <f>SUM(D37:D43)</f>
        <v>450707537.71000004</v>
      </c>
      <c r="E36" s="147">
        <f t="shared" ref="E36:M36" si="6">SUM(E37:E43)</f>
        <v>522643135.71000004</v>
      </c>
      <c r="F36" s="147">
        <f t="shared" si="6"/>
        <v>603209043.01999998</v>
      </c>
      <c r="G36" s="153">
        <f t="shared" si="6"/>
        <v>581717869.76999998</v>
      </c>
      <c r="H36" s="153">
        <f t="shared" si="6"/>
        <v>502376474.41000003</v>
      </c>
      <c r="I36" s="147">
        <f t="shared" si="6"/>
        <v>559405068.95000005</v>
      </c>
      <c r="J36" s="147">
        <f t="shared" si="6"/>
        <v>554214999.33000004</v>
      </c>
      <c r="K36" s="147">
        <f t="shared" si="6"/>
        <v>811758186.53999996</v>
      </c>
      <c r="L36" s="147">
        <f t="shared" si="6"/>
        <v>944373381.42999995</v>
      </c>
      <c r="M36" s="147">
        <f t="shared" si="6"/>
        <v>0</v>
      </c>
      <c r="N36" s="148">
        <f>SUM(B36:M36)</f>
        <v>6445005352.6500006</v>
      </c>
    </row>
    <row r="37" spans="1:14" ht="15.75" x14ac:dyDescent="0.25">
      <c r="A37" s="68" t="s">
        <v>124</v>
      </c>
      <c r="B37" s="18">
        <v>0</v>
      </c>
      <c r="C37" s="18">
        <v>21610230</v>
      </c>
      <c r="D37" s="18">
        <v>16679466</v>
      </c>
      <c r="E37" s="18">
        <v>22726940</v>
      </c>
      <c r="F37" s="18">
        <v>8903805</v>
      </c>
      <c r="G37" s="18">
        <v>13423147</v>
      </c>
      <c r="H37" s="18">
        <v>28807685.420000002</v>
      </c>
      <c r="I37" s="18">
        <v>10530142</v>
      </c>
      <c r="J37" s="18">
        <v>25319343.670000002</v>
      </c>
      <c r="K37" s="18">
        <v>12402129.77</v>
      </c>
      <c r="L37" s="18">
        <v>158501785.84</v>
      </c>
      <c r="M37" s="154"/>
      <c r="N37" s="155">
        <f t="shared" ref="N37:N43" si="7">SUM(B37:M37)</f>
        <v>318904674.70000005</v>
      </c>
    </row>
    <row r="38" spans="1:14" ht="15.75" x14ac:dyDescent="0.25">
      <c r="A38" s="68" t="s">
        <v>125</v>
      </c>
      <c r="B38" s="69">
        <v>313955922.48000002</v>
      </c>
      <c r="C38" s="18">
        <v>363274526.72000003</v>
      </c>
      <c r="D38" s="18">
        <v>326148586.42000002</v>
      </c>
      <c r="E38" s="18">
        <v>392036710.42000002</v>
      </c>
      <c r="F38" s="18">
        <v>330819842.50999999</v>
      </c>
      <c r="G38" s="18">
        <v>329162877.50999999</v>
      </c>
      <c r="H38" s="18">
        <v>329979002.50999999</v>
      </c>
      <c r="I38" s="18">
        <v>329025424.50999999</v>
      </c>
      <c r="J38" s="18">
        <v>331491585.50999999</v>
      </c>
      <c r="K38" s="18">
        <v>414121755.50999999</v>
      </c>
      <c r="L38" s="18">
        <v>464124709.39999998</v>
      </c>
      <c r="M38" s="32"/>
      <c r="N38" s="151">
        <f t="shared" si="7"/>
        <v>3924140943.5000005</v>
      </c>
    </row>
    <row r="39" spans="1:14" ht="31.5" x14ac:dyDescent="0.25">
      <c r="A39" s="68" t="s">
        <v>126</v>
      </c>
      <c r="B39" s="69">
        <v>88648542.75</v>
      </c>
      <c r="C39" s="18">
        <v>88648548.75</v>
      </c>
      <c r="D39" s="18">
        <v>88648542.75</v>
      </c>
      <c r="E39" s="18">
        <v>88648542.75</v>
      </c>
      <c r="F39" s="18">
        <v>151034129.91999999</v>
      </c>
      <c r="G39" s="18">
        <v>189873791.09999999</v>
      </c>
      <c r="H39" s="18">
        <v>88648542.75</v>
      </c>
      <c r="I39" s="18">
        <v>136186962.75</v>
      </c>
      <c r="J39" s="18">
        <v>191148542.75</v>
      </c>
      <c r="K39" s="18">
        <v>305821574.75</v>
      </c>
      <c r="L39" s="18">
        <v>239964117.03</v>
      </c>
      <c r="M39" s="32"/>
      <c r="N39" s="151">
        <f t="shared" si="7"/>
        <v>1657271838.05</v>
      </c>
    </row>
    <row r="40" spans="1:14" ht="31.5" x14ac:dyDescent="0.25">
      <c r="A40" s="68" t="s">
        <v>127</v>
      </c>
      <c r="B40" s="69">
        <v>19230942.539999999</v>
      </c>
      <c r="C40" s="18">
        <v>19230942.539999999</v>
      </c>
      <c r="D40" s="18">
        <v>19230942.539999999</v>
      </c>
      <c r="E40" s="18">
        <v>19230942.539999999</v>
      </c>
      <c r="F40" s="18">
        <v>19230942.539999999</v>
      </c>
      <c r="G40" s="18">
        <v>19230942.539999999</v>
      </c>
      <c r="H40" s="18">
        <v>19230942.539999999</v>
      </c>
      <c r="I40" s="18">
        <v>19230942.539999999</v>
      </c>
      <c r="J40" s="18">
        <v>19230942.539999999</v>
      </c>
      <c r="K40" s="18">
        <v>19230942.539999999</v>
      </c>
      <c r="L40" s="18">
        <v>19230942.539999999</v>
      </c>
      <c r="M40" s="32"/>
      <c r="N40" s="151">
        <f t="shared" si="7"/>
        <v>211540367.93999994</v>
      </c>
    </row>
    <row r="41" spans="1:14" ht="15.75" x14ac:dyDescent="0.25">
      <c r="A41" s="68" t="s">
        <v>128</v>
      </c>
      <c r="B41" s="18">
        <v>0</v>
      </c>
      <c r="C41" s="18">
        <v>0</v>
      </c>
      <c r="D41" s="18">
        <v>0</v>
      </c>
      <c r="E41" s="18">
        <v>0</v>
      </c>
      <c r="F41" s="18">
        <v>68540533.969999999</v>
      </c>
      <c r="G41" s="18">
        <v>30027111.620000001</v>
      </c>
      <c r="H41" s="18">
        <v>35710301.189999998</v>
      </c>
      <c r="I41" s="18">
        <v>49163197.149999999</v>
      </c>
      <c r="J41" s="18">
        <v>2292984.86</v>
      </c>
      <c r="K41" s="18">
        <v>60181783.969999999</v>
      </c>
      <c r="L41" s="18">
        <v>62551826.619999997</v>
      </c>
      <c r="M41" s="87"/>
      <c r="N41" s="151">
        <f t="shared" si="7"/>
        <v>308467739.38</v>
      </c>
    </row>
    <row r="42" spans="1:14" ht="15.75" x14ac:dyDescent="0.25">
      <c r="A42" s="68" t="s">
        <v>129</v>
      </c>
      <c r="B42" s="18">
        <v>0</v>
      </c>
      <c r="C42" s="18">
        <v>0</v>
      </c>
      <c r="D42" s="18">
        <v>0</v>
      </c>
      <c r="E42" s="18">
        <v>0</v>
      </c>
      <c r="F42" s="18">
        <v>24679789.079999998</v>
      </c>
      <c r="G42" s="18">
        <v>0</v>
      </c>
      <c r="H42" s="18">
        <v>0</v>
      </c>
      <c r="I42" s="18">
        <v>15268400</v>
      </c>
      <c r="J42" s="18">
        <v>-15268400</v>
      </c>
      <c r="K42" s="88"/>
      <c r="L42" s="89">
        <v>0</v>
      </c>
      <c r="M42" s="32"/>
      <c r="N42" s="151">
        <f t="shared" si="7"/>
        <v>24679789.079999998</v>
      </c>
    </row>
    <row r="43" spans="1:14" ht="16.5" thickBot="1" x14ac:dyDescent="0.3">
      <c r="A43" s="68" t="s">
        <v>130</v>
      </c>
      <c r="B43" s="18">
        <v>0</v>
      </c>
      <c r="C43" s="20">
        <v>0</v>
      </c>
      <c r="D43" s="18">
        <v>0</v>
      </c>
      <c r="E43" s="18">
        <v>0</v>
      </c>
      <c r="F43" s="91">
        <v>0</v>
      </c>
      <c r="G43" s="18"/>
      <c r="H43" s="18">
        <v>0</v>
      </c>
      <c r="I43" s="18">
        <v>0</v>
      </c>
      <c r="J43" s="18">
        <v>0</v>
      </c>
      <c r="K43" s="18">
        <v>0</v>
      </c>
      <c r="L43" s="32"/>
      <c r="M43" s="154"/>
      <c r="N43" s="156">
        <f t="shared" si="7"/>
        <v>0</v>
      </c>
    </row>
    <row r="44" spans="1:14" ht="16.5" thickBot="1" x14ac:dyDescent="0.3">
      <c r="A44" s="79" t="s">
        <v>41</v>
      </c>
      <c r="B44" s="183">
        <f>SUM(B45:B46)</f>
        <v>9302817.0700000003</v>
      </c>
      <c r="C44" s="146">
        <f>SUM(C45:C46)</f>
        <v>11252817.07</v>
      </c>
      <c r="D44" s="146">
        <f>SUM(D45:D46)</f>
        <v>10277817.07</v>
      </c>
      <c r="E44" s="147">
        <f t="shared" ref="E44:L44" si="8">SUM(E45:E46)</f>
        <v>2777817.07</v>
      </c>
      <c r="F44" s="147">
        <f t="shared" si="8"/>
        <v>17777817.079999998</v>
      </c>
      <c r="G44" s="153">
        <f t="shared" si="8"/>
        <v>12777817.08</v>
      </c>
      <c r="H44" s="147">
        <f t="shared" si="8"/>
        <v>10277817.08</v>
      </c>
      <c r="I44" s="146">
        <f t="shared" si="8"/>
        <v>10277817.08</v>
      </c>
      <c r="J44" s="147">
        <f t="shared" si="8"/>
        <v>2777817.08</v>
      </c>
      <c r="K44" s="147">
        <f>SUM(K45:K47)</f>
        <v>2777817.09</v>
      </c>
      <c r="L44" s="147">
        <f t="shared" si="8"/>
        <v>2777817.08</v>
      </c>
      <c r="M44" s="147">
        <f>SUM(M45:M48)</f>
        <v>0</v>
      </c>
      <c r="N44" s="148">
        <f>SUM(B45:M48)</f>
        <v>93055987.849999994</v>
      </c>
    </row>
    <row r="45" spans="1:14" ht="15.75" x14ac:dyDescent="0.25">
      <c r="A45" s="68" t="s">
        <v>42</v>
      </c>
      <c r="B45" s="158"/>
      <c r="C45" s="15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93">
        <v>0</v>
      </c>
      <c r="L45" s="93">
        <v>0</v>
      </c>
      <c r="M45" s="94"/>
      <c r="N45" s="155">
        <f>SUM(B45:M45)</f>
        <v>0</v>
      </c>
    </row>
    <row r="46" spans="1:14" ht="15.75" x14ac:dyDescent="0.25">
      <c r="A46" s="68" t="s">
        <v>43</v>
      </c>
      <c r="B46" s="69">
        <v>9302817.0700000003</v>
      </c>
      <c r="C46" s="18">
        <v>11252817.07</v>
      </c>
      <c r="D46" s="179">
        <v>10277817.07</v>
      </c>
      <c r="E46" s="180">
        <v>2777817.07</v>
      </c>
      <c r="F46" s="69">
        <v>17777817.079999998</v>
      </c>
      <c r="G46" s="18">
        <v>12777817.08</v>
      </c>
      <c r="H46" s="18">
        <v>10277817.08</v>
      </c>
      <c r="I46" s="18">
        <v>10277817.08</v>
      </c>
      <c r="J46" s="18">
        <v>2777817.08</v>
      </c>
      <c r="K46" s="18">
        <v>2777817.09</v>
      </c>
      <c r="L46" s="18">
        <v>2777817.08</v>
      </c>
      <c r="M46" s="181"/>
      <c r="N46" s="182">
        <f t="shared" ref="N46:N48" si="9">SUM(B46:M46)</f>
        <v>93055987.849999994</v>
      </c>
    </row>
    <row r="47" spans="1:14" ht="31.5" x14ac:dyDescent="0.25">
      <c r="A47" s="80" t="s">
        <v>100</v>
      </c>
      <c r="B47" s="18">
        <v>0</v>
      </c>
      <c r="C47" s="18">
        <v>0</v>
      </c>
      <c r="D47" s="18">
        <v>0</v>
      </c>
      <c r="E47" s="18">
        <v>0</v>
      </c>
      <c r="F47" s="69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93">
        <v>0</v>
      </c>
      <c r="M47" s="95"/>
      <c r="N47" s="151">
        <f t="shared" si="9"/>
        <v>0</v>
      </c>
    </row>
    <row r="48" spans="1:14" ht="16.5" thickBot="1" x14ac:dyDescent="0.3">
      <c r="A48" s="80" t="s">
        <v>101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93">
        <v>0</v>
      </c>
      <c r="M48" s="97"/>
      <c r="N48" s="151">
        <f t="shared" si="9"/>
        <v>0</v>
      </c>
    </row>
    <row r="49" spans="1:14" ht="16.5" thickBot="1" x14ac:dyDescent="0.3">
      <c r="A49" s="79" t="s">
        <v>46</v>
      </c>
      <c r="B49" s="146">
        <f>SUM(B50:B58)</f>
        <v>1691900</v>
      </c>
      <c r="C49" s="147">
        <f>SUM(C50:C58)</f>
        <v>53734922.75</v>
      </c>
      <c r="D49" s="147">
        <f>SUM(D50:D58)</f>
        <v>11755826.24</v>
      </c>
      <c r="E49" s="147">
        <f t="shared" ref="E49:M49" si="10">SUM(E50:E58)</f>
        <v>35977490.870000005</v>
      </c>
      <c r="F49" s="147">
        <f t="shared" si="10"/>
        <v>43788097.140000001</v>
      </c>
      <c r="G49" s="153">
        <f t="shared" si="10"/>
        <v>35379431.509999998</v>
      </c>
      <c r="H49" s="147">
        <f t="shared" si="10"/>
        <v>41631955.530000001</v>
      </c>
      <c r="I49" s="147">
        <f t="shared" si="10"/>
        <v>12508204.84</v>
      </c>
      <c r="J49" s="147">
        <f t="shared" si="10"/>
        <v>34861996.480000004</v>
      </c>
      <c r="K49" s="147">
        <f t="shared" si="10"/>
        <v>11073670.390000001</v>
      </c>
      <c r="L49" s="147">
        <f t="shared" si="10"/>
        <v>34704303.590000004</v>
      </c>
      <c r="M49" s="147">
        <f t="shared" si="10"/>
        <v>0</v>
      </c>
      <c r="N49" s="148">
        <f>SUM(B49:M49)</f>
        <v>317107799.34000003</v>
      </c>
    </row>
    <row r="50" spans="1:14" ht="15.75" x14ac:dyDescent="0.25">
      <c r="A50" s="68" t="s">
        <v>131</v>
      </c>
      <c r="B50" s="100">
        <v>0</v>
      </c>
      <c r="C50" s="100">
        <v>40415</v>
      </c>
      <c r="D50" s="100">
        <v>0</v>
      </c>
      <c r="E50" s="100">
        <v>236855.5</v>
      </c>
      <c r="F50" s="100">
        <v>1741632.19</v>
      </c>
      <c r="G50" s="159">
        <v>3537824.31</v>
      </c>
      <c r="H50" s="100">
        <v>2693096.73</v>
      </c>
      <c r="I50" s="100">
        <v>3129399.98</v>
      </c>
      <c r="J50" s="100">
        <v>4286998.4800000004</v>
      </c>
      <c r="K50" s="100">
        <v>2771228.39</v>
      </c>
      <c r="L50" s="100">
        <v>3912899.7</v>
      </c>
      <c r="M50" s="154"/>
      <c r="N50" s="155">
        <f t="shared" ref="N50:N58" si="11">SUM(B50:M50)</f>
        <v>22350350.280000001</v>
      </c>
    </row>
    <row r="51" spans="1:14" ht="15.75" x14ac:dyDescent="0.25">
      <c r="A51" s="68" t="s">
        <v>132</v>
      </c>
      <c r="B51" s="100">
        <v>0</v>
      </c>
      <c r="C51" s="100">
        <v>0</v>
      </c>
      <c r="D51" s="100">
        <v>0</v>
      </c>
      <c r="E51" s="100">
        <v>0</v>
      </c>
      <c r="F51" s="100">
        <v>63244.25</v>
      </c>
      <c r="G51" s="116">
        <v>0</v>
      </c>
      <c r="H51" s="100">
        <v>348572</v>
      </c>
      <c r="I51" s="100">
        <v>137138.42000000001</v>
      </c>
      <c r="J51" s="100">
        <v>0</v>
      </c>
      <c r="K51" s="100">
        <v>0</v>
      </c>
      <c r="L51" s="100">
        <v>892896.04</v>
      </c>
      <c r="M51" s="32"/>
      <c r="N51" s="151">
        <f t="shared" si="11"/>
        <v>1441850.71</v>
      </c>
    </row>
    <row r="52" spans="1:14" ht="15.75" x14ac:dyDescent="0.25">
      <c r="A52" s="68" t="s">
        <v>133</v>
      </c>
      <c r="B52" s="100">
        <v>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229156</v>
      </c>
      <c r="L52" s="100">
        <v>0</v>
      </c>
      <c r="M52" s="32"/>
      <c r="N52" s="151">
        <f t="shared" si="11"/>
        <v>229156</v>
      </c>
    </row>
    <row r="53" spans="1:14" ht="15.75" x14ac:dyDescent="0.25">
      <c r="A53" s="68" t="s">
        <v>134</v>
      </c>
      <c r="B53" s="100">
        <v>0</v>
      </c>
      <c r="C53" s="100">
        <v>0</v>
      </c>
      <c r="D53" s="100">
        <v>0</v>
      </c>
      <c r="E53" s="100">
        <v>13884992</v>
      </c>
      <c r="F53" s="100">
        <v>0</v>
      </c>
      <c r="G53" s="100">
        <v>6242.2</v>
      </c>
      <c r="H53" s="100">
        <v>0</v>
      </c>
      <c r="I53" s="100">
        <v>198051.44</v>
      </c>
      <c r="J53" s="100">
        <v>0</v>
      </c>
      <c r="K53" s="100">
        <v>0</v>
      </c>
      <c r="L53" s="100">
        <v>519200</v>
      </c>
      <c r="M53" s="32"/>
      <c r="N53" s="151">
        <f t="shared" si="11"/>
        <v>14608485.639999999</v>
      </c>
    </row>
    <row r="54" spans="1:14" ht="15.75" x14ac:dyDescent="0.25">
      <c r="A54" s="68" t="s">
        <v>135</v>
      </c>
      <c r="B54" s="100">
        <v>0</v>
      </c>
      <c r="C54" s="100">
        <v>9340004.1500000004</v>
      </c>
      <c r="D54" s="100">
        <v>507427.08</v>
      </c>
      <c r="E54" s="100">
        <v>730650.57</v>
      </c>
      <c r="F54" s="100">
        <v>1859592.7</v>
      </c>
      <c r="G54" s="100">
        <v>64628</v>
      </c>
      <c r="H54" s="100">
        <v>361609.4</v>
      </c>
      <c r="I54" s="100">
        <v>240000</v>
      </c>
      <c r="J54" s="100">
        <v>117398</v>
      </c>
      <c r="K54" s="100">
        <v>3186</v>
      </c>
      <c r="L54" s="100">
        <v>902607.85</v>
      </c>
      <c r="M54" s="32"/>
      <c r="N54" s="150">
        <f t="shared" si="11"/>
        <v>14127103.75</v>
      </c>
    </row>
    <row r="55" spans="1:14" ht="15.75" x14ac:dyDescent="0.25">
      <c r="A55" s="68" t="s">
        <v>52</v>
      </c>
      <c r="B55" s="100">
        <v>0</v>
      </c>
      <c r="C55" s="18">
        <v>0</v>
      </c>
      <c r="D55" s="100">
        <v>-1866800.84</v>
      </c>
      <c r="E55" s="100"/>
      <c r="F55" s="100"/>
      <c r="G55" s="100"/>
      <c r="H55" s="100">
        <v>0</v>
      </c>
      <c r="I55" s="100">
        <v>0</v>
      </c>
      <c r="J55" s="100">
        <v>0</v>
      </c>
      <c r="K55" s="100">
        <v>0</v>
      </c>
      <c r="L55" s="100">
        <v>20101700</v>
      </c>
      <c r="M55" s="32"/>
      <c r="N55" s="151">
        <f t="shared" si="11"/>
        <v>18234899.16</v>
      </c>
    </row>
    <row r="56" spans="1:14" ht="15.75" x14ac:dyDescent="0.25">
      <c r="A56" s="68" t="s">
        <v>136</v>
      </c>
      <c r="B56" s="100">
        <v>1691900</v>
      </c>
      <c r="C56" s="100">
        <v>44354503.600000001</v>
      </c>
      <c r="D56" s="100">
        <v>4740200</v>
      </c>
      <c r="E56" s="100">
        <v>21124992.800000001</v>
      </c>
      <c r="F56" s="100">
        <v>40123628</v>
      </c>
      <c r="G56" s="100">
        <v>31738995</v>
      </c>
      <c r="H56" s="100">
        <v>38228677.399999999</v>
      </c>
      <c r="I56" s="100">
        <v>8803615</v>
      </c>
      <c r="J56" s="100">
        <v>30457600</v>
      </c>
      <c r="K56" s="100">
        <v>8070100</v>
      </c>
      <c r="L56" s="100">
        <v>8375000</v>
      </c>
      <c r="M56" s="32"/>
      <c r="N56" s="151">
        <f t="shared" si="11"/>
        <v>237709211.80000001</v>
      </c>
    </row>
    <row r="57" spans="1:14" ht="15.75" x14ac:dyDescent="0.25">
      <c r="A57" s="68" t="s">
        <v>137</v>
      </c>
      <c r="B57" s="100">
        <v>0</v>
      </c>
      <c r="C57" s="100">
        <v>0</v>
      </c>
      <c r="D57" s="100">
        <v>8375000</v>
      </c>
      <c r="E57" s="100">
        <v>0</v>
      </c>
      <c r="F57" s="100"/>
      <c r="G57" s="100"/>
      <c r="H57" s="73">
        <v>0</v>
      </c>
      <c r="I57" s="100">
        <v>0</v>
      </c>
      <c r="J57" s="100">
        <v>0</v>
      </c>
      <c r="K57" s="100"/>
      <c r="L57" s="100"/>
      <c r="M57" s="154"/>
      <c r="N57" s="151">
        <f t="shared" si="11"/>
        <v>8375000</v>
      </c>
    </row>
    <row r="58" spans="1:14" ht="16.5" thickBot="1" x14ac:dyDescent="0.3">
      <c r="A58" s="68" t="s">
        <v>55</v>
      </c>
      <c r="B58" s="100">
        <v>0</v>
      </c>
      <c r="C58" s="100">
        <v>0</v>
      </c>
      <c r="D58" s="100">
        <v>0</v>
      </c>
      <c r="E58" s="100">
        <v>0</v>
      </c>
      <c r="F58" s="70"/>
      <c r="G58" s="100">
        <v>31742</v>
      </c>
      <c r="H58" s="101">
        <v>0</v>
      </c>
      <c r="I58" s="101">
        <v>0</v>
      </c>
      <c r="J58" s="160"/>
      <c r="K58" s="18">
        <v>0</v>
      </c>
      <c r="L58" s="102"/>
      <c r="M58" s="103"/>
      <c r="N58" s="161">
        <f t="shared" si="11"/>
        <v>31742</v>
      </c>
    </row>
    <row r="59" spans="1:14" ht="16.5" thickBot="1" x14ac:dyDescent="0.3">
      <c r="A59" s="79" t="s">
        <v>56</v>
      </c>
      <c r="B59" s="146">
        <f>SUM(B60:B63)</f>
        <v>2340297.87</v>
      </c>
      <c r="C59" s="147">
        <f>SUM(C60:C63)</f>
        <v>124900556.25</v>
      </c>
      <c r="D59" s="147">
        <f>SUM(D60:D63)</f>
        <v>30820518.130000003</v>
      </c>
      <c r="E59" s="147">
        <f t="shared" ref="E59:M59" si="12">SUM(E60:E63)</f>
        <v>121186728.26000001</v>
      </c>
      <c r="F59" s="153">
        <f t="shared" si="12"/>
        <v>50088286.640000001</v>
      </c>
      <c r="G59" s="147">
        <f t="shared" si="12"/>
        <v>31410334.029999997</v>
      </c>
      <c r="H59" s="147">
        <f t="shared" si="12"/>
        <v>16918.189999999944</v>
      </c>
      <c r="I59" s="146">
        <f t="shared" si="12"/>
        <v>14704226.210000001</v>
      </c>
      <c r="J59" s="147">
        <f t="shared" si="12"/>
        <v>-2802389.78</v>
      </c>
      <c r="K59" s="147">
        <f t="shared" si="12"/>
        <v>224840770.88999999</v>
      </c>
      <c r="L59" s="147">
        <f t="shared" si="12"/>
        <v>39206150.189999998</v>
      </c>
      <c r="M59" s="147">
        <f t="shared" si="12"/>
        <v>0</v>
      </c>
      <c r="N59" s="148">
        <f>SUM(B59:M59)</f>
        <v>636712396.87999988</v>
      </c>
    </row>
    <row r="60" spans="1:14" ht="15.75" x14ac:dyDescent="0.25">
      <c r="A60" s="68" t="s">
        <v>57</v>
      </c>
      <c r="B60" s="159">
        <v>422884.1</v>
      </c>
      <c r="C60" s="69">
        <v>2446363.23</v>
      </c>
      <c r="D60" s="69">
        <v>9486407.9900000002</v>
      </c>
      <c r="E60" s="69">
        <v>4891476.8099999996</v>
      </c>
      <c r="F60" s="69">
        <v>0</v>
      </c>
      <c r="G60" s="100">
        <v>7342170.4699999997</v>
      </c>
      <c r="H60" s="100">
        <v>4000000</v>
      </c>
      <c r="I60" s="100">
        <v>3271470.29</v>
      </c>
      <c r="J60" s="100">
        <v>1019618.06</v>
      </c>
      <c r="K60" s="100">
        <v>3738000</v>
      </c>
      <c r="L60" s="100">
        <v>4710793.25</v>
      </c>
      <c r="M60" s="94"/>
      <c r="N60" s="155">
        <f t="shared" ref="N60:N62" si="13">SUM(B60:M60)</f>
        <v>41329184.199999996</v>
      </c>
    </row>
    <row r="61" spans="1:14" ht="15.75" x14ac:dyDescent="0.25">
      <c r="A61" s="68" t="s">
        <v>58</v>
      </c>
      <c r="B61" s="83">
        <v>1917413.77</v>
      </c>
      <c r="C61" s="18">
        <v>122454193.02</v>
      </c>
      <c r="D61" s="69">
        <v>21334110.140000001</v>
      </c>
      <c r="E61" s="69">
        <v>116295251.45</v>
      </c>
      <c r="F61" s="69">
        <v>50088286.640000001</v>
      </c>
      <c r="G61" s="100">
        <v>24068163.559999999</v>
      </c>
      <c r="H61" s="100">
        <v>-3983081.81</v>
      </c>
      <c r="I61" s="100">
        <v>11432755.92</v>
      </c>
      <c r="J61" s="100">
        <v>-3822007.84</v>
      </c>
      <c r="K61" s="100">
        <v>221102770.88999999</v>
      </c>
      <c r="L61" s="100">
        <v>34495356.939999998</v>
      </c>
      <c r="M61" s="154"/>
      <c r="N61" s="151">
        <f t="shared" si="13"/>
        <v>595383212.68000007</v>
      </c>
    </row>
    <row r="62" spans="1:14" ht="15.75" x14ac:dyDescent="0.25">
      <c r="A62" s="68" t="s">
        <v>59</v>
      </c>
      <c r="B62" s="18">
        <v>0</v>
      </c>
      <c r="C62" s="18">
        <v>0</v>
      </c>
      <c r="D62" s="18">
        <v>0</v>
      </c>
      <c r="E62" s="162"/>
      <c r="F62" s="163">
        <v>0</v>
      </c>
      <c r="G62" s="18">
        <v>0</v>
      </c>
      <c r="H62" s="18">
        <v>0</v>
      </c>
      <c r="I62" s="164"/>
      <c r="J62" s="109"/>
      <c r="K62" s="106"/>
      <c r="L62" s="109"/>
      <c r="M62" s="109"/>
      <c r="N62" s="165">
        <f t="shared" si="13"/>
        <v>0</v>
      </c>
    </row>
    <row r="63" spans="1:14" ht="32.25" thickBot="1" x14ac:dyDescent="0.3">
      <c r="A63" s="68" t="s">
        <v>60</v>
      </c>
      <c r="B63" s="18">
        <v>0</v>
      </c>
      <c r="C63" s="18">
        <v>0</v>
      </c>
      <c r="D63" s="18">
        <v>0</v>
      </c>
      <c r="E63" s="18">
        <v>0</v>
      </c>
      <c r="F63" s="124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66"/>
      <c r="N63" s="161">
        <f>SUM(B63:M63)</f>
        <v>0</v>
      </c>
    </row>
    <row r="64" spans="1:14" ht="16.5" thickBot="1" x14ac:dyDescent="0.3">
      <c r="A64" s="79" t="s">
        <v>61</v>
      </c>
      <c r="B64" s="146">
        <f>SUM(B65:B66)</f>
        <v>0</v>
      </c>
      <c r="C64" s="147">
        <f>SUM(C65:C66)</f>
        <v>0</v>
      </c>
      <c r="D64" s="147">
        <f>SUM(D65:D66)</f>
        <v>0</v>
      </c>
      <c r="E64" s="147">
        <f t="shared" ref="E64:M64" si="14">SUM(E65:E66)</f>
        <v>0</v>
      </c>
      <c r="F64" s="153">
        <f t="shared" si="14"/>
        <v>0</v>
      </c>
      <c r="G64" s="153">
        <f t="shared" si="14"/>
        <v>0</v>
      </c>
      <c r="H64" s="147">
        <f t="shared" si="14"/>
        <v>0</v>
      </c>
      <c r="I64" s="146">
        <f t="shared" si="14"/>
        <v>0</v>
      </c>
      <c r="J64" s="147">
        <f t="shared" si="14"/>
        <v>0</v>
      </c>
      <c r="K64" s="147">
        <f t="shared" si="14"/>
        <v>0</v>
      </c>
      <c r="L64" s="147">
        <f t="shared" si="14"/>
        <v>0</v>
      </c>
      <c r="M64" s="147">
        <f t="shared" si="14"/>
        <v>0</v>
      </c>
      <c r="N64" s="148">
        <f>SUM(B64:M64)</f>
        <v>0</v>
      </c>
    </row>
    <row r="65" spans="1:16" ht="15.75" x14ac:dyDescent="0.25">
      <c r="A65" s="68" t="s">
        <v>62</v>
      </c>
      <c r="B65" s="18">
        <v>0</v>
      </c>
      <c r="C65" s="167"/>
      <c r="D65" s="167"/>
      <c r="E65" s="167"/>
      <c r="F65" s="168"/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68"/>
      <c r="M65" s="168"/>
      <c r="N65" s="169">
        <f t="shared" ref="N65:N66" si="15">SUM(B65:M65)</f>
        <v>0</v>
      </c>
    </row>
    <row r="66" spans="1:16" ht="16.5" thickBot="1" x14ac:dyDescent="0.3">
      <c r="A66" s="68" t="s">
        <v>63</v>
      </c>
      <c r="B66" s="18">
        <v>0</v>
      </c>
      <c r="C66" s="170"/>
      <c r="D66" s="170"/>
      <c r="E66" s="170"/>
      <c r="F66" s="166"/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66"/>
      <c r="M66" s="166"/>
      <c r="N66" s="161">
        <f t="shared" si="15"/>
        <v>0</v>
      </c>
    </row>
    <row r="67" spans="1:16" ht="16.5" thickBot="1" x14ac:dyDescent="0.3">
      <c r="A67" s="79" t="s">
        <v>64</v>
      </c>
      <c r="B67" s="146">
        <f>SUM(B68:B70)</f>
        <v>0</v>
      </c>
      <c r="C67" s="147">
        <f>SUM(C68:C70)</f>
        <v>0</v>
      </c>
      <c r="D67" s="147">
        <f>SUM(D68:D70)</f>
        <v>0</v>
      </c>
      <c r="E67" s="147">
        <f t="shared" ref="E67:M67" si="16">SUM(E68:E70)</f>
        <v>0</v>
      </c>
      <c r="F67" s="147">
        <f t="shared" si="16"/>
        <v>0</v>
      </c>
      <c r="G67" s="153">
        <f t="shared" si="16"/>
        <v>0</v>
      </c>
      <c r="H67" s="147">
        <f t="shared" si="16"/>
        <v>0</v>
      </c>
      <c r="I67" s="146">
        <f t="shared" si="16"/>
        <v>0</v>
      </c>
      <c r="J67" s="147">
        <f t="shared" si="16"/>
        <v>0</v>
      </c>
      <c r="K67" s="147">
        <f t="shared" si="16"/>
        <v>0</v>
      </c>
      <c r="L67" s="147">
        <f t="shared" si="16"/>
        <v>0</v>
      </c>
      <c r="M67" s="147">
        <f t="shared" si="16"/>
        <v>0</v>
      </c>
      <c r="N67" s="148">
        <f>SUM(B67:M67)</f>
        <v>0</v>
      </c>
    </row>
    <row r="68" spans="1:16" ht="15.75" x14ac:dyDescent="0.25">
      <c r="A68" s="188" t="s">
        <v>65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189"/>
      <c r="N68" s="169">
        <f>SUM(B68:M68)</f>
        <v>0</v>
      </c>
      <c r="P68" s="171"/>
    </row>
    <row r="69" spans="1:16" ht="15.75" x14ac:dyDescent="0.25">
      <c r="A69" s="68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09"/>
      <c r="N69" s="165">
        <f t="shared" ref="N69:N71" si="17">SUM(B69:M69)</f>
        <v>0</v>
      </c>
    </row>
    <row r="70" spans="1:16" ht="16.5" thickBot="1" x14ac:dyDescent="0.3">
      <c r="A70" s="68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09"/>
      <c r="N70" s="165">
        <f t="shared" si="17"/>
        <v>0</v>
      </c>
    </row>
    <row r="71" spans="1:16" ht="16.5" thickBot="1" x14ac:dyDescent="0.3">
      <c r="A71" s="125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72"/>
      <c r="N71" s="161">
        <f t="shared" si="17"/>
        <v>0</v>
      </c>
    </row>
    <row r="72" spans="1:16" ht="16.5" thickBot="1" x14ac:dyDescent="0.3">
      <c r="A72" s="64" t="s">
        <v>69</v>
      </c>
      <c r="B72" s="146">
        <f>SUM(B73:B74)</f>
        <v>0</v>
      </c>
      <c r="C72" s="147">
        <f>SUM(C73:C74)</f>
        <v>0</v>
      </c>
      <c r="D72" s="147">
        <f>SUM(D73:D74)</f>
        <v>0</v>
      </c>
      <c r="E72" s="147">
        <f t="shared" ref="E72:M72" si="18">SUM(E73:E74)</f>
        <v>0</v>
      </c>
      <c r="F72" s="147">
        <f t="shared" si="18"/>
        <v>0</v>
      </c>
      <c r="G72" s="153">
        <f t="shared" si="18"/>
        <v>0</v>
      </c>
      <c r="H72" s="147">
        <f t="shared" si="18"/>
        <v>0</v>
      </c>
      <c r="I72" s="146">
        <f t="shared" si="18"/>
        <v>0</v>
      </c>
      <c r="J72" s="147">
        <f t="shared" si="18"/>
        <v>0</v>
      </c>
      <c r="K72" s="147">
        <f t="shared" si="18"/>
        <v>0</v>
      </c>
      <c r="L72" s="147">
        <f t="shared" si="18"/>
        <v>2000000000</v>
      </c>
      <c r="M72" s="147">
        <f t="shared" si="18"/>
        <v>0</v>
      </c>
      <c r="N72" s="148">
        <f>SUM(B72:M72)</f>
        <v>2000000000</v>
      </c>
    </row>
    <row r="73" spans="1:16" ht="15.75" x14ac:dyDescent="0.25">
      <c r="A73" s="68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68"/>
      <c r="N73" s="169">
        <f t="shared" ref="N73" si="19">SUM(B73:M73)</f>
        <v>0</v>
      </c>
    </row>
    <row r="74" spans="1:16" ht="16.5" thickBot="1" x14ac:dyDescent="0.3">
      <c r="A74" s="68" t="s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00">
        <v>2000000000</v>
      </c>
      <c r="M74" s="173"/>
      <c r="N74" s="150">
        <f>SUM(B74:M74)</f>
        <v>2000000000</v>
      </c>
    </row>
    <row r="75" spans="1:16" ht="16.5" thickBot="1" x14ac:dyDescent="0.3">
      <c r="A75" s="79" t="s">
        <v>72</v>
      </c>
      <c r="B75" s="146">
        <f>SUM(B76:B77)</f>
        <v>0</v>
      </c>
      <c r="C75" s="147">
        <f>SUM(C76:C77)</f>
        <v>0</v>
      </c>
      <c r="D75" s="147">
        <f>SUM(D76:D77)</f>
        <v>0</v>
      </c>
      <c r="E75" s="147">
        <f t="shared" ref="E75:M75" si="20">SUM(E76:E77)</f>
        <v>0</v>
      </c>
      <c r="F75" s="147">
        <f t="shared" si="20"/>
        <v>0</v>
      </c>
      <c r="G75" s="153">
        <f>SUM(H76:H77)</f>
        <v>0</v>
      </c>
      <c r="H75" s="153">
        <f>SUM(I76:I77)</f>
        <v>0</v>
      </c>
      <c r="I75" s="146">
        <f t="shared" si="20"/>
        <v>0</v>
      </c>
      <c r="J75" s="147">
        <f t="shared" si="20"/>
        <v>0</v>
      </c>
      <c r="K75" s="147">
        <f t="shared" si="20"/>
        <v>0</v>
      </c>
      <c r="L75" s="147">
        <f t="shared" si="20"/>
        <v>0</v>
      </c>
      <c r="M75" s="147">
        <f t="shared" si="20"/>
        <v>0</v>
      </c>
      <c r="N75" s="148">
        <f>+B75+C75+D75+E75+F75+G75+H75+I75</f>
        <v>0</v>
      </c>
    </row>
    <row r="76" spans="1:16" ht="15.75" x14ac:dyDescent="0.25">
      <c r="A76" s="68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4"/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68"/>
      <c r="N76" s="169">
        <f t="shared" ref="N76:N77" si="21">SUM(B76:M76)</f>
        <v>0</v>
      </c>
    </row>
    <row r="77" spans="1:16" ht="16.5" thickBot="1" x14ac:dyDescent="0.3">
      <c r="A77" s="68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66"/>
      <c r="N77" s="161">
        <f t="shared" si="21"/>
        <v>0</v>
      </c>
    </row>
    <row r="78" spans="1:16" ht="16.5" thickBot="1" x14ac:dyDescent="0.3">
      <c r="A78" s="79" t="s">
        <v>75</v>
      </c>
      <c r="B78" s="157">
        <f>SUM(B79)</f>
        <v>0</v>
      </c>
      <c r="C78" s="147">
        <f t="shared" ref="C78:M78" si="22">SUM(C79)</f>
        <v>0</v>
      </c>
      <c r="D78" s="147">
        <f t="shared" si="22"/>
        <v>0</v>
      </c>
      <c r="E78" s="146">
        <f t="shared" si="22"/>
        <v>0</v>
      </c>
      <c r="F78" s="147">
        <f t="shared" si="22"/>
        <v>0</v>
      </c>
      <c r="G78" s="153">
        <f t="shared" si="22"/>
        <v>0</v>
      </c>
      <c r="H78" s="147">
        <f t="shared" si="22"/>
        <v>0</v>
      </c>
      <c r="I78" s="157">
        <f t="shared" si="22"/>
        <v>0</v>
      </c>
      <c r="J78" s="147">
        <f t="shared" si="22"/>
        <v>0</v>
      </c>
      <c r="K78" s="157">
        <f t="shared" si="22"/>
        <v>0</v>
      </c>
      <c r="L78" s="147">
        <f t="shared" si="22"/>
        <v>0</v>
      </c>
      <c r="M78" s="146">
        <f t="shared" si="22"/>
        <v>0</v>
      </c>
      <c r="N78" s="148">
        <f>+B78+C78+D78+E78+F78+G78+H78+I78</f>
        <v>0</v>
      </c>
    </row>
    <row r="79" spans="1:16" ht="16.5" thickBot="1" x14ac:dyDescent="0.3">
      <c r="A79" s="190" t="s">
        <v>76</v>
      </c>
      <c r="B79" s="191">
        <v>0</v>
      </c>
      <c r="C79" s="191">
        <v>0</v>
      </c>
      <c r="D79" s="191">
        <v>0</v>
      </c>
      <c r="E79" s="191">
        <v>0</v>
      </c>
      <c r="F79" s="191">
        <v>0</v>
      </c>
      <c r="G79" s="191">
        <v>0</v>
      </c>
      <c r="H79" s="191">
        <v>0</v>
      </c>
      <c r="I79" s="191">
        <v>0</v>
      </c>
      <c r="J79" s="191">
        <v>0</v>
      </c>
      <c r="K79" s="191">
        <v>0</v>
      </c>
      <c r="L79" s="191">
        <v>0</v>
      </c>
      <c r="M79" s="192"/>
      <c r="N79" s="193">
        <f>SUM(B79:M79)</f>
        <v>0</v>
      </c>
    </row>
    <row r="80" spans="1:16" ht="16.5" thickBot="1" x14ac:dyDescent="0.3">
      <c r="A80" s="174" t="s">
        <v>77</v>
      </c>
      <c r="B80" s="175">
        <f>+B11+B16+B26+B36+B44+B49+B59+B64+B72</f>
        <v>799769859.36000013</v>
      </c>
      <c r="C80" s="176">
        <f>+C11+C16+C26+C36+C44+C49+C59+C64+C72</f>
        <v>1182699493.5300002</v>
      </c>
      <c r="D80" s="177">
        <f>+D11+D16+D26+D36+D44+D49+D59+D64+D72</f>
        <v>958152346.93000007</v>
      </c>
      <c r="E80" s="176">
        <f t="shared" ref="E80:M80" si="23">+E11+E16+E26+E36+E44+E49+E59+E64+E72</f>
        <v>1136093560.9600003</v>
      </c>
      <c r="F80" s="175">
        <f>+F11+F16+F26+F36+F44+F49+F59+F64+F72</f>
        <v>1337114535.52</v>
      </c>
      <c r="G80" s="177">
        <f t="shared" si="23"/>
        <v>1101987107.8600001</v>
      </c>
      <c r="H80" s="176">
        <f t="shared" si="23"/>
        <v>1004104768.12</v>
      </c>
      <c r="I80" s="175">
        <f t="shared" si="23"/>
        <v>1165316575.55</v>
      </c>
      <c r="J80" s="176">
        <f t="shared" si="23"/>
        <v>996153135.93000007</v>
      </c>
      <c r="K80" s="175">
        <f>+K11+K16+K26+K36+K44+K49+K59+K64+K72+K75+K78</f>
        <v>1963318501.8600001</v>
      </c>
      <c r="L80" s="176">
        <f t="shared" si="23"/>
        <v>3813956243.7399998</v>
      </c>
      <c r="M80" s="176">
        <f t="shared" si="23"/>
        <v>0</v>
      </c>
      <c r="N80" s="178">
        <f>SUM(B80:M80)</f>
        <v>15458666129.360003</v>
      </c>
    </row>
    <row r="81" spans="1:14" ht="15.75" x14ac:dyDescent="0.25">
      <c r="A81" s="144" t="s">
        <v>138</v>
      </c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</row>
    <row r="82" spans="1:14" ht="15.75" x14ac:dyDescent="0.25">
      <c r="A82" s="144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</row>
    <row r="83" spans="1:14" ht="25.5" customHeight="1" x14ac:dyDescent="0.25">
      <c r="A83" s="244" t="s">
        <v>139</v>
      </c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</row>
    <row r="86" spans="1:14" x14ac:dyDescent="0.25">
      <c r="A86" s="53" t="s">
        <v>141</v>
      </c>
    </row>
    <row r="87" spans="1:14" x14ac:dyDescent="0.25">
      <c r="A87" t="s">
        <v>142</v>
      </c>
    </row>
  </sheetData>
  <mergeCells count="6">
    <mergeCell ref="A83:N83"/>
    <mergeCell ref="A3:N3"/>
    <mergeCell ref="A4:N4"/>
    <mergeCell ref="A5:N5"/>
    <mergeCell ref="A6:N6"/>
    <mergeCell ref="A7:N7"/>
  </mergeCells>
  <printOptions horizontalCentered="1"/>
  <pageMargins left="0.35433070866141703" right="0.35433070866141703" top="0.59055118110236204" bottom="0.74803149606299202" header="0.27559055118110198" footer="0.31496062992126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P2Presup.aprobado Ejec. NOV.25</vt:lpstr>
      <vt:lpstr> P1 Presup. aprob. NOV. 25</vt:lpstr>
      <vt:lpstr>P3 Ejecucion NOV.25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Alcantara</dc:creator>
  <cp:keywords/>
  <dc:description/>
  <cp:lastModifiedBy>Maria Nunez</cp:lastModifiedBy>
  <cp:lastPrinted>2025-12-09T19:38:39Z</cp:lastPrinted>
  <dcterms:created xsi:type="dcterms:W3CDTF">2025-12-09T19:05:22Z</dcterms:created>
  <dcterms:modified xsi:type="dcterms:W3CDTF">2025-12-11T13:40:53Z</dcterms:modified>
  <cp:category/>
</cp:coreProperties>
</file>