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svrdocumentos02\Acceso a la Informacion\Informaciones OAI\14-OAI- AÑO 2025\1-Informaciones del Portal de Transparencia 2025\12-Preseupuesto\4-Informes físicos financieros Trimestral\2-Abril-junio\"/>
    </mc:Choice>
  </mc:AlternateContent>
  <xr:revisionPtr revIDLastSave="0" documentId="8_{960C339E-21B0-44BF-AC04-DB2B20326EA1}" xr6:coauthVersionLast="47" xr6:coauthVersionMax="47" xr10:uidLastSave="{00000000-0000-0000-0000-000000000000}"/>
  <bookViews>
    <workbookView xWindow="-120" yWindow="-120" windowWidth="24240" windowHeight="13140" xr2:uid="{00000000-000D-0000-FFFF-FFFF00000000}"/>
  </bookViews>
  <sheets>
    <sheet name="T4" sheetId="1" r:id="rId1"/>
  </sheets>
  <definedNames>
    <definedName name="_Hlk110321804" localSheetId="0">'T4'!$B$32</definedName>
    <definedName name="_xlnm.Print_Area" localSheetId="0">'T4'!$A$1:$J$170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53" i="1" l="1"/>
  <c r="J153" i="1" s="1"/>
  <c r="D153" i="1"/>
  <c r="C153" i="1"/>
  <c r="I153" i="1"/>
  <c r="H152" i="1"/>
  <c r="H151" i="1"/>
  <c r="H101" i="1"/>
  <c r="H100" i="1"/>
  <c r="H99" i="1"/>
  <c r="H98" i="1"/>
  <c r="H34" i="1"/>
  <c r="H33" i="1"/>
  <c r="H32" i="1"/>
  <c r="H31" i="1"/>
  <c r="H29" i="1"/>
  <c r="H30" i="1"/>
  <c r="C32" i="1"/>
  <c r="C151" i="1" l="1"/>
  <c r="D151" i="1" l="1"/>
  <c r="D152" i="1"/>
  <c r="C152" i="1"/>
  <c r="D101" i="1"/>
  <c r="C101" i="1"/>
  <c r="D99" i="1"/>
  <c r="C99" i="1"/>
  <c r="D100" i="1"/>
  <c r="C100" i="1"/>
  <c r="D98" i="1"/>
  <c r="C98" i="1"/>
  <c r="D34" i="1"/>
  <c r="C34" i="1"/>
  <c r="D33" i="1"/>
  <c r="C33" i="1"/>
  <c r="D32" i="1"/>
  <c r="D31" i="1"/>
  <c r="C31" i="1"/>
  <c r="D30" i="1"/>
  <c r="C30" i="1"/>
  <c r="D29" i="1"/>
  <c r="C29" i="1"/>
  <c r="J29" i="1" l="1"/>
  <c r="I25" i="1" l="1"/>
  <c r="J33" i="1"/>
  <c r="J30" i="1" l="1"/>
  <c r="I30" i="1"/>
  <c r="I99" i="1" l="1"/>
  <c r="J99" i="1"/>
  <c r="I33" i="1"/>
  <c r="I29" i="1" l="1"/>
  <c r="J151" i="1" l="1"/>
  <c r="J152" i="1"/>
  <c r="I151" i="1"/>
  <c r="I152" i="1"/>
  <c r="J101" i="1"/>
  <c r="J100" i="1"/>
  <c r="I100" i="1"/>
  <c r="I101" i="1"/>
  <c r="J98" i="1"/>
  <c r="I98" i="1"/>
  <c r="J32" i="1"/>
  <c r="J34" i="1"/>
  <c r="J31" i="1"/>
  <c r="I32" i="1"/>
  <c r="I34" i="1"/>
  <c r="I31" i="1"/>
  <c r="I147" i="1"/>
  <c r="I94" i="1"/>
</calcChain>
</file>

<file path=xl/sharedStrings.xml><?xml version="1.0" encoding="utf-8"?>
<sst xmlns="http://schemas.openxmlformats.org/spreadsheetml/2006/main" count="329" uniqueCount="182">
  <si>
    <t>Código</t>
  </si>
  <si>
    <t>Documento Relacionado</t>
  </si>
  <si>
    <t>Fecha Versión</t>
  </si>
  <si>
    <t>Versión</t>
  </si>
  <si>
    <t>DEC-FOR013</t>
  </si>
  <si>
    <t>I -Información Instituciónal</t>
  </si>
  <si>
    <t>I.I - Completar los datos requeridos sobre la institución</t>
  </si>
  <si>
    <t>Capítulo</t>
  </si>
  <si>
    <t>Misión</t>
  </si>
  <si>
    <t>Visión</t>
  </si>
  <si>
    <t>II. Contribución a la Estrategia Nacional de Desarrollo</t>
  </si>
  <si>
    <t>Eje estratégico:</t>
  </si>
  <si>
    <t>Objetivo general:</t>
  </si>
  <si>
    <t>Objetivo(s) específico(s):</t>
  </si>
  <si>
    <t>III. Información del Programa</t>
  </si>
  <si>
    <t>Nombre:</t>
  </si>
  <si>
    <t>Descripción:</t>
  </si>
  <si>
    <t>IV. Formulación y Ejecución Física-Financiera</t>
  </si>
  <si>
    <t>IV.I - Desempeño financiero</t>
  </si>
  <si>
    <t>Presupuesto Vigente</t>
  </si>
  <si>
    <t>Presupuesto Ejecutado</t>
  </si>
  <si>
    <t>Porcentaje de Ejecución (ejecutado/vigente)</t>
  </si>
  <si>
    <t>IV.II - Formulación y Ejecución Trimestral de las Metas por Producto</t>
  </si>
  <si>
    <t>Avance</t>
  </si>
  <si>
    <t>Producto</t>
  </si>
  <si>
    <t>Indicador</t>
  </si>
  <si>
    <t>V. Análisis de los Logros y Desviaciones</t>
  </si>
  <si>
    <t>V.I - Información de Logros y Desviaciones por Producto</t>
  </si>
  <si>
    <t xml:space="preserve">Producto: </t>
  </si>
  <si>
    <t xml:space="preserve">Descripción del producto: </t>
  </si>
  <si>
    <t>Logros alcanzados:</t>
  </si>
  <si>
    <t>Causas y justificación del desvío:</t>
  </si>
  <si>
    <t xml:space="preserve">VI. I - De acuerdo a los eventos presentados durante la ejecución del producto, ¿qué aspecto puede mejorarse? </t>
  </si>
  <si>
    <t>Subcapítulo</t>
  </si>
  <si>
    <t>Unidad Ejecutora</t>
  </si>
  <si>
    <t>Resultado Asociado:</t>
  </si>
  <si>
    <t>Física
(A)</t>
  </si>
  <si>
    <t>Financiera
(B)</t>
  </si>
  <si>
    <t>Física
(C)</t>
  </si>
  <si>
    <t>Financiera
(D)</t>
  </si>
  <si>
    <t>Física 
(E)</t>
  </si>
  <si>
    <t>Financiera 
 (F)</t>
  </si>
  <si>
    <t>Física 
(%)
 G=E/C</t>
  </si>
  <si>
    <t>Financiero 
(%) 
H=F/D</t>
  </si>
  <si>
    <t xml:space="preserve"> Presupuesto Anual</t>
  </si>
  <si>
    <t>0210- Ministerio de Agricultura</t>
  </si>
  <si>
    <t>01-	Ministerio de Agricultura</t>
  </si>
  <si>
    <t>0001 - Ministerio de Agricultura</t>
  </si>
  <si>
    <t>3-. Desarrollo Productivo.</t>
  </si>
  <si>
    <t>3.5-. Estructura productiva.</t>
  </si>
  <si>
    <t>3.5.3 Elevar la productividad, competitividad, sostenibilidad ambiental y financiera de las cadenas agroproductivas, a fin de contribuir a la seguridad alimentaria, aprovechar el potencial exportador y generar empleo e ingresos para la población rural.</t>
  </si>
  <si>
    <t xml:space="preserve">Los beneficiarios son los pequeños y medianos productores agrícolas de todo el territorio nacional. </t>
  </si>
  <si>
    <t>Producto 6234</t>
  </si>
  <si>
    <t>Productores agrícolas reciben insumos y material de siembra para el fomento y desarrollo de la producción nacional.</t>
  </si>
  <si>
    <t>Producto 6236</t>
  </si>
  <si>
    <t>Productores reciben apoyo y asistencia para la producción de frutales.</t>
  </si>
  <si>
    <t>VI. Oportunidades de Mejora</t>
  </si>
  <si>
    <r>
      <t>Programa 11:</t>
    </r>
    <r>
      <rPr>
        <sz val="10"/>
        <rFont val="Calibri"/>
        <family val="2"/>
        <scheme val="minor"/>
      </rPr>
      <t xml:space="preserve"> Fomento de la producción agrícola</t>
    </r>
  </si>
  <si>
    <r>
      <t>Beneficiarios:</t>
    </r>
    <r>
      <rPr>
        <sz val="10"/>
        <color rgb="FF000000"/>
        <rFont val="Calibri"/>
        <family val="2"/>
        <scheme val="minor"/>
      </rPr>
      <t xml:space="preserve"> </t>
    </r>
  </si>
  <si>
    <t>Son beneficiados los productores agrícolas que reciben enseñanza en el uso tecnológico y productores pecuarios que reciben tratamientos reproductivos de alto valor genético.</t>
  </si>
  <si>
    <t>Producto 6238</t>
  </si>
  <si>
    <t>Productores técnicos y agrícolas reciben asistencia técnica  para la transferencia tecnológica.</t>
  </si>
  <si>
    <t>Producto 6241</t>
  </si>
  <si>
    <t>El objetivo general de este programa es relanzar el sector agropecuario nacional, con el fin de impulsar el crecimiento y desarrollo sostenible de la agropecuaria dominicana, a través de una estrategia que garantice la seguridad alimentaria, la rentabilidad de los productores y disminuir la pobreza en la zona rural. Utilizan, además, la asistencia en el sector agropecuario como instrumento de política, para orientar a productores para que puedan realizar las innovaciones y transformaciones tecnológicas requeridas en sus predios agrícolas en procura de aumentar la producción y productividad con el objetivo de fomentar las agroexportaciones.</t>
  </si>
  <si>
    <t>Datos financieros:</t>
  </si>
  <si>
    <t xml:space="preserve">Consiste en producir y distribuir plántulas In-vitro de plátano con alto valor genético. </t>
  </si>
  <si>
    <t>Consiste en beneficiar a pequeños y medianos productores agrícolas y pecuarios en todo el país, con asistencia técnica para la transferencia de tecnología.</t>
  </si>
  <si>
    <t>Son beneficiados los productores y personas que reciben unidades de producción primaria.</t>
  </si>
  <si>
    <t xml:space="preserve">Consiste en el control de inocuidad agroalimentaria para aplicación de buenas prácticas agropecuarias (BPA) y para la prevención fitosanitaria y control de plagas y enfermedades.	</t>
  </si>
  <si>
    <t>Datos financieros</t>
  </si>
  <si>
    <t>Agroempresas Agrícolas reciben capacitación y asistencia técnica para dar valor agregado a la producción.</t>
  </si>
  <si>
    <t>Distribución de plántulas In-vitro</t>
  </si>
  <si>
    <t>Políticas y Acciones interinstitucionales Coordinadas para la población rural</t>
  </si>
  <si>
    <t>Producto 6802</t>
  </si>
  <si>
    <t>Productores reciben Transferencia de Embriones Bovinos.</t>
  </si>
  <si>
    <t>Mujeres y jóvenes involucrados en actividades agropecuarias.</t>
  </si>
  <si>
    <t>Producto 6806</t>
  </si>
  <si>
    <t>Unidades productivas reciben Programas de Control de Inocuidad Agroalimentaria para la aplicación de buenas prácticas.</t>
  </si>
  <si>
    <t>Productores reciben apoyo técnico para la prevención fitosanitaria y control de plagas y enfermedades.</t>
  </si>
  <si>
    <t>Programación Trimestral</t>
  </si>
  <si>
    <t>Ejecución Trimestral</t>
  </si>
  <si>
    <t>Producto 7754</t>
  </si>
  <si>
    <t>Producto 7772</t>
  </si>
  <si>
    <t xml:space="preserve">
Producto 7771</t>
  </si>
  <si>
    <t>Producto 7753</t>
  </si>
  <si>
    <t>Productores reciben aopoyo en infraestructuras productivas para mejorar la producción agrícola</t>
  </si>
  <si>
    <t>Producto 7753: Produvtores reciben apoyo en infraestructuras productivas para mejorar la producción agrícola</t>
  </si>
  <si>
    <t>Producto 7755</t>
  </si>
  <si>
    <t>Organizaciones agrícolas y jóvenes reciben asesorías técnicas para fortalecer su estructura institucional</t>
  </si>
  <si>
    <t>Producto 7755: Organizaciones agrícolas y jóvenes reciben asesorías técnicas para fortalecer su estructura institucional</t>
  </si>
  <si>
    <t>Trimestral</t>
  </si>
  <si>
    <t>Este producto tiene el propósito de dinamizar e incentivar la producción agrícola, con este fin, el Ministerio de Agricultura (MARD), hizo entrega de semillas y otros materiales de siembra como: plantas de cacao, cepas y plantas de plátanos y banano, además de camionadas de esquejes de yuca y abajas de batata a productores agrícolas.</t>
  </si>
  <si>
    <t>Consiste en beneficiar con apoyo, asistencia técnica y capacitación a productores para producción y distribución de plantas frutales como: mango, lechosa, aguacate, guayaba, cítricos, entre otros.</t>
  </si>
  <si>
    <t>Consiste en propiciar la participación y apoyo de los programas de capacitación para jóvenes profesionales agropecuarios, identificar y coordinar acciones que fortalezcan organizaciones existentes en las comunidades rurales y otras instancias, obras de infraestructura tendientes a mejorar la calidad de vida de la población rural, así como impulsar un modelo económico que priorice la seguridad alimentaria y nutricional, favoreciendo el mejoramiento de las condiciones de vida de la población dominicana.</t>
  </si>
  <si>
    <t>Consiste en asistir y capacitar técnicos agrícolas y productores(as) de la República Dominicana, con el objetivo de mejorar la producción y productividad de sus cosechas, mediante el conocimiento de nuevas tecnologías por mediación de cursos, talleres, días de campo y adiestramientos.</t>
  </si>
  <si>
    <t xml:space="preserve">Consiste en producir y transferir embriones de razas de ganados vacunos, con rendimientos mejorados y adaptados al trópico. También, incluyen capacitar a ganaderos y técnicos pecuarios en tecnologías reproductivas.
</t>
  </si>
  <si>
    <t xml:space="preserve">Consiste en brindar apoyo para que mujeres rurales contribuyan con su aporte al desarrollo de la producción rural, incorporándolos en actividades agrícolas. </t>
  </si>
  <si>
    <t>Consiste en el fortalecimiento de las organizaciones rurales y comunitarias, como también en la formación y capacitación a jóvenes en zonas rurales.</t>
  </si>
  <si>
    <t xml:space="preserve"> Consiste en el aumento de inspecciones en las unidades productivas con condiciones inocuas, con el objetivo de crear la base para garantizar la seguridad alimentaria en República Dominicana, además de asegurar alta calidad en la canasta básica. 
</t>
  </si>
  <si>
    <t xml:space="preserve">Consiste en brindar a productores agrícolas apoyo técnico para la producción fitosanitaria y control de plagas y enfermedades, con el fin de producir alimentos inocuos y contribuiría a con la Seguridad Agroalimentaria del país. Además, forma parte del proyecto Mejoramiento de la Sanidad Agroalimentaria en República Dominicana. </t>
  </si>
  <si>
    <t>Resultados al que contribuye el programa</t>
  </si>
  <si>
    <t>Causas y justificaciones del desvío financiero</t>
  </si>
  <si>
    <t xml:space="preserve">
Causas y justificaciones del desvío financiero:
</t>
  </si>
  <si>
    <t>Consiste en beneficiar a los productores con la construcción, rehabilitación de caminos vecinales interparcelarios y comunitarios y lagunas, preparación de terrenos por medio del Servicios de Maquinarias Agrícolas (PROSEMA) y El departamento de Transportación con la construcción de pozos.  Estas actividades de forma integral tienen como objetivo mejorar el acceso a predios rurales y favorecer el incremento de la producción agrícolas.</t>
  </si>
  <si>
    <t>Causas y justificación del desvío financiero</t>
  </si>
  <si>
    <t>Un sector agropecuario eficiente, competitivo, innovador y emprendedor, que sirva de base a la economía dominicana, proporcionándole la fuente alimentaria a la población, generador de oportunidades, beneficios económicos y sociales para los productores y consumidores.</t>
  </si>
  <si>
    <t>Formular y dirigir las políticas agropecuarias de acuerdo con los planes generales de desarrollo del país, con el fin de que los productores aprovechen las ventajas comparativas y competitivas en los mercados, y de esa manera contribuir de esa manera a garantizar la seguridad alimentaria, la generación de empleos productivos y de divisas, y el mejoramiento de las condiciones de vida de la población.</t>
  </si>
  <si>
    <t xml:space="preserve">Producto 6800 </t>
  </si>
  <si>
    <r>
      <rPr>
        <b/>
        <sz val="10"/>
        <rFont val="Calibri"/>
        <family val="2"/>
        <scheme val="minor"/>
      </rPr>
      <t>Producto 6234:</t>
    </r>
    <r>
      <rPr>
        <sz val="10"/>
        <rFont val="Calibri"/>
        <family val="2"/>
        <scheme val="minor"/>
      </rPr>
      <t xml:space="preserve"> Productores agrícolas reciben insumos y material de siembra para el fomento y desarrollo de la producción nacional.</t>
    </r>
  </si>
  <si>
    <r>
      <rPr>
        <b/>
        <sz val="10"/>
        <rFont val="Calibri"/>
        <family val="2"/>
        <scheme val="minor"/>
      </rPr>
      <t>Producto 6236:</t>
    </r>
    <r>
      <rPr>
        <sz val="10"/>
        <rFont val="Calibri"/>
        <family val="2"/>
        <scheme val="minor"/>
      </rPr>
      <t xml:space="preserve"> Productores reciben apoyo y asistencia para la producción de frutales.</t>
    </r>
  </si>
  <si>
    <r>
      <rPr>
        <b/>
        <sz val="10"/>
        <rFont val="Calibri"/>
        <family val="2"/>
        <scheme val="minor"/>
      </rPr>
      <t xml:space="preserve">Producto 6800: </t>
    </r>
    <r>
      <rPr>
        <sz val="10"/>
        <rFont val="Calibri"/>
        <family val="2"/>
        <scheme val="minor"/>
      </rPr>
      <t>Agroempresas Agrícolas reciben capacitación y asistencia técnica para dar valor agregado a la producción.</t>
    </r>
  </si>
  <si>
    <r>
      <rPr>
        <b/>
        <sz val="10"/>
        <rFont val="Calibri"/>
        <family val="2"/>
        <scheme val="minor"/>
      </rPr>
      <t>Producto 6802:</t>
    </r>
    <r>
      <rPr>
        <sz val="10"/>
        <rFont val="Calibri"/>
        <family val="2"/>
        <scheme val="minor"/>
      </rPr>
      <t xml:space="preserve"> Políticas y acciones interinstitucionales coordinadas para la población rural</t>
    </r>
  </si>
  <si>
    <r>
      <rPr>
        <b/>
        <sz val="10"/>
        <rFont val="Calibri"/>
        <family val="2"/>
        <scheme val="minor"/>
      </rPr>
      <t xml:space="preserve">Producto 7754: </t>
    </r>
    <r>
      <rPr>
        <sz val="10"/>
        <rFont val="Calibri"/>
        <family val="2"/>
        <scheme val="minor"/>
      </rPr>
      <t>Distribución de plántulas In-vitro</t>
    </r>
  </si>
  <si>
    <r>
      <t xml:space="preserve">Programa 12: </t>
    </r>
    <r>
      <rPr>
        <sz val="10"/>
        <rFont val="Calibri"/>
        <family val="2"/>
        <scheme val="minor"/>
      </rPr>
      <t xml:space="preserve">Transferencia de tecnologías agropecuarias. </t>
    </r>
  </si>
  <si>
    <r>
      <rPr>
        <b/>
        <sz val="10"/>
        <rFont val="Calibri"/>
        <family val="2"/>
        <scheme val="minor"/>
      </rPr>
      <t>Producto 6238:</t>
    </r>
    <r>
      <rPr>
        <sz val="10"/>
        <rFont val="Calibri"/>
        <family val="2"/>
        <scheme val="minor"/>
      </rPr>
      <t xml:space="preserve"> Productores y técnicos agrícolas reciben asistencia técnica para la transferencia tecnológica.</t>
    </r>
  </si>
  <si>
    <r>
      <rPr>
        <b/>
        <sz val="10"/>
        <rFont val="Calibri"/>
        <family val="2"/>
        <scheme val="minor"/>
      </rPr>
      <t xml:space="preserve">Producto 7771: </t>
    </r>
    <r>
      <rPr>
        <sz val="10"/>
        <rFont val="Calibri"/>
        <family val="2"/>
        <scheme val="minor"/>
      </rPr>
      <t>Mujeres y jóvenes involucrados en actividades agropecuarias.</t>
    </r>
  </si>
  <si>
    <r>
      <rPr>
        <b/>
        <sz val="10"/>
        <rFont val="Calibri"/>
        <family val="2"/>
        <scheme val="minor"/>
      </rPr>
      <t xml:space="preserve">Producto 7772: </t>
    </r>
    <r>
      <rPr>
        <sz val="10"/>
        <rFont val="Calibri"/>
        <family val="2"/>
        <scheme val="minor"/>
      </rPr>
      <t>Productores reciben Transferencia de Embriones Bovinos.</t>
    </r>
  </si>
  <si>
    <r>
      <t xml:space="preserve">Programa 14: </t>
    </r>
    <r>
      <rPr>
        <sz val="10"/>
        <rFont val="Calibri"/>
        <family val="2"/>
        <scheme val="minor"/>
      </rPr>
      <t xml:space="preserve">Inocuidad Agroalimentaria y Sanidad Vegetal. </t>
    </r>
  </si>
  <si>
    <r>
      <t>Beneficiarios:</t>
    </r>
    <r>
      <rPr>
        <sz val="10"/>
        <rFont val="Calibri"/>
        <family val="2"/>
        <scheme val="minor"/>
      </rPr>
      <t xml:space="preserve"> </t>
    </r>
  </si>
  <si>
    <r>
      <rPr>
        <b/>
        <sz val="10"/>
        <rFont val="Calibri"/>
        <family val="2"/>
        <scheme val="minor"/>
      </rPr>
      <t>Producto 6241:</t>
    </r>
    <r>
      <rPr>
        <sz val="10"/>
        <rFont val="Calibri"/>
        <family val="2"/>
        <scheme val="minor"/>
      </rPr>
      <t xml:space="preserve"> Productores reciben apoyo técnico para la prevención fitosanitaria y control de plagas y enfermedades.</t>
    </r>
  </si>
  <si>
    <r>
      <rPr>
        <b/>
        <sz val="10"/>
        <rFont val="Calibri"/>
        <family val="2"/>
        <scheme val="minor"/>
      </rPr>
      <t>Producto 6806:</t>
    </r>
    <r>
      <rPr>
        <sz val="10"/>
        <rFont val="Calibri"/>
        <family val="2"/>
        <scheme val="minor"/>
      </rPr>
      <t xml:space="preserve"> Unidades productivas reciben Programas de Control de Inocuidad Agroalimentaria para la aplicación de buenas prácticas.</t>
    </r>
  </si>
  <si>
    <t>Consiste en apoyo brindado con capacitación y asistencia técnica a productores y técnicos, realizando cursos, talleres, reuniones y visitar con el objetivo de transferir conocimientos de la importancia que ofrece laborar de forma asociadas y organizadas como son las agroempresas, las cuales reciben además asistencias técnicas y capacitación que permite proporcionar valor agregado a la producción agrícola por medio del fomento de la agroindustria.</t>
  </si>
  <si>
    <t xml:space="preserve">Presupuesto Trimestre </t>
  </si>
  <si>
    <t xml:space="preserve">Presupuesto Vigente </t>
  </si>
  <si>
    <t xml:space="preserve">Presupuesto timestre </t>
  </si>
  <si>
    <t xml:space="preserve">Producto 7972:
 Empresas y productores reciben asistencia técnica y capacitación en manejo fitosanitario y cuarentenario. </t>
  </si>
  <si>
    <t>Elevar la productividad, competitividad y sostenibilidad ambiental financiera de las cadenas productivas, a fin de contribuir a la seguridad alimentaria, aprovechar el potencial exportador y generar empleos e ingresos para la población rural.
Aumentar el dinamismo de la producción agropecuaria, medido como la tasa de crecimiento promedio cuatrienal, de 19.58% en el año 2022 a 29% en el año 2024.</t>
  </si>
  <si>
    <t>Aumentar el desarrollo de tecnologías agropecuarias con la ejecución del programa de transferencias de tecnologías de 57% en el 2022 al 24 en el 2024, para mejorar la productividad y la competitividad de los rubros de importancia para la agricultura dominicana.
Aumentar el desarrollo de tecnologías agropecuarias, a través de la asistencia técnica a productores, de 15,650 en el año 2022 a 275,400 en el año 2024, a fin de mejorar la productividad y la competitividad de los rubros de importancia para agricultura dominicana.</t>
  </si>
  <si>
    <r>
      <t xml:space="preserve">Incrementar las agroexportaciones para la generación de divisas de </t>
    </r>
    <r>
      <rPr>
        <b/>
        <sz val="10"/>
        <rFont val="Calibri"/>
        <family val="2"/>
        <scheme val="minor"/>
      </rPr>
      <t>0.20%</t>
    </r>
    <r>
      <rPr>
        <sz val="10"/>
        <rFont val="Calibri"/>
        <family val="2"/>
        <scheme val="minor"/>
      </rPr>
      <t xml:space="preserve"> en el año 2022 a </t>
    </r>
    <r>
      <rPr>
        <b/>
        <sz val="10"/>
        <rFont val="Calibri"/>
        <family val="2"/>
        <scheme val="minor"/>
      </rPr>
      <t>0.25%</t>
    </r>
    <r>
      <rPr>
        <sz val="10"/>
        <rFont val="Calibri"/>
        <family val="2"/>
        <scheme val="minor"/>
      </rPr>
      <t xml:space="preserve"> en el año 2024, por medio de la reducción de las notificaciones por las intercepciones de plagas y residuos de plaguicidas recibidas.</t>
    </r>
  </si>
  <si>
    <t>Producto 7972</t>
  </si>
  <si>
    <t>Empresas y productores reciben asistencias técnica y capacitaciones en manejo fitosanitario y cuarentenario</t>
  </si>
  <si>
    <t>Las unidades ejecutoras responsables del reporte de este producto son: Bioarroz, los Departamentos de Producción, Semillas y Cacao, los cuales programaron beneficiar en conjunto a 9,829 productores con la entrega de material de siembra de alta calidad genética e insumos agrícolas, con el objetivo de incrementar la producción y productividad de sus predios durante el segundo trimestre del año 2025, logrando favorecer a 7,459 productores (5,910 hombres y 1,549 mujeres), cumpliendo con un 75.89%, con relación a la programación. Con un déficit de 2,370 productores no beneficiados con respecto la programación propuesta para el trimestre, igual a un 24.11%. Cabe señalar, que con el objetivo de aumentar los resultados del indicador “Productores Agrícolas Beneficiados con Insumos y Material de Siembra”, en el producto 6234, se han incluidos otros departamentos del MARD, que en sus actividades rutinarias cumplen con estas acciones de distribución de material de siembra, como son: Viceministerio Desarrollo Rural, Comisión Nacional de Sorgo, Oficina Sectorial Agropecuarias de la Mujer (OSAM), la División de Huertos del Departamento de Produccion agrícola.</t>
  </si>
  <si>
    <t>El producto 6234, cuenta con una asignación presupuestaria para el trimestre Abril – Junio 2025, de RD$130,436,000.00, de los cuales ejecutó RD$127,211,586.68, equivalente a 75.03% de la asignación del trimestre y el 22.51%, del presupuesto anual RD$652,180,000.00.</t>
  </si>
  <si>
    <t>Durante el periodo reportado se ejecutaron compromisos financieros clave para el desarrollo del producto, incluyendo: pago al personal jornalero y técnico (viáticos), arrendamiento de terrenos, contratación de servicios (fumigación, capacitación, alimentación y mantenimiento de tractores), adquisición de materiales e insumos agrícolas, suministro de combustibles y compra de equipos informáticos para fortalecer la capacidad operativa.</t>
  </si>
  <si>
    <t>Respecto al producto 6236, el Departamento de Frutales como unidad ejecutora, tuvo como meta apoyar, asistir y capacitar 1,260 productores y técnicos en la producción de frutas durante el segundo trimestre del año 2025, resultando beneficiados 1,422 productores (1,0733 hombres y 349 mujeres), equivalentes a 112.86% con relación a la meta programada, indicándose un desvío positivo de 162 personas involucradas en el fomento y cultivos de frutales, equivalente a un superávit de un 12.86%.</t>
  </si>
  <si>
    <t>La justificación de este superávit, fue debido a que, los productores y los estudiantes demandaron capacitaciones en los temas de su interés. Los productores de frutales demandaron asistencia técnica para la mejoría de su producción. Además de las plantas producidas en los viveros del Ministerio, se produjeron una gran cantidad de plantas en viveros privados con quienes el MARD tiene contratos para producción de plantas.</t>
  </si>
  <si>
    <t>Este producto 6236, tuvo una asignación presupuestaria de RD$ 6,952,000, para el segundo trimestre del año 2025, de este se ejecutó RD$6,293,742.99, Significando un 90.53%, de la asignación del trimestre y 18.11% de la asignación para el año 2025, que fue de RD$ 34,760,000.00.</t>
  </si>
  <si>
    <t>En cumplimiento con las actividades programadas se procedió con la ejecución de diversas partidas presupuestarias destinadas a fortalecer las capacidades técnicas, productivas y operativas de los productores agrícolas a nivel nacional, tales como: Viáticos al personal técnico y administrativo, Contratación de servicios de alimentación, Abonos, materiales de siembra y Adquisición de equipos informáticos y tecnológicos</t>
  </si>
  <si>
    <t>Para el fomento y desarrollo de la agroempresas a nivel nacional, este departamento tiene como meta asistir y capacitar 815 agroempresas en el segundo trimestre del año 2025, de las cuales fueron asistidas y capacitadas 720, equivalentes a 88.34% de la meta establecida, indicando un desvío negativo o déficit en el periodo indicado de 95 agroindustrias, que no recibieron capacitación ni asistencia técnica, igual a 11.66% de ejecución.</t>
  </si>
  <si>
    <t>En el segundo trimestre del año 2025, este producto presentó un déficit de 95 agro empresas no asistidas y sin recibir capacitación, representando 11.66% con relación a la programación, esto fue debido a la falta de herramientas tecnológicas (como dispositivos móviles y sistemas de captura de datos) y la limitación de disponibilidad de transporte para los técnicos del Departamento de Agroempresas y Mercadeo (AGROMER), lo que redujo la cobertura de asistencia técnicas en zonas rurales del país.</t>
  </si>
  <si>
    <t>El producto 6800, cuenta con una asignación presupuestaria para el año 2025, de RD$44,940,000.00 y para el trimestre Abril – Junio dispusieron un presupuesto de RD$8,988,000.00, de este último se ejecutó RD$23,082,077.69, representando un avance de 256.81% de la asignación del trimestre y 51.36%, de la asignación del año.</t>
  </si>
  <si>
    <t>A través de este producto se apoyó a agroempresas, promoviendo su producción y el valor agregado de sus productos durante la Feria Nacional Agropecuaria 2025 en la Ciudad Ganadera y AGROPESUR, con los objetivos de fomentar la modernización tecnológica del agro, conectar productores con inversionistas y fortalecer la inclusión familiar y comunitaria.
Se ejecutaron recursos conforme a los procesos de compras y contrataciones tales como AGRICULTURA 2025-00029, 00065, 00075, entre otros, para cubrir la logística y desarrollo de las actividades, incluyendo: alquiler de equipos, montaje de stands, decoración, uniformes, productos audiovisuales, viáticos y provisión de insumos agrícolas como motobombas, fertilizantes y herramientas.</t>
  </si>
  <si>
    <t xml:space="preserve">Con relación a la programación financiera, este producto tuvo un presupuesto asignado de RD$25,133,000.00, para el año 2025, y 6,130,000.00, para el segundo trimestre del cual se ejecutó un monto ascendente a RD$3,836,534.29, equivalente a un 60.23%, del presupuesto del trimestre y 15.26% de la asignación del año.  </t>
  </si>
  <si>
    <t>A pesar de que algunos procesos de compras (AGR-2025-00091, 00160, 00052, 00172) no llegaron a la etapa de devengado por causas internas, se ejecutó más del 55% del presupuesto programado. Se realizaron pagos para:
• Viáticos del personal técnico.
• Repuestos, insumos y materiales ferreteros para maquinaria agrícola.
• Equipos informáticos y tecnológicos 
• Infraestructura agrícola (reservorios, programas rurales).
• Adquisición de ganado (cabras alpinas, Boer, Pelibuey) Estas acciones contribuyeron directamente al desarrollo rural y territorial, fortaleciendo la producción y el bienestar en las comunidades agrícolas.</t>
  </si>
  <si>
    <t xml:space="preserve">Las unidades responsables del reporte de este producto son: Departamento de Construcción y Reconstrucción de Caminos Vecinales, Programa de Servicios de Maquinarias Agrícolas (PROSEMA) y Departamento de Transportación, los cuales de forma  conjuntas programaron beneficiar 26,750 productores, con mejor acceso debido a infraestructura productivas mejoradas, mecanización de terrenos para siembras de cultivos y construcción de pozos, lagunas y otros reservorios de agua que contribuyan a mayor cantidad de agua para riego de cultivos y la pecuarias, logrando beneficiar a 26,948 productores y comunitarios (14,188 hombres y 12,761 mujeres) equivalente para un 100.74% de la meta establecida.
</t>
  </si>
  <si>
    <t>La ejecución del producto no presenta desvíos significativos respecto de su programación.</t>
  </si>
  <si>
    <t>El producto 7753, contó con una asignación para el año 2025 de RD$821,846,129.00 y para el trimestre de Abril – Junio 2025, tuvo un presupuesto de RD$164,369,226.00, del cual ejecutó RD$250,484,663.25, igual a 152.39% de la asignación del trimestre y 30.47% del presupuesto anual del producto.</t>
  </si>
  <si>
    <t>Durante el período, se ejecutaron pagos clave orientados al desarrollo rural y territorial, destacando:
• Mantenimiento y reparación de vehículos, tractores y maquinaria agrícola.
• Adquisición de repuestos, baterías, neumáticos e insumos para equipos y flota institucional.
• Compra de equipos e implementos agrícolas, como rotovatores y rastras, distribuidos en distintas regiones.
• Reconstrucción de caminos interparcelarios en más de 25 provincias, facilitando el acceso a zonas productivas.
• Preparación de tierras (más de 250,000 tareas) para siembra de rubros estratégicos como maíz y sorgo.</t>
  </si>
  <si>
    <t xml:space="preserve"> El Laboratorio de Micropropagación de Plántulas In-Vitro (BIOVEGA), como unidad ejecutora de este producto, tuvo como programación, beneficiar 247 productores, obteniendo plántulas In-vitro con el objetivo de mejorar la producción a través de técnicas biotecnológicas durante el segundo  trimestre del año 2025, resultandos favorecidos por este servicio 132 agricultores (Todos masculino), para un 53.44% de la programación del segundo trimestre año 2025, presentando un déficit de 115 productores que no fueron favorecidos, igual a 46.56% de productores no beneficiados.</t>
  </si>
  <si>
    <t>El desvío negativo 115 productores, igual a un 46.56% que no fueron favorecidos, fue debido a que, durante las primeras semanas del trimestre se presentaron fallas en las autoclaves, lo que limitó significativamente la producción del medio de cultivo necesario para la siembra y multiplicación in vitro. Aunque los equipos ya fueron reparados, el retraso afectó el rendimiento acumulado del sistema. 
La disponibilidad limitada de frascos tipo biorreactor redujo la capacidad instalada para la propagación masiva. Aunque la gerencia de BIOVEGA todo el esfuerzo de lugar, el mercado no disponía de esos servicios al momento. A mitad del trimestre se adquirieron 3,000 unidades, equivalentes a 1,500 biorreactores activos bajo sistema gemelo, con capacidad para 60 plantas cada uno. Sin embargo, su incorporación fue tardía respecto a la planificación inicial.
Actualmente se cuenta con una sola nave operativa con capacidad para 250,000 plantas por ciclo de 45–60 días. Dentro de esa nave, 2 de las 6 secciones disponibles están destinadas a otros cultivos, reduciendo el espacio útil. Una segunda nave ha sido reparada e incorporada parcialmente, incluyendo sistema de riego y bomba; sin embargo, aún se trabaja en la rehabilitación de la pantalla húmeda, necesaria para mantener una temperatura óptima.</t>
  </si>
  <si>
    <t>El producto 7754, contó con asignación para el año 2025 de RD$3,574,807.00 y para el trimestre Abril – Junio 2025, tuvo un presupuesto de RD$114,961.00, del cual ejecutó RD$162,492.76, igual a 53.44% de la asignación del trimestre y 4.54% del presupuesto anual del producto.</t>
  </si>
  <si>
    <t>A pesar de la programación del proceso de compras (AGR-CCC-PEPU-2024-0002,) no llego a la etapa del devengado por causas internas.</t>
  </si>
  <si>
    <t>Las unidades ejecutoras de este producto son: Departamento Extensión y Capacitación y el Departamento de Agricultura Orgánica. Estas unidades ejecutoras tenían programadas dotar de asistencia técnica y capacitación a 89,683 productores(as), logrando favorecer con estos servicios a 98,484 personas involucradas en la producción nacional, equivalente a 109.81%, con relación a la meta del segundo trimestre 2025, de los beneficiados en el trimestre (85,666 fueron masculinos y 12,818 fueron femeninas). Presentando un desvío positivo o superávit de 8,801 productores, igual a 9.81%.</t>
  </si>
  <si>
    <t xml:space="preserve">Con relación a la programación financiera, este producto tuvo un presupuesto asignado de RD$20,694,700.00 para el año 2025, y 646,700.00, para el segundo trimestre del cual se ejecutó un monto ascendente a RD$9,693,574.29, equivalente a un 1498.93%, del presupuesto del trimestre y 46.84% de la asignación del año.
</t>
  </si>
  <si>
    <t>Para apoyar a productores y técnicos agrícolas mediante asistencia técnica y transferencia de conocimientos, este Ministerio logró someter y cumplir con su programación presupuestaria. Incluso se superó ligeramente en los programado, debido a los costos asociados a:
• La compra e instalación de serpentines para aires acondicionados de 25 toneladas.
• La reparación de sistemas de climatización.
• Repuestos y mantenimiento vehicular.
• Actividades de capacitación y formación.
• Suministro de alimentación y refrigerios para participantes.</t>
  </si>
  <si>
    <t>Con relación a la programación financiera, este producto tuvo un presupuesto asignado de RD$22,503,400.00 para el año 2025, y 1,216,400.00, para el segundo trimestre del cual ejecutó RD$941,253.87, igual a 77.38% de la asignación del trimestre y 4.18% del presupuesto anual del producto.</t>
  </si>
  <si>
    <t>Para apoyar las acciones programadas en organizaciones agrícolas y de jóvenes, orientadas a fortalecer su estructura institucional, se ejecutaron los siguientes compromisos: publicidad institucional; adquisición de alimentos para el ganado del Centro de Desarrollo Rural Agropecuario y Turismo; provisión de materiales de limpieza; mantenimiento vehicular destinado al uso de técnicos en sus diferentes actividades; compra de materiales ferreteros para la instalación de un reservorio de alevines de tilapia en Villa Mella; y la adquisición de equipos informáticos.</t>
  </si>
  <si>
    <t xml:space="preserve">La Oficina Sectorial Agropecuaria de la Mujer (OSAM) como unidad ejecutora de este producto, tenía como meta incorporar 493 mujeres en actividades agrícolas. Durante el segundo trimestre del año 2025, se lograron beneficiar 520 mujeres, por medios de promoción de la cultura de igualdad de género, capacitación y asistencia técnica, para una ejecución de 105.48%, con respecto a lo programado para el trimestre en cuestión, presentando un desvío positivo de 27 personas involucradas en actividades agropecuarias, equivalente a 5.48%. </t>
  </si>
  <si>
    <t xml:space="preserve">Con relación a la programación financiera, este producto tuvo un presupuesto asignado de RD$29,923,000.00 para el año 2025, y 5,984,600.00, para el segundo trimestre del cual tuvo ejecución durante todo el segundo trimestre de 2,066,108.40, equivalentes a 34.52% para la asignación del trimestre y 6.90% del presupuesto del anual. </t>
  </si>
  <si>
    <t xml:space="preserve">Los compromisos de los siguientes procesos de compra AGRICULTURA-2025-00021, AGRICULTURA-2025-00068, AGRICULTURA-2025-00070 y AGRICULTURA-2025-00135 no llegaron a la etapa de devengado. Sin embargo, se logró ejecutar parte de la programación mediante los siguientes pagos: suministro de desayunos y almuerzos para el taller “Impacto de la Comunicación Efectiva en el Desarrollo de Proyectos Rurales, adquisición de mobiliario e impresoras para la oficina Sectorial Agropecuaria de la Mujer (OSAM) y adquisición de herramientas agrícolas para el Banco de Plántulas y 60 huertos familiares en La Lagunas, Elías Piña.
</t>
  </si>
  <si>
    <t xml:space="preserve">El Centro Biotecnológico de Reproducción Animal (CEBIORA), como unidad ejecutora, en el segundo trimestre del año 2025, tuvo una ejecución de 14 productores beneficiados de una programación para que 190 productores pecuarios reciban transferencia de tecnología, capacitaciones biotecnológicas y transferencia de embriones bovinos, significando una ejecución de 7.37%, y presentando un desvío 176 productores que no fueron favorecidos, igual a 92.63%. </t>
  </si>
  <si>
    <t>La causa principal que justifica la ejecución de 14 productores beneficiados con los servicios que oferta el Centro Biotecnológico Animal (CEBIORA), las desviaciones correspondientes al incumplimiento de las metas en el segundo trimestre del presente año en el CEBIORA son las siguientes:
•	Falta de desinfección del laboratorio
•	Falta de calibración de los equipos.
•	Falta de componentes de parte de los equipos requeridos.
•	El personal que disponemos no está debidamente entrenados y capacitados para realizar las inseminaciones artificiales a tiempo fijo (I.A.T.F.).</t>
  </si>
  <si>
    <t xml:space="preserve">Con relación a la programación financiera, este producto tuvo un presupuesto asignado de RD$21,100,000.00 para el año 2025, y 4,220,000.00, para el segundo trimestre del cual se ejecutó un monto ascendente a RD$4,743,745.35, equivalente a un 112.41%, del presupuesto del trimestre y 22.48% de la asignación del año. </t>
  </si>
  <si>
    <t>Se realizaron pagos para la adquisición de alimentos destinados al ganado bovino de YSURA en Azua. Además, se adquirieron gomas para tractores y camionetas, así como insumos para su uso en rastras, como parte de los trabajos de mantenimiento en las diferentes fincas gestionadas por el Centro de Biotecnologías de la Reproducción Animal (CEBIORA).</t>
  </si>
  <si>
    <t xml:space="preserve">Con relación a la programación financiera, este producto tuvo un presupuesto asignado de RD$8,752,611.00, para el año 2025, y RD$1,750,522.00, para el segundo trimestre del cual se ejecutó un monto ascendente a RD$2,449,259.93, equivalente a un 139.92%, del presupuesto del trimestre y 27.98% de la asignación del año. </t>
  </si>
  <si>
    <t>Como parte de las acciones para fortalecer la prevención fitosanitaria y el control de plagas y enfermedades, el Ministerio de Agricultura realizó diversas publicaciones institucionales dirigidas a los productores agrícolas. El objetivo principal fue informar, orientar y sensibilizar al sector sobre medidas preventivas, manejo integrado de plagas, alertas fitosanitarias, así como sobre los servicios y asistencias técnicas disponibles. A través de estos espacios publicitarios y comunicados oficiales, se promovió el acceso a información clave sobre jornadas técnicas, normativas vigentes, procedimientos para acceder a insumos y convocatorias institucionales, con el fin de mejorar la capacidad de respuesta de los productores ante riesgos sanitarios y proteger la producción nacional. También se adquirieron materiales desechables y de limpieza, así como equipos tecnológicos e informáticos destinados a fortalecer las capacidades operativas de las áreas técnicas de Sanidad Vegetal.</t>
  </si>
  <si>
    <t xml:space="preserve">Este producto tuvo como meta dotar de apoyo técnico para la prevención fitosanitarias y control de plagas y enfermedades a 793 unidades productivas que garantizan la calidad de alimentos de la canasta básica. Durante el segundo trimestre del año 2025, en este periodo se beneficiaron unas 1125 unidades productivas en BPAyG, equivalente a 141.87% con relación a la meta establecida. Esta situación refleja un desvío positivo de 332 unidades productivas que recibieron programas de control de inocuidad agroalimentaria. </t>
  </si>
  <si>
    <t>Las causas que provocaron el nivel de desempeño de este producto en el segundo trimestre del 2025, de 141.87%, tuvieron mayor participación en comités, charlas y conferencias relacionadas a medidas sanitarias y fitosanitarias, talleres de Buenas Prácticas agrícolas a pasantes y personal de nuevo ingreso e inducciones a personal administrativo.</t>
  </si>
  <si>
    <t>No se devengó el compromiso del proceso de compras (AGRICULTURA-2025-00091) relacionado con la adquisición de alimentación para apoyar la implementación de los Programas de Control de Inocuidad agroalimentaria y buenas prácticas agrícolas, debido a trámites internos. Sin embargo, se logró cumplir con los compromisos publicitarios para la divulgación de las actividades programadas.</t>
  </si>
  <si>
    <t>Con relación a la programación financiera, este producto tuvo un presupuesto asignado de RD$13,913,500.00 para el año 2025, y 2,782,700.00, para el segundo trimestre del cual hubo una ejecución de RD$4,759,358.85, equivalente a 171.03% de la asignación del trimestre y 34.20%, del presupuesto anual del producto</t>
  </si>
  <si>
    <t>Consiste en dar asistencia técnica y transferir nuevos conocimientos a productores, empresas agrícolas a través de monitoreos y campañas fitosanitarias, con el objetivo de mantener actualizado el estatus fitosanitario y cuarentenario que afectan y amenazan el buen desarrollo de la agricultura en las diferentes áreas agrícolas del país.</t>
  </si>
  <si>
    <t>Este producto 7972: tiene una asignación presupuestaria anual de RD$12,159,014.00 y tuvo una asignación trimestral de RD$2,451,803.00, ejecutando en el periodo Abril - Junio del 2025 de RD$4,659,174.54, equivalente a 190.03% en el trimestre representando un 38.32% del presupuesto anual.</t>
  </si>
  <si>
    <t>Para apoyar la capacitación y asistencia técnica en manejo fitosanitario y cuarentenario a empresas y productores, se contrataron servicios de publicidad institucional en medios como Espacio TV (Fact. Nos. 0007, 0008, 0009, 0010), y periódico digital (Fact. Nos. 0054, 00101, 00102), Además, se realizaron compras de insumos para apoyar las capacitaciones como almuerzos Fact. No. 0166 y material gastable Fact. Nos. 01253, 0489).</t>
  </si>
  <si>
    <t>Una de las causas de este déficit fue debido a que 2,370 productores beneficiados (24.11%), debido a la cantidad de agua que ha caído en los últimos meses reportados en las diferentes regionales, que es donde se encuentran los viveros donde se producen las plantas, se ha dificultado el llenado de fundas para la siembra de semillas. Esta situación además ha acelerado la madures de las mazorcas en nuestros campos de producción.
Por esta razón se ha presentado la siguiente situación de abundancias de semillas aptas para la siembras e insuficiencia de fundas llenas para colocar dichas semillas. 
Con relación a las semillas de cacao, no se pueden almacenar para esperar que mejoren las condiciones climáticas, ya que estas solo germinan frescas.</t>
  </si>
  <si>
    <t>El Viceministerio de Desarrollo Rural es la unidad ejecutora de este producto y tenía en programación para el segundo trimestre del año 2025, para asistir, capacitar y coordinar 4,604, trazando políticas y acciones interinstitucionales coordinadas para favorecer la población y organizaciones rurales. Se lograron asistir y capacitar 3,473 personas para el empoderamiento de los territorios rurales para 75.43%.</t>
  </si>
  <si>
    <t>El desvío negativo 1,131, igual a un 24.57% productores que no fueron favorecidos, fue debido a que durante el segundo trimestre de 2025 se había programado beneficiar a 30 familias con la entrega de padrotes ovino-caprinos, como parte de una estrategia orientada a fortalecer la producción pecuaria local. No obstante, esta intervención no pudo ejecutarse debido a los desafíos que enfrentan los pequeños productores, especialmente la baja productividad animal asociada a la ausencia de programas de mejora genética y a las limitaciones para acceder a reproductores de alta calidad. A pesar de los esfuerzos realizados para identificar oferentes que cumplieran con los criterios técnicos establecidos, no se logró concretar la adquisición, lo que impidió la implementación efectiva de esta actividad.</t>
  </si>
  <si>
    <t>El superávit de 9.81% de este producto, fue debido a que el Departamento de Extensión y Capacitación siendo coherente con la política del MA de impulsar el desarrollo de la producción agrícola nacional, redobló el servicio de asistencia técnica a los productores y sus organizaciones estableciendo metas con relación al trabajo de unos 700 técnicos extensionistas que se encuentran atendiendo áreas en las ocho Direcciones Regionales de este Ministerio de Agricultura, quienes tienen la responsabilidad de brindar asesoría y acompañamiento técnico a los productores.
Por otro lado, por parte del departamento de Agricultura orgánica, el desvío fue posible debido al apoyo de instituciones del sector privado y entidades no gubernamentales.</t>
  </si>
  <si>
    <t xml:space="preserve">El Departamento de Organización de Rural (Asociatividad), como unidad ejecutora de este producto, tenía como meta fortalecer 700 organizaciones rurales y comunitarias y formar jóvenes por medio de capacitación, en el segundo trimestre del año 2025, capacitaron 712 jóvenes de zonas rurales, para una ejecución de 101.71% de jóvenes asistidos y capacitados. </t>
  </si>
  <si>
    <t>El producto 6241, donde productores reciben apoyo técnico para la prevención fitosanitaria y control de plagas y enfermedades, este producto cuya unidad ejecutora es el departamento de Sanidad Vegetal y sus respectivas subdirecciones, está conformado por las actividades: Registro, Inspección, fiscalizaciones, análisis de riesgo y pruebas de eficacia. 
Todas estas actividades en conjunto presentaron una meta para favorecer 672 productores para el segundo trimestre del año 2025, con la prevención sanitaria de sus respectivos cultivos, protegiéndolos de forma anticipada (prevención) de plagas y enfermedades, logrando una ejecución de 709 asistencias, de los cuales fueron 320 hombres y 24 mujeres, equivalente a 105.51% con relación a la programación, presentando un desvío positivo o superávit de 37 asistencias por encima de la programación, igual a 5.51%.</t>
  </si>
  <si>
    <t xml:space="preserve">La ejecución del producto no presenta desvíos significativos respecto de su programación.
</t>
  </si>
  <si>
    <t>Informe de Autoevaluación: Trimestre Abril -Junio de las Metas Físicas-Financieras del Año 2025</t>
  </si>
  <si>
    <t xml:space="preserve">Este producto, tenia como meta beneficar 840 productores, de los cuales resultaron resultaron beneficiados  861 productores y empresas con asistencias y capacitación, equivalente a un 102.50% de ejecución con relación a la meta del segundo trimestre, esto incluye guías técnicas, tratamientos, decomisos, intercepciones y análisis de riesgos.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</si>
</sst>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44" formatCode="_(&quot;$&quot;* #,##0.00_);_(&quot;$&quot;* \(#,##0.00\);_(&quot;$&quot;* &quot;-&quot;??_);_(@_)"/>
    <numFmt numFmtId="43" formatCode="_(* #,##0.00_);_(* \(#,##0.00\);_(* &quot;-&quot;??_);_(@_)"/>
    <numFmt numFmtId="164" formatCode="dd/mm/yyyy;@"/>
    <numFmt numFmtId="165" formatCode="[$-10409]0.00%"/>
    <numFmt numFmtId="166" formatCode="_(* #,##0_);_(* \(#,##0\);_(* &quot;-&quot;??_);_(@_)"/>
    <numFmt numFmtId="167" formatCode="_([$$-1C0A]* #,##0.00_);_([$$-1C0A]* \(#,##0.00\);_([$$-1C0A]* &quot;-&quot;??_);_(@_)"/>
  </numFmts>
  <fonts count="12" x14ac:knownFonts="1">
    <font>
      <sz val="11"/>
      <color theme="1"/>
      <name val="Calibri"/>
      <family val="2"/>
      <scheme val="minor"/>
    </font>
    <font>
      <sz val="11"/>
      <color theme="1"/>
      <name val="Calibri"/>
      <family val="2"/>
      <scheme val="minor"/>
    </font>
    <font>
      <sz val="10"/>
      <color theme="1"/>
      <name val="Calibri"/>
      <family val="2"/>
      <scheme val="minor"/>
    </font>
    <font>
      <sz val="11"/>
      <name val="Calibri"/>
      <family val="2"/>
    </font>
    <font>
      <sz val="8"/>
      <name val="Calibri"/>
      <family val="2"/>
      <scheme val="minor"/>
    </font>
    <font>
      <b/>
      <sz val="10"/>
      <color rgb="FF000000"/>
      <name val="Calibri"/>
      <family val="2"/>
      <scheme val="minor"/>
    </font>
    <font>
      <sz val="10"/>
      <color rgb="FF000000"/>
      <name val="Calibri"/>
      <family val="2"/>
      <scheme val="minor"/>
    </font>
    <font>
      <b/>
      <sz val="10"/>
      <color theme="0"/>
      <name val="Calibri"/>
      <family val="2"/>
      <scheme val="minor"/>
    </font>
    <font>
      <b/>
      <sz val="10"/>
      <color theme="1"/>
      <name val="Calibri"/>
      <family val="2"/>
      <scheme val="minor"/>
    </font>
    <font>
      <b/>
      <sz val="10"/>
      <name val="Calibri"/>
      <family val="2"/>
      <scheme val="minor"/>
    </font>
    <font>
      <sz val="10"/>
      <name val="Calibri"/>
      <family val="2"/>
      <scheme val="minor"/>
    </font>
    <font>
      <sz val="11"/>
      <name val="Calibri"/>
      <family val="2"/>
      <scheme val="minor"/>
    </font>
  </fonts>
  <fills count="10">
    <fill>
      <patternFill patternType="none"/>
    </fill>
    <fill>
      <patternFill patternType="gray125"/>
    </fill>
    <fill>
      <patternFill patternType="solid">
        <fgColor rgb="FFDCE6F1"/>
        <bgColor indexed="64"/>
      </patternFill>
    </fill>
    <fill>
      <patternFill patternType="solid">
        <fgColor theme="0" tint="-0.499984740745262"/>
        <bgColor indexed="64"/>
      </patternFill>
    </fill>
    <fill>
      <patternFill patternType="solid">
        <fgColor rgb="FF00206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theme="0"/>
        <bgColor rgb="FFF5F5F5"/>
      </patternFill>
    </fill>
  </fills>
  <borders count="38">
    <border>
      <left/>
      <right/>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indexed="64"/>
      </right>
      <top style="thin">
        <color theme="0" tint="-0.34998626667073579"/>
      </top>
      <bottom style="thin">
        <color theme="0" tint="-0.34998626667073579"/>
      </bottom>
      <diagonal/>
    </border>
    <border>
      <left style="thin">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theme="0" tint="-0.34998626667073579"/>
      </top>
      <bottom style="thin">
        <color theme="0" tint="-0.34998626667073579"/>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cellStyleXfs>
  <cellXfs count="143">
    <xf numFmtId="0" fontId="0" fillId="0" borderId="0" xfId="0"/>
    <xf numFmtId="0" fontId="3" fillId="0" borderId="0" xfId="0" applyFont="1" applyProtection="1">
      <protection locked="0"/>
    </xf>
    <xf numFmtId="0" fontId="5" fillId="7" borderId="1" xfId="0" applyFont="1" applyFill="1" applyBorder="1" applyAlignment="1">
      <alignment vertical="top" wrapText="1"/>
    </xf>
    <xf numFmtId="0" fontId="5" fillId="7" borderId="5" xfId="0" applyFont="1" applyFill="1" applyBorder="1" applyAlignment="1">
      <alignment vertical="top" wrapText="1"/>
    </xf>
    <xf numFmtId="0" fontId="5" fillId="7" borderId="6" xfId="0" applyFont="1" applyFill="1" applyBorder="1" applyAlignment="1">
      <alignment vertical="top" wrapText="1"/>
    </xf>
    <xf numFmtId="0" fontId="5" fillId="0" borderId="12" xfId="0" applyFont="1" applyBorder="1" applyAlignment="1">
      <alignment vertical="center"/>
    </xf>
    <xf numFmtId="0" fontId="2" fillId="6" borderId="28" xfId="0" applyFont="1" applyFill="1" applyBorder="1" applyAlignment="1">
      <alignment horizontal="center" vertical="center" wrapText="1"/>
    </xf>
    <xf numFmtId="0" fontId="2" fillId="6" borderId="28" xfId="0" applyFont="1" applyFill="1" applyBorder="1" applyAlignment="1">
      <alignment horizontal="center" vertical="center"/>
    </xf>
    <xf numFmtId="0" fontId="5" fillId="0" borderId="28" xfId="0" applyFont="1" applyBorder="1" applyAlignment="1">
      <alignment vertical="center"/>
    </xf>
    <xf numFmtId="0" fontId="8" fillId="0" borderId="28" xfId="0" applyFont="1" applyBorder="1"/>
    <xf numFmtId="0" fontId="5" fillId="0" borderId="28" xfId="0" applyFont="1" applyBorder="1" applyAlignment="1">
      <alignment vertical="center" wrapText="1"/>
    </xf>
    <xf numFmtId="0" fontId="0" fillId="7" borderId="0" xfId="0" applyFill="1" applyProtection="1">
      <protection locked="0"/>
    </xf>
    <xf numFmtId="0" fontId="0" fillId="7" borderId="0" xfId="0" applyFill="1"/>
    <xf numFmtId="0" fontId="3" fillId="7" borderId="0" xfId="0" applyFont="1" applyFill="1" applyProtection="1">
      <protection locked="0"/>
    </xf>
    <xf numFmtId="39" fontId="3" fillId="7" borderId="0" xfId="0" applyNumberFormat="1" applyFont="1" applyFill="1" applyProtection="1">
      <protection locked="0"/>
    </xf>
    <xf numFmtId="0" fontId="3" fillId="7" borderId="0" xfId="0" applyFont="1" applyFill="1" applyAlignment="1" applyProtection="1">
      <alignment vertical="center"/>
      <protection locked="0"/>
    </xf>
    <xf numFmtId="0" fontId="0" fillId="7" borderId="0" xfId="0" applyFill="1" applyAlignment="1">
      <alignment vertical="center"/>
    </xf>
    <xf numFmtId="0" fontId="0" fillId="0" borderId="0" xfId="0" applyAlignment="1">
      <alignment vertical="center"/>
    </xf>
    <xf numFmtId="0" fontId="3" fillId="8" borderId="0" xfId="0" applyFont="1" applyFill="1" applyProtection="1">
      <protection locked="0"/>
    </xf>
    <xf numFmtId="0" fontId="2" fillId="7" borderId="28" xfId="0" applyFont="1" applyFill="1" applyBorder="1"/>
    <xf numFmtId="0" fontId="9" fillId="9" borderId="32" xfId="0" applyFont="1" applyFill="1" applyBorder="1" applyAlignment="1">
      <alignment horizontal="center" vertical="center" wrapText="1" readingOrder="1"/>
    </xf>
    <xf numFmtId="0" fontId="9" fillId="7" borderId="28" xfId="0" applyFont="1" applyFill="1" applyBorder="1" applyAlignment="1">
      <alignment horizontal="justify" vertical="center"/>
    </xf>
    <xf numFmtId="0" fontId="10" fillId="7" borderId="28" xfId="0" applyFont="1" applyFill="1" applyBorder="1" applyAlignment="1">
      <alignment horizontal="left" vertical="center" wrapText="1"/>
    </xf>
    <xf numFmtId="0" fontId="9" fillId="7" borderId="28" xfId="0" applyFont="1" applyFill="1" applyBorder="1" applyAlignment="1" applyProtection="1">
      <alignment vertical="center" wrapText="1"/>
      <protection locked="0"/>
    </xf>
    <xf numFmtId="0" fontId="10" fillId="7" borderId="28" xfId="0" applyFont="1" applyFill="1" applyBorder="1" applyAlignment="1" applyProtection="1">
      <alignment vertical="top" wrapText="1"/>
      <protection locked="0"/>
    </xf>
    <xf numFmtId="4" fontId="9" fillId="7" borderId="28" xfId="0" applyNumberFormat="1" applyFont="1" applyFill="1" applyBorder="1" applyAlignment="1" applyProtection="1">
      <alignment horizontal="center" vertical="center" wrapText="1" readingOrder="1"/>
      <protection locked="0"/>
    </xf>
    <xf numFmtId="167" fontId="10" fillId="7" borderId="28" xfId="3" applyNumberFormat="1" applyFont="1" applyFill="1" applyBorder="1" applyAlignment="1">
      <alignment horizontal="center" vertical="center"/>
    </xf>
    <xf numFmtId="4" fontId="10" fillId="7" borderId="28" xfId="0" applyNumberFormat="1" applyFont="1" applyFill="1" applyBorder="1" applyAlignment="1" applyProtection="1">
      <alignment horizontal="center" vertical="center" wrapText="1" readingOrder="1"/>
      <protection locked="0"/>
    </xf>
    <xf numFmtId="165" fontId="10" fillId="7" borderId="28" xfId="0" applyNumberFormat="1" applyFont="1" applyFill="1" applyBorder="1" applyAlignment="1" applyProtection="1">
      <alignment horizontal="center" vertical="center" wrapText="1" readingOrder="1"/>
      <protection locked="0"/>
    </xf>
    <xf numFmtId="0" fontId="9" fillId="7" borderId="28" xfId="0" applyFont="1" applyFill="1" applyBorder="1" applyAlignment="1">
      <alignment vertical="center"/>
    </xf>
    <xf numFmtId="0" fontId="9" fillId="7" borderId="28" xfId="0" applyFont="1" applyFill="1" applyBorder="1" applyAlignment="1">
      <alignment vertical="center" wrapText="1"/>
    </xf>
    <xf numFmtId="0" fontId="10" fillId="7" borderId="28" xfId="0" applyFont="1" applyFill="1" applyBorder="1"/>
    <xf numFmtId="0" fontId="9" fillId="9" borderId="28" xfId="0" applyFont="1" applyFill="1" applyBorder="1" applyAlignment="1">
      <alignment horizontal="center" vertical="center" wrapText="1" readingOrder="1"/>
    </xf>
    <xf numFmtId="0" fontId="9" fillId="7" borderId="28" xfId="0" applyFont="1" applyFill="1" applyBorder="1" applyAlignment="1">
      <alignment horizontal="justify" vertical="center" wrapText="1"/>
    </xf>
    <xf numFmtId="4" fontId="10" fillId="7" borderId="28" xfId="0" applyNumberFormat="1" applyFont="1" applyFill="1" applyBorder="1" applyAlignment="1" applyProtection="1">
      <alignment horizontal="center" vertical="center" wrapText="1"/>
      <protection locked="0"/>
    </xf>
    <xf numFmtId="0" fontId="10" fillId="7" borderId="28" xfId="0" applyFont="1" applyFill="1" applyBorder="1" applyAlignment="1">
      <alignment horizontal="right" vertical="center"/>
    </xf>
    <xf numFmtId="10" fontId="10" fillId="7" borderId="28" xfId="2" applyNumberFormat="1" applyFont="1" applyFill="1" applyBorder="1" applyAlignment="1" applyProtection="1">
      <alignment horizontal="center" vertical="center" wrapText="1" readingOrder="1"/>
      <protection locked="0"/>
    </xf>
    <xf numFmtId="0" fontId="9" fillId="7" borderId="28" xfId="0" applyFont="1" applyFill="1" applyBorder="1" applyAlignment="1">
      <alignment wrapText="1"/>
    </xf>
    <xf numFmtId="164" fontId="6" fillId="0" borderId="8" xfId="0" applyNumberFormat="1" applyFont="1" applyBorder="1" applyAlignment="1">
      <alignment horizontal="center" vertical="center" wrapText="1"/>
    </xf>
    <xf numFmtId="0" fontId="6" fillId="0" borderId="34" xfId="0" applyFont="1" applyBorder="1" applyAlignment="1">
      <alignment horizontal="center" vertical="center" wrapText="1"/>
    </xf>
    <xf numFmtId="0" fontId="5" fillId="2" borderId="37" xfId="0" applyFont="1" applyFill="1" applyBorder="1" applyAlignment="1">
      <alignment horizontal="center" vertical="center" wrapText="1"/>
    </xf>
    <xf numFmtId="0" fontId="5" fillId="2" borderId="33" xfId="0" applyFont="1" applyFill="1" applyBorder="1" applyAlignment="1">
      <alignment horizontal="center" vertical="center" wrapText="1"/>
    </xf>
    <xf numFmtId="44" fontId="10" fillId="7" borderId="28" xfId="3" applyFont="1" applyFill="1" applyBorder="1" applyAlignment="1">
      <alignment horizontal="center" vertical="center" wrapText="1" readingOrder="1"/>
    </xf>
    <xf numFmtId="167" fontId="10" fillId="7" borderId="28" xfId="3" applyNumberFormat="1" applyFont="1" applyFill="1" applyBorder="1" applyAlignment="1">
      <alignment horizontal="center" vertical="center" readingOrder="1"/>
    </xf>
    <xf numFmtId="3" fontId="9" fillId="7" borderId="28" xfId="0" applyNumberFormat="1" applyFont="1" applyFill="1" applyBorder="1" applyAlignment="1" applyProtection="1">
      <alignment horizontal="center" vertical="center" wrapText="1" readingOrder="1"/>
      <protection locked="0"/>
    </xf>
    <xf numFmtId="0" fontId="9" fillId="9" borderId="32" xfId="0" applyFont="1" applyFill="1" applyBorder="1" applyAlignment="1">
      <alignment horizontal="right" vertical="center" wrapText="1"/>
    </xf>
    <xf numFmtId="166" fontId="10" fillId="7" borderId="28" xfId="0" applyNumberFormat="1" applyFont="1" applyFill="1" applyBorder="1" applyAlignment="1">
      <alignment horizontal="right" vertical="center" wrapText="1"/>
    </xf>
    <xf numFmtId="0" fontId="3" fillId="0" borderId="0" xfId="0" applyFont="1" applyAlignment="1" applyProtection="1">
      <alignment horizontal="right"/>
      <protection locked="0"/>
    </xf>
    <xf numFmtId="0" fontId="9" fillId="9" borderId="28" xfId="0" applyFont="1" applyFill="1" applyBorder="1" applyAlignment="1">
      <alignment horizontal="right" vertical="center" wrapText="1"/>
    </xf>
    <xf numFmtId="0" fontId="3" fillId="7" borderId="0" xfId="0" applyFont="1" applyFill="1" applyAlignment="1" applyProtection="1">
      <alignment horizontal="right"/>
      <protection locked="0"/>
    </xf>
    <xf numFmtId="0" fontId="3" fillId="8" borderId="0" xfId="0" applyFont="1" applyFill="1" applyAlignment="1" applyProtection="1">
      <alignment horizontal="right"/>
      <protection locked="0"/>
    </xf>
    <xf numFmtId="44" fontId="10" fillId="7" borderId="28" xfId="3" applyFont="1" applyFill="1" applyBorder="1" applyAlignment="1" applyProtection="1">
      <alignment horizontal="center" vertical="center" wrapText="1" readingOrder="1"/>
      <protection locked="0"/>
    </xf>
    <xf numFmtId="0" fontId="9" fillId="7" borderId="12" xfId="0" applyFont="1" applyFill="1" applyBorder="1" applyAlignment="1">
      <alignment horizontal="justify" vertical="center"/>
    </xf>
    <xf numFmtId="0" fontId="10" fillId="7" borderId="0" xfId="0" applyFont="1" applyFill="1" applyAlignment="1">
      <alignment horizontal="left" vertical="center" wrapText="1"/>
    </xf>
    <xf numFmtId="4" fontId="9" fillId="7" borderId="0" xfId="0" applyNumberFormat="1" applyFont="1" applyFill="1" applyAlignment="1" applyProtection="1">
      <alignment horizontal="center" vertical="center" wrapText="1" readingOrder="1"/>
      <protection locked="0"/>
    </xf>
    <xf numFmtId="0" fontId="10" fillId="7" borderId="0" xfId="0" applyFont="1" applyFill="1" applyAlignment="1">
      <alignment horizontal="right" vertical="center"/>
    </xf>
    <xf numFmtId="167" fontId="10" fillId="7" borderId="0" xfId="3" applyNumberFormat="1" applyFont="1" applyFill="1" applyBorder="1" applyAlignment="1">
      <alignment horizontal="center" vertical="center"/>
    </xf>
    <xf numFmtId="4" fontId="10" fillId="7" borderId="0" xfId="0" applyNumberFormat="1" applyFont="1" applyFill="1" applyAlignment="1" applyProtection="1">
      <alignment horizontal="center" vertical="center" wrapText="1"/>
      <protection locked="0"/>
    </xf>
    <xf numFmtId="44" fontId="10" fillId="7" borderId="0" xfId="3" applyFont="1" applyFill="1" applyBorder="1" applyAlignment="1" applyProtection="1">
      <alignment horizontal="center" vertical="center" wrapText="1" readingOrder="1"/>
      <protection locked="0"/>
    </xf>
    <xf numFmtId="10" fontId="10" fillId="7" borderId="0" xfId="2" applyNumberFormat="1" applyFont="1" applyFill="1" applyBorder="1" applyAlignment="1" applyProtection="1">
      <alignment horizontal="center" vertical="center" wrapText="1" readingOrder="1"/>
      <protection locked="0"/>
    </xf>
    <xf numFmtId="165" fontId="10" fillId="7" borderId="13" xfId="0" applyNumberFormat="1" applyFont="1" applyFill="1" applyBorder="1" applyAlignment="1" applyProtection="1">
      <alignment horizontal="center" vertical="center" wrapText="1" readingOrder="1"/>
      <protection locked="0"/>
    </xf>
    <xf numFmtId="0" fontId="11" fillId="7" borderId="0" xfId="0" applyFont="1" applyFill="1"/>
    <xf numFmtId="0" fontId="11" fillId="0" borderId="0" xfId="0" applyFont="1"/>
    <xf numFmtId="0" fontId="9" fillId="7" borderId="16" xfId="0" applyFont="1" applyFill="1" applyBorder="1" applyAlignment="1">
      <alignment vertical="center" wrapText="1"/>
    </xf>
    <xf numFmtId="0" fontId="10" fillId="7" borderId="14" xfId="0" applyFont="1" applyFill="1" applyBorder="1" applyAlignment="1" applyProtection="1">
      <alignment horizontal="left" vertical="center" wrapText="1"/>
      <protection locked="0"/>
    </xf>
    <xf numFmtId="0" fontId="10" fillId="7" borderId="15" xfId="0" applyFont="1" applyFill="1" applyBorder="1" applyAlignment="1" applyProtection="1">
      <alignment horizontal="left" vertical="center" wrapText="1"/>
      <protection locked="0"/>
    </xf>
    <xf numFmtId="0" fontId="10" fillId="7" borderId="16" xfId="0" applyFont="1" applyFill="1" applyBorder="1" applyAlignment="1" applyProtection="1">
      <alignment horizontal="left" vertical="center" wrapText="1"/>
      <protection locked="0"/>
    </xf>
    <xf numFmtId="0" fontId="10" fillId="7" borderId="28" xfId="0" applyFont="1" applyFill="1" applyBorder="1" applyAlignment="1" applyProtection="1">
      <alignment horizontal="left" vertical="center" wrapText="1"/>
      <protection locked="0"/>
    </xf>
    <xf numFmtId="0" fontId="10" fillId="7" borderId="30" xfId="0" applyFont="1" applyFill="1" applyBorder="1" applyAlignment="1" applyProtection="1">
      <alignment horizontal="left" vertical="center" wrapText="1"/>
      <protection locked="0"/>
    </xf>
    <xf numFmtId="0" fontId="10" fillId="7" borderId="31" xfId="0" applyFont="1" applyFill="1" applyBorder="1" applyAlignment="1" applyProtection="1">
      <alignment horizontal="left" vertical="center" wrapText="1"/>
      <protection locked="0"/>
    </xf>
    <xf numFmtId="0" fontId="9" fillId="7" borderId="12" xfId="0" applyFont="1" applyFill="1" applyBorder="1" applyAlignment="1">
      <alignment horizontal="left" vertical="center"/>
    </xf>
    <xf numFmtId="0" fontId="9" fillId="7" borderId="0" xfId="0" applyFont="1" applyFill="1" applyAlignment="1">
      <alignment horizontal="left" vertical="center"/>
    </xf>
    <xf numFmtId="0" fontId="9" fillId="7" borderId="13" xfId="0" applyFont="1" applyFill="1" applyBorder="1" applyAlignment="1">
      <alignment horizontal="left" vertical="center"/>
    </xf>
    <xf numFmtId="0" fontId="9" fillId="9" borderId="28" xfId="0" applyFont="1" applyFill="1" applyBorder="1" applyAlignment="1">
      <alignment horizontal="center" vertical="center" wrapText="1" readingOrder="1"/>
    </xf>
    <xf numFmtId="0" fontId="10" fillId="7" borderId="28" xfId="0" applyFont="1" applyFill="1" applyBorder="1" applyAlignment="1">
      <alignment vertical="top" wrapText="1"/>
    </xf>
    <xf numFmtId="0" fontId="9" fillId="7" borderId="29" xfId="0" applyFont="1" applyFill="1" applyBorder="1" applyAlignment="1">
      <alignment horizontal="left" vertical="center"/>
    </xf>
    <xf numFmtId="0" fontId="9" fillId="7" borderId="30" xfId="0" applyFont="1" applyFill="1" applyBorder="1" applyAlignment="1">
      <alignment horizontal="left" vertical="center"/>
    </xf>
    <xf numFmtId="0" fontId="9" fillId="7" borderId="31" xfId="0" applyFont="1" applyFill="1" applyBorder="1" applyAlignment="1">
      <alignment horizontal="left" vertical="center"/>
    </xf>
    <xf numFmtId="0" fontId="9" fillId="7" borderId="12" xfId="0" applyFont="1" applyFill="1" applyBorder="1" applyAlignment="1">
      <alignment horizontal="left" vertical="center" wrapText="1"/>
    </xf>
    <xf numFmtId="0" fontId="9" fillId="7" borderId="0" xfId="0" applyFont="1" applyFill="1" applyAlignment="1">
      <alignment horizontal="left" vertical="center" wrapText="1"/>
    </xf>
    <xf numFmtId="0" fontId="9" fillId="7" borderId="13" xfId="0" applyFont="1" applyFill="1" applyBorder="1" applyAlignment="1">
      <alignment horizontal="left" vertical="center" wrapText="1"/>
    </xf>
    <xf numFmtId="0" fontId="9" fillId="7" borderId="17" xfId="0" applyFont="1" applyFill="1" applyBorder="1" applyAlignment="1">
      <alignment horizontal="center" vertical="center" wrapText="1" readingOrder="1"/>
    </xf>
    <xf numFmtId="0" fontId="9" fillId="7" borderId="18" xfId="0" applyFont="1" applyFill="1" applyBorder="1" applyAlignment="1">
      <alignment horizontal="center" vertical="center" wrapText="1" readingOrder="1"/>
    </xf>
    <xf numFmtId="0" fontId="9" fillId="7" borderId="19" xfId="0" applyFont="1" applyFill="1" applyBorder="1" applyAlignment="1">
      <alignment horizontal="center" vertical="center" wrapText="1" readingOrder="1"/>
    </xf>
    <xf numFmtId="0" fontId="9" fillId="7" borderId="27" xfId="0" applyFont="1" applyFill="1" applyBorder="1" applyAlignment="1">
      <alignment horizontal="center" vertical="center" wrapText="1" readingOrder="1"/>
    </xf>
    <xf numFmtId="0" fontId="9" fillId="7" borderId="20" xfId="0" applyFont="1" applyFill="1" applyBorder="1" applyAlignment="1">
      <alignment horizontal="center" vertical="center" wrapText="1" readingOrder="1"/>
    </xf>
    <xf numFmtId="39" fontId="9" fillId="7" borderId="21" xfId="1" applyNumberFormat="1" applyFont="1" applyFill="1" applyBorder="1" applyAlignment="1" applyProtection="1">
      <alignment horizontal="center" vertical="center" wrapText="1" readingOrder="1"/>
      <protection locked="0"/>
    </xf>
    <xf numFmtId="39" fontId="9" fillId="7" borderId="22" xfId="1" applyNumberFormat="1" applyFont="1" applyFill="1" applyBorder="1" applyAlignment="1" applyProtection="1">
      <alignment horizontal="center" vertical="center" wrapText="1" readingOrder="1"/>
      <protection locked="0"/>
    </xf>
    <xf numFmtId="39" fontId="9" fillId="7" borderId="19" xfId="1" applyNumberFormat="1" applyFont="1" applyFill="1" applyBorder="1" applyAlignment="1" applyProtection="1">
      <alignment horizontal="center" vertical="center" wrapText="1" readingOrder="1"/>
      <protection locked="0"/>
    </xf>
    <xf numFmtId="39" fontId="9" fillId="7" borderId="27" xfId="1" applyNumberFormat="1" applyFont="1" applyFill="1" applyBorder="1" applyAlignment="1" applyProtection="1">
      <alignment horizontal="center" vertical="center" wrapText="1" readingOrder="1"/>
      <protection locked="0"/>
    </xf>
    <xf numFmtId="39" fontId="9" fillId="7" borderId="18" xfId="1" applyNumberFormat="1" applyFont="1" applyFill="1" applyBorder="1" applyAlignment="1" applyProtection="1">
      <alignment horizontal="center" vertical="center" wrapText="1" readingOrder="1"/>
      <protection locked="0"/>
    </xf>
    <xf numFmtId="10" fontId="9" fillId="7" borderId="22" xfId="2" applyNumberFormat="1" applyFont="1" applyFill="1" applyBorder="1" applyAlignment="1" applyProtection="1">
      <alignment horizontal="center" vertical="center" wrapText="1" readingOrder="1"/>
    </xf>
    <xf numFmtId="10" fontId="9" fillId="7" borderId="23" xfId="2" applyNumberFormat="1" applyFont="1" applyFill="1" applyBorder="1" applyAlignment="1" applyProtection="1">
      <alignment horizontal="center" vertical="center" wrapText="1" readingOrder="1"/>
    </xf>
    <xf numFmtId="0" fontId="10" fillId="7" borderId="28" xfId="0" applyFont="1" applyFill="1" applyBorder="1" applyAlignment="1" applyProtection="1">
      <alignment vertical="center" wrapText="1"/>
      <protection locked="0"/>
    </xf>
    <xf numFmtId="0" fontId="10" fillId="7" borderId="24" xfId="0" applyFont="1" applyFill="1" applyBorder="1" applyAlignment="1" applyProtection="1">
      <alignment horizontal="left" vertical="center" wrapText="1"/>
      <protection locked="0"/>
    </xf>
    <xf numFmtId="0" fontId="10" fillId="7" borderId="25" xfId="0" applyFont="1" applyFill="1" applyBorder="1" applyAlignment="1" applyProtection="1">
      <alignment horizontal="left" vertical="center" wrapText="1"/>
      <protection locked="0"/>
    </xf>
    <xf numFmtId="0" fontId="10" fillId="7" borderId="26" xfId="0" applyFont="1" applyFill="1" applyBorder="1" applyAlignment="1" applyProtection="1">
      <alignment horizontal="left" vertical="center" wrapText="1"/>
      <protection locked="0"/>
    </xf>
    <xf numFmtId="0" fontId="9" fillId="7" borderId="28" xfId="0" applyFont="1" applyFill="1" applyBorder="1" applyAlignment="1" applyProtection="1">
      <alignment horizontal="left" vertical="center" wrapText="1"/>
      <protection locked="0"/>
    </xf>
    <xf numFmtId="0" fontId="10" fillId="7" borderId="14" xfId="0" applyFont="1" applyFill="1" applyBorder="1" applyAlignment="1" applyProtection="1">
      <alignment vertical="center" wrapText="1"/>
      <protection locked="0"/>
    </xf>
    <xf numFmtId="0" fontId="10" fillId="7" borderId="15" xfId="0" applyFont="1" applyFill="1" applyBorder="1" applyAlignment="1" applyProtection="1">
      <alignment vertical="center" wrapText="1"/>
      <protection locked="0"/>
    </xf>
    <xf numFmtId="0" fontId="10" fillId="7" borderId="16" xfId="0" applyFont="1" applyFill="1" applyBorder="1" applyAlignment="1" applyProtection="1">
      <alignment vertical="center" wrapText="1"/>
      <protection locked="0"/>
    </xf>
    <xf numFmtId="0" fontId="9" fillId="7" borderId="14" xfId="0" applyFont="1" applyFill="1" applyBorder="1" applyAlignment="1">
      <alignment horizontal="left" vertical="center"/>
    </xf>
    <xf numFmtId="0" fontId="9" fillId="7" borderId="15" xfId="0" applyFont="1" applyFill="1" applyBorder="1" applyAlignment="1">
      <alignment horizontal="left" vertical="center"/>
    </xf>
    <xf numFmtId="0" fontId="9" fillId="7" borderId="16" xfId="0" applyFont="1" applyFill="1" applyBorder="1" applyAlignment="1">
      <alignment horizontal="left" vertical="center"/>
    </xf>
    <xf numFmtId="0" fontId="10" fillId="7" borderId="29" xfId="0" applyFont="1" applyFill="1" applyBorder="1" applyAlignment="1" applyProtection="1">
      <alignment horizontal="left" vertical="center" wrapText="1"/>
      <protection locked="0"/>
    </xf>
    <xf numFmtId="0" fontId="9" fillId="7" borderId="24" xfId="0" applyFont="1" applyFill="1" applyBorder="1" applyAlignment="1">
      <alignment horizontal="left" vertical="center"/>
    </xf>
    <xf numFmtId="0" fontId="9" fillId="7" borderId="25" xfId="0" applyFont="1" applyFill="1" applyBorder="1" applyAlignment="1">
      <alignment horizontal="left" vertical="center"/>
    </xf>
    <xf numFmtId="0" fontId="9" fillId="7" borderId="26" xfId="0" applyFont="1" applyFill="1" applyBorder="1" applyAlignment="1">
      <alignment horizontal="left" vertical="center"/>
    </xf>
    <xf numFmtId="0" fontId="9" fillId="7" borderId="12" xfId="0" applyFont="1" applyFill="1" applyBorder="1" applyAlignment="1">
      <alignment horizontal="left"/>
    </xf>
    <xf numFmtId="0" fontId="9" fillId="7" borderId="0" xfId="0" applyFont="1" applyFill="1" applyAlignment="1">
      <alignment horizontal="left"/>
    </xf>
    <xf numFmtId="0" fontId="9" fillId="7" borderId="13" xfId="0" applyFont="1" applyFill="1" applyBorder="1" applyAlignment="1">
      <alignment horizontal="left"/>
    </xf>
    <xf numFmtId="10" fontId="10" fillId="7" borderId="28" xfId="0" applyNumberFormat="1" applyFont="1" applyFill="1" applyBorder="1" applyAlignment="1" applyProtection="1">
      <alignment horizontal="left" vertical="center" wrapText="1"/>
      <protection locked="0"/>
    </xf>
    <xf numFmtId="0" fontId="2" fillId="3" borderId="12" xfId="0" applyFont="1" applyFill="1" applyBorder="1" applyAlignment="1">
      <alignment horizontal="center"/>
    </xf>
    <xf numFmtId="0" fontId="2" fillId="3" borderId="0" xfId="0" applyFont="1" applyFill="1" applyAlignment="1">
      <alignment horizontal="center"/>
    </xf>
    <xf numFmtId="0" fontId="2" fillId="3" borderId="13" xfId="0" applyFont="1" applyFill="1" applyBorder="1" applyAlignment="1">
      <alignment horizontal="center"/>
    </xf>
    <xf numFmtId="0" fontId="7" fillId="4" borderId="12" xfId="0" applyFont="1" applyFill="1" applyBorder="1" applyAlignment="1">
      <alignment horizontal="left" vertical="center"/>
    </xf>
    <xf numFmtId="0" fontId="7" fillId="4" borderId="0" xfId="0" applyFont="1" applyFill="1" applyAlignment="1">
      <alignment horizontal="left" vertical="center"/>
    </xf>
    <xf numFmtId="0" fontId="7" fillId="4" borderId="13" xfId="0" applyFont="1" applyFill="1" applyBorder="1" applyAlignment="1">
      <alignment horizontal="left" vertical="center"/>
    </xf>
    <xf numFmtId="0" fontId="8" fillId="5" borderId="12" xfId="0" applyFont="1" applyFill="1" applyBorder="1" applyAlignment="1">
      <alignment horizontal="left" vertical="center"/>
    </xf>
    <xf numFmtId="0" fontId="8" fillId="5" borderId="0" xfId="0" applyFont="1" applyFill="1" applyAlignment="1">
      <alignment horizontal="left" vertical="center"/>
    </xf>
    <xf numFmtId="0" fontId="8" fillId="5" borderId="13" xfId="0" applyFont="1" applyFill="1" applyBorder="1" applyAlignment="1">
      <alignment horizontal="left" vertical="center"/>
    </xf>
    <xf numFmtId="0" fontId="10" fillId="0" borderId="28" xfId="0" applyFont="1" applyBorder="1" applyAlignment="1" applyProtection="1">
      <alignment horizontal="left" vertical="center" wrapText="1"/>
      <protection locked="0"/>
    </xf>
    <xf numFmtId="0" fontId="8" fillId="7" borderId="12" xfId="0" applyFont="1" applyFill="1" applyBorder="1" applyAlignment="1">
      <alignment horizontal="left" vertical="center"/>
    </xf>
    <xf numFmtId="0" fontId="8" fillId="7" borderId="0" xfId="0" applyFont="1" applyFill="1" applyAlignment="1">
      <alignment horizontal="left" vertical="center"/>
    </xf>
    <xf numFmtId="0" fontId="8" fillId="7" borderId="13" xfId="0" applyFont="1" applyFill="1" applyBorder="1" applyAlignment="1">
      <alignment horizontal="left" vertical="center"/>
    </xf>
    <xf numFmtId="0" fontId="5" fillId="9" borderId="28" xfId="0" applyFont="1" applyFill="1" applyBorder="1" applyAlignment="1">
      <alignment horizontal="center" vertical="center" wrapText="1" readingOrder="1"/>
    </xf>
    <xf numFmtId="0" fontId="5" fillId="7" borderId="2" xfId="0" applyFont="1" applyFill="1" applyBorder="1" applyAlignment="1">
      <alignment horizontal="center" vertical="center" wrapText="1"/>
    </xf>
    <xf numFmtId="0" fontId="5" fillId="7" borderId="3" xfId="0" applyFont="1" applyFill="1" applyBorder="1" applyAlignment="1">
      <alignment horizontal="center" vertical="center" wrapText="1"/>
    </xf>
    <xf numFmtId="0" fontId="5" fillId="7" borderId="4" xfId="0" applyFont="1" applyFill="1" applyBorder="1" applyAlignment="1">
      <alignment horizontal="center" vertical="center" wrapText="1"/>
    </xf>
    <xf numFmtId="0" fontId="5" fillId="2" borderId="35" xfId="0" applyFont="1" applyFill="1" applyBorder="1" applyAlignment="1">
      <alignment horizontal="center" vertical="center" wrapText="1"/>
    </xf>
    <xf numFmtId="0" fontId="5" fillId="2" borderId="36" xfId="0" applyFont="1" applyFill="1" applyBorder="1" applyAlignment="1">
      <alignment horizontal="center" vertical="center" wrapText="1"/>
    </xf>
    <xf numFmtId="0" fontId="5" fillId="2" borderId="37" xfId="0" applyFont="1" applyFill="1" applyBorder="1" applyAlignment="1">
      <alignment horizontal="center"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2" fillId="0" borderId="9" xfId="0" applyFont="1" applyBorder="1" applyAlignment="1">
      <alignment horizontal="center"/>
    </xf>
    <xf numFmtId="0" fontId="2" fillId="0" borderId="10" xfId="0" applyFont="1" applyBorder="1" applyAlignment="1">
      <alignment horizontal="center"/>
    </xf>
    <xf numFmtId="0" fontId="2" fillId="0" borderId="0" xfId="0" applyFont="1" applyAlignment="1">
      <alignment horizontal="center"/>
    </xf>
    <xf numFmtId="0" fontId="2" fillId="0" borderId="11" xfId="0" applyFont="1" applyBorder="1" applyAlignment="1">
      <alignment horizontal="center"/>
    </xf>
    <xf numFmtId="49" fontId="2" fillId="0" borderId="14" xfId="0" quotePrefix="1" applyNumberFormat="1" applyFont="1" applyBorder="1" applyAlignment="1" applyProtection="1">
      <alignment horizontal="left" vertical="center" wrapText="1"/>
      <protection locked="0"/>
    </xf>
    <xf numFmtId="49" fontId="2" fillId="0" borderId="15" xfId="0" quotePrefix="1" applyNumberFormat="1" applyFont="1" applyBorder="1" applyAlignment="1" applyProtection="1">
      <alignment horizontal="left" vertical="center" wrapText="1"/>
      <protection locked="0"/>
    </xf>
    <xf numFmtId="49" fontId="2" fillId="0" borderId="16" xfId="0" quotePrefix="1" applyNumberFormat="1" applyFont="1" applyBorder="1" applyAlignment="1" applyProtection="1">
      <alignment horizontal="left" vertical="center" wrapText="1"/>
      <protection locked="0"/>
    </xf>
    <xf numFmtId="0" fontId="9" fillId="0" borderId="28" xfId="0" applyFont="1" applyBorder="1" applyAlignment="1" applyProtection="1">
      <alignment horizontal="left" vertical="center" wrapText="1"/>
      <protection locked="0"/>
    </xf>
  </cellXfs>
  <cellStyles count="4">
    <cellStyle name="Millares" xfId="1" builtinId="3"/>
    <cellStyle name="Moneda" xfId="3" builtinId="4"/>
    <cellStyle name="Normal" xfId="0" builtinId="0"/>
    <cellStyle name="Porcentaje" xfId="2" builtinId="5"/>
  </cellStyles>
  <dxfs count="45">
    <dxf>
      <font>
        <b val="0"/>
        <i val="0"/>
        <strike val="0"/>
        <condense val="0"/>
        <extend val="0"/>
        <outline val="0"/>
        <shadow val="0"/>
        <u val="none"/>
        <vertAlign val="baseline"/>
        <sz val="10"/>
        <color rgb="FFFF0000"/>
        <name val="Calibri"/>
        <scheme val="minor"/>
      </font>
      <numFmt numFmtId="165" formatCode="[$-10409]0.00%"/>
      <fill>
        <patternFill patternType="solid">
          <fgColor indexed="64"/>
          <bgColor rgb="FFFFFF00"/>
        </patternFill>
      </fill>
      <alignment horizontal="center" vertical="center" textRotation="0" wrapText="1" indent="0" justifyLastLine="0" shrinkToFit="0" readingOrder="1"/>
      <border diagonalUp="0" diagonalDown="0" outline="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0"/>
        <color rgb="FFFF0000"/>
        <name val="Calibri"/>
        <scheme val="minor"/>
      </font>
      <numFmt numFmtId="14" formatCode="0.00%"/>
      <fill>
        <patternFill patternType="solid">
          <fgColor indexed="64"/>
          <bgColor rgb="FFFFFF00"/>
        </patternFill>
      </fill>
      <alignment horizontal="center" vertical="center" textRotation="0" wrapText="1" indent="0" justifyLastLine="0" shrinkToFit="0" readingOrder="1"/>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rgb="FFFF0000"/>
        <name val="Calibri"/>
        <scheme val="minor"/>
      </font>
      <fill>
        <patternFill patternType="none">
          <fgColor indexed="64"/>
          <bgColor rgb="FFFFFF00"/>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rgb="FFFF0000"/>
        <name val="Calibri"/>
        <scheme val="minor"/>
      </font>
      <numFmt numFmtId="4" formatCode="#,##0.00"/>
      <fill>
        <patternFill patternType="none">
          <fgColor indexed="64"/>
          <bgColor rgb="FFFFFF0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Calibri"/>
        <scheme val="minor"/>
      </font>
      <numFmt numFmtId="167" formatCode="_([$$-1C0A]* #,##0.00_);_([$$-1C0A]* \(#,##0.00\);_([$$-1C0A]* &quot;-&quot;??_);_(@_)"/>
      <fill>
        <patternFill patternType="none">
          <fgColor indexed="64"/>
          <bgColor rgb="FFFFFF0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rgb="FFFF0000"/>
        <name val="Calibri"/>
        <scheme val="minor"/>
      </font>
      <numFmt numFmtId="4" formatCode="#,##0.00"/>
      <fill>
        <patternFill patternType="none">
          <fgColor indexed="64"/>
          <bgColor rgb="FFFFFF00"/>
        </patternFill>
      </fill>
      <alignment horizontal="righ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0"/>
        <color auto="1"/>
        <name val="Calibri"/>
        <scheme val="minor"/>
      </font>
      <numFmt numFmtId="4" formatCode="#,##0.00"/>
      <fill>
        <patternFill patternType="none">
          <fgColor indexed="64"/>
          <bgColor rgb="FFFFFF00"/>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0"/>
        <color auto="1"/>
        <name val="Calibri"/>
        <scheme val="minor"/>
      </font>
      <numFmt numFmtId="4" formatCode="#,##0.00"/>
      <fill>
        <patternFill patternType="none">
          <fgColor indexed="64"/>
          <bgColor rgb="FFFFFF00"/>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Calibri"/>
        <scheme val="minor"/>
      </font>
      <numFmt numFmtId="0" formatCode="General"/>
      <fill>
        <patternFill patternType="none">
          <fgColor indexed="64"/>
          <bgColor rgb="FFFFFF00"/>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0"/>
        <color auto="1"/>
        <name val="Calibri"/>
        <scheme val="minor"/>
      </font>
      <numFmt numFmtId="0" formatCode="General"/>
      <fill>
        <patternFill patternType="none">
          <fgColor indexed="64"/>
          <bgColor rgb="FFFFFF00"/>
        </patternFill>
      </fill>
      <alignment horizontal="general" vertical="top" textRotation="0" wrapText="1" indent="0" justifyLastLine="0" shrinkToFit="0" readingOrder="0"/>
      <border diagonalUp="0" diagonalDown="0" outline="0">
        <left/>
        <right style="thin">
          <color indexed="64"/>
        </right>
        <top style="thin">
          <color indexed="64"/>
        </top>
        <bottom style="thin">
          <color indexed="64"/>
        </bottom>
      </border>
      <protection locked="0" hidden="0"/>
    </dxf>
    <dxf>
      <border outline="0">
        <top style="thin">
          <color theme="0" tint="-0.34998626667073579"/>
        </top>
      </border>
    </dxf>
    <dxf>
      <border outline="0">
        <left style="thin">
          <color indexed="64"/>
        </left>
        <right style="thin">
          <color indexed="64"/>
        </right>
        <top style="thin">
          <color theme="0" tint="-0.34998626667073579"/>
        </top>
        <bottom style="thin">
          <color theme="0" tint="-0.34998626667073579"/>
        </bottom>
      </border>
    </dxf>
    <dxf>
      <font>
        <b val="0"/>
        <i val="0"/>
        <strike val="0"/>
        <condense val="0"/>
        <extend val="0"/>
        <outline val="0"/>
        <shadow val="0"/>
        <u val="none"/>
        <vertAlign val="baseline"/>
        <sz val="10"/>
        <color rgb="FFFF0000"/>
        <name val="Calibri"/>
        <scheme val="minor"/>
      </font>
      <numFmt numFmtId="0" formatCode="General"/>
      <fill>
        <patternFill patternType="none">
          <fgColor indexed="64"/>
          <bgColor rgb="FFFFFF00"/>
        </patternFill>
      </fill>
      <alignment horizontal="center" vertical="center" textRotation="0" wrapText="1" indent="0" justifyLastLine="0" shrinkToFit="0" readingOrder="1"/>
      <protection locked="0" hidden="0"/>
    </dxf>
    <dxf>
      <border outline="0">
        <bottom style="thin">
          <color theme="0" tint="-0.34998626667073579"/>
        </bottom>
      </border>
    </dxf>
    <dxf>
      <font>
        <b/>
        <i val="0"/>
        <strike val="0"/>
        <condense val="0"/>
        <extend val="0"/>
        <outline val="0"/>
        <shadow val="0"/>
        <u val="none"/>
        <vertAlign val="baseline"/>
        <sz val="10"/>
        <color auto="1"/>
        <name val="Calibri"/>
        <scheme val="minor"/>
      </font>
      <numFmt numFmtId="0" formatCode="General"/>
      <fill>
        <patternFill patternType="solid">
          <fgColor rgb="FFF5F5F5"/>
          <bgColor theme="0"/>
        </patternFill>
      </fill>
      <alignment horizontal="center" vertical="center" textRotation="0" wrapText="1" indent="0" justifyLastLine="0" shrinkToFit="0" readingOrder="1"/>
      <border diagonalUp="0" diagonalDown="0" outline="0">
        <left style="thin">
          <color indexed="64"/>
        </left>
        <right style="thin">
          <color indexed="64"/>
        </right>
        <top/>
        <bottom/>
      </border>
      <protection locked="1" hidden="0"/>
    </dxf>
    <dxf>
      <font>
        <b val="0"/>
        <i val="0"/>
        <strike val="0"/>
        <condense val="0"/>
        <extend val="0"/>
        <outline val="0"/>
        <shadow val="0"/>
        <u val="none"/>
        <vertAlign val="baseline"/>
        <sz val="10"/>
        <color rgb="FFFF0000"/>
        <name val="Calibri"/>
        <scheme val="minor"/>
      </font>
      <numFmt numFmtId="165" formatCode="[$-10409]0.00%"/>
      <fill>
        <patternFill patternType="solid">
          <fgColor indexed="64"/>
          <bgColor rgb="FFFFFF00"/>
        </patternFill>
      </fill>
      <alignment horizontal="center" vertical="center" textRotation="0" wrapText="1" indent="0" justifyLastLine="0" shrinkToFit="0" readingOrder="1"/>
      <border diagonalUp="0" diagonalDown="0" outline="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0"/>
        <color rgb="FFFF0000"/>
        <name val="Calibri"/>
        <scheme val="minor"/>
      </font>
      <numFmt numFmtId="14" formatCode="0.00%"/>
      <fill>
        <patternFill patternType="solid">
          <fgColor indexed="64"/>
          <bgColor rgb="FFFFFF00"/>
        </patternFill>
      </fill>
      <alignment horizontal="center" vertical="center" textRotation="0" wrapText="1" indent="0" justifyLastLine="0" shrinkToFit="0" readingOrder="1"/>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rgb="FFFF0000"/>
        <name val="Calibri"/>
        <scheme val="minor"/>
      </font>
      <fill>
        <patternFill patternType="none">
          <fgColor indexed="64"/>
          <bgColor rgb="FFFFFF00"/>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rgb="FFFF0000"/>
        <name val="Calibri"/>
        <scheme val="minor"/>
      </font>
      <numFmt numFmtId="4" formatCode="#,##0.00"/>
      <fill>
        <patternFill patternType="none">
          <fgColor indexed="64"/>
          <bgColor rgb="FFFFFF0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Calibri"/>
        <scheme val="minor"/>
      </font>
      <numFmt numFmtId="167" formatCode="_([$$-1C0A]* #,##0.00_);_([$$-1C0A]* \(#,##0.00\);_([$$-1C0A]* &quot;-&quot;??_);_(@_)"/>
      <fill>
        <patternFill patternType="none">
          <fgColor indexed="64"/>
          <bgColor rgb="FFFFFF0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rgb="FFFF0000"/>
        <name val="Calibri"/>
        <scheme val="minor"/>
      </font>
      <numFmt numFmtId="4" formatCode="#,##0.00"/>
      <fill>
        <patternFill patternType="none">
          <fgColor indexed="64"/>
          <bgColor rgb="FFFFFF00"/>
        </patternFill>
      </fill>
      <alignment horizontal="righ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0"/>
        <color auto="1"/>
        <name val="Calibri"/>
        <scheme val="minor"/>
      </font>
      <numFmt numFmtId="4" formatCode="#,##0.00"/>
      <fill>
        <patternFill patternType="none">
          <fgColor indexed="64"/>
          <bgColor rgb="FFFFFF00"/>
        </patternFill>
      </fill>
      <alignment horizontal="center" vertical="center" textRotation="0" wrapText="1" indent="0" justifyLastLine="0" shrinkToFit="0" readingOrder="1"/>
      <border diagonalUp="0" diagonalDown="0">
        <left/>
        <right style="thin">
          <color indexed="64"/>
        </right>
        <top style="thin">
          <color indexed="64"/>
        </top>
        <bottom style="thin">
          <color indexed="64"/>
        </bottom>
      </border>
      <protection locked="0" hidden="0"/>
    </dxf>
    <dxf>
      <font>
        <b/>
        <i val="0"/>
        <strike val="0"/>
        <condense val="0"/>
        <extend val="0"/>
        <outline val="0"/>
        <shadow val="0"/>
        <u val="none"/>
        <vertAlign val="baseline"/>
        <sz val="10"/>
        <color rgb="FFFF0000"/>
        <name val="Calibri"/>
        <scheme val="minor"/>
      </font>
      <numFmt numFmtId="4" formatCode="#,##0.00"/>
      <fill>
        <patternFill patternType="none">
          <fgColor indexed="64"/>
          <bgColor rgb="FFFFFF00"/>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Calibri"/>
        <scheme val="minor"/>
      </font>
      <numFmt numFmtId="0" formatCode="General"/>
      <fill>
        <patternFill patternType="none">
          <fgColor indexed="64"/>
          <bgColor rgb="FFFFFF00"/>
        </patternFill>
      </fill>
      <alignment horizontal="general" vertical="top" textRotation="0" wrapText="1" indent="0" justifyLastLine="0" shrinkToFit="0" readingOrder="0"/>
      <border diagonalUp="0" diagonalDown="0" outline="0">
        <left style="thin">
          <color indexed="64"/>
        </left>
        <right/>
        <top style="thin">
          <color indexed="64"/>
        </top>
        <bottom style="thin">
          <color indexed="64"/>
        </bottom>
      </border>
      <protection locked="0" hidden="0"/>
    </dxf>
    <dxf>
      <font>
        <b/>
        <i val="0"/>
        <strike val="0"/>
        <condense val="0"/>
        <extend val="0"/>
        <outline val="0"/>
        <shadow val="0"/>
        <u val="none"/>
        <vertAlign val="baseline"/>
        <sz val="10"/>
        <color auto="1"/>
        <name val="Calibri"/>
        <scheme val="minor"/>
      </font>
      <numFmt numFmtId="0" formatCode="General"/>
      <fill>
        <patternFill patternType="none">
          <fgColor indexed="64"/>
          <bgColor rgb="FFFFFF00"/>
        </patternFill>
      </fill>
      <alignment horizontal="general" vertical="top" textRotation="0" wrapText="1" indent="0" justifyLastLine="0" shrinkToFit="0" readingOrder="0"/>
      <border diagonalUp="0" diagonalDown="0" outline="0">
        <left/>
        <right style="thin">
          <color indexed="64"/>
        </right>
        <top style="thin">
          <color indexed="64"/>
        </top>
        <bottom style="thin">
          <color indexed="64"/>
        </bottom>
      </border>
      <protection locked="0" hidden="0"/>
    </dxf>
    <dxf>
      <border outline="0">
        <top style="thin">
          <color theme="0" tint="-0.34998626667073579"/>
        </top>
      </border>
    </dxf>
    <dxf>
      <border outline="0">
        <left style="thin">
          <color indexed="64"/>
        </left>
        <right style="thin">
          <color indexed="64"/>
        </right>
        <top style="thin">
          <color theme="0" tint="-0.34998626667073579"/>
        </top>
        <bottom style="thin">
          <color theme="0" tint="-0.34998626667073579"/>
        </bottom>
      </border>
    </dxf>
    <dxf>
      <font>
        <b val="0"/>
        <i val="0"/>
        <strike val="0"/>
        <condense val="0"/>
        <extend val="0"/>
        <outline val="0"/>
        <shadow val="0"/>
        <u val="none"/>
        <vertAlign val="baseline"/>
        <sz val="10"/>
        <color rgb="FFFF0000"/>
        <name val="Calibri"/>
        <scheme val="minor"/>
      </font>
      <numFmt numFmtId="0" formatCode="General"/>
      <fill>
        <patternFill patternType="none">
          <fgColor indexed="64"/>
          <bgColor rgb="FFFFFF00"/>
        </patternFill>
      </fill>
      <alignment horizontal="center" vertical="center" textRotation="0" wrapText="1" indent="0" justifyLastLine="0" shrinkToFit="0" readingOrder="1"/>
      <protection locked="0" hidden="0"/>
    </dxf>
    <dxf>
      <border outline="0">
        <bottom style="thin">
          <color theme="0" tint="-0.34998626667073579"/>
        </bottom>
      </border>
    </dxf>
    <dxf>
      <font>
        <b/>
        <i val="0"/>
        <strike val="0"/>
        <condense val="0"/>
        <extend val="0"/>
        <outline val="0"/>
        <shadow val="0"/>
        <u val="none"/>
        <vertAlign val="baseline"/>
        <sz val="10"/>
        <color auto="1"/>
        <name val="Calibri"/>
        <scheme val="minor"/>
      </font>
      <numFmt numFmtId="0" formatCode="General"/>
      <fill>
        <patternFill patternType="solid">
          <fgColor rgb="FFF5F5F5"/>
          <bgColor theme="0"/>
        </patternFill>
      </fill>
      <alignment horizontal="center" vertical="center" textRotation="0" wrapText="1" indent="0" justifyLastLine="0" shrinkToFit="0" readingOrder="1"/>
      <border diagonalUp="0" diagonalDown="0" outline="0">
        <left style="thin">
          <color indexed="64"/>
        </left>
        <right style="thin">
          <color indexed="64"/>
        </right>
        <top/>
        <bottom/>
      </border>
      <protection locked="1" hidden="0"/>
    </dxf>
    <dxf>
      <font>
        <b val="0"/>
        <i val="0"/>
        <strike val="0"/>
        <condense val="0"/>
        <extend val="0"/>
        <outline val="0"/>
        <shadow val="0"/>
        <u val="none"/>
        <vertAlign val="baseline"/>
        <sz val="10"/>
        <color rgb="FFFF0000"/>
        <name val="Calibri"/>
        <scheme val="minor"/>
      </font>
      <numFmt numFmtId="165" formatCode="[$-10409]0.00%"/>
      <fill>
        <patternFill patternType="solid">
          <fgColor indexed="64"/>
          <bgColor rgb="FFFFFF00"/>
        </patternFill>
      </fill>
      <alignment horizontal="center" vertical="center" textRotation="0" wrapText="1" indent="0" justifyLastLine="0" shrinkToFit="0" readingOrder="1"/>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rgb="FFFF0000"/>
        <name val="Calibri"/>
        <scheme val="minor"/>
      </font>
      <numFmt numFmtId="14" formatCode="0.00%"/>
      <fill>
        <patternFill patternType="solid">
          <fgColor indexed="64"/>
          <bgColor rgb="FFFFFF00"/>
        </patternFill>
      </fill>
      <alignment horizontal="center" vertical="center" textRotation="0" wrapText="1" indent="0" justifyLastLine="0" shrinkToFit="0" readingOrder="1"/>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rgb="FFFF0000"/>
        <name val="Calibri"/>
        <scheme val="minor"/>
      </font>
      <fill>
        <patternFill patternType="none">
          <fgColor indexed="64"/>
          <bgColor rgb="FFFFFF00"/>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rgb="FFFF0000"/>
        <name val="Calibri"/>
        <scheme val="minor"/>
      </font>
      <numFmt numFmtId="4" formatCode="#,##0.00"/>
      <fill>
        <patternFill patternType="none">
          <fgColor indexed="64"/>
          <bgColor rgb="FFFFFF00"/>
        </patternFill>
      </fill>
      <alignment horizontal="center" vertical="center" textRotation="0" wrapText="1" indent="0" justifyLastLine="0" shrinkToFit="0" readingOrder="1"/>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rgb="FFFF0000"/>
        <name val="Calibri"/>
        <scheme val="minor"/>
      </font>
      <numFmt numFmtId="4" formatCode="#,##0.00"/>
      <fill>
        <patternFill patternType="none">
          <fgColor indexed="64"/>
          <bgColor rgb="FFFFFF00"/>
        </patternFill>
      </fill>
      <alignment horizontal="center" vertical="center" textRotation="0" wrapText="1" indent="0" justifyLastLine="0" shrinkToFit="0" readingOrder="1"/>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rgb="FFFF0000"/>
        <name val="Calibri"/>
        <scheme val="minor"/>
      </font>
      <numFmt numFmtId="4" formatCode="#,##0.00"/>
      <fill>
        <patternFill patternType="none">
          <fgColor indexed="64"/>
          <bgColor rgb="FFFFFF00"/>
        </patternFill>
      </fill>
      <alignment horizontal="righ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0"/>
        <color auto="1"/>
        <name val="Calibri"/>
        <scheme val="minor"/>
      </font>
      <numFmt numFmtId="4" formatCode="#,##0.00"/>
      <fill>
        <patternFill patternType="none">
          <fgColor indexed="64"/>
          <bgColor rgb="FFFFFF00"/>
        </patternFill>
      </fill>
      <alignment horizontal="center" vertical="center" textRotation="0" wrapText="1" indent="0" justifyLastLine="0" shrinkToFit="0" readingOrder="1"/>
      <border diagonalUp="0" diagonalDown="0" outline="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0"/>
        <color auto="1"/>
        <name val="Calibri"/>
        <scheme val="minor"/>
      </font>
      <numFmt numFmtId="4" formatCode="#,##0.00"/>
      <fill>
        <patternFill patternType="none">
          <fgColor indexed="64"/>
          <bgColor rgb="FFFFFF00"/>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Calibri"/>
        <scheme val="minor"/>
      </font>
      <numFmt numFmtId="0" formatCode="General"/>
      <fill>
        <patternFill patternType="none">
          <fgColor indexed="64"/>
          <bgColor rgb="FFFFFF00"/>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0"/>
        <color auto="1"/>
        <name val="Calibri"/>
        <scheme val="minor"/>
      </font>
      <numFmt numFmtId="0" formatCode="General"/>
      <fill>
        <patternFill patternType="none">
          <fgColor indexed="64"/>
          <bgColor rgb="FFFFFF00"/>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border outline="0">
        <top style="thin">
          <color theme="0" tint="-0.34998626667073579"/>
        </top>
      </border>
    </dxf>
    <dxf>
      <border outline="0">
        <left style="thin">
          <color indexed="64"/>
        </left>
        <right style="thin">
          <color indexed="64"/>
        </right>
        <top style="thin">
          <color theme="0" tint="-0.34998626667073579"/>
        </top>
        <bottom style="thin">
          <color theme="0" tint="-0.34998626667073579"/>
        </bottom>
      </border>
    </dxf>
    <dxf>
      <font>
        <b val="0"/>
        <i val="0"/>
        <strike val="0"/>
        <condense val="0"/>
        <extend val="0"/>
        <outline val="0"/>
        <shadow val="0"/>
        <u val="none"/>
        <vertAlign val="baseline"/>
        <sz val="10"/>
        <color rgb="FFFF0000"/>
        <name val="Calibri"/>
        <scheme val="minor"/>
      </font>
      <numFmt numFmtId="0" formatCode="General"/>
      <fill>
        <patternFill patternType="none">
          <fgColor indexed="64"/>
          <bgColor rgb="FFFFFF00"/>
        </patternFill>
      </fill>
      <alignment horizontal="center" vertical="center" textRotation="0" wrapText="1" indent="0" justifyLastLine="0" shrinkToFit="0" readingOrder="1"/>
      <protection locked="0" hidden="0"/>
    </dxf>
    <dxf>
      <border outline="0">
        <bottom style="thin">
          <color theme="0" tint="-0.34998626667073579"/>
        </bottom>
      </border>
    </dxf>
    <dxf>
      <font>
        <b/>
        <i val="0"/>
        <strike val="0"/>
        <condense val="0"/>
        <extend val="0"/>
        <outline val="0"/>
        <shadow val="0"/>
        <u val="none"/>
        <vertAlign val="baseline"/>
        <sz val="10"/>
        <color auto="1"/>
        <name val="Calibri"/>
        <scheme val="minor"/>
      </font>
      <numFmt numFmtId="0" formatCode="General"/>
      <fill>
        <patternFill patternType="solid">
          <fgColor rgb="FFF5F5F5"/>
          <bgColor theme="0"/>
        </patternFill>
      </fill>
      <alignment horizontal="center" vertical="center" textRotation="0" wrapText="1" indent="0" justifyLastLine="0" shrinkToFit="0" readingOrder="1"/>
      <border diagonalUp="0" diagonalDown="0" outline="0">
        <left style="thin">
          <color indexed="64"/>
        </left>
        <right style="thin">
          <color indexed="64"/>
        </right>
        <top/>
        <bottom/>
      </border>
      <protection locked="1" hidden="0"/>
    </dxf>
  </dxfs>
  <tableStyles count="1" defaultTableStyle="TableStyleMedium2" defaultPivotStyle="PivotStyleLight16">
    <tableStyle name="Estilo de tabla 1" pivot="0" count="0" xr9:uid="{00000000-0011-0000-FFFF-FFFF00000000}"/>
  </tableStyles>
  <colors>
    <mruColors>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1523999" cy="578374"/>
    <xdr:pic>
      <xdr:nvPicPr>
        <xdr:cNvPr id="3" name="Imagen 2">
          <a:extLst>
            <a:ext uri="{FF2B5EF4-FFF2-40B4-BE49-F238E27FC236}">
              <a16:creationId xmlns:a16="http://schemas.microsoft.com/office/drawing/2014/main" id="{C98A8C8D-83DC-49CF-993B-AE19E4BF8865}"/>
            </a:ext>
          </a:extLst>
        </xdr:cNvPr>
        <xdr:cNvPicPr>
          <a:picLocks noChangeAspect="1"/>
        </xdr:cNvPicPr>
      </xdr:nvPicPr>
      <xdr:blipFill>
        <a:blip xmlns:r="http://schemas.openxmlformats.org/officeDocument/2006/relationships" r:embed="rId1"/>
        <a:stretch>
          <a:fillRect/>
        </a:stretch>
      </xdr:blipFill>
      <xdr:spPr>
        <a:xfrm>
          <a:off x="0" y="0"/>
          <a:ext cx="1523999" cy="578374"/>
        </a:xfrm>
        <a:prstGeom prst="rect">
          <a:avLst/>
        </a:prstGeom>
      </xdr:spPr>
    </xdr:pic>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A28:J34" totalsRowShown="0" headerRowDxfId="44" dataDxfId="42" headerRowBorderDxfId="43" tableBorderDxfId="41" totalsRowBorderDxfId="40">
  <tableColumns count="10">
    <tableColumn id="1" xr3:uid="{00000000-0010-0000-0000-000001000000}" name="Producto" dataDxfId="39"/>
    <tableColumn id="2" xr3:uid="{00000000-0010-0000-0000-000002000000}" name="Indicador" dataDxfId="38"/>
    <tableColumn id="3" xr3:uid="{00000000-0010-0000-0000-000003000000}" name="Física_x000a_(A)" dataDxfId="37">
      <calculatedColumnFormula>8776+9829+5266+11233</calculatedColumnFormula>
    </tableColumn>
    <tableColumn id="4" xr3:uid="{00000000-0010-0000-0000-000004000000}" name="Financiera_x000a_(B)" dataDxfId="36">
      <calculatedColumnFormula>195654000+130436000+130436000+195654000</calculatedColumnFormula>
    </tableColumn>
    <tableColumn id="9" xr3:uid="{00000000-0010-0000-0000-000009000000}" name="Física_x000a_(C)" dataDxfId="35"/>
    <tableColumn id="10" xr3:uid="{00000000-0010-0000-0000-00000A000000}" name="Financiera_x000a_(D)" dataDxfId="34"/>
    <tableColumn id="5" xr3:uid="{00000000-0010-0000-0000-000005000000}" name="Física _x000a_(E)" dataDxfId="33"/>
    <tableColumn id="6" xr3:uid="{00000000-0010-0000-0000-000006000000}" name="Financiera _x000a_ (F)" dataDxfId="32" dataCellStyle="Moneda"/>
    <tableColumn id="7" xr3:uid="{00000000-0010-0000-0000-000007000000}" name="Física _x000a_(%)_x000a_ G=E/C" dataDxfId="31">
      <calculatedColumnFormula>IF(G29&gt;0,G29/E29,0)</calculatedColumnFormula>
    </tableColumn>
    <tableColumn id="8" xr3:uid="{00000000-0010-0000-0000-000008000000}" name="Financiero _x000a_(%) _x000a_H=F/D" dataDxfId="30">
      <calculatedColumnFormula>IF(H29&gt;0,H29/F29,0)</calculatedColumnFormula>
    </tableColumn>
  </tableColumns>
  <tableStyleInfo name="Estilo de tabla 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a13" displayName="Tabla13" ref="A97:J101" totalsRowShown="0" headerRowDxfId="29" dataDxfId="27" headerRowBorderDxfId="28" tableBorderDxfId="26" totalsRowBorderDxfId="25">
  <tableColumns count="10">
    <tableColumn id="1" xr3:uid="{00000000-0010-0000-0100-000001000000}" name="Producto" dataDxfId="24"/>
    <tableColumn id="2" xr3:uid="{00000000-0010-0000-0100-000002000000}" name="Indicador" dataDxfId="23"/>
    <tableColumn id="3" xr3:uid="{00000000-0010-0000-0100-000003000000}" name="Física_x000a_(A)" dataDxfId="22">
      <calculatedColumnFormula>80075+89683+48045+102495</calculatedColumnFormula>
    </tableColumn>
    <tableColumn id="4" xr3:uid="{00000000-0010-0000-0100-000004000000}" name="Financiera_x000a_(B)" dataDxfId="21">
      <calculatedColumnFormula>9700500+646700+647000+9700500</calculatedColumnFormula>
    </tableColumn>
    <tableColumn id="9" xr3:uid="{00000000-0010-0000-0100-000009000000}" name="Física_x000a_(C)" dataDxfId="20"/>
    <tableColumn id="10" xr3:uid="{00000000-0010-0000-0100-00000A000000}" name="Financiera_x000a_(D)" dataDxfId="19"/>
    <tableColumn id="5" xr3:uid="{00000000-0010-0000-0100-000005000000}" name="Física _x000a_(E)" dataDxfId="18"/>
    <tableColumn id="6" xr3:uid="{00000000-0010-0000-0100-000006000000}" name="Financiera _x000a_ (F)" dataDxfId="17" dataCellStyle="Moneda">
      <calculatedColumnFormula>1149788.24+671692.06</calculatedColumnFormula>
    </tableColumn>
    <tableColumn id="7" xr3:uid="{00000000-0010-0000-0100-000007000000}" name="Física _x000a_(%)_x000a_ G=E/C" dataDxfId="16">
      <calculatedColumnFormula>IF(G98&gt;0,G98/E98,0)</calculatedColumnFormula>
    </tableColumn>
    <tableColumn id="8" xr3:uid="{00000000-0010-0000-0100-000008000000}" name="Financiero _x000a_(%) _x000a_H=F/D" dataDxfId="15">
      <calculatedColumnFormula>IF(H98&gt;0,H98/F98,0)</calculatedColumnFormula>
    </tableColumn>
  </tableColumns>
  <tableStyleInfo name="Estilo de tabla 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a134" displayName="Tabla134" ref="A150:J153" totalsRowShown="0" headerRowDxfId="14" dataDxfId="12" headerRowBorderDxfId="13" tableBorderDxfId="11" totalsRowBorderDxfId="10">
  <tableColumns count="10">
    <tableColumn id="1" xr3:uid="{00000000-0010-0000-0200-000001000000}" name="Producto" dataDxfId="9"/>
    <tableColumn id="2" xr3:uid="{00000000-0010-0000-0200-000002000000}" name="Indicador" dataDxfId="8"/>
    <tableColumn id="3" xr3:uid="{00000000-0010-0000-0200-000003000000}" name="Física_x000a_(A)" dataDxfId="7">
      <calculatedColumnFormula>600+672+360+768</calculatedColumnFormula>
    </tableColumn>
    <tableColumn id="4" xr3:uid="{00000000-0010-0000-0200-000004000000}" name="Financiera_x000a_(B)" dataDxfId="6">
      <calculatedColumnFormula>2625783+1750522+1750522+2625783</calculatedColumnFormula>
    </tableColumn>
    <tableColumn id="9" xr3:uid="{00000000-0010-0000-0200-000009000000}" name="Física_x000a_(C)" dataDxfId="5"/>
    <tableColumn id="10" xr3:uid="{00000000-0010-0000-0200-00000A000000}" name="Financiera_x000a_(D)" dataDxfId="4"/>
    <tableColumn id="5" xr3:uid="{00000000-0010-0000-0200-000005000000}" name="Física _x000a_(E)" dataDxfId="3"/>
    <tableColumn id="6" xr3:uid="{00000000-0010-0000-0200-000006000000}" name="Financiera _x000a_ (F)" dataDxfId="2" dataCellStyle="Moneda"/>
    <tableColumn id="7" xr3:uid="{00000000-0010-0000-0200-000007000000}" name="Física _x000a_(%)_x000a_ G=E/C" dataDxfId="1">
      <calculatedColumnFormula>IF(G151&gt;0,G151/E151,0)</calculatedColumnFormula>
    </tableColumn>
    <tableColumn id="8" xr3:uid="{00000000-0010-0000-0200-000008000000}" name="Financiero _x000a_(%) _x000a_H=F/D" dataDxfId="0">
      <calculatedColumnFormula>IF(H151&gt;0,H151/F151,0)</calculatedColumnFormula>
    </tableColumn>
  </tableColumns>
  <tableStyleInfo name="Estilo de tabla 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table" Target="../tables/table3.xml"/><Relationship Id="rId4"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E539"/>
  <sheetViews>
    <sheetView tabSelected="1" zoomScale="110" zoomScaleNormal="110" workbookViewId="0"/>
  </sheetViews>
  <sheetFormatPr baseColWidth="10" defaultColWidth="11.42578125" defaultRowHeight="15" x14ac:dyDescent="0.25"/>
  <cols>
    <col min="1" max="1" width="24" style="1" customWidth="1"/>
    <col min="2" max="2" width="20.7109375" style="1" customWidth="1"/>
    <col min="3" max="3" width="12.7109375" style="1" customWidth="1"/>
    <col min="4" max="4" width="14.42578125" style="1" customWidth="1"/>
    <col min="5" max="5" width="12.7109375" style="47" customWidth="1"/>
    <col min="6" max="6" width="16.5703125" style="1" customWidth="1"/>
    <col min="7" max="7" width="12.7109375" style="1" customWidth="1"/>
    <col min="8" max="8" width="15.7109375" style="1" customWidth="1"/>
    <col min="9" max="10" width="12.7109375" style="1" customWidth="1"/>
    <col min="11" max="11" width="17" style="13" bestFit="1" customWidth="1"/>
    <col min="12" max="83" width="11.42578125" style="12"/>
  </cols>
  <sheetData>
    <row r="1" spans="1:11" ht="16.5" customHeight="1" thickBot="1" x14ac:dyDescent="0.3">
      <c r="A1" s="2"/>
      <c r="B1" s="126" t="s">
        <v>180</v>
      </c>
      <c r="C1" s="127"/>
      <c r="D1" s="127"/>
      <c r="E1" s="127"/>
      <c r="F1" s="127"/>
      <c r="G1" s="127"/>
      <c r="H1" s="127"/>
      <c r="I1" s="127"/>
      <c r="J1" s="128"/>
      <c r="K1" s="11"/>
    </row>
    <row r="2" spans="1:11" x14ac:dyDescent="0.25">
      <c r="A2" s="3"/>
      <c r="B2" s="129" t="s">
        <v>0</v>
      </c>
      <c r="C2" s="130"/>
      <c r="D2" s="129" t="s">
        <v>1</v>
      </c>
      <c r="E2" s="130"/>
      <c r="F2" s="130"/>
      <c r="G2" s="130"/>
      <c r="H2" s="131"/>
      <c r="I2" s="40" t="s">
        <v>2</v>
      </c>
      <c r="J2" s="41" t="s">
        <v>3</v>
      </c>
      <c r="K2" s="11"/>
    </row>
    <row r="3" spans="1:11" ht="15.75" thickBot="1" x14ac:dyDescent="0.3">
      <c r="A3" s="4"/>
      <c r="B3" s="132" t="s">
        <v>4</v>
      </c>
      <c r="C3" s="133"/>
      <c r="D3" s="132"/>
      <c r="E3" s="133"/>
      <c r="F3" s="133"/>
      <c r="G3" s="133"/>
      <c r="H3" s="134"/>
      <c r="I3" s="38">
        <v>45854</v>
      </c>
      <c r="J3" s="39" t="s">
        <v>90</v>
      </c>
      <c r="K3" s="11"/>
    </row>
    <row r="4" spans="1:11" x14ac:dyDescent="0.25">
      <c r="A4" s="135"/>
      <c r="B4" s="136"/>
      <c r="C4" s="136"/>
      <c r="D4" s="137"/>
      <c r="E4" s="137"/>
      <c r="F4" s="137"/>
      <c r="G4" s="137"/>
      <c r="H4" s="137"/>
      <c r="I4" s="136"/>
      <c r="J4" s="138"/>
      <c r="K4" s="11"/>
    </row>
    <row r="5" spans="1:11" ht="3" customHeight="1" x14ac:dyDescent="0.25">
      <c r="A5" s="112"/>
      <c r="B5" s="113"/>
      <c r="C5" s="113"/>
      <c r="D5" s="113"/>
      <c r="E5" s="113"/>
      <c r="F5" s="113"/>
      <c r="G5" s="113"/>
      <c r="H5" s="113"/>
      <c r="I5" s="113"/>
      <c r="J5" s="114"/>
      <c r="K5" s="11"/>
    </row>
    <row r="6" spans="1:11" x14ac:dyDescent="0.25">
      <c r="A6" s="115" t="s">
        <v>5</v>
      </c>
      <c r="B6" s="116"/>
      <c r="C6" s="116"/>
      <c r="D6" s="116"/>
      <c r="E6" s="116"/>
      <c r="F6" s="116"/>
      <c r="G6" s="116"/>
      <c r="H6" s="116"/>
      <c r="I6" s="116"/>
      <c r="J6" s="117"/>
      <c r="K6" s="11"/>
    </row>
    <row r="7" spans="1:11" x14ac:dyDescent="0.25">
      <c r="A7" s="118" t="s">
        <v>6</v>
      </c>
      <c r="B7" s="119"/>
      <c r="C7" s="119"/>
      <c r="D7" s="119"/>
      <c r="E7" s="119"/>
      <c r="F7" s="119"/>
      <c r="G7" s="119"/>
      <c r="H7" s="119"/>
      <c r="I7" s="119"/>
      <c r="J7" s="120"/>
      <c r="K7" s="11"/>
    </row>
    <row r="8" spans="1:11" x14ac:dyDescent="0.25">
      <c r="A8" s="8" t="s">
        <v>7</v>
      </c>
      <c r="B8" s="139" t="s">
        <v>45</v>
      </c>
      <c r="C8" s="140"/>
      <c r="D8" s="140"/>
      <c r="E8" s="140"/>
      <c r="F8" s="140"/>
      <c r="G8" s="140"/>
      <c r="H8" s="140"/>
      <c r="I8" s="140"/>
      <c r="J8" s="141"/>
      <c r="K8" s="11"/>
    </row>
    <row r="9" spans="1:11" ht="15" customHeight="1" x14ac:dyDescent="0.25">
      <c r="A9" s="9" t="s">
        <v>33</v>
      </c>
      <c r="B9" s="139" t="s">
        <v>46</v>
      </c>
      <c r="C9" s="140"/>
      <c r="D9" s="140"/>
      <c r="E9" s="140"/>
      <c r="F9" s="140"/>
      <c r="G9" s="140"/>
      <c r="H9" s="140"/>
      <c r="I9" s="140"/>
      <c r="J9" s="141"/>
      <c r="K9" s="11"/>
    </row>
    <row r="10" spans="1:11" x14ac:dyDescent="0.25">
      <c r="A10" s="9" t="s">
        <v>34</v>
      </c>
      <c r="B10" s="139" t="s">
        <v>47</v>
      </c>
      <c r="C10" s="140"/>
      <c r="D10" s="140"/>
      <c r="E10" s="140"/>
      <c r="F10" s="140"/>
      <c r="G10" s="140"/>
      <c r="H10" s="140"/>
      <c r="I10" s="140"/>
      <c r="J10" s="141"/>
      <c r="K10" s="11"/>
    </row>
    <row r="11" spans="1:11" ht="57" customHeight="1" x14ac:dyDescent="0.25">
      <c r="A11" s="8" t="s">
        <v>8</v>
      </c>
      <c r="B11" s="121" t="s">
        <v>106</v>
      </c>
      <c r="C11" s="121"/>
      <c r="D11" s="121"/>
      <c r="E11" s="121"/>
      <c r="F11" s="121"/>
      <c r="G11" s="121"/>
      <c r="H11" s="121"/>
      <c r="I11" s="121"/>
      <c r="J11" s="121"/>
    </row>
    <row r="12" spans="1:11" ht="44.25" customHeight="1" x14ac:dyDescent="0.25">
      <c r="A12" s="8" t="s">
        <v>9</v>
      </c>
      <c r="B12" s="121" t="s">
        <v>105</v>
      </c>
      <c r="C12" s="121"/>
      <c r="D12" s="121"/>
      <c r="E12" s="121"/>
      <c r="F12" s="121"/>
      <c r="G12" s="121"/>
      <c r="H12" s="121"/>
      <c r="I12" s="121"/>
      <c r="J12" s="121"/>
    </row>
    <row r="13" spans="1:11" x14ac:dyDescent="0.25">
      <c r="A13" s="115" t="s">
        <v>10</v>
      </c>
      <c r="B13" s="116"/>
      <c r="C13" s="116"/>
      <c r="D13" s="116"/>
      <c r="E13" s="116"/>
      <c r="F13" s="116"/>
      <c r="G13" s="116"/>
      <c r="H13" s="116"/>
      <c r="I13" s="116"/>
      <c r="J13" s="117"/>
    </row>
    <row r="14" spans="1:11" ht="27.75" customHeight="1" x14ac:dyDescent="0.25">
      <c r="A14" s="5" t="s">
        <v>11</v>
      </c>
      <c r="B14" s="6">
        <v>3</v>
      </c>
      <c r="C14" s="121" t="s">
        <v>48</v>
      </c>
      <c r="D14" s="121"/>
      <c r="E14" s="121"/>
      <c r="F14" s="121"/>
      <c r="G14" s="121"/>
      <c r="H14" s="121"/>
      <c r="I14" s="121"/>
      <c r="J14" s="121"/>
    </row>
    <row r="15" spans="1:11" ht="26.25" customHeight="1" x14ac:dyDescent="0.25">
      <c r="A15" s="5" t="s">
        <v>12</v>
      </c>
      <c r="B15" s="7">
        <v>3</v>
      </c>
      <c r="C15" s="121" t="s">
        <v>49</v>
      </c>
      <c r="D15" s="121"/>
      <c r="E15" s="121"/>
      <c r="F15" s="121"/>
      <c r="G15" s="121"/>
      <c r="H15" s="121"/>
      <c r="I15" s="121"/>
      <c r="J15" s="121"/>
    </row>
    <row r="16" spans="1:11" ht="43.5" customHeight="1" x14ac:dyDescent="0.25">
      <c r="A16" s="5" t="s">
        <v>13</v>
      </c>
      <c r="B16" s="7">
        <v>3</v>
      </c>
      <c r="C16" s="121" t="s">
        <v>50</v>
      </c>
      <c r="D16" s="121"/>
      <c r="E16" s="121"/>
      <c r="F16" s="121"/>
      <c r="G16" s="121"/>
      <c r="H16" s="121"/>
      <c r="I16" s="121"/>
      <c r="J16" s="121"/>
    </row>
    <row r="17" spans="1:83" x14ac:dyDescent="0.25">
      <c r="A17" s="115" t="s">
        <v>14</v>
      </c>
      <c r="B17" s="116"/>
      <c r="C17" s="116"/>
      <c r="D17" s="116"/>
      <c r="E17" s="116"/>
      <c r="F17" s="116"/>
      <c r="G17" s="116"/>
      <c r="H17" s="116"/>
      <c r="I17" s="116"/>
      <c r="J17" s="117"/>
    </row>
    <row r="18" spans="1:83" ht="18" customHeight="1" x14ac:dyDescent="0.25">
      <c r="A18" s="8" t="s">
        <v>15</v>
      </c>
      <c r="B18" s="142" t="s">
        <v>57</v>
      </c>
      <c r="C18" s="142"/>
      <c r="D18" s="142"/>
      <c r="E18" s="142"/>
      <c r="F18" s="142"/>
      <c r="G18" s="142"/>
      <c r="H18" s="142"/>
      <c r="I18" s="142"/>
      <c r="J18" s="142"/>
    </row>
    <row r="19" spans="1:83" ht="79.5" customHeight="1" x14ac:dyDescent="0.25">
      <c r="A19" s="10" t="s">
        <v>16</v>
      </c>
      <c r="B19" s="121" t="s">
        <v>63</v>
      </c>
      <c r="C19" s="121"/>
      <c r="D19" s="121"/>
      <c r="E19" s="121"/>
      <c r="F19" s="121"/>
      <c r="G19" s="121"/>
      <c r="H19" s="121"/>
      <c r="I19" s="121"/>
      <c r="J19" s="121"/>
    </row>
    <row r="20" spans="1:83" ht="24.75" customHeight="1" x14ac:dyDescent="0.25">
      <c r="A20" s="10" t="s">
        <v>58</v>
      </c>
      <c r="B20" s="121" t="s">
        <v>51</v>
      </c>
      <c r="C20" s="121"/>
      <c r="D20" s="121"/>
      <c r="E20" s="121"/>
      <c r="F20" s="121"/>
      <c r="G20" s="121"/>
      <c r="H20" s="121"/>
      <c r="I20" s="121"/>
      <c r="J20" s="121"/>
    </row>
    <row r="21" spans="1:83" ht="69.75" customHeight="1" x14ac:dyDescent="0.25">
      <c r="A21" s="10" t="s">
        <v>100</v>
      </c>
      <c r="B21" s="67" t="s">
        <v>126</v>
      </c>
      <c r="C21" s="67"/>
      <c r="D21" s="67"/>
      <c r="E21" s="67"/>
      <c r="F21" s="67"/>
      <c r="G21" s="67"/>
      <c r="H21" s="67"/>
      <c r="I21" s="67"/>
      <c r="J21" s="67"/>
      <c r="K21" s="11"/>
    </row>
    <row r="22" spans="1:83" x14ac:dyDescent="0.25">
      <c r="A22" s="115" t="s">
        <v>17</v>
      </c>
      <c r="B22" s="116"/>
      <c r="C22" s="116"/>
      <c r="D22" s="116"/>
      <c r="E22" s="116"/>
      <c r="F22" s="116"/>
      <c r="G22" s="116"/>
      <c r="H22" s="116"/>
      <c r="I22" s="116"/>
      <c r="J22" s="117"/>
    </row>
    <row r="23" spans="1:83" x14ac:dyDescent="0.25">
      <c r="A23" s="122" t="s">
        <v>18</v>
      </c>
      <c r="B23" s="123"/>
      <c r="C23" s="123"/>
      <c r="D23" s="123"/>
      <c r="E23" s="123"/>
      <c r="F23" s="123"/>
      <c r="G23" s="123"/>
      <c r="H23" s="123"/>
      <c r="I23" s="123"/>
      <c r="J23" s="124"/>
      <c r="K23" s="11"/>
    </row>
    <row r="24" spans="1:83" ht="29.25" customHeight="1" x14ac:dyDescent="0.25">
      <c r="A24" s="81" t="s">
        <v>19</v>
      </c>
      <c r="B24" s="82"/>
      <c r="C24" s="83" t="s">
        <v>122</v>
      </c>
      <c r="D24" s="84"/>
      <c r="E24" s="84"/>
      <c r="F24" s="84" t="s">
        <v>20</v>
      </c>
      <c r="G24" s="84"/>
      <c r="H24" s="82"/>
      <c r="I24" s="83" t="s">
        <v>21</v>
      </c>
      <c r="J24" s="85"/>
    </row>
    <row r="25" spans="1:83" x14ac:dyDescent="0.25">
      <c r="A25" s="86">
        <v>1589950936</v>
      </c>
      <c r="B25" s="87"/>
      <c r="C25" s="88">
        <v>794976217</v>
      </c>
      <c r="D25" s="89"/>
      <c r="E25" s="90"/>
      <c r="F25" s="88">
        <v>736479704.52999997</v>
      </c>
      <c r="G25" s="89"/>
      <c r="H25" s="90"/>
      <c r="I25" s="91">
        <f>IF(F25&gt;0,F25/C25,0)</f>
        <v>0.92641727988951894</v>
      </c>
      <c r="J25" s="92"/>
      <c r="K25" s="14"/>
    </row>
    <row r="26" spans="1:83" x14ac:dyDescent="0.25">
      <c r="A26" s="122" t="s">
        <v>22</v>
      </c>
      <c r="B26" s="123"/>
      <c r="C26" s="123"/>
      <c r="D26" s="123"/>
      <c r="E26" s="123"/>
      <c r="F26" s="123"/>
      <c r="G26" s="123"/>
      <c r="H26" s="123"/>
      <c r="I26" s="123"/>
      <c r="J26" s="124"/>
      <c r="K26" s="11"/>
    </row>
    <row r="27" spans="1:83" x14ac:dyDescent="0.25">
      <c r="A27" s="19"/>
      <c r="B27" s="19"/>
      <c r="C27" s="125" t="s">
        <v>44</v>
      </c>
      <c r="D27" s="74"/>
      <c r="E27" s="125" t="s">
        <v>79</v>
      </c>
      <c r="F27" s="74"/>
      <c r="G27" s="125" t="s">
        <v>80</v>
      </c>
      <c r="H27" s="125"/>
      <c r="I27" s="125" t="s">
        <v>23</v>
      </c>
      <c r="J27" s="74"/>
    </row>
    <row r="28" spans="1:83" ht="38.25" x14ac:dyDescent="0.25">
      <c r="A28" s="20" t="s">
        <v>24</v>
      </c>
      <c r="B28" s="20" t="s">
        <v>25</v>
      </c>
      <c r="C28" s="20" t="s">
        <v>36</v>
      </c>
      <c r="D28" s="20" t="s">
        <v>37</v>
      </c>
      <c r="E28" s="45" t="s">
        <v>38</v>
      </c>
      <c r="F28" s="20" t="s">
        <v>39</v>
      </c>
      <c r="G28" s="20" t="s">
        <v>40</v>
      </c>
      <c r="H28" s="20" t="s">
        <v>41</v>
      </c>
      <c r="I28" s="20" t="s">
        <v>42</v>
      </c>
      <c r="J28" s="20" t="s">
        <v>43</v>
      </c>
    </row>
    <row r="29" spans="1:83" ht="94.5" customHeight="1" x14ac:dyDescent="0.25">
      <c r="A29" s="21" t="s">
        <v>52</v>
      </c>
      <c r="B29" s="22" t="s">
        <v>53</v>
      </c>
      <c r="C29" s="44">
        <f t="shared" ref="C29" si="0">8776+9829+5266+11233</f>
        <v>35104</v>
      </c>
      <c r="D29" s="25">
        <f t="shared" ref="D29" si="1">195654000+130436000+130436000+195654000</f>
        <v>652180000</v>
      </c>
      <c r="E29" s="46">
        <v>9829</v>
      </c>
      <c r="F29" s="42">
        <v>130436000</v>
      </c>
      <c r="G29" s="27">
        <v>7459</v>
      </c>
      <c r="H29" s="51">
        <f>41780610.1+32191650+53239326.58</f>
        <v>127211586.67999999</v>
      </c>
      <c r="I29" s="28">
        <f>IF(G29&gt;0,G29/E29,0)</f>
        <v>0.75887679316308887</v>
      </c>
      <c r="J29" s="28">
        <f>IF(H29&gt;0,H29/F29,0)</f>
        <v>0.97527972860253298</v>
      </c>
    </row>
    <row r="30" spans="1:83" ht="80.25" customHeight="1" x14ac:dyDescent="0.25">
      <c r="A30" s="21" t="s">
        <v>54</v>
      </c>
      <c r="B30" s="22" t="s">
        <v>55</v>
      </c>
      <c r="C30" s="44">
        <f>1125+1260+675+1440</f>
        <v>4500</v>
      </c>
      <c r="D30" s="25">
        <f>10428000+6952000+6952000+10428000</f>
        <v>34760000</v>
      </c>
      <c r="E30" s="46">
        <v>1260</v>
      </c>
      <c r="F30" s="42">
        <v>6952000</v>
      </c>
      <c r="G30" s="27">
        <v>1422</v>
      </c>
      <c r="H30" s="51">
        <f>2973922.99+3319820</f>
        <v>6293742.9900000002</v>
      </c>
      <c r="I30" s="28">
        <f>IF(G30&gt;0,G30/E30,0)</f>
        <v>1.1285714285714286</v>
      </c>
      <c r="J30" s="28">
        <f t="shared" ref="J30:J31" si="2">IF(H30&gt;0,H30/F30,0)</f>
        <v>0.90531400891829694</v>
      </c>
    </row>
    <row r="31" spans="1:83" s="62" customFormat="1" ht="84" customHeight="1" x14ac:dyDescent="0.25">
      <c r="A31" s="21" t="s">
        <v>107</v>
      </c>
      <c r="B31" s="22" t="s">
        <v>70</v>
      </c>
      <c r="C31" s="44">
        <f>830+815+860+790</f>
        <v>3295</v>
      </c>
      <c r="D31" s="25">
        <f>13482000+8988000+8988000+13482000</f>
        <v>44940000</v>
      </c>
      <c r="E31" s="35">
        <v>815</v>
      </c>
      <c r="F31" s="43">
        <v>8988000</v>
      </c>
      <c r="G31" s="27">
        <v>720</v>
      </c>
      <c r="H31" s="51">
        <f>6117454.99+10939646.78+6024975.92</f>
        <v>23082077.689999998</v>
      </c>
      <c r="I31" s="28">
        <f t="shared" ref="I31" si="3">IF(G31&gt;0,G31/E31,0)</f>
        <v>0.8834355828220859</v>
      </c>
      <c r="J31" s="28">
        <f t="shared" si="2"/>
        <v>2.5680994314641743</v>
      </c>
      <c r="K31" s="13"/>
      <c r="L31" s="61"/>
      <c r="M31" s="61"/>
      <c r="N31" s="61"/>
      <c r="O31" s="61"/>
      <c r="P31" s="61"/>
      <c r="Q31" s="61"/>
      <c r="R31" s="61"/>
      <c r="S31" s="61"/>
      <c r="T31" s="61"/>
      <c r="U31" s="61"/>
      <c r="V31" s="61"/>
      <c r="W31" s="61"/>
      <c r="X31" s="61"/>
      <c r="Y31" s="61"/>
      <c r="Z31" s="61"/>
      <c r="AA31" s="61"/>
      <c r="AB31" s="61"/>
      <c r="AC31" s="61"/>
      <c r="AD31" s="61"/>
      <c r="AE31" s="61"/>
      <c r="AF31" s="61"/>
      <c r="AG31" s="61"/>
      <c r="AH31" s="61"/>
      <c r="AI31" s="61"/>
      <c r="AJ31" s="61"/>
      <c r="AK31" s="61"/>
      <c r="AL31" s="61"/>
      <c r="AM31" s="61"/>
      <c r="AN31" s="61"/>
      <c r="AO31" s="61"/>
      <c r="AP31" s="61"/>
      <c r="AQ31" s="61"/>
      <c r="AR31" s="61"/>
      <c r="AS31" s="61"/>
      <c r="AT31" s="61"/>
      <c r="AU31" s="61"/>
      <c r="AV31" s="61"/>
      <c r="AW31" s="61"/>
      <c r="AX31" s="61"/>
      <c r="AY31" s="61"/>
      <c r="AZ31" s="61"/>
      <c r="BA31" s="61"/>
      <c r="BB31" s="61"/>
      <c r="BC31" s="61"/>
      <c r="BD31" s="61"/>
      <c r="BE31" s="61"/>
      <c r="BF31" s="61"/>
      <c r="BG31" s="61"/>
      <c r="BH31" s="61"/>
      <c r="BI31" s="61"/>
      <c r="BJ31" s="61"/>
      <c r="BK31" s="61"/>
      <c r="BL31" s="61"/>
      <c r="BM31" s="61"/>
      <c r="BN31" s="61"/>
      <c r="BO31" s="61"/>
      <c r="BP31" s="61"/>
      <c r="BQ31" s="61"/>
      <c r="BR31" s="61"/>
      <c r="BS31" s="61"/>
      <c r="BT31" s="61"/>
      <c r="BU31" s="61"/>
      <c r="BV31" s="61"/>
      <c r="BW31" s="61"/>
      <c r="BX31" s="61"/>
      <c r="BY31" s="61"/>
      <c r="BZ31" s="61"/>
      <c r="CA31" s="61"/>
      <c r="CB31" s="61"/>
      <c r="CC31" s="61"/>
      <c r="CD31" s="61"/>
      <c r="CE31" s="61"/>
    </row>
    <row r="32" spans="1:83" s="62" customFormat="1" ht="77.25" customHeight="1" x14ac:dyDescent="0.25">
      <c r="A32" s="21" t="s">
        <v>73</v>
      </c>
      <c r="B32" s="22" t="s">
        <v>72</v>
      </c>
      <c r="C32" s="25">
        <f>4111+4604+2467+5262</f>
        <v>16444</v>
      </c>
      <c r="D32" s="25">
        <f>9195000+6130000+613000+9195000</f>
        <v>25133000</v>
      </c>
      <c r="E32" s="46">
        <v>4604</v>
      </c>
      <c r="F32" s="43">
        <v>6130000</v>
      </c>
      <c r="G32" s="27">
        <v>2773</v>
      </c>
      <c r="H32" s="51">
        <f>1188065.36+2276771.55+371697.38</f>
        <v>3836534.29</v>
      </c>
      <c r="I32" s="36">
        <f t="shared" ref="I32:J34" si="4">IF(G32&gt;0,G32/E32,0)</f>
        <v>0.60230234578627284</v>
      </c>
      <c r="J32" s="28">
        <f t="shared" si="4"/>
        <v>0.62586203752039149</v>
      </c>
      <c r="K32" s="13"/>
      <c r="L32" s="61"/>
      <c r="M32" s="61"/>
      <c r="N32" s="61"/>
      <c r="O32" s="61"/>
      <c r="P32" s="61"/>
      <c r="Q32" s="61"/>
      <c r="R32" s="61"/>
      <c r="S32" s="61"/>
      <c r="T32" s="61"/>
      <c r="U32" s="61"/>
      <c r="V32" s="61"/>
      <c r="W32" s="61"/>
      <c r="X32" s="61"/>
      <c r="Y32" s="61"/>
      <c r="Z32" s="61"/>
      <c r="AA32" s="61"/>
      <c r="AB32" s="61"/>
      <c r="AC32" s="61"/>
      <c r="AD32" s="61"/>
      <c r="AE32" s="61"/>
      <c r="AF32" s="61"/>
      <c r="AG32" s="61"/>
      <c r="AH32" s="61"/>
      <c r="AI32" s="61"/>
      <c r="AJ32" s="61"/>
      <c r="AK32" s="61"/>
      <c r="AL32" s="61"/>
      <c r="AM32" s="61"/>
      <c r="AN32" s="61"/>
      <c r="AO32" s="61"/>
      <c r="AP32" s="61"/>
      <c r="AQ32" s="61"/>
      <c r="AR32" s="61"/>
      <c r="AS32" s="61"/>
      <c r="AT32" s="61"/>
      <c r="AU32" s="61"/>
      <c r="AV32" s="61"/>
      <c r="AW32" s="61"/>
      <c r="AX32" s="61"/>
      <c r="AY32" s="61"/>
      <c r="AZ32" s="61"/>
      <c r="BA32" s="61"/>
      <c r="BB32" s="61"/>
      <c r="BC32" s="61"/>
      <c r="BD32" s="61"/>
      <c r="BE32" s="61"/>
      <c r="BF32" s="61"/>
      <c r="BG32" s="61"/>
      <c r="BH32" s="61"/>
      <c r="BI32" s="61"/>
      <c r="BJ32" s="61"/>
      <c r="BK32" s="61"/>
      <c r="BL32" s="61"/>
      <c r="BM32" s="61"/>
      <c r="BN32" s="61"/>
      <c r="BO32" s="61"/>
      <c r="BP32" s="61"/>
      <c r="BQ32" s="61"/>
      <c r="BR32" s="61"/>
      <c r="BS32" s="61"/>
      <c r="BT32" s="61"/>
      <c r="BU32" s="61"/>
      <c r="BV32" s="61"/>
      <c r="BW32" s="61"/>
      <c r="BX32" s="61"/>
      <c r="BY32" s="61"/>
      <c r="BZ32" s="61"/>
      <c r="CA32" s="61"/>
      <c r="CB32" s="61"/>
      <c r="CC32" s="61"/>
      <c r="CD32" s="61"/>
      <c r="CE32" s="61"/>
    </row>
    <row r="33" spans="1:83" s="62" customFormat="1" ht="64.5" customHeight="1" x14ac:dyDescent="0.25">
      <c r="A33" s="23" t="s">
        <v>84</v>
      </c>
      <c r="B33" s="24" t="s">
        <v>85</v>
      </c>
      <c r="C33" s="25">
        <f>21150+26750+21850+15250</f>
        <v>85000</v>
      </c>
      <c r="D33" s="25">
        <f>246553839+164369226+164369226+246533839</f>
        <v>821826130</v>
      </c>
      <c r="E33" s="46">
        <v>26750</v>
      </c>
      <c r="F33" s="43">
        <v>164369226</v>
      </c>
      <c r="G33" s="27">
        <v>26948</v>
      </c>
      <c r="H33" s="51">
        <f>180180243.5+50940167.1+19364252.65</f>
        <v>250484663.25</v>
      </c>
      <c r="I33" s="36">
        <f t="shared" si="4"/>
        <v>1.0074018691588784</v>
      </c>
      <c r="J33" s="28">
        <f t="shared" si="4"/>
        <v>1.5239145997438717</v>
      </c>
      <c r="K33" s="13"/>
      <c r="L33" s="61"/>
      <c r="M33" s="61"/>
      <c r="N33" s="61"/>
      <c r="O33" s="61"/>
      <c r="P33" s="61"/>
      <c r="Q33" s="61"/>
      <c r="R33" s="61"/>
      <c r="S33" s="61"/>
      <c r="T33" s="61"/>
      <c r="U33" s="61"/>
      <c r="V33" s="61"/>
      <c r="W33" s="61"/>
      <c r="X33" s="61"/>
      <c r="Y33" s="61"/>
      <c r="Z33" s="61"/>
      <c r="AA33" s="61"/>
      <c r="AB33" s="61"/>
      <c r="AC33" s="61"/>
      <c r="AD33" s="61"/>
      <c r="AE33" s="61"/>
      <c r="AF33" s="61"/>
      <c r="AG33" s="61"/>
      <c r="AH33" s="61"/>
      <c r="AI33" s="61"/>
      <c r="AJ33" s="61"/>
      <c r="AK33" s="61"/>
      <c r="AL33" s="61"/>
      <c r="AM33" s="61"/>
      <c r="AN33" s="61"/>
      <c r="AO33" s="61"/>
      <c r="AP33" s="61"/>
      <c r="AQ33" s="61"/>
      <c r="AR33" s="61"/>
      <c r="AS33" s="61"/>
      <c r="AT33" s="61"/>
      <c r="AU33" s="61"/>
      <c r="AV33" s="61"/>
      <c r="AW33" s="61"/>
      <c r="AX33" s="61"/>
      <c r="AY33" s="61"/>
      <c r="AZ33" s="61"/>
      <c r="BA33" s="61"/>
      <c r="BB33" s="61"/>
      <c r="BC33" s="61"/>
      <c r="BD33" s="61"/>
      <c r="BE33" s="61"/>
      <c r="BF33" s="61"/>
      <c r="BG33" s="61"/>
      <c r="BH33" s="61"/>
      <c r="BI33" s="61"/>
      <c r="BJ33" s="61"/>
      <c r="BK33" s="61"/>
      <c r="BL33" s="61"/>
      <c r="BM33" s="61"/>
      <c r="BN33" s="61"/>
      <c r="BO33" s="61"/>
      <c r="BP33" s="61"/>
      <c r="BQ33" s="61"/>
      <c r="BR33" s="61"/>
      <c r="BS33" s="61"/>
      <c r="BT33" s="61"/>
      <c r="BU33" s="61"/>
      <c r="BV33" s="61"/>
      <c r="BW33" s="61"/>
      <c r="BX33" s="61"/>
      <c r="BY33" s="61"/>
      <c r="BZ33" s="61"/>
      <c r="CA33" s="61"/>
      <c r="CB33" s="61"/>
      <c r="CC33" s="61"/>
      <c r="CD33" s="61"/>
      <c r="CE33" s="61"/>
    </row>
    <row r="34" spans="1:83" s="62" customFormat="1" ht="56.25" customHeight="1" x14ac:dyDescent="0.25">
      <c r="A34" s="21" t="s">
        <v>81</v>
      </c>
      <c r="B34" s="22" t="s">
        <v>71</v>
      </c>
      <c r="C34" s="25">
        <f>230+247+330+347</f>
        <v>1154</v>
      </c>
      <c r="D34" s="25">
        <f>1672442+114961+114961+1672442</f>
        <v>3574806</v>
      </c>
      <c r="E34" s="35">
        <v>247</v>
      </c>
      <c r="F34" s="43">
        <v>114961</v>
      </c>
      <c r="G34" s="27">
        <v>132</v>
      </c>
      <c r="H34" s="51">
        <f>61142.88+71047.48+30302.4</f>
        <v>162492.75999999998</v>
      </c>
      <c r="I34" s="36">
        <f t="shared" si="4"/>
        <v>0.53441295546558709</v>
      </c>
      <c r="J34" s="28">
        <f t="shared" si="4"/>
        <v>1.4134598689990516</v>
      </c>
      <c r="K34" s="13"/>
      <c r="L34" s="61"/>
      <c r="M34" s="61"/>
      <c r="N34" s="61"/>
      <c r="O34" s="61"/>
      <c r="P34" s="61"/>
      <c r="Q34" s="61"/>
      <c r="R34" s="61"/>
      <c r="S34" s="61"/>
      <c r="T34" s="61"/>
      <c r="U34" s="61"/>
      <c r="V34" s="61"/>
      <c r="W34" s="61"/>
      <c r="X34" s="61"/>
      <c r="Y34" s="61"/>
      <c r="Z34" s="61"/>
      <c r="AA34" s="61"/>
      <c r="AB34" s="61"/>
      <c r="AC34" s="61"/>
      <c r="AD34" s="61"/>
      <c r="AE34" s="61"/>
      <c r="AF34" s="61"/>
      <c r="AG34" s="61"/>
      <c r="AH34" s="61"/>
      <c r="AI34" s="61"/>
      <c r="AJ34" s="61"/>
      <c r="AK34" s="61"/>
      <c r="AL34" s="61"/>
      <c r="AM34" s="61"/>
      <c r="AN34" s="61"/>
      <c r="AO34" s="61"/>
      <c r="AP34" s="61"/>
      <c r="AQ34" s="61"/>
      <c r="AR34" s="61"/>
      <c r="AS34" s="61"/>
      <c r="AT34" s="61"/>
      <c r="AU34" s="61"/>
      <c r="AV34" s="61"/>
      <c r="AW34" s="61"/>
      <c r="AX34" s="61"/>
      <c r="AY34" s="61"/>
      <c r="AZ34" s="61"/>
      <c r="BA34" s="61"/>
      <c r="BB34" s="61"/>
      <c r="BC34" s="61"/>
      <c r="BD34" s="61"/>
      <c r="BE34" s="61"/>
      <c r="BF34" s="61"/>
      <c r="BG34" s="61"/>
      <c r="BH34" s="61"/>
      <c r="BI34" s="61"/>
      <c r="BJ34" s="61"/>
      <c r="BK34" s="61"/>
      <c r="BL34" s="61"/>
      <c r="BM34" s="61"/>
      <c r="BN34" s="61"/>
      <c r="BO34" s="61"/>
      <c r="BP34" s="61"/>
      <c r="BQ34" s="61"/>
      <c r="BR34" s="61"/>
      <c r="BS34" s="61"/>
      <c r="BT34" s="61"/>
      <c r="BU34" s="61"/>
      <c r="BV34" s="61"/>
      <c r="BW34" s="61"/>
      <c r="BX34" s="61"/>
      <c r="BY34" s="61"/>
      <c r="BZ34" s="61"/>
      <c r="CA34" s="61"/>
      <c r="CB34" s="61"/>
      <c r="CC34" s="61"/>
      <c r="CD34" s="61"/>
      <c r="CE34" s="61"/>
    </row>
    <row r="35" spans="1:83" x14ac:dyDescent="0.25">
      <c r="A35" s="70" t="s">
        <v>26</v>
      </c>
      <c r="B35" s="71"/>
      <c r="C35" s="71"/>
      <c r="D35" s="71"/>
      <c r="E35" s="71"/>
      <c r="F35" s="71"/>
      <c r="G35" s="71"/>
      <c r="H35" s="71"/>
      <c r="I35" s="71"/>
      <c r="J35" s="72"/>
    </row>
    <row r="36" spans="1:83" x14ac:dyDescent="0.25">
      <c r="A36" s="70" t="s">
        <v>27</v>
      </c>
      <c r="B36" s="71"/>
      <c r="C36" s="71"/>
      <c r="D36" s="71"/>
      <c r="E36" s="71"/>
      <c r="F36" s="71"/>
      <c r="G36" s="71"/>
      <c r="H36" s="71"/>
      <c r="I36" s="71"/>
      <c r="J36" s="72"/>
      <c r="K36" s="11"/>
    </row>
    <row r="37" spans="1:83" x14ac:dyDescent="0.25">
      <c r="A37" s="23" t="s">
        <v>28</v>
      </c>
      <c r="B37" s="67" t="s">
        <v>108</v>
      </c>
      <c r="C37" s="67"/>
      <c r="D37" s="67"/>
      <c r="E37" s="67"/>
      <c r="F37" s="67"/>
      <c r="G37" s="67"/>
      <c r="H37" s="67"/>
      <c r="I37" s="67"/>
      <c r="J37" s="67"/>
    </row>
    <row r="38" spans="1:83" ht="48.75" customHeight="1" x14ac:dyDescent="0.25">
      <c r="A38" s="23" t="s">
        <v>29</v>
      </c>
      <c r="B38" s="67" t="s">
        <v>91</v>
      </c>
      <c r="C38" s="67"/>
      <c r="D38" s="67"/>
      <c r="E38" s="67"/>
      <c r="F38" s="67"/>
      <c r="G38" s="67"/>
      <c r="H38" s="67"/>
      <c r="I38" s="67"/>
      <c r="J38" s="67"/>
    </row>
    <row r="39" spans="1:83" ht="111.75" customHeight="1" x14ac:dyDescent="0.25">
      <c r="A39" s="23" t="s">
        <v>30</v>
      </c>
      <c r="B39" s="67" t="s">
        <v>131</v>
      </c>
      <c r="C39" s="67"/>
      <c r="D39" s="67"/>
      <c r="E39" s="67"/>
      <c r="F39" s="67"/>
      <c r="G39" s="67"/>
      <c r="H39" s="67"/>
      <c r="I39" s="67"/>
      <c r="J39" s="67"/>
    </row>
    <row r="40" spans="1:83" s="62" customFormat="1" ht="83.25" customHeight="1" x14ac:dyDescent="0.25">
      <c r="A40" s="23" t="s">
        <v>31</v>
      </c>
      <c r="B40" s="67" t="s">
        <v>173</v>
      </c>
      <c r="C40" s="67"/>
      <c r="D40" s="67"/>
      <c r="E40" s="67"/>
      <c r="F40" s="67"/>
      <c r="G40" s="67"/>
      <c r="H40" s="67"/>
      <c r="I40" s="67"/>
      <c r="J40" s="67"/>
      <c r="K40" s="13"/>
      <c r="L40" s="61"/>
      <c r="M40" s="61"/>
      <c r="N40" s="61"/>
      <c r="O40" s="61"/>
      <c r="P40" s="61"/>
      <c r="Q40" s="61"/>
      <c r="R40" s="61"/>
      <c r="S40" s="61"/>
      <c r="T40" s="61"/>
      <c r="U40" s="61"/>
      <c r="V40" s="61"/>
      <c r="W40" s="61"/>
      <c r="X40" s="61"/>
      <c r="Y40" s="61"/>
      <c r="Z40" s="61"/>
      <c r="AA40" s="61"/>
      <c r="AB40" s="61"/>
      <c r="AC40" s="61"/>
      <c r="AD40" s="61"/>
      <c r="AE40" s="61"/>
      <c r="AF40" s="61"/>
      <c r="AG40" s="61"/>
      <c r="AH40" s="61"/>
      <c r="AI40" s="61"/>
      <c r="AJ40" s="61"/>
      <c r="AK40" s="61"/>
      <c r="AL40" s="61"/>
      <c r="AM40" s="61"/>
      <c r="AN40" s="61"/>
      <c r="AO40" s="61"/>
      <c r="AP40" s="61"/>
      <c r="AQ40" s="61"/>
      <c r="AR40" s="61"/>
      <c r="AS40" s="61"/>
      <c r="AT40" s="61"/>
      <c r="AU40" s="61"/>
      <c r="AV40" s="61"/>
      <c r="AW40" s="61"/>
      <c r="AX40" s="61"/>
      <c r="AY40" s="61"/>
      <c r="AZ40" s="61"/>
      <c r="BA40" s="61"/>
      <c r="BB40" s="61"/>
      <c r="BC40" s="61"/>
      <c r="BD40" s="61"/>
      <c r="BE40" s="61"/>
      <c r="BF40" s="61"/>
      <c r="BG40" s="61"/>
      <c r="BH40" s="61"/>
      <c r="BI40" s="61"/>
      <c r="BJ40" s="61"/>
      <c r="BK40" s="61"/>
      <c r="BL40" s="61"/>
      <c r="BM40" s="61"/>
      <c r="BN40" s="61"/>
      <c r="BO40" s="61"/>
      <c r="BP40" s="61"/>
      <c r="BQ40" s="61"/>
      <c r="BR40" s="61"/>
      <c r="BS40" s="61"/>
      <c r="BT40" s="61"/>
      <c r="BU40" s="61"/>
      <c r="BV40" s="61"/>
      <c r="BW40" s="61"/>
      <c r="BX40" s="61"/>
      <c r="BY40" s="61"/>
      <c r="BZ40" s="61"/>
      <c r="CA40" s="61"/>
      <c r="CB40" s="61"/>
      <c r="CC40" s="61"/>
      <c r="CD40" s="61"/>
      <c r="CE40" s="61"/>
    </row>
    <row r="41" spans="1:83" ht="44.25" customHeight="1" x14ac:dyDescent="0.25">
      <c r="A41" s="23" t="s">
        <v>64</v>
      </c>
      <c r="B41" s="64" t="s">
        <v>132</v>
      </c>
      <c r="C41" s="65"/>
      <c r="D41" s="65"/>
      <c r="E41" s="65"/>
      <c r="F41" s="65"/>
      <c r="G41" s="65"/>
      <c r="H41" s="65"/>
      <c r="I41" s="65"/>
      <c r="J41" s="66"/>
    </row>
    <row r="42" spans="1:83" ht="39" customHeight="1" x14ac:dyDescent="0.25">
      <c r="A42" s="23" t="s">
        <v>101</v>
      </c>
      <c r="B42" s="64" t="s">
        <v>133</v>
      </c>
      <c r="C42" s="65"/>
      <c r="D42" s="65"/>
      <c r="E42" s="65"/>
      <c r="F42" s="65"/>
      <c r="G42" s="65"/>
      <c r="H42" s="65"/>
      <c r="I42" s="65"/>
      <c r="J42" s="66"/>
    </row>
    <row r="43" spans="1:83" x14ac:dyDescent="0.25">
      <c r="A43" s="70" t="s">
        <v>26</v>
      </c>
      <c r="B43" s="71"/>
      <c r="C43" s="71"/>
      <c r="D43" s="71"/>
      <c r="E43" s="71"/>
      <c r="F43" s="71"/>
      <c r="G43" s="71"/>
      <c r="H43" s="71"/>
      <c r="I43" s="71"/>
      <c r="J43" s="72"/>
    </row>
    <row r="44" spans="1:83" x14ac:dyDescent="0.25">
      <c r="A44" s="70" t="s">
        <v>27</v>
      </c>
      <c r="B44" s="71"/>
      <c r="C44" s="71"/>
      <c r="D44" s="71"/>
      <c r="E44" s="71"/>
      <c r="F44" s="71"/>
      <c r="G44" s="71"/>
      <c r="H44" s="71"/>
      <c r="I44" s="71"/>
      <c r="J44" s="72"/>
      <c r="K44" s="11"/>
    </row>
    <row r="45" spans="1:83" x14ac:dyDescent="0.25">
      <c r="A45" s="23" t="s">
        <v>28</v>
      </c>
      <c r="B45" s="67" t="s">
        <v>109</v>
      </c>
      <c r="C45" s="67"/>
      <c r="D45" s="67"/>
      <c r="E45" s="67"/>
      <c r="F45" s="67"/>
      <c r="G45" s="67"/>
      <c r="H45" s="67"/>
      <c r="I45" s="67"/>
      <c r="J45" s="67"/>
    </row>
    <row r="46" spans="1:83" ht="33.75" customHeight="1" x14ac:dyDescent="0.25">
      <c r="A46" s="23" t="s">
        <v>29</v>
      </c>
      <c r="B46" s="67" t="s">
        <v>92</v>
      </c>
      <c r="C46" s="67"/>
      <c r="D46" s="67"/>
      <c r="E46" s="67"/>
      <c r="F46" s="67"/>
      <c r="G46" s="67"/>
      <c r="H46" s="67"/>
      <c r="I46" s="67"/>
      <c r="J46" s="67"/>
    </row>
    <row r="47" spans="1:83" ht="57.75" customHeight="1" x14ac:dyDescent="0.25">
      <c r="A47" s="23" t="s">
        <v>30</v>
      </c>
      <c r="B47" s="67" t="s">
        <v>134</v>
      </c>
      <c r="C47" s="67"/>
      <c r="D47" s="67"/>
      <c r="E47" s="67"/>
      <c r="F47" s="67"/>
      <c r="G47" s="67"/>
      <c r="H47" s="67"/>
      <c r="I47" s="67"/>
      <c r="J47" s="67"/>
    </row>
    <row r="48" spans="1:83" ht="54.75" customHeight="1" x14ac:dyDescent="0.25">
      <c r="A48" s="23" t="s">
        <v>31</v>
      </c>
      <c r="B48" s="67" t="s">
        <v>135</v>
      </c>
      <c r="C48" s="67"/>
      <c r="D48" s="67"/>
      <c r="E48" s="67"/>
      <c r="F48" s="67"/>
      <c r="G48" s="67"/>
      <c r="H48" s="67"/>
      <c r="I48" s="67"/>
      <c r="J48" s="67"/>
    </row>
    <row r="49" spans="1:11" ht="39.75" customHeight="1" x14ac:dyDescent="0.25">
      <c r="A49" s="23" t="s">
        <v>64</v>
      </c>
      <c r="B49" s="64" t="s">
        <v>136</v>
      </c>
      <c r="C49" s="65"/>
      <c r="D49" s="65"/>
      <c r="E49" s="65"/>
      <c r="F49" s="65"/>
      <c r="G49" s="65"/>
      <c r="H49" s="65"/>
      <c r="I49" s="65"/>
      <c r="J49" s="66"/>
    </row>
    <row r="50" spans="1:11" ht="54.75" customHeight="1" x14ac:dyDescent="0.25">
      <c r="A50" s="23" t="s">
        <v>102</v>
      </c>
      <c r="B50" s="64" t="s">
        <v>137</v>
      </c>
      <c r="C50" s="65"/>
      <c r="D50" s="65"/>
      <c r="E50" s="65"/>
      <c r="F50" s="65"/>
      <c r="G50" s="65"/>
      <c r="H50" s="65"/>
      <c r="I50" s="65"/>
      <c r="J50" s="66"/>
    </row>
    <row r="51" spans="1:11" x14ac:dyDescent="0.25">
      <c r="A51" s="75" t="s">
        <v>26</v>
      </c>
      <c r="B51" s="76"/>
      <c r="C51" s="76"/>
      <c r="D51" s="76"/>
      <c r="E51" s="76"/>
      <c r="F51" s="76"/>
      <c r="G51" s="76"/>
      <c r="H51" s="76"/>
      <c r="I51" s="76"/>
      <c r="J51" s="77"/>
    </row>
    <row r="52" spans="1:11" x14ac:dyDescent="0.25">
      <c r="A52" s="105" t="s">
        <v>27</v>
      </c>
      <c r="B52" s="106"/>
      <c r="C52" s="106"/>
      <c r="D52" s="106"/>
      <c r="E52" s="106"/>
      <c r="F52" s="106"/>
      <c r="G52" s="106"/>
      <c r="H52" s="106"/>
      <c r="I52" s="106"/>
      <c r="J52" s="107"/>
      <c r="K52" s="11"/>
    </row>
    <row r="53" spans="1:11" ht="20.25" customHeight="1" x14ac:dyDescent="0.25">
      <c r="A53" s="23" t="s">
        <v>28</v>
      </c>
      <c r="B53" s="67" t="s">
        <v>110</v>
      </c>
      <c r="C53" s="67"/>
      <c r="D53" s="67"/>
      <c r="E53" s="67"/>
      <c r="F53" s="67"/>
      <c r="G53" s="67"/>
      <c r="H53" s="67"/>
      <c r="I53" s="67"/>
      <c r="J53" s="67"/>
    </row>
    <row r="54" spans="1:11" ht="56.25" customHeight="1" x14ac:dyDescent="0.25">
      <c r="A54" s="23" t="s">
        <v>29</v>
      </c>
      <c r="B54" s="67" t="s">
        <v>121</v>
      </c>
      <c r="C54" s="67"/>
      <c r="D54" s="67"/>
      <c r="E54" s="67"/>
      <c r="F54" s="67"/>
      <c r="G54" s="67"/>
      <c r="H54" s="67"/>
      <c r="I54" s="67"/>
      <c r="J54" s="67"/>
    </row>
    <row r="55" spans="1:11" ht="48" customHeight="1" x14ac:dyDescent="0.25">
      <c r="A55" s="23" t="s">
        <v>30</v>
      </c>
      <c r="B55" s="67" t="s">
        <v>138</v>
      </c>
      <c r="C55" s="67"/>
      <c r="D55" s="67"/>
      <c r="E55" s="67"/>
      <c r="F55" s="67"/>
      <c r="G55" s="67"/>
      <c r="H55" s="67"/>
      <c r="I55" s="67"/>
      <c r="J55" s="67"/>
    </row>
    <row r="56" spans="1:11" ht="57" customHeight="1" x14ac:dyDescent="0.25">
      <c r="A56" s="23" t="s">
        <v>31</v>
      </c>
      <c r="B56" s="67" t="s">
        <v>139</v>
      </c>
      <c r="C56" s="67"/>
      <c r="D56" s="67"/>
      <c r="E56" s="67"/>
      <c r="F56" s="67"/>
      <c r="G56" s="67"/>
      <c r="H56" s="67"/>
      <c r="I56" s="67"/>
      <c r="J56" s="67"/>
    </row>
    <row r="57" spans="1:11" ht="43.5" customHeight="1" x14ac:dyDescent="0.25">
      <c r="A57" s="23" t="s">
        <v>64</v>
      </c>
      <c r="B57" s="64" t="s">
        <v>140</v>
      </c>
      <c r="C57" s="65"/>
      <c r="D57" s="65"/>
      <c r="E57" s="65"/>
      <c r="F57" s="65"/>
      <c r="G57" s="65"/>
      <c r="H57" s="65"/>
      <c r="I57" s="65"/>
      <c r="J57" s="66"/>
    </row>
    <row r="58" spans="1:11" ht="96" customHeight="1" x14ac:dyDescent="0.25">
      <c r="A58" s="30" t="s">
        <v>101</v>
      </c>
      <c r="B58" s="64" t="s">
        <v>141</v>
      </c>
      <c r="C58" s="65"/>
      <c r="D58" s="65"/>
      <c r="E58" s="65"/>
      <c r="F58" s="65"/>
      <c r="G58" s="65"/>
      <c r="H58" s="65"/>
      <c r="I58" s="65"/>
      <c r="J58" s="66"/>
    </row>
    <row r="59" spans="1:11" x14ac:dyDescent="0.25">
      <c r="A59" s="108" t="s">
        <v>26</v>
      </c>
      <c r="B59" s="109"/>
      <c r="C59" s="109"/>
      <c r="D59" s="109"/>
      <c r="E59" s="109"/>
      <c r="F59" s="109"/>
      <c r="G59" s="109"/>
      <c r="H59" s="109"/>
      <c r="I59" s="109"/>
      <c r="J59" s="110"/>
    </row>
    <row r="60" spans="1:11" x14ac:dyDescent="0.25">
      <c r="A60" s="108" t="s">
        <v>27</v>
      </c>
      <c r="B60" s="109"/>
      <c r="C60" s="109"/>
      <c r="D60" s="109"/>
      <c r="E60" s="109"/>
      <c r="F60" s="109"/>
      <c r="G60" s="109"/>
      <c r="H60" s="109"/>
      <c r="I60" s="109"/>
      <c r="J60" s="110"/>
      <c r="K60" s="11"/>
    </row>
    <row r="61" spans="1:11" ht="18.75" customHeight="1" x14ac:dyDescent="0.25">
      <c r="A61" s="23" t="s">
        <v>28</v>
      </c>
      <c r="B61" s="67" t="s">
        <v>111</v>
      </c>
      <c r="C61" s="67"/>
      <c r="D61" s="67"/>
      <c r="E61" s="67"/>
      <c r="F61" s="67"/>
      <c r="G61" s="67"/>
      <c r="H61" s="67"/>
      <c r="I61" s="67"/>
      <c r="J61" s="67"/>
    </row>
    <row r="62" spans="1:11" ht="63" customHeight="1" x14ac:dyDescent="0.25">
      <c r="A62" s="23" t="s">
        <v>29</v>
      </c>
      <c r="B62" s="67" t="s">
        <v>93</v>
      </c>
      <c r="C62" s="67"/>
      <c r="D62" s="67"/>
      <c r="E62" s="67"/>
      <c r="F62" s="67"/>
      <c r="G62" s="67"/>
      <c r="H62" s="67"/>
      <c r="I62" s="67"/>
      <c r="J62" s="67"/>
    </row>
    <row r="63" spans="1:11" ht="55.5" customHeight="1" x14ac:dyDescent="0.25">
      <c r="A63" s="23" t="s">
        <v>30</v>
      </c>
      <c r="B63" s="111" t="s">
        <v>174</v>
      </c>
      <c r="C63" s="67"/>
      <c r="D63" s="67"/>
      <c r="E63" s="67"/>
      <c r="F63" s="67"/>
      <c r="G63" s="67"/>
      <c r="H63" s="67"/>
      <c r="I63" s="67"/>
      <c r="J63" s="67"/>
    </row>
    <row r="64" spans="1:11" ht="71.25" customHeight="1" x14ac:dyDescent="0.25">
      <c r="A64" s="23" t="s">
        <v>31</v>
      </c>
      <c r="B64" s="67" t="s">
        <v>175</v>
      </c>
      <c r="C64" s="67"/>
      <c r="D64" s="67"/>
      <c r="E64" s="67"/>
      <c r="F64" s="67"/>
      <c r="G64" s="67"/>
      <c r="H64" s="67"/>
      <c r="I64" s="67"/>
      <c r="J64" s="67"/>
    </row>
    <row r="65" spans="1:83" ht="42" customHeight="1" x14ac:dyDescent="0.25">
      <c r="A65" s="23" t="s">
        <v>64</v>
      </c>
      <c r="B65" s="64" t="s">
        <v>142</v>
      </c>
      <c r="C65" s="65"/>
      <c r="D65" s="65"/>
      <c r="E65" s="65"/>
      <c r="F65" s="65"/>
      <c r="G65" s="65"/>
      <c r="H65" s="65"/>
      <c r="I65" s="65"/>
      <c r="J65" s="66"/>
    </row>
    <row r="66" spans="1:83" s="62" customFormat="1" ht="112.5" customHeight="1" x14ac:dyDescent="0.25">
      <c r="A66" s="30" t="s">
        <v>101</v>
      </c>
      <c r="B66" s="64" t="s">
        <v>143</v>
      </c>
      <c r="C66" s="65"/>
      <c r="D66" s="65"/>
      <c r="E66" s="65"/>
      <c r="F66" s="65"/>
      <c r="G66" s="65"/>
      <c r="H66" s="65"/>
      <c r="I66" s="65"/>
      <c r="J66" s="66"/>
      <c r="K66" s="13"/>
      <c r="L66" s="61"/>
      <c r="M66" s="61"/>
      <c r="N66" s="61"/>
      <c r="O66" s="61"/>
      <c r="P66" s="61"/>
      <c r="Q66" s="61"/>
      <c r="R66" s="61"/>
      <c r="S66" s="61"/>
      <c r="T66" s="61"/>
      <c r="U66" s="61"/>
      <c r="V66" s="61"/>
      <c r="W66" s="61"/>
      <c r="X66" s="61"/>
      <c r="Y66" s="61"/>
      <c r="Z66" s="61"/>
      <c r="AA66" s="61"/>
      <c r="AB66" s="61"/>
      <c r="AC66" s="61"/>
      <c r="AD66" s="61"/>
      <c r="AE66" s="61"/>
      <c r="AF66" s="61"/>
      <c r="AG66" s="61"/>
      <c r="AH66" s="61"/>
      <c r="AI66" s="61"/>
      <c r="AJ66" s="61"/>
      <c r="AK66" s="61"/>
      <c r="AL66" s="61"/>
      <c r="AM66" s="61"/>
      <c r="AN66" s="61"/>
      <c r="AO66" s="61"/>
      <c r="AP66" s="61"/>
      <c r="AQ66" s="61"/>
      <c r="AR66" s="61"/>
      <c r="AS66" s="61"/>
      <c r="AT66" s="61"/>
      <c r="AU66" s="61"/>
      <c r="AV66" s="61"/>
      <c r="AW66" s="61"/>
      <c r="AX66" s="61"/>
      <c r="AY66" s="61"/>
      <c r="AZ66" s="61"/>
      <c r="BA66" s="61"/>
      <c r="BB66" s="61"/>
      <c r="BC66" s="61"/>
      <c r="BD66" s="61"/>
      <c r="BE66" s="61"/>
      <c r="BF66" s="61"/>
      <c r="BG66" s="61"/>
      <c r="BH66" s="61"/>
      <c r="BI66" s="61"/>
      <c r="BJ66" s="61"/>
      <c r="BK66" s="61"/>
      <c r="BL66" s="61"/>
      <c r="BM66" s="61"/>
      <c r="BN66" s="61"/>
      <c r="BO66" s="61"/>
      <c r="BP66" s="61"/>
      <c r="BQ66" s="61"/>
      <c r="BR66" s="61"/>
      <c r="BS66" s="61"/>
      <c r="BT66" s="61"/>
      <c r="BU66" s="61"/>
      <c r="BV66" s="61"/>
      <c r="BW66" s="61"/>
      <c r="BX66" s="61"/>
      <c r="BY66" s="61"/>
      <c r="BZ66" s="61"/>
      <c r="CA66" s="61"/>
      <c r="CB66" s="61"/>
      <c r="CC66" s="61"/>
      <c r="CD66" s="61"/>
      <c r="CE66" s="61"/>
    </row>
    <row r="67" spans="1:83" x14ac:dyDescent="0.25">
      <c r="A67" s="70" t="s">
        <v>26</v>
      </c>
      <c r="B67" s="71"/>
      <c r="C67" s="71"/>
      <c r="D67" s="71"/>
      <c r="E67" s="71"/>
      <c r="F67" s="71"/>
      <c r="G67" s="71"/>
      <c r="H67" s="71"/>
      <c r="I67" s="71"/>
      <c r="J67" s="72"/>
    </row>
    <row r="68" spans="1:83" x14ac:dyDescent="0.25">
      <c r="A68" s="70" t="s">
        <v>27</v>
      </c>
      <c r="B68" s="71"/>
      <c r="C68" s="71"/>
      <c r="D68" s="71"/>
      <c r="E68" s="71"/>
      <c r="F68" s="71"/>
      <c r="G68" s="71"/>
      <c r="H68" s="71"/>
      <c r="I68" s="71"/>
      <c r="J68" s="72"/>
      <c r="K68" s="11"/>
    </row>
    <row r="69" spans="1:83" x14ac:dyDescent="0.25">
      <c r="A69" s="23" t="s">
        <v>28</v>
      </c>
      <c r="B69" s="97" t="s">
        <v>86</v>
      </c>
      <c r="C69" s="67"/>
      <c r="D69" s="67"/>
      <c r="E69" s="67"/>
      <c r="F69" s="67"/>
      <c r="G69" s="67"/>
      <c r="H69" s="67"/>
      <c r="I69" s="67"/>
      <c r="J69" s="67"/>
    </row>
    <row r="70" spans="1:83" ht="63.75" customHeight="1" x14ac:dyDescent="0.25">
      <c r="A70" s="23" t="s">
        <v>29</v>
      </c>
      <c r="B70" s="67" t="s">
        <v>103</v>
      </c>
      <c r="C70" s="67"/>
      <c r="D70" s="67"/>
      <c r="E70" s="67"/>
      <c r="F70" s="67"/>
      <c r="G70" s="67"/>
      <c r="H70" s="67"/>
      <c r="I70" s="67"/>
      <c r="J70" s="67"/>
    </row>
    <row r="71" spans="1:83" ht="71.25" customHeight="1" x14ac:dyDescent="0.25">
      <c r="A71" s="23" t="s">
        <v>30</v>
      </c>
      <c r="B71" s="67" t="s">
        <v>144</v>
      </c>
      <c r="C71" s="67"/>
      <c r="D71" s="67"/>
      <c r="E71" s="67"/>
      <c r="F71" s="67"/>
      <c r="G71" s="67"/>
      <c r="H71" s="67"/>
      <c r="I71" s="67"/>
      <c r="J71" s="67"/>
    </row>
    <row r="72" spans="1:83" ht="30" customHeight="1" x14ac:dyDescent="0.25">
      <c r="A72" s="23" t="s">
        <v>31</v>
      </c>
      <c r="B72" s="67" t="s">
        <v>145</v>
      </c>
      <c r="C72" s="67"/>
      <c r="D72" s="67"/>
      <c r="E72" s="67"/>
      <c r="F72" s="67"/>
      <c r="G72" s="67"/>
      <c r="H72" s="67"/>
      <c r="I72" s="67"/>
      <c r="J72" s="67"/>
    </row>
    <row r="73" spans="1:83" ht="36.75" customHeight="1" x14ac:dyDescent="0.25">
      <c r="A73" s="23" t="s">
        <v>64</v>
      </c>
      <c r="B73" s="65" t="s">
        <v>146</v>
      </c>
      <c r="C73" s="65"/>
      <c r="D73" s="65"/>
      <c r="E73" s="65"/>
      <c r="F73" s="65"/>
      <c r="G73" s="65"/>
      <c r="H73" s="65"/>
      <c r="I73" s="65"/>
      <c r="J73" s="66"/>
    </row>
    <row r="74" spans="1:83" s="62" customFormat="1" ht="90" customHeight="1" x14ac:dyDescent="0.25">
      <c r="A74" s="23" t="s">
        <v>104</v>
      </c>
      <c r="B74" s="64" t="s">
        <v>147</v>
      </c>
      <c r="C74" s="65"/>
      <c r="D74" s="65"/>
      <c r="E74" s="65"/>
      <c r="F74" s="65"/>
      <c r="G74" s="65"/>
      <c r="H74" s="65"/>
      <c r="I74" s="65"/>
      <c r="J74" s="66"/>
      <c r="K74" s="13"/>
      <c r="L74" s="61"/>
      <c r="M74" s="61"/>
      <c r="N74" s="61"/>
      <c r="O74" s="61"/>
      <c r="P74" s="61"/>
      <c r="Q74" s="61"/>
      <c r="R74" s="61"/>
      <c r="S74" s="61"/>
      <c r="T74" s="61"/>
      <c r="U74" s="61"/>
      <c r="V74" s="61"/>
      <c r="W74" s="61"/>
      <c r="X74" s="61"/>
      <c r="Y74" s="61"/>
      <c r="Z74" s="61"/>
      <c r="AA74" s="61"/>
      <c r="AB74" s="61"/>
      <c r="AC74" s="61"/>
      <c r="AD74" s="61"/>
      <c r="AE74" s="61"/>
      <c r="AF74" s="61"/>
      <c r="AG74" s="61"/>
      <c r="AH74" s="61"/>
      <c r="AI74" s="61"/>
      <c r="AJ74" s="61"/>
      <c r="AK74" s="61"/>
      <c r="AL74" s="61"/>
      <c r="AM74" s="61"/>
      <c r="AN74" s="61"/>
      <c r="AO74" s="61"/>
      <c r="AP74" s="61"/>
      <c r="AQ74" s="61"/>
      <c r="AR74" s="61"/>
      <c r="AS74" s="61"/>
      <c r="AT74" s="61"/>
      <c r="AU74" s="61"/>
      <c r="AV74" s="61"/>
      <c r="AW74" s="61"/>
      <c r="AX74" s="61"/>
      <c r="AY74" s="61"/>
      <c r="AZ74" s="61"/>
      <c r="BA74" s="61"/>
      <c r="BB74" s="61"/>
      <c r="BC74" s="61"/>
      <c r="BD74" s="61"/>
      <c r="BE74" s="61"/>
      <c r="BF74" s="61"/>
      <c r="BG74" s="61"/>
      <c r="BH74" s="61"/>
      <c r="BI74" s="61"/>
      <c r="BJ74" s="61"/>
      <c r="BK74" s="61"/>
      <c r="BL74" s="61"/>
      <c r="BM74" s="61"/>
      <c r="BN74" s="61"/>
      <c r="BO74" s="61"/>
      <c r="BP74" s="61"/>
      <c r="BQ74" s="61"/>
      <c r="BR74" s="61"/>
      <c r="BS74" s="61"/>
      <c r="BT74" s="61"/>
      <c r="BU74" s="61"/>
      <c r="BV74" s="61"/>
      <c r="BW74" s="61"/>
      <c r="BX74" s="61"/>
      <c r="BY74" s="61"/>
      <c r="BZ74" s="61"/>
      <c r="CA74" s="61"/>
      <c r="CB74" s="61"/>
      <c r="CC74" s="61"/>
      <c r="CD74" s="61"/>
      <c r="CE74" s="61"/>
    </row>
    <row r="75" spans="1:83" x14ac:dyDescent="0.25">
      <c r="A75" s="70" t="s">
        <v>26</v>
      </c>
      <c r="B75" s="71"/>
      <c r="C75" s="71"/>
      <c r="D75" s="71"/>
      <c r="E75" s="71"/>
      <c r="F75" s="71"/>
      <c r="G75" s="71"/>
      <c r="H75" s="71"/>
      <c r="I75" s="71"/>
      <c r="J75" s="72"/>
    </row>
    <row r="76" spans="1:83" x14ac:dyDescent="0.25">
      <c r="A76" s="70" t="s">
        <v>27</v>
      </c>
      <c r="B76" s="71"/>
      <c r="C76" s="71"/>
      <c r="D76" s="71"/>
      <c r="E76" s="71"/>
      <c r="F76" s="71"/>
      <c r="G76" s="71"/>
      <c r="H76" s="71"/>
      <c r="I76" s="71"/>
      <c r="J76" s="72"/>
      <c r="K76" s="11"/>
    </row>
    <row r="77" spans="1:83" x14ac:dyDescent="0.25">
      <c r="A77" s="23" t="s">
        <v>28</v>
      </c>
      <c r="B77" s="67" t="s">
        <v>112</v>
      </c>
      <c r="C77" s="67"/>
      <c r="D77" s="67"/>
      <c r="E77" s="67"/>
      <c r="F77" s="67"/>
      <c r="G77" s="67"/>
      <c r="H77" s="67"/>
      <c r="I77" s="67"/>
      <c r="J77" s="67"/>
    </row>
    <row r="78" spans="1:83" ht="26.25" customHeight="1" x14ac:dyDescent="0.25">
      <c r="A78" s="23" t="s">
        <v>29</v>
      </c>
      <c r="B78" s="67" t="s">
        <v>65</v>
      </c>
      <c r="C78" s="67"/>
      <c r="D78" s="67"/>
      <c r="E78" s="67"/>
      <c r="F78" s="67"/>
      <c r="G78" s="67"/>
      <c r="H78" s="67"/>
      <c r="I78" s="67"/>
      <c r="J78" s="67"/>
    </row>
    <row r="79" spans="1:83" ht="77.25" customHeight="1" x14ac:dyDescent="0.25">
      <c r="A79" s="23" t="s">
        <v>30</v>
      </c>
      <c r="B79" s="67" t="s">
        <v>148</v>
      </c>
      <c r="C79" s="67"/>
      <c r="D79" s="67"/>
      <c r="E79" s="67"/>
      <c r="F79" s="67"/>
      <c r="G79" s="67"/>
      <c r="H79" s="67"/>
      <c r="I79" s="67"/>
      <c r="J79" s="67"/>
    </row>
    <row r="80" spans="1:83" ht="157.5" customHeight="1" x14ac:dyDescent="0.25">
      <c r="A80" s="23" t="s">
        <v>31</v>
      </c>
      <c r="B80" s="67" t="s">
        <v>149</v>
      </c>
      <c r="C80" s="67"/>
      <c r="D80" s="67"/>
      <c r="E80" s="67"/>
      <c r="F80" s="67"/>
      <c r="G80" s="67"/>
      <c r="H80" s="67"/>
      <c r="I80" s="67"/>
      <c r="J80" s="67"/>
    </row>
    <row r="81" spans="1:11" ht="46.5" customHeight="1" x14ac:dyDescent="0.25">
      <c r="A81" s="23" t="s">
        <v>64</v>
      </c>
      <c r="B81" s="65" t="s">
        <v>150</v>
      </c>
      <c r="C81" s="65"/>
      <c r="D81" s="65"/>
      <c r="E81" s="65"/>
      <c r="F81" s="65"/>
      <c r="G81" s="65"/>
      <c r="H81" s="65"/>
      <c r="I81" s="65"/>
      <c r="J81" s="66"/>
    </row>
    <row r="82" spans="1:11" ht="35.25" customHeight="1" x14ac:dyDescent="0.25">
      <c r="A82" s="23" t="s">
        <v>104</v>
      </c>
      <c r="B82" s="64" t="s">
        <v>151</v>
      </c>
      <c r="C82" s="65"/>
      <c r="D82" s="65"/>
      <c r="E82" s="65"/>
      <c r="F82" s="65"/>
      <c r="G82" s="65"/>
      <c r="H82" s="65"/>
      <c r="I82" s="65"/>
      <c r="J82" s="66"/>
    </row>
    <row r="83" spans="1:11" x14ac:dyDescent="0.25">
      <c r="A83" s="75" t="s">
        <v>56</v>
      </c>
      <c r="B83" s="76"/>
      <c r="C83" s="76"/>
      <c r="D83" s="76"/>
      <c r="E83" s="76"/>
      <c r="F83" s="76"/>
      <c r="G83" s="76"/>
      <c r="H83" s="76"/>
      <c r="I83" s="76"/>
      <c r="J83" s="77"/>
    </row>
    <row r="84" spans="1:11" ht="15.75" customHeight="1" x14ac:dyDescent="0.25">
      <c r="A84" s="78" t="s">
        <v>32</v>
      </c>
      <c r="B84" s="79"/>
      <c r="C84" s="79"/>
      <c r="D84" s="79"/>
      <c r="E84" s="79"/>
      <c r="F84" s="79"/>
      <c r="G84" s="79"/>
      <c r="H84" s="79"/>
      <c r="I84" s="79"/>
      <c r="J84" s="80"/>
      <c r="K84" s="11"/>
    </row>
    <row r="85" spans="1:11" ht="10.5" customHeight="1" x14ac:dyDescent="0.25">
      <c r="A85" s="70" t="s">
        <v>14</v>
      </c>
      <c r="B85" s="71"/>
      <c r="C85" s="71"/>
      <c r="D85" s="71"/>
      <c r="E85" s="71"/>
      <c r="F85" s="71"/>
      <c r="G85" s="71"/>
      <c r="H85" s="71"/>
      <c r="I85" s="71"/>
      <c r="J85" s="72"/>
    </row>
    <row r="86" spans="1:11" ht="3.75" customHeight="1" x14ac:dyDescent="0.25"/>
    <row r="87" spans="1:11" ht="21" customHeight="1" x14ac:dyDescent="0.25">
      <c r="A87" s="29" t="s">
        <v>15</v>
      </c>
      <c r="B87" s="97" t="s">
        <v>113</v>
      </c>
      <c r="C87" s="97"/>
      <c r="D87" s="97"/>
      <c r="E87" s="97"/>
      <c r="F87" s="97"/>
      <c r="G87" s="97"/>
      <c r="H87" s="97"/>
      <c r="I87" s="97"/>
      <c r="J87" s="97"/>
    </row>
    <row r="88" spans="1:11" ht="39.75" customHeight="1" x14ac:dyDescent="0.25">
      <c r="A88" s="30" t="s">
        <v>16</v>
      </c>
      <c r="B88" s="67" t="s">
        <v>66</v>
      </c>
      <c r="C88" s="67"/>
      <c r="D88" s="67"/>
      <c r="E88" s="67"/>
      <c r="F88" s="67"/>
      <c r="G88" s="67"/>
      <c r="H88" s="67"/>
      <c r="I88" s="67"/>
      <c r="J88" s="67"/>
    </row>
    <row r="89" spans="1:11" ht="32.25" customHeight="1" x14ac:dyDescent="0.25">
      <c r="A89" s="30" t="s">
        <v>118</v>
      </c>
      <c r="B89" s="67" t="s">
        <v>59</v>
      </c>
      <c r="C89" s="67"/>
      <c r="D89" s="67"/>
      <c r="E89" s="67"/>
      <c r="F89" s="67"/>
      <c r="G89" s="67"/>
      <c r="H89" s="67"/>
      <c r="I89" s="67"/>
      <c r="J89" s="67"/>
    </row>
    <row r="90" spans="1:11" ht="38.25" customHeight="1" x14ac:dyDescent="0.25">
      <c r="A90" s="30" t="s">
        <v>35</v>
      </c>
      <c r="B90" s="67" t="s">
        <v>127</v>
      </c>
      <c r="C90" s="67"/>
      <c r="D90" s="67"/>
      <c r="E90" s="67"/>
      <c r="F90" s="67"/>
      <c r="G90" s="67"/>
      <c r="H90" s="67"/>
      <c r="I90" s="67"/>
      <c r="J90" s="67"/>
      <c r="K90" s="11"/>
    </row>
    <row r="91" spans="1:11" x14ac:dyDescent="0.25">
      <c r="A91" s="70" t="s">
        <v>17</v>
      </c>
      <c r="B91" s="71"/>
      <c r="C91" s="71"/>
      <c r="D91" s="71"/>
      <c r="E91" s="71"/>
      <c r="F91" s="71"/>
      <c r="G91" s="71"/>
      <c r="H91" s="71"/>
      <c r="I91" s="71"/>
      <c r="J91" s="72"/>
    </row>
    <row r="92" spans="1:11" x14ac:dyDescent="0.25">
      <c r="A92" s="70" t="s">
        <v>18</v>
      </c>
      <c r="B92" s="71"/>
      <c r="C92" s="71"/>
      <c r="D92" s="71"/>
      <c r="E92" s="71"/>
      <c r="F92" s="71"/>
      <c r="G92" s="71"/>
      <c r="H92" s="71"/>
      <c r="I92" s="71"/>
      <c r="J92" s="72"/>
      <c r="K92" s="11"/>
    </row>
    <row r="93" spans="1:11" ht="26.25" customHeight="1" x14ac:dyDescent="0.25">
      <c r="A93" s="81" t="s">
        <v>123</v>
      </c>
      <c r="B93" s="82"/>
      <c r="C93" s="83" t="s">
        <v>124</v>
      </c>
      <c r="D93" s="84"/>
      <c r="E93" s="84"/>
      <c r="F93" s="84" t="s">
        <v>20</v>
      </c>
      <c r="G93" s="84"/>
      <c r="H93" s="82"/>
      <c r="I93" s="83" t="s">
        <v>21</v>
      </c>
      <c r="J93" s="85"/>
    </row>
    <row r="94" spans="1:11" x14ac:dyDescent="0.25">
      <c r="A94" s="86">
        <v>89440000</v>
      </c>
      <c r="B94" s="87"/>
      <c r="C94" s="88">
        <v>44720000</v>
      </c>
      <c r="D94" s="89"/>
      <c r="E94" s="90"/>
      <c r="F94" s="88">
        <v>16704039.91</v>
      </c>
      <c r="G94" s="89"/>
      <c r="H94" s="90"/>
      <c r="I94" s="91">
        <f>IF(F94&gt;0,F94/C94,0)</f>
        <v>0.37352504271019676</v>
      </c>
      <c r="J94" s="92"/>
    </row>
    <row r="95" spans="1:11" x14ac:dyDescent="0.25">
      <c r="A95" s="70" t="s">
        <v>22</v>
      </c>
      <c r="B95" s="71"/>
      <c r="C95" s="71"/>
      <c r="D95" s="71"/>
      <c r="E95" s="71"/>
      <c r="F95" s="71"/>
      <c r="G95" s="71"/>
      <c r="H95" s="71"/>
      <c r="I95" s="71"/>
      <c r="J95" s="72"/>
      <c r="K95" s="11"/>
    </row>
    <row r="96" spans="1:11" x14ac:dyDescent="0.25">
      <c r="A96" s="31"/>
      <c r="B96" s="31"/>
      <c r="C96" s="73" t="s">
        <v>44</v>
      </c>
      <c r="D96" s="74"/>
      <c r="E96" s="73" t="s">
        <v>79</v>
      </c>
      <c r="F96" s="74"/>
      <c r="G96" s="73" t="s">
        <v>80</v>
      </c>
      <c r="H96" s="73"/>
      <c r="I96" s="73" t="s">
        <v>23</v>
      </c>
      <c r="J96" s="74"/>
    </row>
    <row r="97" spans="1:11" ht="38.25" x14ac:dyDescent="0.25">
      <c r="A97" s="32" t="s">
        <v>24</v>
      </c>
      <c r="B97" s="32" t="s">
        <v>25</v>
      </c>
      <c r="C97" s="32" t="s">
        <v>36</v>
      </c>
      <c r="D97" s="32" t="s">
        <v>37</v>
      </c>
      <c r="E97" s="48" t="s">
        <v>38</v>
      </c>
      <c r="F97" s="32" t="s">
        <v>39</v>
      </c>
      <c r="G97" s="32" t="s">
        <v>40</v>
      </c>
      <c r="H97" s="32" t="s">
        <v>41</v>
      </c>
      <c r="I97" s="32" t="s">
        <v>42</v>
      </c>
      <c r="J97" s="32" t="s">
        <v>43</v>
      </c>
    </row>
    <row r="98" spans="1:11" ht="79.5" customHeight="1" x14ac:dyDescent="0.25">
      <c r="A98" s="21" t="s">
        <v>60</v>
      </c>
      <c r="B98" s="22" t="s">
        <v>61</v>
      </c>
      <c r="C98" s="25">
        <f t="shared" ref="C98" si="5">80075+89683+48045+102495</f>
        <v>320298</v>
      </c>
      <c r="D98" s="25">
        <f t="shared" ref="D98" si="6">9700500+646700+647000+9700500</f>
        <v>20694700</v>
      </c>
      <c r="E98" s="46">
        <v>89683</v>
      </c>
      <c r="F98" s="26">
        <v>646700</v>
      </c>
      <c r="G98" s="34">
        <v>98484</v>
      </c>
      <c r="H98" s="51">
        <f>1149788.24+671692.06+7872093.99</f>
        <v>9693574.290000001</v>
      </c>
      <c r="I98" s="36">
        <f t="shared" ref="I98:I101" si="7">IF(G98&gt;0,G98/E98,0)</f>
        <v>1.098134540548376</v>
      </c>
      <c r="J98" s="28">
        <f t="shared" ref="J98:J101" si="8">IF(H98&gt;0,H98/F98,0)</f>
        <v>14.989290691201486</v>
      </c>
    </row>
    <row r="99" spans="1:11" ht="65.25" customHeight="1" x14ac:dyDescent="0.25">
      <c r="A99" s="21" t="s">
        <v>87</v>
      </c>
      <c r="B99" s="22" t="s">
        <v>88</v>
      </c>
      <c r="C99" s="25">
        <f>625+700+375+800</f>
        <v>2500</v>
      </c>
      <c r="D99" s="25">
        <f>1824600+1216400+1216400+18246000</f>
        <v>22503400</v>
      </c>
      <c r="E99" s="35">
        <v>700</v>
      </c>
      <c r="F99" s="26">
        <v>1216400</v>
      </c>
      <c r="G99" s="34">
        <v>712</v>
      </c>
      <c r="H99" s="51">
        <f>1770+66501.12+872982.75</f>
        <v>941253.87</v>
      </c>
      <c r="I99" s="36">
        <f>IF(G99&gt;0,G99/E99,0)</f>
        <v>1.0171428571428571</v>
      </c>
      <c r="J99" s="28">
        <f>IF(H99&gt;0,H99/F99,0)</f>
        <v>0.77380291844787896</v>
      </c>
    </row>
    <row r="100" spans="1:11" ht="62.25" customHeight="1" x14ac:dyDescent="0.25">
      <c r="A100" s="33" t="s">
        <v>83</v>
      </c>
      <c r="B100" s="22" t="s">
        <v>75</v>
      </c>
      <c r="C100" s="25">
        <f>440+493+264+582</f>
        <v>1779</v>
      </c>
      <c r="D100" s="25">
        <f>8976900+5984600+5984600+8976900</f>
        <v>29923000</v>
      </c>
      <c r="E100" s="46">
        <v>493</v>
      </c>
      <c r="F100" s="26">
        <v>5984600</v>
      </c>
      <c r="G100" s="34">
        <v>520</v>
      </c>
      <c r="H100" s="51">
        <f>453700+172189+1440219.4</f>
        <v>2066108.4</v>
      </c>
      <c r="I100" s="36">
        <f>IF(G100&gt;0,G100/E100,0)</f>
        <v>1.054766734279919</v>
      </c>
      <c r="J100" s="28">
        <f>IF(H100&gt;0,H100/F100,0)</f>
        <v>0.34523750960799382</v>
      </c>
    </row>
    <row r="101" spans="1:11" ht="53.25" customHeight="1" x14ac:dyDescent="0.25">
      <c r="A101" s="21" t="s">
        <v>82</v>
      </c>
      <c r="B101" s="22" t="s">
        <v>74</v>
      </c>
      <c r="C101" s="25">
        <f>240+190+140+144</f>
        <v>714</v>
      </c>
      <c r="D101" s="25">
        <f>6330000+4220000+4220000+6330000</f>
        <v>21100000</v>
      </c>
      <c r="E101" s="35">
        <v>190</v>
      </c>
      <c r="F101" s="26">
        <v>4220000</v>
      </c>
      <c r="G101" s="34">
        <v>14</v>
      </c>
      <c r="H101" s="51">
        <f>3037545.35+1659000+47200</f>
        <v>4743745.3499999996</v>
      </c>
      <c r="I101" s="36">
        <f t="shared" si="7"/>
        <v>7.3684210526315783E-2</v>
      </c>
      <c r="J101" s="28">
        <f t="shared" si="8"/>
        <v>1.1241102725118484</v>
      </c>
    </row>
    <row r="102" spans="1:11" ht="27" customHeight="1" x14ac:dyDescent="0.25">
      <c r="A102" s="70" t="s">
        <v>26</v>
      </c>
      <c r="B102" s="71"/>
      <c r="C102" s="71"/>
      <c r="D102" s="71"/>
      <c r="E102" s="71"/>
      <c r="F102" s="71"/>
      <c r="G102" s="71"/>
      <c r="H102" s="71"/>
      <c r="I102" s="71"/>
      <c r="J102" s="72"/>
    </row>
    <row r="103" spans="1:11" x14ac:dyDescent="0.25">
      <c r="A103" s="70" t="s">
        <v>27</v>
      </c>
      <c r="B103" s="71"/>
      <c r="C103" s="71"/>
      <c r="D103" s="71"/>
      <c r="E103" s="71"/>
      <c r="F103" s="71"/>
      <c r="G103" s="71"/>
      <c r="H103" s="71"/>
      <c r="I103" s="71"/>
      <c r="J103" s="72"/>
    </row>
    <row r="104" spans="1:11" x14ac:dyDescent="0.25">
      <c r="A104" s="23" t="s">
        <v>28</v>
      </c>
      <c r="B104" s="67" t="s">
        <v>114</v>
      </c>
      <c r="C104" s="67"/>
      <c r="D104" s="67"/>
      <c r="E104" s="67"/>
      <c r="F104" s="67"/>
      <c r="G104" s="67"/>
      <c r="H104" s="67"/>
      <c r="I104" s="67"/>
      <c r="J104" s="67"/>
      <c r="K104" s="11"/>
    </row>
    <row r="105" spans="1:11" ht="43.5" customHeight="1" x14ac:dyDescent="0.25">
      <c r="A105" s="23" t="s">
        <v>29</v>
      </c>
      <c r="B105" s="67" t="s">
        <v>94</v>
      </c>
      <c r="C105" s="67"/>
      <c r="D105" s="67"/>
      <c r="E105" s="67"/>
      <c r="F105" s="67"/>
      <c r="G105" s="67"/>
      <c r="H105" s="67"/>
      <c r="I105" s="67"/>
      <c r="J105" s="67"/>
    </row>
    <row r="106" spans="1:11" ht="58.5" customHeight="1" x14ac:dyDescent="0.25">
      <c r="A106" s="23" t="s">
        <v>30</v>
      </c>
      <c r="B106" s="67" t="s">
        <v>152</v>
      </c>
      <c r="C106" s="67"/>
      <c r="D106" s="67"/>
      <c r="E106" s="67"/>
      <c r="F106" s="67"/>
      <c r="G106" s="67"/>
      <c r="H106" s="67"/>
      <c r="I106" s="67"/>
      <c r="J106" s="67"/>
    </row>
    <row r="107" spans="1:11" ht="90" customHeight="1" x14ac:dyDescent="0.25">
      <c r="A107" s="23" t="s">
        <v>31</v>
      </c>
      <c r="B107" s="67" t="s">
        <v>176</v>
      </c>
      <c r="C107" s="67"/>
      <c r="D107" s="67"/>
      <c r="E107" s="67"/>
      <c r="F107" s="67"/>
      <c r="G107" s="67"/>
      <c r="H107" s="67"/>
      <c r="I107" s="67"/>
      <c r="J107" s="67"/>
    </row>
    <row r="108" spans="1:11" ht="51.75" customHeight="1" x14ac:dyDescent="0.25">
      <c r="A108" s="23" t="s">
        <v>64</v>
      </c>
      <c r="B108" s="64" t="s">
        <v>153</v>
      </c>
      <c r="C108" s="65"/>
      <c r="D108" s="65"/>
      <c r="E108" s="65"/>
      <c r="F108" s="65"/>
      <c r="G108" s="65"/>
      <c r="H108" s="65"/>
      <c r="I108" s="65"/>
      <c r="J108" s="66"/>
    </row>
    <row r="109" spans="1:11" ht="98.25" customHeight="1" x14ac:dyDescent="0.25">
      <c r="A109" s="63" t="s">
        <v>104</v>
      </c>
      <c r="B109" s="64" t="s">
        <v>154</v>
      </c>
      <c r="C109" s="65"/>
      <c r="D109" s="65"/>
      <c r="E109" s="65"/>
      <c r="F109" s="65"/>
      <c r="G109" s="65"/>
      <c r="H109" s="65"/>
      <c r="I109" s="65"/>
      <c r="J109" s="66"/>
    </row>
    <row r="110" spans="1:11" ht="27.75" customHeight="1" x14ac:dyDescent="0.25">
      <c r="A110" s="70" t="s">
        <v>26</v>
      </c>
      <c r="B110" s="71"/>
      <c r="C110" s="71"/>
      <c r="D110" s="71"/>
      <c r="E110" s="71"/>
      <c r="F110" s="71"/>
      <c r="G110" s="71"/>
      <c r="H110" s="71"/>
      <c r="I110" s="71"/>
      <c r="J110" s="72"/>
    </row>
    <row r="111" spans="1:11" x14ac:dyDescent="0.25">
      <c r="A111" s="70" t="s">
        <v>27</v>
      </c>
      <c r="B111" s="71"/>
      <c r="C111" s="71"/>
      <c r="D111" s="71"/>
      <c r="E111" s="71"/>
      <c r="F111" s="71"/>
      <c r="G111" s="71"/>
      <c r="H111" s="71"/>
      <c r="I111" s="71"/>
      <c r="J111" s="72"/>
    </row>
    <row r="112" spans="1:11" x14ac:dyDescent="0.25">
      <c r="A112" s="23" t="s">
        <v>28</v>
      </c>
      <c r="B112" s="97" t="s">
        <v>89</v>
      </c>
      <c r="C112" s="67"/>
      <c r="D112" s="67"/>
      <c r="E112" s="67"/>
      <c r="F112" s="67"/>
      <c r="G112" s="67"/>
      <c r="H112" s="67"/>
      <c r="I112" s="67"/>
      <c r="J112" s="67"/>
      <c r="K112" s="11"/>
    </row>
    <row r="113" spans="1:11" ht="34.5" customHeight="1" x14ac:dyDescent="0.25">
      <c r="A113" s="23" t="s">
        <v>29</v>
      </c>
      <c r="B113" s="67" t="s">
        <v>97</v>
      </c>
      <c r="C113" s="67"/>
      <c r="D113" s="67"/>
      <c r="E113" s="67"/>
      <c r="F113" s="67"/>
      <c r="G113" s="67"/>
      <c r="H113" s="67"/>
      <c r="I113" s="67"/>
      <c r="J113" s="67"/>
    </row>
    <row r="114" spans="1:11" ht="59.25" customHeight="1" x14ac:dyDescent="0.25">
      <c r="A114" s="23" t="s">
        <v>30</v>
      </c>
      <c r="B114" s="93" t="s">
        <v>177</v>
      </c>
      <c r="C114" s="93"/>
      <c r="D114" s="93"/>
      <c r="E114" s="93"/>
      <c r="F114" s="93"/>
      <c r="G114" s="93"/>
      <c r="H114" s="93"/>
      <c r="I114" s="93"/>
      <c r="J114" s="93"/>
    </row>
    <row r="115" spans="1:11" ht="49.5" customHeight="1" x14ac:dyDescent="0.25">
      <c r="A115" s="23" t="s">
        <v>31</v>
      </c>
      <c r="B115" s="67" t="s">
        <v>145</v>
      </c>
      <c r="C115" s="67"/>
      <c r="D115" s="67"/>
      <c r="E115" s="67"/>
      <c r="F115" s="67"/>
      <c r="G115" s="67"/>
      <c r="H115" s="67"/>
      <c r="I115" s="67"/>
      <c r="J115" s="67"/>
    </row>
    <row r="116" spans="1:11" ht="49.5" customHeight="1" x14ac:dyDescent="0.25">
      <c r="A116" s="23" t="s">
        <v>64</v>
      </c>
      <c r="B116" s="64" t="s">
        <v>155</v>
      </c>
      <c r="C116" s="65"/>
      <c r="D116" s="65"/>
      <c r="E116" s="65"/>
      <c r="F116" s="65"/>
      <c r="G116" s="65"/>
      <c r="H116" s="65"/>
      <c r="I116" s="65"/>
      <c r="J116" s="66"/>
    </row>
    <row r="117" spans="1:11" ht="66" customHeight="1" x14ac:dyDescent="0.25">
      <c r="A117" s="30" t="s">
        <v>101</v>
      </c>
      <c r="B117" s="64" t="s">
        <v>156</v>
      </c>
      <c r="C117" s="65"/>
      <c r="D117" s="65"/>
      <c r="E117" s="65"/>
      <c r="F117" s="65"/>
      <c r="G117" s="65"/>
      <c r="H117" s="65"/>
      <c r="I117" s="65"/>
      <c r="J117" s="66"/>
    </row>
    <row r="118" spans="1:11" ht="30" customHeight="1" x14ac:dyDescent="0.25">
      <c r="A118" s="101" t="s">
        <v>26</v>
      </c>
      <c r="B118" s="102"/>
      <c r="C118" s="102"/>
      <c r="D118" s="102"/>
      <c r="E118" s="102"/>
      <c r="F118" s="102"/>
      <c r="G118" s="102"/>
      <c r="H118" s="102"/>
      <c r="I118" s="102"/>
      <c r="J118" s="103"/>
    </row>
    <row r="119" spans="1:11" x14ac:dyDescent="0.25">
      <c r="A119" s="70" t="s">
        <v>27</v>
      </c>
      <c r="B119" s="71"/>
      <c r="C119" s="71"/>
      <c r="D119" s="71"/>
      <c r="E119" s="71"/>
      <c r="F119" s="71"/>
      <c r="G119" s="71"/>
      <c r="H119" s="71"/>
      <c r="I119" s="71"/>
      <c r="J119" s="72"/>
    </row>
    <row r="120" spans="1:11" x14ac:dyDescent="0.25">
      <c r="A120" s="23" t="s">
        <v>28</v>
      </c>
      <c r="B120" s="67" t="s">
        <v>115</v>
      </c>
      <c r="C120" s="67"/>
      <c r="D120" s="67"/>
      <c r="E120" s="67"/>
      <c r="F120" s="67"/>
      <c r="G120" s="67"/>
      <c r="H120" s="67"/>
      <c r="I120" s="67"/>
      <c r="J120" s="67"/>
      <c r="K120" s="11"/>
    </row>
    <row r="121" spans="1:11" ht="35.25" customHeight="1" x14ac:dyDescent="0.25">
      <c r="A121" s="23" t="s">
        <v>29</v>
      </c>
      <c r="B121" s="67" t="s">
        <v>96</v>
      </c>
      <c r="C121" s="67"/>
      <c r="D121" s="67"/>
      <c r="E121" s="67"/>
      <c r="F121" s="67"/>
      <c r="G121" s="67"/>
      <c r="H121" s="67"/>
      <c r="I121" s="67"/>
      <c r="J121" s="67"/>
    </row>
    <row r="122" spans="1:11" ht="56.25" customHeight="1" x14ac:dyDescent="0.25">
      <c r="A122" s="23" t="s">
        <v>30</v>
      </c>
      <c r="B122" s="67" t="s">
        <v>157</v>
      </c>
      <c r="C122" s="67"/>
      <c r="D122" s="67"/>
      <c r="E122" s="67"/>
      <c r="F122" s="67"/>
      <c r="G122" s="67"/>
      <c r="H122" s="67"/>
      <c r="I122" s="67"/>
      <c r="J122" s="67"/>
    </row>
    <row r="123" spans="1:11" ht="34.5" customHeight="1" x14ac:dyDescent="0.25">
      <c r="A123" s="23" t="s">
        <v>31</v>
      </c>
      <c r="B123" s="67" t="s">
        <v>145</v>
      </c>
      <c r="C123" s="67"/>
      <c r="D123" s="67"/>
      <c r="E123" s="67"/>
      <c r="F123" s="67"/>
      <c r="G123" s="67"/>
      <c r="H123" s="67"/>
      <c r="I123" s="67"/>
      <c r="J123" s="67"/>
    </row>
    <row r="124" spans="1:11" ht="41.25" customHeight="1" x14ac:dyDescent="0.25">
      <c r="A124" s="23" t="s">
        <v>64</v>
      </c>
      <c r="B124" s="104" t="s">
        <v>158</v>
      </c>
      <c r="C124" s="68"/>
      <c r="D124" s="68"/>
      <c r="E124" s="68"/>
      <c r="F124" s="68"/>
      <c r="G124" s="68"/>
      <c r="H124" s="68"/>
      <c r="I124" s="68"/>
      <c r="J124" s="69"/>
    </row>
    <row r="125" spans="1:11" ht="62.25" customHeight="1" x14ac:dyDescent="0.25">
      <c r="A125" s="37" t="s">
        <v>101</v>
      </c>
      <c r="B125" s="67" t="s">
        <v>159</v>
      </c>
      <c r="C125" s="67"/>
      <c r="D125" s="67"/>
      <c r="E125" s="67"/>
      <c r="F125" s="67"/>
      <c r="G125" s="67"/>
      <c r="H125" s="67"/>
      <c r="I125" s="67"/>
      <c r="J125" s="67"/>
    </row>
    <row r="126" spans="1:11" ht="24" customHeight="1" x14ac:dyDescent="0.25">
      <c r="A126" s="70" t="s">
        <v>26</v>
      </c>
      <c r="B126" s="71"/>
      <c r="C126" s="71"/>
      <c r="D126" s="71"/>
      <c r="E126" s="71"/>
      <c r="F126" s="71"/>
      <c r="G126" s="71"/>
      <c r="H126" s="71"/>
      <c r="I126" s="71"/>
      <c r="J126" s="72"/>
    </row>
    <row r="127" spans="1:11" x14ac:dyDescent="0.25">
      <c r="A127" s="70" t="s">
        <v>27</v>
      </c>
      <c r="B127" s="71"/>
      <c r="C127" s="71"/>
      <c r="D127" s="71"/>
      <c r="E127" s="71"/>
      <c r="F127" s="71"/>
      <c r="G127" s="71"/>
      <c r="H127" s="71"/>
      <c r="I127" s="71"/>
      <c r="J127" s="72"/>
    </row>
    <row r="128" spans="1:11" x14ac:dyDescent="0.25">
      <c r="A128" s="23" t="s">
        <v>28</v>
      </c>
      <c r="B128" s="67" t="s">
        <v>116</v>
      </c>
      <c r="C128" s="67"/>
      <c r="D128" s="67"/>
      <c r="E128" s="67"/>
      <c r="F128" s="67"/>
      <c r="G128" s="67"/>
      <c r="H128" s="67"/>
      <c r="I128" s="67"/>
      <c r="J128" s="67"/>
      <c r="K128" s="11"/>
    </row>
    <row r="129" spans="1:11" ht="38.25" customHeight="1" x14ac:dyDescent="0.25">
      <c r="A129" s="23" t="s">
        <v>29</v>
      </c>
      <c r="B129" s="67" t="s">
        <v>95</v>
      </c>
      <c r="C129" s="67"/>
      <c r="D129" s="67"/>
      <c r="E129" s="67"/>
      <c r="F129" s="67"/>
      <c r="G129" s="67"/>
      <c r="H129" s="67"/>
      <c r="I129" s="67"/>
      <c r="J129" s="67"/>
    </row>
    <row r="130" spans="1:11" ht="64.5" customHeight="1" x14ac:dyDescent="0.25">
      <c r="A130" s="23" t="s">
        <v>30</v>
      </c>
      <c r="B130" s="93" t="s">
        <v>160</v>
      </c>
      <c r="C130" s="93"/>
      <c r="D130" s="93"/>
      <c r="E130" s="93"/>
      <c r="F130" s="93"/>
      <c r="G130" s="93"/>
      <c r="H130" s="93"/>
      <c r="I130" s="93"/>
      <c r="J130" s="93"/>
    </row>
    <row r="131" spans="1:11" ht="88.5" customHeight="1" x14ac:dyDescent="0.25">
      <c r="A131" s="23" t="s">
        <v>31</v>
      </c>
      <c r="B131" s="98" t="s">
        <v>161</v>
      </c>
      <c r="C131" s="99"/>
      <c r="D131" s="99"/>
      <c r="E131" s="99"/>
      <c r="F131" s="99"/>
      <c r="G131" s="99"/>
      <c r="H131" s="99"/>
      <c r="I131" s="99"/>
      <c r="J131" s="100"/>
    </row>
    <row r="132" spans="1:11" ht="48.75" customHeight="1" x14ac:dyDescent="0.25">
      <c r="A132" s="23" t="s">
        <v>64</v>
      </c>
      <c r="B132" s="98" t="s">
        <v>162</v>
      </c>
      <c r="C132" s="99"/>
      <c r="D132" s="99"/>
      <c r="E132" s="99"/>
      <c r="F132" s="99"/>
      <c r="G132" s="99"/>
      <c r="H132" s="99"/>
      <c r="I132" s="99"/>
      <c r="J132" s="100"/>
    </row>
    <row r="133" spans="1:11" ht="40.5" customHeight="1" x14ac:dyDescent="0.25">
      <c r="A133" s="37" t="s">
        <v>104</v>
      </c>
      <c r="B133" s="67" t="s">
        <v>163</v>
      </c>
      <c r="C133" s="67"/>
      <c r="D133" s="67"/>
      <c r="E133" s="67"/>
      <c r="F133" s="67"/>
      <c r="G133" s="67"/>
      <c r="H133" s="67"/>
      <c r="I133" s="67"/>
      <c r="J133" s="67"/>
    </row>
    <row r="134" spans="1:11" ht="25.5" customHeight="1" x14ac:dyDescent="0.25">
      <c r="A134" s="70" t="s">
        <v>26</v>
      </c>
      <c r="B134" s="71"/>
      <c r="C134" s="71"/>
      <c r="D134" s="71"/>
      <c r="E134" s="71"/>
      <c r="F134" s="71"/>
      <c r="G134" s="71"/>
      <c r="H134" s="71"/>
      <c r="I134" s="71"/>
      <c r="J134" s="72"/>
    </row>
    <row r="135" spans="1:11" x14ac:dyDescent="0.25">
      <c r="A135" s="70" t="s">
        <v>27</v>
      </c>
      <c r="B135" s="71"/>
      <c r="C135" s="71"/>
      <c r="D135" s="71"/>
      <c r="E135" s="71"/>
      <c r="F135" s="71"/>
      <c r="G135" s="71"/>
      <c r="H135" s="71"/>
      <c r="I135" s="71"/>
      <c r="J135" s="72"/>
    </row>
    <row r="136" spans="1:11" x14ac:dyDescent="0.25">
      <c r="A136" s="75" t="s">
        <v>56</v>
      </c>
      <c r="B136" s="76"/>
      <c r="C136" s="76"/>
      <c r="D136" s="76"/>
      <c r="E136" s="76"/>
      <c r="F136" s="76"/>
      <c r="G136" s="76"/>
      <c r="H136" s="76"/>
      <c r="I136" s="76"/>
      <c r="J136" s="77"/>
      <c r="K136" s="11"/>
    </row>
    <row r="137" spans="1:11" x14ac:dyDescent="0.25">
      <c r="A137" s="78" t="s">
        <v>32</v>
      </c>
      <c r="B137" s="79"/>
      <c r="C137" s="79"/>
      <c r="D137" s="79"/>
      <c r="E137" s="79"/>
      <c r="F137" s="79"/>
      <c r="G137" s="79"/>
      <c r="H137" s="79"/>
      <c r="I137" s="79"/>
      <c r="J137" s="80"/>
    </row>
    <row r="138" spans="1:11" ht="16.5" customHeight="1" x14ac:dyDescent="0.25">
      <c r="A138" s="94"/>
      <c r="B138" s="95"/>
      <c r="C138" s="95"/>
      <c r="D138" s="95"/>
      <c r="E138" s="95"/>
      <c r="F138" s="95"/>
      <c r="G138" s="95"/>
      <c r="H138" s="95"/>
      <c r="I138" s="95"/>
      <c r="J138" s="96"/>
      <c r="K138" s="11"/>
    </row>
    <row r="139" spans="1:11" ht="22.5" customHeight="1" x14ac:dyDescent="0.25">
      <c r="A139" s="70" t="s">
        <v>14</v>
      </c>
      <c r="B139" s="71"/>
      <c r="C139" s="71"/>
      <c r="D139" s="71"/>
      <c r="E139" s="71"/>
      <c r="F139" s="71"/>
      <c r="G139" s="71"/>
      <c r="H139" s="71"/>
      <c r="I139" s="71"/>
      <c r="J139" s="72"/>
    </row>
    <row r="140" spans="1:11" x14ac:dyDescent="0.25">
      <c r="A140" s="29" t="s">
        <v>15</v>
      </c>
      <c r="B140" s="97" t="s">
        <v>117</v>
      </c>
      <c r="C140" s="97"/>
      <c r="D140" s="97"/>
      <c r="E140" s="97"/>
      <c r="F140" s="97"/>
      <c r="G140" s="97"/>
      <c r="H140" s="97"/>
      <c r="I140" s="97"/>
      <c r="J140" s="97"/>
    </row>
    <row r="141" spans="1:11" ht="40.5" customHeight="1" x14ac:dyDescent="0.25">
      <c r="A141" s="30" t="s">
        <v>16</v>
      </c>
      <c r="B141" s="93" t="s">
        <v>68</v>
      </c>
      <c r="C141" s="93"/>
      <c r="D141" s="93"/>
      <c r="E141" s="93"/>
      <c r="F141" s="93"/>
      <c r="G141" s="93"/>
      <c r="H141" s="93"/>
      <c r="I141" s="93"/>
      <c r="J141" s="93"/>
    </row>
    <row r="142" spans="1:11" ht="41.25" customHeight="1" x14ac:dyDescent="0.25">
      <c r="A142" s="30" t="s">
        <v>118</v>
      </c>
      <c r="B142" s="67" t="s">
        <v>67</v>
      </c>
      <c r="C142" s="67"/>
      <c r="D142" s="67"/>
      <c r="E142" s="67"/>
      <c r="F142" s="67"/>
      <c r="G142" s="67"/>
      <c r="H142" s="67"/>
      <c r="I142" s="67"/>
      <c r="J142" s="67"/>
    </row>
    <row r="143" spans="1:11" ht="43.5" customHeight="1" x14ac:dyDescent="0.25">
      <c r="A143" s="30" t="s">
        <v>35</v>
      </c>
      <c r="B143" s="67" t="s">
        <v>128</v>
      </c>
      <c r="C143" s="67"/>
      <c r="D143" s="67"/>
      <c r="E143" s="67"/>
      <c r="F143" s="67"/>
      <c r="G143" s="67"/>
      <c r="H143" s="67"/>
      <c r="I143" s="67"/>
      <c r="J143" s="67"/>
    </row>
    <row r="144" spans="1:11" ht="22.5" customHeight="1" x14ac:dyDescent="0.25">
      <c r="A144" s="70" t="s">
        <v>17</v>
      </c>
      <c r="B144" s="71"/>
      <c r="C144" s="71"/>
      <c r="D144" s="71"/>
      <c r="E144" s="71"/>
      <c r="F144" s="71"/>
      <c r="G144" s="71"/>
      <c r="H144" s="71"/>
      <c r="I144" s="71"/>
      <c r="J144" s="72"/>
      <c r="K144" s="11"/>
    </row>
    <row r="145" spans="1:11" x14ac:dyDescent="0.25">
      <c r="A145" s="70" t="s">
        <v>18</v>
      </c>
      <c r="B145" s="71"/>
      <c r="C145" s="71"/>
      <c r="D145" s="71"/>
      <c r="E145" s="71"/>
      <c r="F145" s="71"/>
      <c r="G145" s="71"/>
      <c r="H145" s="71"/>
      <c r="I145" s="71"/>
      <c r="J145" s="72"/>
    </row>
    <row r="146" spans="1:11" ht="27" customHeight="1" x14ac:dyDescent="0.25">
      <c r="A146" s="81" t="s">
        <v>19</v>
      </c>
      <c r="B146" s="82"/>
      <c r="C146" s="83" t="s">
        <v>122</v>
      </c>
      <c r="D146" s="84"/>
      <c r="E146" s="84"/>
      <c r="F146" s="84" t="s">
        <v>20</v>
      </c>
      <c r="G146" s="84"/>
      <c r="H146" s="82"/>
      <c r="I146" s="83" t="s">
        <v>21</v>
      </c>
      <c r="J146" s="85"/>
      <c r="K146" s="11"/>
    </row>
    <row r="147" spans="1:11" ht="15" customHeight="1" x14ac:dyDescent="0.25">
      <c r="A147" s="86">
        <v>34925125</v>
      </c>
      <c r="B147" s="87"/>
      <c r="C147" s="88">
        <v>17462662.710000001</v>
      </c>
      <c r="D147" s="89"/>
      <c r="E147" s="90"/>
      <c r="F147" s="88">
        <v>8198118.71</v>
      </c>
      <c r="G147" s="89"/>
      <c r="H147" s="90"/>
      <c r="I147" s="91">
        <f>IF(F147&gt;0,F147/C147,0)</f>
        <v>0.46946555895541314</v>
      </c>
      <c r="J147" s="92"/>
    </row>
    <row r="148" spans="1:11" x14ac:dyDescent="0.25">
      <c r="A148" s="70" t="s">
        <v>22</v>
      </c>
      <c r="B148" s="71"/>
      <c r="C148" s="71"/>
      <c r="D148" s="71"/>
      <c r="E148" s="71"/>
      <c r="F148" s="71"/>
      <c r="G148" s="71"/>
      <c r="H148" s="71"/>
      <c r="I148" s="71"/>
      <c r="J148" s="72"/>
    </row>
    <row r="149" spans="1:11" x14ac:dyDescent="0.25">
      <c r="A149" s="31"/>
      <c r="B149" s="31"/>
      <c r="C149" s="73" t="s">
        <v>44</v>
      </c>
      <c r="D149" s="74"/>
      <c r="E149" s="73" t="s">
        <v>79</v>
      </c>
      <c r="F149" s="74"/>
      <c r="G149" s="73" t="s">
        <v>80</v>
      </c>
      <c r="H149" s="73"/>
      <c r="I149" s="73" t="s">
        <v>23</v>
      </c>
      <c r="J149" s="74"/>
      <c r="K149" s="11"/>
    </row>
    <row r="150" spans="1:11" ht="38.25" x14ac:dyDescent="0.25">
      <c r="A150" s="32" t="s">
        <v>24</v>
      </c>
      <c r="B150" s="32" t="s">
        <v>25</v>
      </c>
      <c r="C150" s="32" t="s">
        <v>36</v>
      </c>
      <c r="D150" s="32" t="s">
        <v>37</v>
      </c>
      <c r="E150" s="48" t="s">
        <v>38</v>
      </c>
      <c r="F150" s="32" t="s">
        <v>39</v>
      </c>
      <c r="G150" s="32" t="s">
        <v>40</v>
      </c>
      <c r="H150" s="32" t="s">
        <v>41</v>
      </c>
      <c r="I150" s="32" t="s">
        <v>42</v>
      </c>
      <c r="J150" s="32" t="s">
        <v>43</v>
      </c>
    </row>
    <row r="151" spans="1:11" ht="91.5" customHeight="1" x14ac:dyDescent="0.25">
      <c r="A151" s="21" t="s">
        <v>62</v>
      </c>
      <c r="B151" s="22" t="s">
        <v>78</v>
      </c>
      <c r="C151" s="25">
        <f>600+672+360+768</f>
        <v>2400</v>
      </c>
      <c r="D151" s="25">
        <f t="shared" ref="D151" si="9">2625783+1750522+1750522+2625783</f>
        <v>8752610</v>
      </c>
      <c r="E151" s="46">
        <v>672</v>
      </c>
      <c r="F151" s="26">
        <v>1750522</v>
      </c>
      <c r="G151" s="34">
        <v>709</v>
      </c>
      <c r="H151" s="51">
        <f>1699200+2847.01+747212.92</f>
        <v>2449259.9300000002</v>
      </c>
      <c r="I151" s="36">
        <f>IF(G151&gt;0,G151/E151,0)</f>
        <v>1.0550595238095237</v>
      </c>
      <c r="J151" s="28">
        <f>IF(H151&gt;0,H151/F151,0)</f>
        <v>1.3991597534906732</v>
      </c>
    </row>
    <row r="152" spans="1:11" ht="76.5" x14ac:dyDescent="0.25">
      <c r="A152" s="21" t="s">
        <v>76</v>
      </c>
      <c r="B152" s="22" t="s">
        <v>77</v>
      </c>
      <c r="C152" s="25">
        <f>708+793+425+907</f>
        <v>2833</v>
      </c>
      <c r="D152" s="25">
        <f>4174050+2782700+2782700+4174050</f>
        <v>13913500</v>
      </c>
      <c r="E152" s="35">
        <v>793</v>
      </c>
      <c r="F152" s="26">
        <v>2782700</v>
      </c>
      <c r="G152" s="34">
        <v>1125</v>
      </c>
      <c r="H152" s="51">
        <f>0+760984.31+3998374.54</f>
        <v>4759358.8499999996</v>
      </c>
      <c r="I152" s="36">
        <f t="shared" ref="I152" si="10">IF(G152&gt;0,G152/E152,0)</f>
        <v>1.4186633039092056</v>
      </c>
      <c r="J152" s="28">
        <f t="shared" ref="J152" si="11">IF(H152&gt;0,H152/F152,0)</f>
        <v>1.7103384662378265</v>
      </c>
    </row>
    <row r="153" spans="1:11" ht="63.75" x14ac:dyDescent="0.25">
      <c r="A153" s="21" t="s">
        <v>129</v>
      </c>
      <c r="B153" s="22" t="s">
        <v>130</v>
      </c>
      <c r="C153" s="25">
        <f>750+840+450+950</f>
        <v>2990</v>
      </c>
      <c r="D153" s="25">
        <f>3677704+2451803+2451803+3577704</f>
        <v>12159014</v>
      </c>
      <c r="E153" s="35">
        <v>840</v>
      </c>
      <c r="F153" s="26">
        <v>2451803</v>
      </c>
      <c r="G153" s="34">
        <v>861</v>
      </c>
      <c r="H153" s="51">
        <f>0+660800+3998374.54</f>
        <v>4659174.54</v>
      </c>
      <c r="I153" s="36">
        <f t="shared" ref="I153" si="12">IF(G153&gt;0,G153/E153,0)</f>
        <v>1.0249999999999999</v>
      </c>
      <c r="J153" s="28">
        <f t="shared" ref="J153" si="13">IF(H153&gt;0,H153/F153,0)</f>
        <v>1.9003054242123041</v>
      </c>
    </row>
    <row r="154" spans="1:11" x14ac:dyDescent="0.25">
      <c r="A154" s="52"/>
      <c r="B154" s="53"/>
      <c r="C154" s="54"/>
      <c r="D154" s="54"/>
      <c r="E154" s="55"/>
      <c r="F154" s="56"/>
      <c r="G154" s="57"/>
      <c r="H154" s="58"/>
      <c r="I154" s="59"/>
      <c r="J154" s="60"/>
    </row>
    <row r="155" spans="1:11" x14ac:dyDescent="0.25">
      <c r="A155" s="70" t="s">
        <v>26</v>
      </c>
      <c r="B155" s="71"/>
      <c r="C155" s="71"/>
      <c r="D155" s="71"/>
      <c r="E155" s="71"/>
      <c r="F155" s="71"/>
      <c r="G155" s="71"/>
      <c r="H155" s="71"/>
      <c r="I155" s="71"/>
      <c r="J155" s="72"/>
    </row>
    <row r="156" spans="1:11" x14ac:dyDescent="0.25">
      <c r="A156" s="70" t="s">
        <v>27</v>
      </c>
      <c r="B156" s="71"/>
      <c r="C156" s="71"/>
      <c r="D156" s="71"/>
      <c r="E156" s="71"/>
      <c r="F156" s="71"/>
      <c r="G156" s="71"/>
      <c r="H156" s="71"/>
      <c r="I156" s="71"/>
      <c r="J156" s="72"/>
      <c r="K156" s="11"/>
    </row>
    <row r="157" spans="1:11" ht="57" customHeight="1" x14ac:dyDescent="0.25">
      <c r="A157" s="23" t="s">
        <v>28</v>
      </c>
      <c r="B157" s="67" t="s">
        <v>119</v>
      </c>
      <c r="C157" s="67"/>
      <c r="D157" s="67"/>
      <c r="E157" s="67"/>
      <c r="F157" s="67"/>
      <c r="G157" s="67"/>
      <c r="H157" s="67"/>
      <c r="I157" s="67"/>
      <c r="J157" s="67"/>
    </row>
    <row r="158" spans="1:11" ht="46.5" customHeight="1" x14ac:dyDescent="0.25">
      <c r="A158" s="23" t="s">
        <v>29</v>
      </c>
      <c r="B158" s="67" t="s">
        <v>99</v>
      </c>
      <c r="C158" s="67"/>
      <c r="D158" s="67"/>
      <c r="E158" s="67"/>
      <c r="F158" s="67"/>
      <c r="G158" s="67"/>
      <c r="H158" s="67"/>
      <c r="I158" s="67"/>
      <c r="J158" s="67"/>
    </row>
    <row r="159" spans="1:11" ht="120" customHeight="1" x14ac:dyDescent="0.25">
      <c r="A159" s="23" t="s">
        <v>30</v>
      </c>
      <c r="B159" s="67" t="s">
        <v>178</v>
      </c>
      <c r="C159" s="67"/>
      <c r="D159" s="67"/>
      <c r="E159" s="67"/>
      <c r="F159" s="67"/>
      <c r="G159" s="67"/>
      <c r="H159" s="67"/>
      <c r="I159" s="67"/>
      <c r="J159" s="67"/>
    </row>
    <row r="160" spans="1:11" ht="47.25" customHeight="1" x14ac:dyDescent="0.25">
      <c r="A160" s="23" t="s">
        <v>31</v>
      </c>
      <c r="B160" s="67" t="s">
        <v>145</v>
      </c>
      <c r="C160" s="67"/>
      <c r="D160" s="67"/>
      <c r="E160" s="67"/>
      <c r="F160" s="67"/>
      <c r="G160" s="67"/>
      <c r="H160" s="67"/>
      <c r="I160" s="67"/>
      <c r="J160" s="67"/>
    </row>
    <row r="161" spans="1:83" s="17" customFormat="1" ht="39" customHeight="1" x14ac:dyDescent="0.25">
      <c r="A161" s="23" t="s">
        <v>64</v>
      </c>
      <c r="B161" s="65" t="s">
        <v>164</v>
      </c>
      <c r="C161" s="65"/>
      <c r="D161" s="65"/>
      <c r="E161" s="65"/>
      <c r="F161" s="65"/>
      <c r="G161" s="65"/>
      <c r="H161" s="65"/>
      <c r="I161" s="65"/>
      <c r="J161" s="66"/>
      <c r="K161" s="15"/>
      <c r="L161" s="16"/>
      <c r="M161" s="16"/>
      <c r="N161" s="16"/>
      <c r="O161" s="16"/>
      <c r="P161" s="16"/>
      <c r="Q161" s="16"/>
      <c r="R161" s="16"/>
      <c r="S161" s="16"/>
      <c r="T161" s="16"/>
      <c r="U161" s="16"/>
      <c r="V161" s="16"/>
      <c r="W161" s="16"/>
      <c r="X161" s="16"/>
      <c r="Y161" s="16"/>
      <c r="Z161" s="16"/>
      <c r="AA161" s="16"/>
      <c r="AB161" s="16"/>
      <c r="AC161" s="16"/>
      <c r="AD161" s="16"/>
      <c r="AE161" s="16"/>
      <c r="AF161" s="16"/>
      <c r="AG161" s="16"/>
      <c r="AH161" s="16"/>
      <c r="AI161" s="16"/>
      <c r="AJ161" s="16"/>
      <c r="AK161" s="16"/>
      <c r="AL161" s="16"/>
      <c r="AM161" s="16"/>
      <c r="AN161" s="16"/>
      <c r="AO161" s="16"/>
      <c r="AP161" s="16"/>
      <c r="AQ161" s="16"/>
      <c r="AR161" s="16"/>
      <c r="AS161" s="16"/>
      <c r="AT161" s="16"/>
      <c r="AU161" s="16"/>
      <c r="AV161" s="16"/>
      <c r="AW161" s="16"/>
      <c r="AX161" s="16"/>
      <c r="AY161" s="16"/>
      <c r="AZ161" s="16"/>
      <c r="BA161" s="16"/>
      <c r="BB161" s="16"/>
      <c r="BC161" s="16"/>
      <c r="BD161" s="16"/>
      <c r="BE161" s="16"/>
      <c r="BF161" s="16"/>
      <c r="BG161" s="16"/>
      <c r="BH161" s="16"/>
      <c r="BI161" s="16"/>
      <c r="BJ161" s="16"/>
      <c r="BK161" s="16"/>
      <c r="BL161" s="16"/>
      <c r="BM161" s="16"/>
      <c r="BN161" s="16"/>
      <c r="BO161" s="16"/>
      <c r="BP161" s="16"/>
      <c r="BQ161" s="16"/>
      <c r="BR161" s="16"/>
      <c r="BS161" s="16"/>
      <c r="BT161" s="16"/>
      <c r="BU161" s="16"/>
      <c r="BV161" s="16"/>
      <c r="BW161" s="16"/>
      <c r="BX161" s="16"/>
      <c r="BY161" s="16"/>
      <c r="BZ161" s="16"/>
      <c r="CA161" s="16"/>
      <c r="CB161" s="16"/>
      <c r="CC161" s="16"/>
      <c r="CD161" s="16"/>
      <c r="CE161" s="16"/>
    </row>
    <row r="162" spans="1:83" s="62" customFormat="1" ht="90.75" customHeight="1" x14ac:dyDescent="0.25">
      <c r="A162" s="30" t="s">
        <v>104</v>
      </c>
      <c r="B162" s="64" t="s">
        <v>165</v>
      </c>
      <c r="C162" s="65"/>
      <c r="D162" s="65"/>
      <c r="E162" s="65"/>
      <c r="F162" s="65"/>
      <c r="G162" s="65"/>
      <c r="H162" s="65"/>
      <c r="I162" s="65"/>
      <c r="J162" s="66"/>
      <c r="K162" s="13"/>
      <c r="L162" s="61"/>
      <c r="M162" s="61"/>
      <c r="N162" s="61"/>
      <c r="O162" s="61"/>
      <c r="P162" s="61"/>
      <c r="Q162" s="61"/>
      <c r="R162" s="61"/>
      <c r="S162" s="61"/>
      <c r="T162" s="61"/>
      <c r="U162" s="61"/>
      <c r="V162" s="61"/>
      <c r="W162" s="61"/>
      <c r="X162" s="61"/>
      <c r="Y162" s="61"/>
      <c r="Z162" s="61"/>
      <c r="AA162" s="61"/>
      <c r="AB162" s="61"/>
      <c r="AC162" s="61"/>
      <c r="AD162" s="61"/>
      <c r="AE162" s="61"/>
      <c r="AF162" s="61"/>
      <c r="AG162" s="61"/>
      <c r="AH162" s="61"/>
      <c r="AI162" s="61"/>
      <c r="AJ162" s="61"/>
      <c r="AK162" s="61"/>
      <c r="AL162" s="61"/>
      <c r="AM162" s="61"/>
      <c r="AN162" s="61"/>
      <c r="AO162" s="61"/>
      <c r="AP162" s="61"/>
      <c r="AQ162" s="61"/>
      <c r="AR162" s="61"/>
      <c r="AS162" s="61"/>
      <c r="AT162" s="61"/>
      <c r="AU162" s="61"/>
      <c r="AV162" s="61"/>
      <c r="AW162" s="61"/>
      <c r="AX162" s="61"/>
      <c r="AY162" s="61"/>
      <c r="AZ162" s="61"/>
      <c r="BA162" s="61"/>
      <c r="BB162" s="61"/>
      <c r="BC162" s="61"/>
      <c r="BD162" s="61"/>
      <c r="BE162" s="61"/>
      <c r="BF162" s="61"/>
      <c r="BG162" s="61"/>
      <c r="BH162" s="61"/>
      <c r="BI162" s="61"/>
      <c r="BJ162" s="61"/>
      <c r="BK162" s="61"/>
      <c r="BL162" s="61"/>
      <c r="BM162" s="61"/>
      <c r="BN162" s="61"/>
      <c r="BO162" s="61"/>
      <c r="BP162" s="61"/>
      <c r="BQ162" s="61"/>
      <c r="BR162" s="61"/>
      <c r="BS162" s="61"/>
      <c r="BT162" s="61"/>
      <c r="BU162" s="61"/>
      <c r="BV162" s="61"/>
      <c r="BW162" s="61"/>
      <c r="BX162" s="61"/>
      <c r="BY162" s="61"/>
      <c r="BZ162" s="61"/>
      <c r="CA162" s="61"/>
      <c r="CB162" s="61"/>
      <c r="CC162" s="61"/>
      <c r="CD162" s="61"/>
      <c r="CE162" s="61"/>
    </row>
    <row r="163" spans="1:83" x14ac:dyDescent="0.25">
      <c r="A163" s="70" t="s">
        <v>26</v>
      </c>
      <c r="B163" s="71"/>
      <c r="C163" s="71"/>
      <c r="D163" s="71"/>
      <c r="E163" s="71"/>
      <c r="F163" s="71"/>
      <c r="G163" s="71"/>
      <c r="H163" s="71"/>
      <c r="I163" s="71"/>
      <c r="J163" s="72"/>
    </row>
    <row r="164" spans="1:83" x14ac:dyDescent="0.25">
      <c r="A164" s="70" t="s">
        <v>27</v>
      </c>
      <c r="B164" s="71"/>
      <c r="C164" s="71"/>
      <c r="D164" s="71"/>
      <c r="E164" s="71"/>
      <c r="F164" s="71"/>
      <c r="G164" s="71"/>
      <c r="H164" s="71"/>
      <c r="I164" s="71"/>
      <c r="J164" s="72"/>
      <c r="K164" s="11"/>
    </row>
    <row r="165" spans="1:83" ht="47.25" customHeight="1" x14ac:dyDescent="0.25">
      <c r="A165" s="23" t="s">
        <v>28</v>
      </c>
      <c r="B165" s="67" t="s">
        <v>120</v>
      </c>
      <c r="C165" s="67"/>
      <c r="D165" s="67"/>
      <c r="E165" s="67"/>
      <c r="F165" s="67"/>
      <c r="G165" s="67"/>
      <c r="H165" s="67"/>
      <c r="I165" s="67"/>
      <c r="J165" s="67"/>
    </row>
    <row r="166" spans="1:83" ht="57" customHeight="1" x14ac:dyDescent="0.25">
      <c r="A166" s="23" t="s">
        <v>29</v>
      </c>
      <c r="B166" s="67" t="s">
        <v>98</v>
      </c>
      <c r="C166" s="67"/>
      <c r="D166" s="67"/>
      <c r="E166" s="67"/>
      <c r="F166" s="67"/>
      <c r="G166" s="67"/>
      <c r="H166" s="67"/>
      <c r="I166" s="67"/>
      <c r="J166" s="67"/>
    </row>
    <row r="167" spans="1:83" ht="66.75" customHeight="1" x14ac:dyDescent="0.25">
      <c r="A167" s="23" t="s">
        <v>30</v>
      </c>
      <c r="B167" s="67" t="s">
        <v>166</v>
      </c>
      <c r="C167" s="67"/>
      <c r="D167" s="67"/>
      <c r="E167" s="67"/>
      <c r="F167" s="67"/>
      <c r="G167" s="67"/>
      <c r="H167" s="67"/>
      <c r="I167" s="67"/>
      <c r="J167" s="67"/>
    </row>
    <row r="168" spans="1:83" ht="42.75" customHeight="1" x14ac:dyDescent="0.25">
      <c r="A168" s="23" t="s">
        <v>31</v>
      </c>
      <c r="B168" s="67" t="s">
        <v>167</v>
      </c>
      <c r="C168" s="67"/>
      <c r="D168" s="67"/>
      <c r="E168" s="67"/>
      <c r="F168" s="67"/>
      <c r="G168" s="67"/>
      <c r="H168" s="67"/>
      <c r="I168" s="67"/>
      <c r="J168" s="67"/>
    </row>
    <row r="169" spans="1:83" ht="58.5" customHeight="1" x14ac:dyDescent="0.25">
      <c r="A169" s="23" t="s">
        <v>69</v>
      </c>
      <c r="B169" s="68" t="s">
        <v>169</v>
      </c>
      <c r="C169" s="68"/>
      <c r="D169" s="68"/>
      <c r="E169" s="68"/>
      <c r="F169" s="68"/>
      <c r="G169" s="68"/>
      <c r="H169" s="68"/>
      <c r="I169" s="68"/>
      <c r="J169" s="69"/>
    </row>
    <row r="170" spans="1:83" ht="62.25" customHeight="1" x14ac:dyDescent="0.25">
      <c r="A170" s="30" t="s">
        <v>104</v>
      </c>
      <c r="B170" s="64" t="s">
        <v>168</v>
      </c>
      <c r="C170" s="65"/>
      <c r="D170" s="65"/>
      <c r="E170" s="65"/>
      <c r="F170" s="65"/>
      <c r="G170" s="65"/>
      <c r="H170" s="65"/>
      <c r="I170" s="65"/>
      <c r="J170" s="66"/>
    </row>
    <row r="171" spans="1:83" s="12" customFormat="1" ht="23.25" customHeight="1" x14ac:dyDescent="0.25">
      <c r="A171" s="70" t="s">
        <v>27</v>
      </c>
      <c r="B171" s="71"/>
      <c r="C171" s="71"/>
      <c r="D171" s="71"/>
      <c r="E171" s="71"/>
      <c r="F171" s="71"/>
      <c r="G171" s="71"/>
      <c r="H171" s="71"/>
      <c r="I171" s="71"/>
      <c r="J171" s="72"/>
      <c r="K171" s="13"/>
    </row>
    <row r="172" spans="1:83" s="12" customFormat="1" ht="40.5" customHeight="1" x14ac:dyDescent="0.25">
      <c r="A172" s="23" t="s">
        <v>28</v>
      </c>
      <c r="B172" s="67" t="s">
        <v>125</v>
      </c>
      <c r="C172" s="67"/>
      <c r="D172" s="67"/>
      <c r="E172" s="67"/>
      <c r="F172" s="67"/>
      <c r="G172" s="67"/>
      <c r="H172" s="67"/>
      <c r="I172" s="67"/>
      <c r="J172" s="67"/>
      <c r="K172" s="13"/>
    </row>
    <row r="173" spans="1:83" s="12" customFormat="1" ht="40.5" customHeight="1" x14ac:dyDescent="0.25">
      <c r="A173" s="23" t="s">
        <v>29</v>
      </c>
      <c r="B173" s="67" t="s">
        <v>170</v>
      </c>
      <c r="C173" s="67"/>
      <c r="D173" s="67"/>
      <c r="E173" s="67"/>
      <c r="F173" s="67"/>
      <c r="G173" s="67"/>
      <c r="H173" s="67"/>
      <c r="I173" s="67"/>
      <c r="J173" s="67"/>
      <c r="K173" s="13"/>
    </row>
    <row r="174" spans="1:83" s="12" customFormat="1" ht="37.5" customHeight="1" x14ac:dyDescent="0.25">
      <c r="A174" s="23" t="s">
        <v>30</v>
      </c>
      <c r="B174" s="67" t="s">
        <v>181</v>
      </c>
      <c r="C174" s="67"/>
      <c r="D174" s="67"/>
      <c r="E174" s="67"/>
      <c r="F174" s="67"/>
      <c r="G174" s="67"/>
      <c r="H174" s="67"/>
      <c r="I174" s="67"/>
      <c r="J174" s="67"/>
      <c r="K174" s="13"/>
    </row>
    <row r="175" spans="1:83" s="12" customFormat="1" ht="41.25" customHeight="1" x14ac:dyDescent="0.25">
      <c r="A175" s="23" t="s">
        <v>31</v>
      </c>
      <c r="B175" s="67" t="s">
        <v>179</v>
      </c>
      <c r="C175" s="67"/>
      <c r="D175" s="67"/>
      <c r="E175" s="67"/>
      <c r="F175" s="67"/>
      <c r="G175" s="67"/>
      <c r="H175" s="67"/>
      <c r="I175" s="67"/>
      <c r="J175" s="67"/>
      <c r="K175" s="13"/>
    </row>
    <row r="176" spans="1:83" s="12" customFormat="1" ht="45.75" customHeight="1" x14ac:dyDescent="0.25">
      <c r="A176" s="23" t="s">
        <v>69</v>
      </c>
      <c r="B176" s="68" t="s">
        <v>171</v>
      </c>
      <c r="C176" s="68"/>
      <c r="D176" s="68"/>
      <c r="E176" s="68"/>
      <c r="F176" s="68"/>
      <c r="G176" s="68"/>
      <c r="H176" s="68"/>
      <c r="I176" s="68"/>
      <c r="J176" s="69"/>
      <c r="K176" s="13"/>
    </row>
    <row r="177" spans="1:11" s="12" customFormat="1" ht="52.5" customHeight="1" x14ac:dyDescent="0.25">
      <c r="A177" s="37" t="s">
        <v>104</v>
      </c>
      <c r="B177" s="64" t="s">
        <v>172</v>
      </c>
      <c r="C177" s="65"/>
      <c r="D177" s="65"/>
      <c r="E177" s="65"/>
      <c r="F177" s="65"/>
      <c r="G177" s="65"/>
      <c r="H177" s="65"/>
      <c r="I177" s="65"/>
      <c r="J177" s="66"/>
      <c r="K177" s="13"/>
    </row>
    <row r="178" spans="1:11" s="12" customFormat="1" x14ac:dyDescent="0.25">
      <c r="A178" s="13"/>
      <c r="B178" s="13"/>
      <c r="C178" s="13"/>
      <c r="D178" s="13"/>
      <c r="E178" s="49"/>
      <c r="F178" s="13"/>
      <c r="G178" s="13"/>
      <c r="H178" s="13"/>
      <c r="I178" s="13"/>
      <c r="J178" s="13"/>
      <c r="K178" s="13"/>
    </row>
    <row r="179" spans="1:11" s="12" customFormat="1" x14ac:dyDescent="0.25">
      <c r="A179" s="13"/>
      <c r="B179" s="13"/>
      <c r="C179" s="13"/>
      <c r="D179" s="13"/>
      <c r="E179" s="49"/>
      <c r="F179" s="13"/>
      <c r="G179" s="13"/>
      <c r="H179" s="13"/>
      <c r="I179" s="13"/>
      <c r="J179" s="13"/>
      <c r="K179" s="13"/>
    </row>
    <row r="180" spans="1:11" s="12" customFormat="1" x14ac:dyDescent="0.25">
      <c r="A180" s="13"/>
      <c r="B180" s="13"/>
      <c r="C180" s="13"/>
      <c r="D180" s="13"/>
      <c r="E180" s="49"/>
      <c r="F180" s="13"/>
      <c r="G180" s="13"/>
      <c r="H180" s="13"/>
      <c r="I180" s="13"/>
      <c r="J180" s="13"/>
      <c r="K180" s="13"/>
    </row>
    <row r="181" spans="1:11" s="12" customFormat="1" x14ac:dyDescent="0.25">
      <c r="A181" s="13"/>
      <c r="B181" s="13"/>
      <c r="C181" s="13"/>
      <c r="D181" s="13"/>
      <c r="E181" s="49"/>
      <c r="F181" s="13"/>
      <c r="G181" s="13"/>
      <c r="H181" s="13"/>
      <c r="I181" s="13"/>
      <c r="J181" s="13"/>
      <c r="K181" s="13"/>
    </row>
    <row r="182" spans="1:11" s="12" customFormat="1" x14ac:dyDescent="0.25">
      <c r="A182" s="13"/>
      <c r="B182" s="13"/>
      <c r="C182" s="13"/>
      <c r="D182" s="13"/>
      <c r="E182" s="49"/>
      <c r="F182" s="13"/>
      <c r="G182" s="13"/>
      <c r="H182" s="13"/>
      <c r="I182" s="13"/>
      <c r="J182" s="13"/>
      <c r="K182" s="13"/>
    </row>
    <row r="183" spans="1:11" s="12" customFormat="1" x14ac:dyDescent="0.25">
      <c r="A183" s="13"/>
      <c r="B183" s="13"/>
      <c r="C183" s="13"/>
      <c r="D183" s="13"/>
      <c r="E183" s="49"/>
      <c r="F183" s="13"/>
      <c r="G183" s="13"/>
      <c r="H183" s="13"/>
      <c r="I183" s="13"/>
      <c r="J183" s="13"/>
      <c r="K183" s="13"/>
    </row>
    <row r="184" spans="1:11" s="12" customFormat="1" x14ac:dyDescent="0.25">
      <c r="A184" s="13"/>
      <c r="B184" s="13"/>
      <c r="C184" s="13"/>
      <c r="D184" s="13"/>
      <c r="E184" s="49"/>
      <c r="F184" s="13"/>
      <c r="G184" s="13"/>
      <c r="H184" s="13"/>
      <c r="I184" s="13"/>
      <c r="J184" s="13"/>
      <c r="K184" s="13"/>
    </row>
    <row r="185" spans="1:11" s="12" customFormat="1" x14ac:dyDescent="0.25">
      <c r="A185" s="13"/>
      <c r="B185" s="13"/>
      <c r="C185" s="13"/>
      <c r="D185" s="13"/>
      <c r="E185" s="49"/>
      <c r="F185" s="13"/>
      <c r="G185" s="13"/>
      <c r="H185" s="13"/>
      <c r="I185" s="13"/>
      <c r="J185" s="13"/>
      <c r="K185" s="13"/>
    </row>
    <row r="186" spans="1:11" s="12" customFormat="1" x14ac:dyDescent="0.25">
      <c r="A186" s="13"/>
      <c r="B186" s="13"/>
      <c r="C186" s="13"/>
      <c r="D186" s="13"/>
      <c r="E186" s="49"/>
      <c r="F186" s="13"/>
      <c r="G186" s="13"/>
      <c r="H186" s="13"/>
      <c r="I186" s="13"/>
      <c r="J186" s="13"/>
      <c r="K186" s="13"/>
    </row>
    <row r="187" spans="1:11" s="12" customFormat="1" x14ac:dyDescent="0.25">
      <c r="A187" s="13"/>
      <c r="B187" s="13"/>
      <c r="C187" s="13"/>
      <c r="D187" s="13"/>
      <c r="E187" s="49"/>
      <c r="F187" s="13"/>
      <c r="G187" s="13"/>
      <c r="H187" s="13"/>
      <c r="I187" s="13"/>
      <c r="J187" s="13"/>
      <c r="K187" s="13"/>
    </row>
    <row r="188" spans="1:11" s="12" customFormat="1" x14ac:dyDescent="0.25">
      <c r="A188" s="13"/>
      <c r="B188" s="13"/>
      <c r="C188" s="13"/>
      <c r="D188" s="13"/>
      <c r="E188" s="49"/>
      <c r="F188" s="13"/>
      <c r="G188" s="13"/>
      <c r="H188" s="13"/>
      <c r="I188" s="13"/>
      <c r="J188" s="13"/>
      <c r="K188" s="13"/>
    </row>
    <row r="189" spans="1:11" s="12" customFormat="1" x14ac:dyDescent="0.25">
      <c r="A189" s="13"/>
      <c r="B189" s="13"/>
      <c r="C189" s="13"/>
      <c r="D189" s="13"/>
      <c r="E189" s="49"/>
      <c r="F189" s="13"/>
      <c r="G189" s="13"/>
      <c r="H189" s="13"/>
      <c r="I189" s="13"/>
      <c r="J189" s="13"/>
      <c r="K189" s="13"/>
    </row>
    <row r="190" spans="1:11" s="12" customFormat="1" x14ac:dyDescent="0.25">
      <c r="A190" s="13"/>
      <c r="B190" s="13"/>
      <c r="C190" s="13"/>
      <c r="D190" s="13"/>
      <c r="E190" s="49"/>
      <c r="F190" s="13"/>
      <c r="G190" s="13"/>
      <c r="H190" s="13"/>
      <c r="I190" s="13"/>
      <c r="J190" s="13"/>
      <c r="K190" s="13"/>
    </row>
    <row r="191" spans="1:11" s="12" customFormat="1" x14ac:dyDescent="0.25">
      <c r="A191" s="13"/>
      <c r="B191" s="13"/>
      <c r="C191" s="13"/>
      <c r="D191" s="13"/>
      <c r="E191" s="49"/>
      <c r="F191" s="13"/>
      <c r="G191" s="13"/>
      <c r="H191" s="13"/>
      <c r="I191" s="13"/>
      <c r="J191" s="13"/>
      <c r="K191" s="13"/>
    </row>
    <row r="192" spans="1:11" s="12" customFormat="1" x14ac:dyDescent="0.25">
      <c r="A192" s="13"/>
      <c r="B192" s="13"/>
      <c r="C192" s="13"/>
      <c r="D192" s="13"/>
      <c r="E192" s="49"/>
      <c r="F192" s="13"/>
      <c r="G192" s="13"/>
      <c r="H192" s="13"/>
      <c r="I192" s="13"/>
      <c r="J192" s="13"/>
      <c r="K192" s="13"/>
    </row>
    <row r="193" spans="1:11" s="12" customFormat="1" x14ac:dyDescent="0.25">
      <c r="A193" s="13"/>
      <c r="B193" s="13"/>
      <c r="C193" s="13"/>
      <c r="D193" s="13"/>
      <c r="E193" s="49"/>
      <c r="F193" s="13"/>
      <c r="G193" s="13"/>
      <c r="H193" s="13"/>
      <c r="I193" s="13"/>
      <c r="J193" s="13"/>
      <c r="K193" s="13"/>
    </row>
    <row r="194" spans="1:11" s="12" customFormat="1" x14ac:dyDescent="0.25">
      <c r="A194" s="13"/>
      <c r="B194" s="13"/>
      <c r="C194" s="13"/>
      <c r="D194" s="13"/>
      <c r="E194" s="49"/>
      <c r="F194" s="13"/>
      <c r="G194" s="13"/>
      <c r="H194" s="13"/>
      <c r="I194" s="13"/>
      <c r="J194" s="13"/>
      <c r="K194" s="13"/>
    </row>
    <row r="195" spans="1:11" s="12" customFormat="1" x14ac:dyDescent="0.25">
      <c r="A195" s="13"/>
      <c r="B195" s="13"/>
      <c r="C195" s="13"/>
      <c r="D195" s="13"/>
      <c r="E195" s="49"/>
      <c r="F195" s="13"/>
      <c r="G195" s="13"/>
      <c r="H195" s="13"/>
      <c r="I195" s="13"/>
      <c r="J195" s="13"/>
      <c r="K195" s="13"/>
    </row>
    <row r="196" spans="1:11" s="12" customFormat="1" x14ac:dyDescent="0.25">
      <c r="A196" s="13"/>
      <c r="B196" s="13"/>
      <c r="C196" s="13"/>
      <c r="D196" s="13"/>
      <c r="E196" s="49"/>
      <c r="F196" s="13"/>
      <c r="G196" s="13"/>
      <c r="H196" s="13"/>
      <c r="I196" s="13"/>
      <c r="J196" s="13"/>
      <c r="K196" s="13"/>
    </row>
    <row r="197" spans="1:11" s="12" customFormat="1" x14ac:dyDescent="0.25">
      <c r="A197" s="13"/>
      <c r="B197" s="13"/>
      <c r="C197" s="13"/>
      <c r="D197" s="13"/>
      <c r="E197" s="49"/>
      <c r="F197" s="13"/>
      <c r="G197" s="13"/>
      <c r="H197" s="13"/>
      <c r="I197" s="13"/>
      <c r="J197" s="13"/>
      <c r="K197" s="13"/>
    </row>
    <row r="198" spans="1:11" s="12" customFormat="1" x14ac:dyDescent="0.25">
      <c r="A198" s="13"/>
      <c r="B198" s="13"/>
      <c r="C198" s="13"/>
      <c r="D198" s="13"/>
      <c r="E198" s="49"/>
      <c r="F198" s="13"/>
      <c r="G198" s="13"/>
      <c r="H198" s="13"/>
      <c r="I198" s="13"/>
      <c r="J198" s="13"/>
      <c r="K198" s="13"/>
    </row>
    <row r="199" spans="1:11" s="12" customFormat="1" x14ac:dyDescent="0.25">
      <c r="A199" s="13"/>
      <c r="B199" s="13"/>
      <c r="C199" s="13"/>
      <c r="D199" s="13"/>
      <c r="E199" s="49"/>
      <c r="F199" s="13"/>
      <c r="G199" s="13"/>
      <c r="H199" s="13"/>
      <c r="I199" s="13"/>
      <c r="J199" s="13"/>
      <c r="K199" s="13"/>
    </row>
    <row r="200" spans="1:11" s="12" customFormat="1" x14ac:dyDescent="0.25">
      <c r="A200" s="13"/>
      <c r="B200" s="13"/>
      <c r="C200" s="13"/>
      <c r="D200" s="13"/>
      <c r="E200" s="49"/>
      <c r="F200" s="13"/>
      <c r="G200" s="13"/>
      <c r="H200" s="13"/>
      <c r="I200" s="13"/>
      <c r="J200" s="13"/>
      <c r="K200" s="13"/>
    </row>
    <row r="201" spans="1:11" s="12" customFormat="1" x14ac:dyDescent="0.25">
      <c r="A201" s="13"/>
      <c r="B201" s="13"/>
      <c r="C201" s="13"/>
      <c r="D201" s="13"/>
      <c r="E201" s="49"/>
      <c r="F201" s="13"/>
      <c r="G201" s="13"/>
      <c r="H201" s="13"/>
      <c r="I201" s="13"/>
      <c r="J201" s="13"/>
      <c r="K201" s="13"/>
    </row>
    <row r="202" spans="1:11" s="12" customFormat="1" x14ac:dyDescent="0.25">
      <c r="A202" s="13"/>
      <c r="B202" s="13"/>
      <c r="C202" s="13"/>
      <c r="D202" s="13"/>
      <c r="E202" s="49"/>
      <c r="F202" s="13"/>
      <c r="G202" s="13"/>
      <c r="H202" s="13"/>
      <c r="I202" s="13"/>
      <c r="J202" s="13"/>
      <c r="K202" s="13"/>
    </row>
    <row r="203" spans="1:11" s="12" customFormat="1" x14ac:dyDescent="0.25">
      <c r="A203" s="13"/>
      <c r="B203" s="13"/>
      <c r="C203" s="13"/>
      <c r="D203" s="13"/>
      <c r="E203" s="49"/>
      <c r="F203" s="13"/>
      <c r="G203" s="13"/>
      <c r="H203" s="13"/>
      <c r="I203" s="13"/>
      <c r="J203" s="13"/>
      <c r="K203" s="13"/>
    </row>
    <row r="204" spans="1:11" s="12" customFormat="1" x14ac:dyDescent="0.25">
      <c r="A204" s="13"/>
      <c r="B204" s="13"/>
      <c r="C204" s="13"/>
      <c r="D204" s="13"/>
      <c r="E204" s="49"/>
      <c r="F204" s="13"/>
      <c r="G204" s="13"/>
      <c r="H204" s="13"/>
      <c r="I204" s="13"/>
      <c r="J204" s="13"/>
      <c r="K204" s="13"/>
    </row>
    <row r="205" spans="1:11" s="12" customFormat="1" x14ac:dyDescent="0.25">
      <c r="A205" s="13"/>
      <c r="B205" s="13"/>
      <c r="C205" s="13"/>
      <c r="D205" s="13"/>
      <c r="E205" s="49"/>
      <c r="F205" s="13"/>
      <c r="G205" s="13"/>
      <c r="H205" s="13"/>
      <c r="I205" s="13"/>
      <c r="J205" s="13"/>
      <c r="K205" s="13"/>
    </row>
    <row r="206" spans="1:11" s="12" customFormat="1" x14ac:dyDescent="0.25">
      <c r="A206" s="13"/>
      <c r="B206" s="13"/>
      <c r="C206" s="13"/>
      <c r="D206" s="13"/>
      <c r="E206" s="49"/>
      <c r="F206" s="13"/>
      <c r="G206" s="13"/>
      <c r="H206" s="13"/>
      <c r="I206" s="13"/>
      <c r="J206" s="13"/>
      <c r="K206" s="13"/>
    </row>
    <row r="207" spans="1:11" s="12" customFormat="1" x14ac:dyDescent="0.25">
      <c r="A207" s="13"/>
      <c r="B207" s="13"/>
      <c r="C207" s="13"/>
      <c r="D207" s="13"/>
      <c r="E207" s="49"/>
      <c r="F207" s="13"/>
      <c r="G207" s="13"/>
      <c r="H207" s="13"/>
      <c r="I207" s="13"/>
      <c r="J207" s="13"/>
      <c r="K207" s="13"/>
    </row>
    <row r="208" spans="1:11" s="12" customFormat="1" x14ac:dyDescent="0.25">
      <c r="A208" s="13"/>
      <c r="B208" s="13"/>
      <c r="C208" s="13"/>
      <c r="D208" s="13"/>
      <c r="E208" s="49"/>
      <c r="F208" s="13"/>
      <c r="G208" s="13"/>
      <c r="H208" s="13"/>
      <c r="I208" s="13"/>
      <c r="J208" s="13"/>
      <c r="K208" s="13"/>
    </row>
    <row r="209" spans="1:11" s="12" customFormat="1" x14ac:dyDescent="0.25">
      <c r="A209" s="13"/>
      <c r="B209" s="13"/>
      <c r="C209" s="13"/>
      <c r="D209" s="13"/>
      <c r="E209" s="49"/>
      <c r="F209" s="13"/>
      <c r="G209" s="13"/>
      <c r="H209" s="13"/>
      <c r="I209" s="13"/>
      <c r="J209" s="13"/>
      <c r="K209" s="13"/>
    </row>
    <row r="210" spans="1:11" s="12" customFormat="1" x14ac:dyDescent="0.25">
      <c r="A210" s="13"/>
      <c r="B210" s="13"/>
      <c r="C210" s="13"/>
      <c r="D210" s="13"/>
      <c r="E210" s="49"/>
      <c r="F210" s="13"/>
      <c r="G210" s="13"/>
      <c r="H210" s="13"/>
      <c r="I210" s="13"/>
      <c r="J210" s="13"/>
      <c r="K210" s="13"/>
    </row>
    <row r="211" spans="1:11" s="12" customFormat="1" x14ac:dyDescent="0.25">
      <c r="A211" s="13"/>
      <c r="B211" s="13"/>
      <c r="C211" s="13"/>
      <c r="D211" s="13"/>
      <c r="E211" s="49"/>
      <c r="F211" s="13"/>
      <c r="G211" s="13"/>
      <c r="H211" s="13"/>
      <c r="I211" s="13"/>
      <c r="J211" s="13"/>
      <c r="K211" s="13"/>
    </row>
    <row r="212" spans="1:11" s="12" customFormat="1" x14ac:dyDescent="0.25">
      <c r="A212" s="13"/>
      <c r="B212" s="13"/>
      <c r="C212" s="13"/>
      <c r="D212" s="13"/>
      <c r="E212" s="49"/>
      <c r="F212" s="13"/>
      <c r="G212" s="13"/>
      <c r="H212" s="13"/>
      <c r="I212" s="13"/>
      <c r="J212" s="13"/>
      <c r="K212" s="13"/>
    </row>
    <row r="213" spans="1:11" s="12" customFormat="1" x14ac:dyDescent="0.25">
      <c r="A213" s="13"/>
      <c r="B213" s="13"/>
      <c r="C213" s="13"/>
      <c r="D213" s="13"/>
      <c r="E213" s="49"/>
      <c r="F213" s="13"/>
      <c r="G213" s="13"/>
      <c r="H213" s="13"/>
      <c r="I213" s="13"/>
      <c r="J213" s="13"/>
      <c r="K213" s="13"/>
    </row>
    <row r="214" spans="1:11" s="12" customFormat="1" x14ac:dyDescent="0.25">
      <c r="A214" s="13"/>
      <c r="B214" s="13"/>
      <c r="C214" s="13"/>
      <c r="D214" s="13"/>
      <c r="E214" s="49"/>
      <c r="F214" s="13"/>
      <c r="G214" s="13"/>
      <c r="H214" s="13"/>
      <c r="I214" s="13"/>
      <c r="J214" s="13"/>
      <c r="K214" s="13"/>
    </row>
    <row r="215" spans="1:11" s="12" customFormat="1" x14ac:dyDescent="0.25">
      <c r="A215" s="13"/>
      <c r="B215" s="13"/>
      <c r="C215" s="13"/>
      <c r="D215" s="13"/>
      <c r="E215" s="49"/>
      <c r="F215" s="13"/>
      <c r="G215" s="13"/>
      <c r="H215" s="13"/>
      <c r="I215" s="13"/>
      <c r="J215" s="13"/>
      <c r="K215" s="13"/>
    </row>
    <row r="216" spans="1:11" s="12" customFormat="1" x14ac:dyDescent="0.25">
      <c r="A216" s="13"/>
      <c r="B216" s="13"/>
      <c r="C216" s="13"/>
      <c r="D216" s="13"/>
      <c r="E216" s="49"/>
      <c r="F216" s="13"/>
      <c r="G216" s="13"/>
      <c r="H216" s="13"/>
      <c r="I216" s="13"/>
      <c r="J216" s="13"/>
      <c r="K216" s="13"/>
    </row>
    <row r="217" spans="1:11" s="12" customFormat="1" x14ac:dyDescent="0.25">
      <c r="A217" s="13"/>
      <c r="B217" s="13"/>
      <c r="C217" s="13"/>
      <c r="D217" s="13"/>
      <c r="E217" s="49"/>
      <c r="F217" s="13"/>
      <c r="G217" s="13"/>
      <c r="H217" s="13"/>
      <c r="I217" s="13"/>
      <c r="J217" s="13"/>
      <c r="K217" s="13"/>
    </row>
    <row r="218" spans="1:11" s="12" customFormat="1" x14ac:dyDescent="0.25">
      <c r="A218" s="13"/>
      <c r="B218" s="13"/>
      <c r="C218" s="13"/>
      <c r="D218" s="13"/>
      <c r="E218" s="49"/>
      <c r="F218" s="13"/>
      <c r="G218" s="13"/>
      <c r="H218" s="13"/>
      <c r="I218" s="13"/>
      <c r="J218" s="13"/>
      <c r="K218" s="13"/>
    </row>
    <row r="219" spans="1:11" s="12" customFormat="1" x14ac:dyDescent="0.25">
      <c r="A219" s="13"/>
      <c r="B219" s="13"/>
      <c r="C219" s="13"/>
      <c r="D219" s="13"/>
      <c r="E219" s="49"/>
      <c r="F219" s="13"/>
      <c r="G219" s="13"/>
      <c r="H219" s="13"/>
      <c r="I219" s="13"/>
      <c r="J219" s="13"/>
      <c r="K219" s="13"/>
    </row>
    <row r="220" spans="1:11" s="12" customFormat="1" x14ac:dyDescent="0.25">
      <c r="A220" s="13"/>
      <c r="B220" s="13"/>
      <c r="C220" s="13"/>
      <c r="D220" s="13"/>
      <c r="E220" s="49"/>
      <c r="F220" s="13"/>
      <c r="G220" s="13"/>
      <c r="H220" s="13"/>
      <c r="I220" s="13"/>
      <c r="J220" s="13"/>
      <c r="K220" s="13"/>
    </row>
    <row r="221" spans="1:11" s="12" customFormat="1" x14ac:dyDescent="0.25">
      <c r="A221" s="13"/>
      <c r="B221" s="13"/>
      <c r="C221" s="13"/>
      <c r="D221" s="13"/>
      <c r="E221" s="49"/>
      <c r="F221" s="13"/>
      <c r="G221" s="13"/>
      <c r="H221" s="13"/>
      <c r="I221" s="13"/>
      <c r="J221" s="13"/>
      <c r="K221" s="13"/>
    </row>
    <row r="222" spans="1:11" s="12" customFormat="1" x14ac:dyDescent="0.25">
      <c r="A222" s="13"/>
      <c r="B222" s="13"/>
      <c r="C222" s="13"/>
      <c r="D222" s="13"/>
      <c r="E222" s="49"/>
      <c r="F222" s="13"/>
      <c r="G222" s="13"/>
      <c r="H222" s="13"/>
      <c r="I222" s="13"/>
      <c r="J222" s="13"/>
      <c r="K222" s="13"/>
    </row>
    <row r="223" spans="1:11" s="12" customFormat="1" x14ac:dyDescent="0.25">
      <c r="A223" s="13"/>
      <c r="B223" s="13"/>
      <c r="C223" s="13"/>
      <c r="D223" s="13"/>
      <c r="E223" s="49"/>
      <c r="F223" s="13"/>
      <c r="G223" s="13"/>
      <c r="H223" s="13"/>
      <c r="I223" s="13"/>
      <c r="J223" s="13"/>
      <c r="K223" s="13"/>
    </row>
    <row r="224" spans="1:11" s="12" customFormat="1" x14ac:dyDescent="0.25">
      <c r="A224" s="13"/>
      <c r="B224" s="13"/>
      <c r="C224" s="13"/>
      <c r="D224" s="13"/>
      <c r="E224" s="49"/>
      <c r="F224" s="13"/>
      <c r="G224" s="13"/>
      <c r="H224" s="13"/>
      <c r="I224" s="13"/>
      <c r="J224" s="13"/>
      <c r="K224" s="13"/>
    </row>
    <row r="225" spans="1:11" s="12" customFormat="1" x14ac:dyDescent="0.25">
      <c r="A225" s="13"/>
      <c r="B225" s="13"/>
      <c r="C225" s="13"/>
      <c r="D225" s="13"/>
      <c r="E225" s="49"/>
      <c r="F225" s="13"/>
      <c r="G225" s="13"/>
      <c r="H225" s="13"/>
      <c r="I225" s="13"/>
      <c r="J225" s="13"/>
      <c r="K225" s="13"/>
    </row>
    <row r="226" spans="1:11" s="12" customFormat="1" x14ac:dyDescent="0.25">
      <c r="A226" s="13"/>
      <c r="B226" s="13"/>
      <c r="C226" s="13"/>
      <c r="D226" s="13"/>
      <c r="E226" s="49"/>
      <c r="F226" s="13"/>
      <c r="G226" s="13"/>
      <c r="H226" s="13"/>
      <c r="I226" s="13"/>
      <c r="J226" s="13"/>
      <c r="K226" s="13"/>
    </row>
    <row r="227" spans="1:11" s="12" customFormat="1" x14ac:dyDescent="0.25">
      <c r="A227" s="13"/>
      <c r="B227" s="13"/>
      <c r="C227" s="13"/>
      <c r="D227" s="13"/>
      <c r="E227" s="49"/>
      <c r="F227" s="13"/>
      <c r="G227" s="13"/>
      <c r="H227" s="13"/>
      <c r="I227" s="13"/>
      <c r="J227" s="13"/>
      <c r="K227" s="13"/>
    </row>
    <row r="228" spans="1:11" s="12" customFormat="1" x14ac:dyDescent="0.25">
      <c r="A228" s="13"/>
      <c r="B228" s="13"/>
      <c r="C228" s="13"/>
      <c r="D228" s="13"/>
      <c r="E228" s="49"/>
      <c r="F228" s="13"/>
      <c r="G228" s="13"/>
      <c r="H228" s="13"/>
      <c r="I228" s="13"/>
      <c r="J228" s="13"/>
      <c r="K228" s="13"/>
    </row>
    <row r="229" spans="1:11" s="12" customFormat="1" x14ac:dyDescent="0.25">
      <c r="A229" s="13"/>
      <c r="B229" s="13"/>
      <c r="C229" s="13"/>
      <c r="D229" s="13"/>
      <c r="E229" s="49"/>
      <c r="F229" s="13"/>
      <c r="G229" s="13"/>
      <c r="H229" s="13"/>
      <c r="I229" s="13"/>
      <c r="J229" s="13"/>
      <c r="K229" s="13"/>
    </row>
    <row r="230" spans="1:11" s="12" customFormat="1" x14ac:dyDescent="0.25">
      <c r="A230" s="13"/>
      <c r="B230" s="13"/>
      <c r="C230" s="13"/>
      <c r="D230" s="13"/>
      <c r="E230" s="49"/>
      <c r="F230" s="13"/>
      <c r="G230" s="13"/>
      <c r="H230" s="13"/>
      <c r="I230" s="13"/>
      <c r="J230" s="13"/>
      <c r="K230" s="13"/>
    </row>
    <row r="231" spans="1:11" s="12" customFormat="1" x14ac:dyDescent="0.25">
      <c r="A231" s="13"/>
      <c r="B231" s="13"/>
      <c r="C231" s="13"/>
      <c r="D231" s="13"/>
      <c r="E231" s="49"/>
      <c r="F231" s="13"/>
      <c r="G231" s="13"/>
      <c r="H231" s="13"/>
      <c r="I231" s="13"/>
      <c r="J231" s="13"/>
      <c r="K231" s="13"/>
    </row>
    <row r="232" spans="1:11" s="12" customFormat="1" x14ac:dyDescent="0.25">
      <c r="A232" s="13"/>
      <c r="B232" s="13"/>
      <c r="C232" s="13"/>
      <c r="D232" s="13"/>
      <c r="E232" s="49"/>
      <c r="F232" s="13"/>
      <c r="G232" s="13"/>
      <c r="H232" s="13"/>
      <c r="I232" s="13"/>
      <c r="J232" s="13"/>
      <c r="K232" s="13"/>
    </row>
    <row r="233" spans="1:11" s="12" customFormat="1" x14ac:dyDescent="0.25">
      <c r="A233" s="13"/>
      <c r="B233" s="13"/>
      <c r="C233" s="13"/>
      <c r="D233" s="13"/>
      <c r="E233" s="49"/>
      <c r="F233" s="13"/>
      <c r="G233" s="13"/>
      <c r="H233" s="13"/>
      <c r="I233" s="13"/>
      <c r="J233" s="13"/>
      <c r="K233" s="13"/>
    </row>
    <row r="234" spans="1:11" s="12" customFormat="1" x14ac:dyDescent="0.25">
      <c r="A234" s="13"/>
      <c r="B234" s="13"/>
      <c r="C234" s="13"/>
      <c r="D234" s="13"/>
      <c r="E234" s="49"/>
      <c r="F234" s="13"/>
      <c r="G234" s="13"/>
      <c r="H234" s="13"/>
      <c r="I234" s="13"/>
      <c r="J234" s="13"/>
      <c r="K234" s="13"/>
    </row>
    <row r="235" spans="1:11" s="12" customFormat="1" x14ac:dyDescent="0.25">
      <c r="A235" s="13"/>
      <c r="B235" s="13"/>
      <c r="C235" s="13"/>
      <c r="D235" s="13"/>
      <c r="E235" s="49"/>
      <c r="F235" s="13"/>
      <c r="G235" s="13"/>
      <c r="H235" s="13"/>
      <c r="I235" s="13"/>
      <c r="J235" s="13"/>
      <c r="K235" s="13"/>
    </row>
    <row r="236" spans="1:11" s="12" customFormat="1" x14ac:dyDescent="0.25">
      <c r="A236" s="13"/>
      <c r="B236" s="13"/>
      <c r="C236" s="13"/>
      <c r="D236" s="13"/>
      <c r="E236" s="49"/>
      <c r="F236" s="13"/>
      <c r="G236" s="13"/>
      <c r="H236" s="13"/>
      <c r="I236" s="13"/>
      <c r="J236" s="13"/>
      <c r="K236" s="13"/>
    </row>
    <row r="237" spans="1:11" s="12" customFormat="1" x14ac:dyDescent="0.25">
      <c r="A237" s="13"/>
      <c r="B237" s="13"/>
      <c r="C237" s="13"/>
      <c r="D237" s="13"/>
      <c r="E237" s="49"/>
      <c r="F237" s="13"/>
      <c r="G237" s="13"/>
      <c r="H237" s="13"/>
      <c r="I237" s="13"/>
      <c r="J237" s="13"/>
      <c r="K237" s="13"/>
    </row>
    <row r="238" spans="1:11" s="12" customFormat="1" x14ac:dyDescent="0.25">
      <c r="A238" s="13"/>
      <c r="B238" s="13"/>
      <c r="C238" s="13"/>
      <c r="D238" s="13"/>
      <c r="E238" s="49"/>
      <c r="F238" s="13"/>
      <c r="G238" s="13"/>
      <c r="H238" s="13"/>
      <c r="I238" s="13"/>
      <c r="J238" s="13"/>
      <c r="K238" s="13"/>
    </row>
    <row r="239" spans="1:11" s="12" customFormat="1" x14ac:dyDescent="0.25">
      <c r="A239" s="13"/>
      <c r="B239" s="13"/>
      <c r="C239" s="13"/>
      <c r="D239" s="13"/>
      <c r="E239" s="49"/>
      <c r="F239" s="13"/>
      <c r="G239" s="13"/>
      <c r="H239" s="13"/>
      <c r="I239" s="13"/>
      <c r="J239" s="13"/>
      <c r="K239" s="13"/>
    </row>
    <row r="240" spans="1:11" s="12" customFormat="1" x14ac:dyDescent="0.25">
      <c r="A240" s="13"/>
      <c r="B240" s="13"/>
      <c r="C240" s="13"/>
      <c r="D240" s="13"/>
      <c r="E240" s="49"/>
      <c r="F240" s="13"/>
      <c r="G240" s="13"/>
      <c r="H240" s="13"/>
      <c r="I240" s="13"/>
      <c r="J240" s="13"/>
      <c r="K240" s="13"/>
    </row>
    <row r="241" spans="1:11" s="12" customFormat="1" x14ac:dyDescent="0.25">
      <c r="A241" s="13"/>
      <c r="B241" s="13"/>
      <c r="C241" s="13"/>
      <c r="D241" s="13"/>
      <c r="E241" s="49"/>
      <c r="F241" s="13"/>
      <c r="G241" s="13"/>
      <c r="H241" s="13"/>
      <c r="I241" s="13"/>
      <c r="J241" s="13"/>
      <c r="K241" s="13"/>
    </row>
    <row r="242" spans="1:11" s="12" customFormat="1" x14ac:dyDescent="0.25">
      <c r="A242" s="13"/>
      <c r="B242" s="13"/>
      <c r="C242" s="13"/>
      <c r="D242" s="13"/>
      <c r="E242" s="49"/>
      <c r="F242" s="13"/>
      <c r="G242" s="13"/>
      <c r="H242" s="13"/>
      <c r="I242" s="13"/>
      <c r="J242" s="13"/>
      <c r="K242" s="13"/>
    </row>
    <row r="243" spans="1:11" s="12" customFormat="1" x14ac:dyDescent="0.25">
      <c r="A243" s="13"/>
      <c r="B243" s="13"/>
      <c r="C243" s="13"/>
      <c r="D243" s="13"/>
      <c r="E243" s="49"/>
      <c r="F243" s="13"/>
      <c r="G243" s="13"/>
      <c r="H243" s="13"/>
      <c r="I243" s="13"/>
      <c r="J243" s="13"/>
      <c r="K243" s="13"/>
    </row>
    <row r="244" spans="1:11" s="12" customFormat="1" x14ac:dyDescent="0.25">
      <c r="A244" s="13"/>
      <c r="B244" s="13"/>
      <c r="C244" s="13"/>
      <c r="D244" s="13"/>
      <c r="E244" s="49"/>
      <c r="F244" s="13"/>
      <c r="G244" s="13"/>
      <c r="H244" s="13"/>
      <c r="I244" s="13"/>
      <c r="J244" s="13"/>
      <c r="K244" s="13"/>
    </row>
    <row r="245" spans="1:11" s="12" customFormat="1" x14ac:dyDescent="0.25">
      <c r="A245" s="13"/>
      <c r="B245" s="13"/>
      <c r="C245" s="13"/>
      <c r="D245" s="13"/>
      <c r="E245" s="49"/>
      <c r="F245" s="13"/>
      <c r="G245" s="13"/>
      <c r="H245" s="13"/>
      <c r="I245" s="13"/>
      <c r="J245" s="13"/>
      <c r="K245" s="13"/>
    </row>
    <row r="246" spans="1:11" s="12" customFormat="1" x14ac:dyDescent="0.25">
      <c r="A246" s="13"/>
      <c r="B246" s="13"/>
      <c r="C246" s="13"/>
      <c r="D246" s="13"/>
      <c r="E246" s="49"/>
      <c r="F246" s="13"/>
      <c r="G246" s="13"/>
      <c r="H246" s="13"/>
      <c r="I246" s="13"/>
      <c r="J246" s="13"/>
      <c r="K246" s="13"/>
    </row>
    <row r="247" spans="1:11" s="12" customFormat="1" x14ac:dyDescent="0.25">
      <c r="A247" s="13"/>
      <c r="B247" s="13"/>
      <c r="C247" s="13"/>
      <c r="D247" s="13"/>
      <c r="E247" s="49"/>
      <c r="F247" s="13"/>
      <c r="G247" s="13"/>
      <c r="H247" s="13"/>
      <c r="I247" s="13"/>
      <c r="J247" s="13"/>
      <c r="K247" s="13"/>
    </row>
    <row r="248" spans="1:11" s="12" customFormat="1" x14ac:dyDescent="0.25">
      <c r="A248" s="13"/>
      <c r="B248" s="13"/>
      <c r="C248" s="13"/>
      <c r="D248" s="13"/>
      <c r="E248" s="49"/>
      <c r="F248" s="13"/>
      <c r="G248" s="13"/>
      <c r="H248" s="13"/>
      <c r="I248" s="13"/>
      <c r="J248" s="13"/>
      <c r="K248" s="13"/>
    </row>
    <row r="249" spans="1:11" s="12" customFormat="1" x14ac:dyDescent="0.25">
      <c r="A249" s="13"/>
      <c r="B249" s="13"/>
      <c r="C249" s="13"/>
      <c r="D249" s="13"/>
      <c r="E249" s="49"/>
      <c r="F249" s="13"/>
      <c r="G249" s="13"/>
      <c r="H249" s="13"/>
      <c r="I249" s="13"/>
      <c r="J249" s="13"/>
      <c r="K249" s="13"/>
    </row>
    <row r="250" spans="1:11" s="12" customFormat="1" x14ac:dyDescent="0.25">
      <c r="A250" s="13"/>
      <c r="B250" s="13"/>
      <c r="C250" s="13"/>
      <c r="D250" s="13"/>
      <c r="E250" s="49"/>
      <c r="F250" s="13"/>
      <c r="G250" s="13"/>
      <c r="H250" s="13"/>
      <c r="I250" s="13"/>
      <c r="J250" s="13"/>
      <c r="K250" s="13"/>
    </row>
    <row r="251" spans="1:11" s="12" customFormat="1" x14ac:dyDescent="0.25">
      <c r="A251" s="13"/>
      <c r="B251" s="13"/>
      <c r="C251" s="13"/>
      <c r="D251" s="13"/>
      <c r="E251" s="49"/>
      <c r="F251" s="13"/>
      <c r="G251" s="13"/>
      <c r="H251" s="13"/>
      <c r="I251" s="13"/>
      <c r="J251" s="13"/>
      <c r="K251" s="13"/>
    </row>
    <row r="252" spans="1:11" s="12" customFormat="1" x14ac:dyDescent="0.25">
      <c r="A252" s="13"/>
      <c r="B252" s="13"/>
      <c r="C252" s="13"/>
      <c r="D252" s="13"/>
      <c r="E252" s="49"/>
      <c r="F252" s="13"/>
      <c r="G252" s="13"/>
      <c r="H252" s="13"/>
      <c r="I252" s="13"/>
      <c r="J252" s="13"/>
      <c r="K252" s="13"/>
    </row>
    <row r="253" spans="1:11" s="12" customFormat="1" x14ac:dyDescent="0.25">
      <c r="A253" s="13"/>
      <c r="B253" s="13"/>
      <c r="C253" s="13"/>
      <c r="D253" s="13"/>
      <c r="E253" s="49"/>
      <c r="F253" s="13"/>
      <c r="G253" s="13"/>
      <c r="H253" s="13"/>
      <c r="I253" s="13"/>
      <c r="J253" s="13"/>
      <c r="K253" s="13"/>
    </row>
    <row r="254" spans="1:11" s="12" customFormat="1" x14ac:dyDescent="0.25">
      <c r="A254" s="13"/>
      <c r="B254" s="13"/>
      <c r="C254" s="13"/>
      <c r="D254" s="13"/>
      <c r="E254" s="49"/>
      <c r="F254" s="13"/>
      <c r="G254" s="13"/>
      <c r="H254" s="13"/>
      <c r="I254" s="13"/>
      <c r="J254" s="13"/>
      <c r="K254" s="13"/>
    </row>
    <row r="255" spans="1:11" s="12" customFormat="1" x14ac:dyDescent="0.25">
      <c r="A255" s="13"/>
      <c r="B255" s="13"/>
      <c r="C255" s="13"/>
      <c r="D255" s="13"/>
      <c r="E255" s="49"/>
      <c r="F255" s="13"/>
      <c r="G255" s="13"/>
      <c r="H255" s="13"/>
      <c r="I255" s="13"/>
      <c r="J255" s="13"/>
      <c r="K255" s="13"/>
    </row>
    <row r="256" spans="1:11" s="12" customFormat="1" x14ac:dyDescent="0.25">
      <c r="A256" s="13"/>
      <c r="B256" s="13"/>
      <c r="C256" s="13"/>
      <c r="D256" s="13"/>
      <c r="E256" s="49"/>
      <c r="F256" s="13"/>
      <c r="G256" s="13"/>
      <c r="H256" s="13"/>
      <c r="I256" s="13"/>
      <c r="J256" s="13"/>
      <c r="K256" s="13"/>
    </row>
    <row r="257" spans="1:11" s="12" customFormat="1" x14ac:dyDescent="0.25">
      <c r="A257" s="13"/>
      <c r="B257" s="13"/>
      <c r="C257" s="13"/>
      <c r="D257" s="13"/>
      <c r="E257" s="49"/>
      <c r="F257" s="13"/>
      <c r="G257" s="13"/>
      <c r="H257" s="13"/>
      <c r="I257" s="13"/>
      <c r="J257" s="13"/>
      <c r="K257" s="13"/>
    </row>
    <row r="258" spans="1:11" s="12" customFormat="1" x14ac:dyDescent="0.25">
      <c r="A258" s="13"/>
      <c r="B258" s="13"/>
      <c r="C258" s="13"/>
      <c r="D258" s="13"/>
      <c r="E258" s="49"/>
      <c r="F258" s="13"/>
      <c r="G258" s="13"/>
      <c r="H258" s="13"/>
      <c r="I258" s="13"/>
      <c r="J258" s="13"/>
      <c r="K258" s="13"/>
    </row>
    <row r="259" spans="1:11" s="12" customFormat="1" x14ac:dyDescent="0.25">
      <c r="A259" s="13"/>
      <c r="B259" s="13"/>
      <c r="C259" s="13"/>
      <c r="D259" s="13"/>
      <c r="E259" s="49"/>
      <c r="F259" s="13"/>
      <c r="G259" s="13"/>
      <c r="H259" s="13"/>
      <c r="I259" s="13"/>
      <c r="J259" s="13"/>
      <c r="K259" s="13"/>
    </row>
    <row r="260" spans="1:11" s="12" customFormat="1" x14ac:dyDescent="0.25">
      <c r="A260" s="13"/>
      <c r="B260" s="13"/>
      <c r="C260" s="13"/>
      <c r="D260" s="13"/>
      <c r="E260" s="49"/>
      <c r="F260" s="13"/>
      <c r="G260" s="13"/>
      <c r="H260" s="13"/>
      <c r="I260" s="13"/>
      <c r="J260" s="13"/>
      <c r="K260" s="13"/>
    </row>
    <row r="261" spans="1:11" s="12" customFormat="1" x14ac:dyDescent="0.25">
      <c r="A261" s="13"/>
      <c r="B261" s="13"/>
      <c r="C261" s="13"/>
      <c r="D261" s="13"/>
      <c r="E261" s="49"/>
      <c r="F261" s="13"/>
      <c r="G261" s="13"/>
      <c r="H261" s="13"/>
      <c r="I261" s="13"/>
      <c r="J261" s="13"/>
      <c r="K261" s="13"/>
    </row>
    <row r="262" spans="1:11" s="12" customFormat="1" x14ac:dyDescent="0.25">
      <c r="A262" s="13"/>
      <c r="B262" s="13"/>
      <c r="C262" s="13"/>
      <c r="D262" s="13"/>
      <c r="E262" s="49"/>
      <c r="F262" s="13"/>
      <c r="G262" s="13"/>
      <c r="H262" s="13"/>
      <c r="I262" s="13"/>
      <c r="J262" s="13"/>
      <c r="K262" s="13"/>
    </row>
    <row r="263" spans="1:11" s="12" customFormat="1" x14ac:dyDescent="0.25">
      <c r="A263" s="13"/>
      <c r="B263" s="13"/>
      <c r="C263" s="13"/>
      <c r="D263" s="13"/>
      <c r="E263" s="49"/>
      <c r="F263" s="13"/>
      <c r="G263" s="13"/>
      <c r="H263" s="13"/>
      <c r="I263" s="13"/>
      <c r="J263" s="13"/>
      <c r="K263" s="13"/>
    </row>
    <row r="264" spans="1:11" s="12" customFormat="1" x14ac:dyDescent="0.25">
      <c r="A264" s="13"/>
      <c r="B264" s="13"/>
      <c r="C264" s="13"/>
      <c r="D264" s="13"/>
      <c r="E264" s="49"/>
      <c r="F264" s="13"/>
      <c r="G264" s="13"/>
      <c r="H264" s="13"/>
      <c r="I264" s="13"/>
      <c r="J264" s="13"/>
      <c r="K264" s="13"/>
    </row>
    <row r="265" spans="1:11" s="12" customFormat="1" x14ac:dyDescent="0.25">
      <c r="A265" s="13"/>
      <c r="B265" s="13"/>
      <c r="C265" s="13"/>
      <c r="D265" s="13"/>
      <c r="E265" s="49"/>
      <c r="F265" s="13"/>
      <c r="G265" s="13"/>
      <c r="H265" s="13"/>
      <c r="I265" s="13"/>
      <c r="J265" s="13"/>
      <c r="K265" s="13"/>
    </row>
    <row r="266" spans="1:11" s="12" customFormat="1" x14ac:dyDescent="0.25">
      <c r="A266" s="13"/>
      <c r="B266" s="13"/>
      <c r="C266" s="13"/>
      <c r="D266" s="13"/>
      <c r="E266" s="49"/>
      <c r="F266" s="13"/>
      <c r="G266" s="13"/>
      <c r="H266" s="13"/>
      <c r="I266" s="13"/>
      <c r="J266" s="13"/>
      <c r="K266" s="13"/>
    </row>
    <row r="267" spans="1:11" s="12" customFormat="1" x14ac:dyDescent="0.25">
      <c r="A267" s="13"/>
      <c r="B267" s="13"/>
      <c r="C267" s="13"/>
      <c r="D267" s="13"/>
      <c r="E267" s="49"/>
      <c r="F267" s="13"/>
      <c r="G267" s="13"/>
      <c r="H267" s="13"/>
      <c r="I267" s="13"/>
      <c r="J267" s="13"/>
      <c r="K267" s="13"/>
    </row>
    <row r="268" spans="1:11" s="12" customFormat="1" x14ac:dyDescent="0.25">
      <c r="A268" s="13"/>
      <c r="B268" s="13"/>
      <c r="C268" s="13"/>
      <c r="D268" s="13"/>
      <c r="E268" s="49"/>
      <c r="F268" s="13"/>
      <c r="G268" s="13"/>
      <c r="H268" s="13"/>
      <c r="I268" s="13"/>
      <c r="J268" s="13"/>
      <c r="K268" s="13"/>
    </row>
    <row r="269" spans="1:11" s="12" customFormat="1" x14ac:dyDescent="0.25">
      <c r="A269" s="13"/>
      <c r="B269" s="13"/>
      <c r="C269" s="13"/>
      <c r="D269" s="13"/>
      <c r="E269" s="49"/>
      <c r="F269" s="13"/>
      <c r="G269" s="13"/>
      <c r="H269" s="13"/>
      <c r="I269" s="13"/>
      <c r="J269" s="13"/>
      <c r="K269" s="13"/>
    </row>
    <row r="270" spans="1:11" s="12" customFormat="1" x14ac:dyDescent="0.25">
      <c r="A270" s="13"/>
      <c r="B270" s="13"/>
      <c r="C270" s="13"/>
      <c r="D270" s="13"/>
      <c r="E270" s="49"/>
      <c r="F270" s="13"/>
      <c r="G270" s="13"/>
      <c r="H270" s="13"/>
      <c r="I270" s="13"/>
      <c r="J270" s="13"/>
      <c r="K270" s="13"/>
    </row>
    <row r="271" spans="1:11" s="12" customFormat="1" x14ac:dyDescent="0.25">
      <c r="A271" s="13"/>
      <c r="B271" s="13"/>
      <c r="C271" s="13"/>
      <c r="D271" s="13"/>
      <c r="E271" s="49"/>
      <c r="F271" s="13"/>
      <c r="G271" s="13"/>
      <c r="H271" s="13"/>
      <c r="I271" s="13"/>
      <c r="J271" s="13"/>
      <c r="K271" s="13"/>
    </row>
    <row r="272" spans="1:11" s="12" customFormat="1" x14ac:dyDescent="0.25">
      <c r="A272" s="13"/>
      <c r="B272" s="13"/>
      <c r="C272" s="13"/>
      <c r="D272" s="13"/>
      <c r="E272" s="49"/>
      <c r="F272" s="13"/>
      <c r="G272" s="13"/>
      <c r="H272" s="13"/>
      <c r="I272" s="13"/>
      <c r="J272" s="13"/>
      <c r="K272" s="13"/>
    </row>
    <row r="273" spans="1:11" s="12" customFormat="1" x14ac:dyDescent="0.25">
      <c r="A273" s="13"/>
      <c r="B273" s="13"/>
      <c r="C273" s="13"/>
      <c r="D273" s="13"/>
      <c r="E273" s="49"/>
      <c r="F273" s="13"/>
      <c r="G273" s="13"/>
      <c r="H273" s="13"/>
      <c r="I273" s="13"/>
      <c r="J273" s="13"/>
      <c r="K273" s="13"/>
    </row>
    <row r="274" spans="1:11" s="12" customFormat="1" x14ac:dyDescent="0.25">
      <c r="A274" s="13"/>
      <c r="B274" s="13"/>
      <c r="C274" s="13"/>
      <c r="D274" s="13"/>
      <c r="E274" s="49"/>
      <c r="F274" s="13"/>
      <c r="G274" s="13"/>
      <c r="H274" s="13"/>
      <c r="I274" s="13"/>
      <c r="J274" s="13"/>
      <c r="K274" s="13"/>
    </row>
    <row r="275" spans="1:11" s="12" customFormat="1" x14ac:dyDescent="0.25">
      <c r="A275" s="13"/>
      <c r="B275" s="13"/>
      <c r="C275" s="13"/>
      <c r="D275" s="13"/>
      <c r="E275" s="49"/>
      <c r="F275" s="13"/>
      <c r="G275" s="13"/>
      <c r="H275" s="13"/>
      <c r="I275" s="13"/>
      <c r="J275" s="13"/>
      <c r="K275" s="13"/>
    </row>
    <row r="276" spans="1:11" s="12" customFormat="1" x14ac:dyDescent="0.25">
      <c r="A276" s="13"/>
      <c r="B276" s="13"/>
      <c r="C276" s="13"/>
      <c r="D276" s="13"/>
      <c r="E276" s="49"/>
      <c r="F276" s="13"/>
      <c r="G276" s="13"/>
      <c r="H276" s="13"/>
      <c r="I276" s="13"/>
      <c r="J276" s="13"/>
      <c r="K276" s="13"/>
    </row>
    <row r="277" spans="1:11" s="12" customFormat="1" x14ac:dyDescent="0.25">
      <c r="A277" s="13"/>
      <c r="B277" s="13"/>
      <c r="C277" s="13"/>
      <c r="D277" s="13"/>
      <c r="E277" s="49"/>
      <c r="F277" s="13"/>
      <c r="G277" s="13"/>
      <c r="H277" s="13"/>
      <c r="I277" s="13"/>
      <c r="J277" s="13"/>
      <c r="K277" s="13"/>
    </row>
    <row r="278" spans="1:11" s="12" customFormat="1" x14ac:dyDescent="0.25">
      <c r="A278" s="13"/>
      <c r="B278" s="13"/>
      <c r="C278" s="13"/>
      <c r="D278" s="13"/>
      <c r="E278" s="49"/>
      <c r="F278" s="13"/>
      <c r="G278" s="13"/>
      <c r="H278" s="13"/>
      <c r="I278" s="13"/>
      <c r="J278" s="13"/>
      <c r="K278" s="13"/>
    </row>
    <row r="279" spans="1:11" s="12" customFormat="1" x14ac:dyDescent="0.25">
      <c r="A279" s="13"/>
      <c r="B279" s="13"/>
      <c r="C279" s="13"/>
      <c r="D279" s="13"/>
      <c r="E279" s="49"/>
      <c r="F279" s="13"/>
      <c r="G279" s="13"/>
      <c r="H279" s="13"/>
      <c r="I279" s="13"/>
      <c r="J279" s="13"/>
      <c r="K279" s="13"/>
    </row>
    <row r="280" spans="1:11" s="12" customFormat="1" x14ac:dyDescent="0.25">
      <c r="A280" s="13"/>
      <c r="B280" s="13"/>
      <c r="C280" s="13"/>
      <c r="D280" s="13"/>
      <c r="E280" s="49"/>
      <c r="F280" s="13"/>
      <c r="G280" s="13"/>
      <c r="H280" s="13"/>
      <c r="I280" s="13"/>
      <c r="J280" s="13"/>
      <c r="K280" s="13"/>
    </row>
    <row r="281" spans="1:11" s="12" customFormat="1" x14ac:dyDescent="0.25">
      <c r="A281" s="13"/>
      <c r="B281" s="13"/>
      <c r="C281" s="13"/>
      <c r="D281" s="13"/>
      <c r="E281" s="49"/>
      <c r="F281" s="13"/>
      <c r="G281" s="13"/>
      <c r="H281" s="13"/>
      <c r="I281" s="13"/>
      <c r="J281" s="13"/>
      <c r="K281" s="13"/>
    </row>
    <row r="282" spans="1:11" s="12" customFormat="1" x14ac:dyDescent="0.25">
      <c r="A282" s="13"/>
      <c r="B282" s="13"/>
      <c r="C282" s="13"/>
      <c r="D282" s="13"/>
      <c r="E282" s="49"/>
      <c r="F282" s="13"/>
      <c r="G282" s="13"/>
      <c r="H282" s="13"/>
      <c r="I282" s="13"/>
      <c r="J282" s="13"/>
      <c r="K282" s="13"/>
    </row>
    <row r="283" spans="1:11" s="12" customFormat="1" x14ac:dyDescent="0.25">
      <c r="A283" s="13"/>
      <c r="B283" s="13"/>
      <c r="C283" s="13"/>
      <c r="D283" s="13"/>
      <c r="E283" s="49"/>
      <c r="F283" s="13"/>
      <c r="G283" s="13"/>
      <c r="H283" s="13"/>
      <c r="I283" s="13"/>
      <c r="J283" s="13"/>
      <c r="K283" s="13"/>
    </row>
    <row r="284" spans="1:11" s="12" customFormat="1" x14ac:dyDescent="0.25">
      <c r="A284" s="13"/>
      <c r="B284" s="13"/>
      <c r="C284" s="13"/>
      <c r="D284" s="13"/>
      <c r="E284" s="49"/>
      <c r="F284" s="13"/>
      <c r="G284" s="13"/>
      <c r="H284" s="13"/>
      <c r="I284" s="13"/>
      <c r="J284" s="13"/>
      <c r="K284" s="13"/>
    </row>
    <row r="285" spans="1:11" s="12" customFormat="1" x14ac:dyDescent="0.25">
      <c r="A285" s="13"/>
      <c r="B285" s="13"/>
      <c r="C285" s="13"/>
      <c r="D285" s="13"/>
      <c r="E285" s="49"/>
      <c r="F285" s="13"/>
      <c r="G285" s="13"/>
      <c r="H285" s="13"/>
      <c r="I285" s="13"/>
      <c r="J285" s="13"/>
      <c r="K285" s="13"/>
    </row>
    <row r="286" spans="1:11" s="12" customFormat="1" x14ac:dyDescent="0.25">
      <c r="A286" s="13"/>
      <c r="B286" s="13"/>
      <c r="C286" s="13"/>
      <c r="D286" s="13"/>
      <c r="E286" s="49"/>
      <c r="F286" s="13"/>
      <c r="G286" s="13"/>
      <c r="H286" s="13"/>
      <c r="I286" s="13"/>
      <c r="J286" s="13"/>
      <c r="K286" s="13"/>
    </row>
    <row r="287" spans="1:11" s="12" customFormat="1" x14ac:dyDescent="0.25">
      <c r="A287" s="13"/>
      <c r="B287" s="13"/>
      <c r="C287" s="13"/>
      <c r="D287" s="13"/>
      <c r="E287" s="49"/>
      <c r="F287" s="13"/>
      <c r="G287" s="13"/>
      <c r="H287" s="13"/>
      <c r="I287" s="13"/>
      <c r="J287" s="13"/>
      <c r="K287" s="13"/>
    </row>
    <row r="288" spans="1:11" s="12" customFormat="1" x14ac:dyDescent="0.25">
      <c r="A288" s="13"/>
      <c r="B288" s="13"/>
      <c r="C288" s="13"/>
      <c r="D288" s="13"/>
      <c r="E288" s="49"/>
      <c r="F288" s="13"/>
      <c r="G288" s="13"/>
      <c r="H288" s="13"/>
      <c r="I288" s="13"/>
      <c r="J288" s="13"/>
      <c r="K288" s="13"/>
    </row>
    <row r="289" spans="1:11" s="12" customFormat="1" x14ac:dyDescent="0.25">
      <c r="A289" s="13"/>
      <c r="B289" s="13"/>
      <c r="C289" s="13"/>
      <c r="D289" s="13"/>
      <c r="E289" s="49"/>
      <c r="F289" s="13"/>
      <c r="G289" s="13"/>
      <c r="H289" s="13"/>
      <c r="I289" s="13"/>
      <c r="J289" s="13"/>
      <c r="K289" s="13"/>
    </row>
    <row r="290" spans="1:11" s="12" customFormat="1" x14ac:dyDescent="0.25">
      <c r="A290" s="13"/>
      <c r="B290" s="13"/>
      <c r="C290" s="13"/>
      <c r="D290" s="13"/>
      <c r="E290" s="49"/>
      <c r="F290" s="13"/>
      <c r="G290" s="13"/>
      <c r="H290" s="13"/>
      <c r="I290" s="13"/>
      <c r="J290" s="13"/>
      <c r="K290" s="13"/>
    </row>
    <row r="291" spans="1:11" s="12" customFormat="1" x14ac:dyDescent="0.25">
      <c r="A291" s="13"/>
      <c r="B291" s="13"/>
      <c r="C291" s="13"/>
      <c r="D291" s="13"/>
      <c r="E291" s="49"/>
      <c r="F291" s="13"/>
      <c r="G291" s="13"/>
      <c r="H291" s="13"/>
      <c r="I291" s="13"/>
      <c r="J291" s="13"/>
      <c r="K291" s="13"/>
    </row>
    <row r="292" spans="1:11" s="12" customFormat="1" x14ac:dyDescent="0.25">
      <c r="A292" s="13"/>
      <c r="B292" s="13"/>
      <c r="C292" s="13"/>
      <c r="D292" s="13"/>
      <c r="E292" s="49"/>
      <c r="F292" s="13"/>
      <c r="G292" s="13"/>
      <c r="H292" s="13"/>
      <c r="I292" s="13"/>
      <c r="J292" s="13"/>
      <c r="K292" s="13"/>
    </row>
    <row r="293" spans="1:11" s="12" customFormat="1" x14ac:dyDescent="0.25">
      <c r="A293" s="13"/>
      <c r="B293" s="13"/>
      <c r="C293" s="13"/>
      <c r="D293" s="13"/>
      <c r="E293" s="49"/>
      <c r="F293" s="13"/>
      <c r="G293" s="13"/>
      <c r="H293" s="13"/>
      <c r="I293" s="13"/>
      <c r="J293" s="13"/>
      <c r="K293" s="13"/>
    </row>
    <row r="294" spans="1:11" s="12" customFormat="1" x14ac:dyDescent="0.25">
      <c r="A294" s="13"/>
      <c r="B294" s="13"/>
      <c r="C294" s="13"/>
      <c r="D294" s="13"/>
      <c r="E294" s="49"/>
      <c r="F294" s="13"/>
      <c r="G294" s="13"/>
      <c r="H294" s="13"/>
      <c r="I294" s="13"/>
      <c r="J294" s="13"/>
      <c r="K294" s="13"/>
    </row>
    <row r="295" spans="1:11" s="12" customFormat="1" x14ac:dyDescent="0.25">
      <c r="A295" s="13"/>
      <c r="B295" s="13"/>
      <c r="C295" s="13"/>
      <c r="D295" s="13"/>
      <c r="E295" s="49"/>
      <c r="F295" s="13"/>
      <c r="G295" s="13"/>
      <c r="H295" s="13"/>
      <c r="I295" s="13"/>
      <c r="J295" s="13"/>
      <c r="K295" s="13"/>
    </row>
    <row r="296" spans="1:11" s="12" customFormat="1" x14ac:dyDescent="0.25">
      <c r="A296" s="13"/>
      <c r="B296" s="13"/>
      <c r="C296" s="13"/>
      <c r="D296" s="13"/>
      <c r="E296" s="49"/>
      <c r="F296" s="13"/>
      <c r="G296" s="13"/>
      <c r="H296" s="13"/>
      <c r="I296" s="13"/>
      <c r="J296" s="13"/>
      <c r="K296" s="13"/>
    </row>
    <row r="297" spans="1:11" s="12" customFormat="1" x14ac:dyDescent="0.25">
      <c r="A297" s="13"/>
      <c r="B297" s="13"/>
      <c r="C297" s="13"/>
      <c r="D297" s="13"/>
      <c r="E297" s="49"/>
      <c r="F297" s="13"/>
      <c r="G297" s="13"/>
      <c r="H297" s="13"/>
      <c r="I297" s="13"/>
      <c r="J297" s="13"/>
      <c r="K297" s="13"/>
    </row>
    <row r="298" spans="1:11" s="12" customFormat="1" x14ac:dyDescent="0.25">
      <c r="A298" s="13"/>
      <c r="B298" s="13"/>
      <c r="C298" s="13"/>
      <c r="D298" s="13"/>
      <c r="E298" s="49"/>
      <c r="F298" s="13"/>
      <c r="G298" s="13"/>
      <c r="H298" s="13"/>
      <c r="I298" s="13"/>
      <c r="J298" s="13"/>
      <c r="K298" s="13"/>
    </row>
    <row r="299" spans="1:11" s="12" customFormat="1" x14ac:dyDescent="0.25">
      <c r="A299" s="13"/>
      <c r="B299" s="13"/>
      <c r="C299" s="13"/>
      <c r="D299" s="13"/>
      <c r="E299" s="49"/>
      <c r="F299" s="13"/>
      <c r="G299" s="13"/>
      <c r="H299" s="13"/>
      <c r="I299" s="13"/>
      <c r="J299" s="13"/>
      <c r="K299" s="13"/>
    </row>
    <row r="300" spans="1:11" s="12" customFormat="1" x14ac:dyDescent="0.25">
      <c r="A300" s="13"/>
      <c r="B300" s="13"/>
      <c r="C300" s="13"/>
      <c r="D300" s="13"/>
      <c r="E300" s="49"/>
      <c r="F300" s="13"/>
      <c r="G300" s="13"/>
      <c r="H300" s="13"/>
      <c r="I300" s="13"/>
      <c r="J300" s="13"/>
      <c r="K300" s="13"/>
    </row>
    <row r="301" spans="1:11" s="12" customFormat="1" x14ac:dyDescent="0.25">
      <c r="A301" s="13"/>
      <c r="B301" s="13"/>
      <c r="C301" s="13"/>
      <c r="D301" s="13"/>
      <c r="E301" s="49"/>
      <c r="F301" s="13"/>
      <c r="G301" s="13"/>
      <c r="H301" s="13"/>
      <c r="I301" s="13"/>
      <c r="J301" s="13"/>
      <c r="K301" s="13"/>
    </row>
    <row r="302" spans="1:11" s="12" customFormat="1" x14ac:dyDescent="0.25">
      <c r="A302" s="13"/>
      <c r="B302" s="13"/>
      <c r="C302" s="13"/>
      <c r="D302" s="13"/>
      <c r="E302" s="49"/>
      <c r="F302" s="13"/>
      <c r="G302" s="13"/>
      <c r="H302" s="13"/>
      <c r="I302" s="13"/>
      <c r="J302" s="13"/>
      <c r="K302" s="13"/>
    </row>
    <row r="303" spans="1:11" s="12" customFormat="1" x14ac:dyDescent="0.25">
      <c r="A303" s="13"/>
      <c r="B303" s="13"/>
      <c r="C303" s="13"/>
      <c r="D303" s="13"/>
      <c r="E303" s="49"/>
      <c r="F303" s="13"/>
      <c r="G303" s="13"/>
      <c r="H303" s="13"/>
      <c r="I303" s="13"/>
      <c r="J303" s="13"/>
      <c r="K303" s="13"/>
    </row>
    <row r="304" spans="1:11" s="12" customFormat="1" x14ac:dyDescent="0.25">
      <c r="A304" s="13"/>
      <c r="B304" s="13"/>
      <c r="C304" s="13"/>
      <c r="D304" s="13"/>
      <c r="E304" s="49"/>
      <c r="F304" s="13"/>
      <c r="G304" s="13"/>
      <c r="H304" s="13"/>
      <c r="I304" s="13"/>
      <c r="J304" s="13"/>
      <c r="K304" s="13"/>
    </row>
    <row r="305" spans="1:11" s="12" customFormat="1" x14ac:dyDescent="0.25">
      <c r="A305" s="13"/>
      <c r="B305" s="13"/>
      <c r="C305" s="13"/>
      <c r="D305" s="13"/>
      <c r="E305" s="49"/>
      <c r="F305" s="13"/>
      <c r="G305" s="13"/>
      <c r="H305" s="13"/>
      <c r="I305" s="13"/>
      <c r="J305" s="13"/>
      <c r="K305" s="13"/>
    </row>
    <row r="306" spans="1:11" s="12" customFormat="1" x14ac:dyDescent="0.25">
      <c r="A306" s="13"/>
      <c r="B306" s="13"/>
      <c r="C306" s="13"/>
      <c r="D306" s="13"/>
      <c r="E306" s="49"/>
      <c r="F306" s="13"/>
      <c r="G306" s="13"/>
      <c r="H306" s="13"/>
      <c r="I306" s="13"/>
      <c r="J306" s="13"/>
      <c r="K306" s="13"/>
    </row>
    <row r="307" spans="1:11" s="12" customFormat="1" x14ac:dyDescent="0.25">
      <c r="A307" s="13"/>
      <c r="B307" s="13"/>
      <c r="C307" s="13"/>
      <c r="D307" s="13"/>
      <c r="E307" s="49"/>
      <c r="F307" s="13"/>
      <c r="G307" s="13"/>
      <c r="H307" s="13"/>
      <c r="I307" s="13"/>
      <c r="J307" s="13"/>
      <c r="K307" s="13"/>
    </row>
    <row r="308" spans="1:11" s="12" customFormat="1" x14ac:dyDescent="0.25">
      <c r="A308" s="13"/>
      <c r="B308" s="13"/>
      <c r="C308" s="13"/>
      <c r="D308" s="13"/>
      <c r="E308" s="49"/>
      <c r="F308" s="13"/>
      <c r="G308" s="13"/>
      <c r="H308" s="13"/>
      <c r="I308" s="13"/>
      <c r="J308" s="13"/>
      <c r="K308" s="13"/>
    </row>
    <row r="309" spans="1:11" s="12" customFormat="1" x14ac:dyDescent="0.25">
      <c r="A309" s="13"/>
      <c r="B309" s="13"/>
      <c r="C309" s="13"/>
      <c r="D309" s="13"/>
      <c r="E309" s="49"/>
      <c r="F309" s="13"/>
      <c r="G309" s="13"/>
      <c r="H309" s="13"/>
      <c r="I309" s="13"/>
      <c r="J309" s="13"/>
      <c r="K309" s="13"/>
    </row>
    <row r="310" spans="1:11" s="12" customFormat="1" x14ac:dyDescent="0.25">
      <c r="A310" s="13"/>
      <c r="B310" s="13"/>
      <c r="C310" s="13"/>
      <c r="D310" s="13"/>
      <c r="E310" s="49"/>
      <c r="F310" s="13"/>
      <c r="G310" s="13"/>
      <c r="H310" s="13"/>
      <c r="I310" s="13"/>
      <c r="J310" s="13"/>
      <c r="K310" s="13"/>
    </row>
    <row r="311" spans="1:11" s="12" customFormat="1" x14ac:dyDescent="0.25">
      <c r="A311" s="13"/>
      <c r="B311" s="13"/>
      <c r="C311" s="13"/>
      <c r="D311" s="13"/>
      <c r="E311" s="49"/>
      <c r="F311" s="13"/>
      <c r="G311" s="13"/>
      <c r="H311" s="13"/>
      <c r="I311" s="13"/>
      <c r="J311" s="13"/>
      <c r="K311" s="13"/>
    </row>
    <row r="312" spans="1:11" s="12" customFormat="1" x14ac:dyDescent="0.25">
      <c r="A312" s="13"/>
      <c r="B312" s="13"/>
      <c r="C312" s="13"/>
      <c r="D312" s="13"/>
      <c r="E312" s="49"/>
      <c r="F312" s="13"/>
      <c r="G312" s="13"/>
      <c r="H312" s="13"/>
      <c r="I312" s="13"/>
      <c r="J312" s="13"/>
      <c r="K312" s="13"/>
    </row>
    <row r="313" spans="1:11" s="12" customFormat="1" x14ac:dyDescent="0.25">
      <c r="A313" s="13"/>
      <c r="B313" s="13"/>
      <c r="C313" s="13"/>
      <c r="D313" s="13"/>
      <c r="E313" s="49"/>
      <c r="F313" s="13"/>
      <c r="G313" s="13"/>
      <c r="H313" s="13"/>
      <c r="I313" s="13"/>
      <c r="J313" s="13"/>
      <c r="K313" s="13"/>
    </row>
    <row r="314" spans="1:11" s="12" customFormat="1" x14ac:dyDescent="0.25">
      <c r="A314" s="13"/>
      <c r="B314" s="13"/>
      <c r="C314" s="13"/>
      <c r="D314" s="13"/>
      <c r="E314" s="49"/>
      <c r="F314" s="13"/>
      <c r="G314" s="13"/>
      <c r="H314" s="13"/>
      <c r="I314" s="13"/>
      <c r="J314" s="13"/>
      <c r="K314" s="13"/>
    </row>
    <row r="315" spans="1:11" s="12" customFormat="1" x14ac:dyDescent="0.25">
      <c r="A315" s="13"/>
      <c r="B315" s="13"/>
      <c r="C315" s="13"/>
      <c r="D315" s="13"/>
      <c r="E315" s="49"/>
      <c r="F315" s="13"/>
      <c r="G315" s="13"/>
      <c r="H315" s="13"/>
      <c r="I315" s="13"/>
      <c r="J315" s="13"/>
      <c r="K315" s="13"/>
    </row>
    <row r="316" spans="1:11" s="12" customFormat="1" x14ac:dyDescent="0.25">
      <c r="A316" s="13"/>
      <c r="B316" s="13"/>
      <c r="C316" s="13"/>
      <c r="D316" s="13"/>
      <c r="E316" s="49"/>
      <c r="F316" s="13"/>
      <c r="G316" s="13"/>
      <c r="H316" s="13"/>
      <c r="I316" s="13"/>
      <c r="J316" s="13"/>
      <c r="K316" s="13"/>
    </row>
    <row r="317" spans="1:11" s="12" customFormat="1" x14ac:dyDescent="0.25">
      <c r="A317" s="13"/>
      <c r="B317" s="13"/>
      <c r="C317" s="13"/>
      <c r="D317" s="13"/>
      <c r="E317" s="49"/>
      <c r="F317" s="13"/>
      <c r="G317" s="13"/>
      <c r="H317" s="13"/>
      <c r="I317" s="13"/>
      <c r="J317" s="13"/>
      <c r="K317" s="13"/>
    </row>
    <row r="318" spans="1:11" s="12" customFormat="1" x14ac:dyDescent="0.25">
      <c r="A318" s="13"/>
      <c r="B318" s="13"/>
      <c r="C318" s="13"/>
      <c r="D318" s="13"/>
      <c r="E318" s="49"/>
      <c r="F318" s="13"/>
      <c r="G318" s="13"/>
      <c r="H318" s="13"/>
      <c r="I318" s="13"/>
      <c r="J318" s="13"/>
      <c r="K318" s="13"/>
    </row>
    <row r="319" spans="1:11" s="12" customFormat="1" x14ac:dyDescent="0.25">
      <c r="A319" s="13"/>
      <c r="B319" s="13"/>
      <c r="C319" s="13"/>
      <c r="D319" s="13"/>
      <c r="E319" s="49"/>
      <c r="F319" s="13"/>
      <c r="G319" s="13"/>
      <c r="H319" s="13"/>
      <c r="I319" s="13"/>
      <c r="J319" s="13"/>
      <c r="K319" s="13"/>
    </row>
    <row r="320" spans="1:11" s="12" customFormat="1" x14ac:dyDescent="0.25">
      <c r="A320" s="13"/>
      <c r="B320" s="13"/>
      <c r="C320" s="13"/>
      <c r="D320" s="13"/>
      <c r="E320" s="49"/>
      <c r="F320" s="13"/>
      <c r="G320" s="13"/>
      <c r="H320" s="13"/>
      <c r="I320" s="13"/>
      <c r="J320" s="13"/>
      <c r="K320" s="13"/>
    </row>
    <row r="321" spans="1:11" s="12" customFormat="1" x14ac:dyDescent="0.25">
      <c r="A321" s="13"/>
      <c r="B321" s="13"/>
      <c r="C321" s="13"/>
      <c r="D321" s="13"/>
      <c r="E321" s="49"/>
      <c r="F321" s="13"/>
      <c r="G321" s="13"/>
      <c r="H321" s="13"/>
      <c r="I321" s="13"/>
      <c r="J321" s="13"/>
      <c r="K321" s="13"/>
    </row>
    <row r="322" spans="1:11" s="12" customFormat="1" x14ac:dyDescent="0.25">
      <c r="A322" s="13"/>
      <c r="B322" s="13"/>
      <c r="C322" s="13"/>
      <c r="D322" s="13"/>
      <c r="E322" s="49"/>
      <c r="F322" s="13"/>
      <c r="G322" s="13"/>
      <c r="H322" s="13"/>
      <c r="I322" s="13"/>
      <c r="J322" s="13"/>
      <c r="K322" s="13"/>
    </row>
    <row r="323" spans="1:11" s="12" customFormat="1" x14ac:dyDescent="0.25">
      <c r="A323" s="13"/>
      <c r="B323" s="13"/>
      <c r="C323" s="13"/>
      <c r="D323" s="13"/>
      <c r="E323" s="49"/>
      <c r="F323" s="13"/>
      <c r="G323" s="13"/>
      <c r="H323" s="13"/>
      <c r="I323" s="13"/>
      <c r="J323" s="13"/>
      <c r="K323" s="13"/>
    </row>
    <row r="324" spans="1:11" s="12" customFormat="1" x14ac:dyDescent="0.25">
      <c r="A324" s="13"/>
      <c r="B324" s="13"/>
      <c r="C324" s="13"/>
      <c r="D324" s="13"/>
      <c r="E324" s="49"/>
      <c r="F324" s="13"/>
      <c r="G324" s="13"/>
      <c r="H324" s="13"/>
      <c r="I324" s="13"/>
      <c r="J324" s="13"/>
      <c r="K324" s="13"/>
    </row>
    <row r="325" spans="1:11" s="12" customFormat="1" x14ac:dyDescent="0.25">
      <c r="A325" s="13"/>
      <c r="B325" s="13"/>
      <c r="C325" s="13"/>
      <c r="D325" s="13"/>
      <c r="E325" s="49"/>
      <c r="F325" s="13"/>
      <c r="G325" s="13"/>
      <c r="H325" s="13"/>
      <c r="I325" s="13"/>
      <c r="J325" s="13"/>
      <c r="K325" s="13"/>
    </row>
    <row r="326" spans="1:11" s="12" customFormat="1" x14ac:dyDescent="0.25">
      <c r="A326" s="13"/>
      <c r="B326" s="13"/>
      <c r="C326" s="13"/>
      <c r="D326" s="13"/>
      <c r="E326" s="49"/>
      <c r="F326" s="13"/>
      <c r="G326" s="13"/>
      <c r="H326" s="13"/>
      <c r="I326" s="13"/>
      <c r="J326" s="13"/>
      <c r="K326" s="13"/>
    </row>
    <row r="327" spans="1:11" s="12" customFormat="1" x14ac:dyDescent="0.25">
      <c r="A327" s="13"/>
      <c r="B327" s="13"/>
      <c r="C327" s="13"/>
      <c r="D327" s="13"/>
      <c r="E327" s="49"/>
      <c r="F327" s="13"/>
      <c r="G327" s="13"/>
      <c r="H327" s="13"/>
      <c r="I327" s="13"/>
      <c r="J327" s="13"/>
      <c r="K327" s="13"/>
    </row>
    <row r="328" spans="1:11" s="12" customFormat="1" x14ac:dyDescent="0.25">
      <c r="A328" s="13"/>
      <c r="B328" s="13"/>
      <c r="C328" s="13"/>
      <c r="D328" s="13"/>
      <c r="E328" s="49"/>
      <c r="F328" s="13"/>
      <c r="G328" s="13"/>
      <c r="H328" s="13"/>
      <c r="I328" s="13"/>
      <c r="J328" s="13"/>
      <c r="K328" s="13"/>
    </row>
    <row r="329" spans="1:11" s="12" customFormat="1" x14ac:dyDescent="0.25">
      <c r="A329" s="13"/>
      <c r="B329" s="13"/>
      <c r="C329" s="13"/>
      <c r="D329" s="13"/>
      <c r="E329" s="49"/>
      <c r="F329" s="13"/>
      <c r="G329" s="13"/>
      <c r="H329" s="13"/>
      <c r="I329" s="13"/>
      <c r="J329" s="13"/>
      <c r="K329" s="13"/>
    </row>
    <row r="330" spans="1:11" s="12" customFormat="1" x14ac:dyDescent="0.25">
      <c r="A330" s="13"/>
      <c r="B330" s="13"/>
      <c r="C330" s="13"/>
      <c r="D330" s="13"/>
      <c r="E330" s="49"/>
      <c r="F330" s="13"/>
      <c r="G330" s="13"/>
      <c r="H330" s="13"/>
      <c r="I330" s="13"/>
      <c r="J330" s="13"/>
      <c r="K330" s="13"/>
    </row>
    <row r="331" spans="1:11" s="12" customFormat="1" x14ac:dyDescent="0.25">
      <c r="A331" s="13"/>
      <c r="B331" s="13"/>
      <c r="C331" s="13"/>
      <c r="D331" s="13"/>
      <c r="E331" s="49"/>
      <c r="F331" s="13"/>
      <c r="G331" s="13"/>
      <c r="H331" s="13"/>
      <c r="I331" s="13"/>
      <c r="J331" s="13"/>
      <c r="K331" s="13"/>
    </row>
    <row r="332" spans="1:11" s="12" customFormat="1" x14ac:dyDescent="0.25">
      <c r="A332" s="13"/>
      <c r="B332" s="13"/>
      <c r="C332" s="13"/>
      <c r="D332" s="13"/>
      <c r="E332" s="49"/>
      <c r="F332" s="13"/>
      <c r="G332" s="13"/>
      <c r="H332" s="13"/>
      <c r="I332" s="13"/>
      <c r="J332" s="13"/>
      <c r="K332" s="13"/>
    </row>
    <row r="333" spans="1:11" s="12" customFormat="1" x14ac:dyDescent="0.25">
      <c r="A333" s="13"/>
      <c r="B333" s="13"/>
      <c r="C333" s="13"/>
      <c r="D333" s="13"/>
      <c r="E333" s="49"/>
      <c r="F333" s="13"/>
      <c r="G333" s="13"/>
      <c r="H333" s="13"/>
      <c r="I333" s="13"/>
      <c r="J333" s="13"/>
      <c r="K333" s="13"/>
    </row>
    <row r="334" spans="1:11" s="12" customFormat="1" x14ac:dyDescent="0.25">
      <c r="A334" s="13"/>
      <c r="B334" s="13"/>
      <c r="C334" s="13"/>
      <c r="D334" s="13"/>
      <c r="E334" s="49"/>
      <c r="F334" s="13"/>
      <c r="G334" s="13"/>
      <c r="H334" s="13"/>
      <c r="I334" s="13"/>
      <c r="J334" s="13"/>
      <c r="K334" s="13"/>
    </row>
    <row r="335" spans="1:11" s="12" customFormat="1" x14ac:dyDescent="0.25">
      <c r="A335" s="13"/>
      <c r="B335" s="13"/>
      <c r="C335" s="13"/>
      <c r="D335" s="13"/>
      <c r="E335" s="49"/>
      <c r="F335" s="13"/>
      <c r="G335" s="13"/>
      <c r="H335" s="13"/>
      <c r="I335" s="13"/>
      <c r="J335" s="13"/>
      <c r="K335" s="13"/>
    </row>
    <row r="336" spans="1:11" s="12" customFormat="1" x14ac:dyDescent="0.25">
      <c r="A336" s="13"/>
      <c r="B336" s="13"/>
      <c r="C336" s="13"/>
      <c r="D336" s="13"/>
      <c r="E336" s="49"/>
      <c r="F336" s="13"/>
      <c r="G336" s="13"/>
      <c r="H336" s="13"/>
      <c r="I336" s="13"/>
      <c r="J336" s="13"/>
      <c r="K336" s="13"/>
    </row>
    <row r="337" spans="1:11" s="12" customFormat="1" x14ac:dyDescent="0.25">
      <c r="A337" s="13"/>
      <c r="B337" s="13"/>
      <c r="C337" s="13"/>
      <c r="D337" s="13"/>
      <c r="E337" s="49"/>
      <c r="F337" s="13"/>
      <c r="G337" s="13"/>
      <c r="H337" s="13"/>
      <c r="I337" s="13"/>
      <c r="J337" s="13"/>
      <c r="K337" s="13"/>
    </row>
    <row r="338" spans="1:11" s="12" customFormat="1" x14ac:dyDescent="0.25">
      <c r="A338" s="13"/>
      <c r="B338" s="13"/>
      <c r="C338" s="13"/>
      <c r="D338" s="13"/>
      <c r="E338" s="49"/>
      <c r="F338" s="13"/>
      <c r="G338" s="13"/>
      <c r="H338" s="13"/>
      <c r="I338" s="13"/>
      <c r="J338" s="13"/>
      <c r="K338" s="13"/>
    </row>
    <row r="339" spans="1:11" s="12" customFormat="1" x14ac:dyDescent="0.25">
      <c r="A339" s="13"/>
      <c r="B339" s="13"/>
      <c r="C339" s="13"/>
      <c r="D339" s="13"/>
      <c r="E339" s="49"/>
      <c r="F339" s="13"/>
      <c r="G339" s="13"/>
      <c r="H339" s="13"/>
      <c r="I339" s="13"/>
      <c r="J339" s="13"/>
      <c r="K339" s="13"/>
    </row>
    <row r="340" spans="1:11" s="12" customFormat="1" x14ac:dyDescent="0.25">
      <c r="A340" s="13"/>
      <c r="B340" s="13"/>
      <c r="C340" s="13"/>
      <c r="D340" s="13"/>
      <c r="E340" s="49"/>
      <c r="F340" s="13"/>
      <c r="G340" s="13"/>
      <c r="H340" s="13"/>
      <c r="I340" s="13"/>
      <c r="J340" s="13"/>
      <c r="K340" s="13"/>
    </row>
    <row r="341" spans="1:11" s="12" customFormat="1" x14ac:dyDescent="0.25">
      <c r="A341" s="13"/>
      <c r="B341" s="13"/>
      <c r="C341" s="13"/>
      <c r="D341" s="13"/>
      <c r="E341" s="49"/>
      <c r="F341" s="13"/>
      <c r="G341" s="13"/>
      <c r="H341" s="13"/>
      <c r="I341" s="13"/>
      <c r="J341" s="13"/>
      <c r="K341" s="13"/>
    </row>
    <row r="342" spans="1:11" s="12" customFormat="1" x14ac:dyDescent="0.25">
      <c r="A342" s="13"/>
      <c r="B342" s="13"/>
      <c r="C342" s="13"/>
      <c r="D342" s="13"/>
      <c r="E342" s="49"/>
      <c r="F342" s="13"/>
      <c r="G342" s="13"/>
      <c r="H342" s="13"/>
      <c r="I342" s="13"/>
      <c r="J342" s="13"/>
      <c r="K342" s="13"/>
    </row>
    <row r="343" spans="1:11" s="12" customFormat="1" x14ac:dyDescent="0.25">
      <c r="A343" s="13"/>
      <c r="B343" s="13"/>
      <c r="C343" s="13"/>
      <c r="D343" s="13"/>
      <c r="E343" s="49"/>
      <c r="F343" s="13"/>
      <c r="G343" s="13"/>
      <c r="H343" s="13"/>
      <c r="I343" s="13"/>
      <c r="J343" s="13"/>
      <c r="K343" s="13"/>
    </row>
    <row r="344" spans="1:11" s="12" customFormat="1" x14ac:dyDescent="0.25">
      <c r="A344" s="13"/>
      <c r="B344" s="13"/>
      <c r="C344" s="13"/>
      <c r="D344" s="13"/>
      <c r="E344" s="49"/>
      <c r="F344" s="13"/>
      <c r="G344" s="13"/>
      <c r="H344" s="13"/>
      <c r="I344" s="13"/>
      <c r="J344" s="13"/>
      <c r="K344" s="13"/>
    </row>
    <row r="345" spans="1:11" s="12" customFormat="1" x14ac:dyDescent="0.25">
      <c r="A345" s="13"/>
      <c r="B345" s="13"/>
      <c r="C345" s="13"/>
      <c r="D345" s="13"/>
      <c r="E345" s="49"/>
      <c r="F345" s="13"/>
      <c r="G345" s="13"/>
      <c r="H345" s="13"/>
      <c r="I345" s="13"/>
      <c r="J345" s="13"/>
      <c r="K345" s="13"/>
    </row>
    <row r="346" spans="1:11" s="12" customFormat="1" x14ac:dyDescent="0.25">
      <c r="A346" s="13"/>
      <c r="B346" s="13"/>
      <c r="C346" s="13"/>
      <c r="D346" s="13"/>
      <c r="E346" s="49"/>
      <c r="F346" s="13"/>
      <c r="G346" s="13"/>
      <c r="H346" s="13"/>
      <c r="I346" s="13"/>
      <c r="J346" s="13"/>
      <c r="K346" s="13"/>
    </row>
    <row r="347" spans="1:11" s="12" customFormat="1" x14ac:dyDescent="0.25">
      <c r="A347" s="13"/>
      <c r="B347" s="13"/>
      <c r="C347" s="13"/>
      <c r="D347" s="13"/>
      <c r="E347" s="49"/>
      <c r="F347" s="13"/>
      <c r="G347" s="13"/>
      <c r="H347" s="13"/>
      <c r="I347" s="13"/>
      <c r="J347" s="13"/>
      <c r="K347" s="13"/>
    </row>
    <row r="348" spans="1:11" s="12" customFormat="1" x14ac:dyDescent="0.25">
      <c r="A348" s="13"/>
      <c r="B348" s="13"/>
      <c r="C348" s="13"/>
      <c r="D348" s="13"/>
      <c r="E348" s="49"/>
      <c r="F348" s="13"/>
      <c r="G348" s="13"/>
      <c r="H348" s="13"/>
      <c r="I348" s="13"/>
      <c r="J348" s="13"/>
      <c r="K348" s="13"/>
    </row>
    <row r="349" spans="1:11" s="12" customFormat="1" x14ac:dyDescent="0.25">
      <c r="A349" s="13"/>
      <c r="B349" s="13"/>
      <c r="C349" s="13"/>
      <c r="D349" s="13"/>
      <c r="E349" s="49"/>
      <c r="F349" s="13"/>
      <c r="G349" s="13"/>
      <c r="H349" s="13"/>
      <c r="I349" s="13"/>
      <c r="J349" s="13"/>
      <c r="K349" s="13"/>
    </row>
    <row r="350" spans="1:11" s="12" customFormat="1" x14ac:dyDescent="0.25">
      <c r="A350" s="13"/>
      <c r="B350" s="13"/>
      <c r="C350" s="13"/>
      <c r="D350" s="13"/>
      <c r="E350" s="49"/>
      <c r="F350" s="13"/>
      <c r="G350" s="13"/>
      <c r="H350" s="13"/>
      <c r="I350" s="13"/>
      <c r="J350" s="13"/>
      <c r="K350" s="13"/>
    </row>
    <row r="351" spans="1:11" s="12" customFormat="1" x14ac:dyDescent="0.25">
      <c r="A351" s="13"/>
      <c r="B351" s="13"/>
      <c r="C351" s="13"/>
      <c r="D351" s="13"/>
      <c r="E351" s="49"/>
      <c r="F351" s="13"/>
      <c r="G351" s="13"/>
      <c r="H351" s="13"/>
      <c r="I351" s="13"/>
      <c r="J351" s="13"/>
      <c r="K351" s="13"/>
    </row>
    <row r="352" spans="1:11" s="12" customFormat="1" x14ac:dyDescent="0.25">
      <c r="A352" s="13"/>
      <c r="B352" s="13"/>
      <c r="C352" s="13"/>
      <c r="D352" s="13"/>
      <c r="E352" s="49"/>
      <c r="F352" s="13"/>
      <c r="G352" s="13"/>
      <c r="H352" s="13"/>
      <c r="I352" s="13"/>
      <c r="J352" s="13"/>
      <c r="K352" s="13"/>
    </row>
    <row r="353" spans="1:11" s="12" customFormat="1" x14ac:dyDescent="0.25">
      <c r="A353" s="13"/>
      <c r="B353" s="13"/>
      <c r="C353" s="13"/>
      <c r="D353" s="13"/>
      <c r="E353" s="49"/>
      <c r="F353" s="13"/>
      <c r="G353" s="13"/>
      <c r="H353" s="13"/>
      <c r="I353" s="13"/>
      <c r="J353" s="13"/>
      <c r="K353" s="13"/>
    </row>
    <row r="354" spans="1:11" s="12" customFormat="1" x14ac:dyDescent="0.25">
      <c r="A354" s="13"/>
      <c r="B354" s="13"/>
      <c r="C354" s="13"/>
      <c r="D354" s="13"/>
      <c r="E354" s="49"/>
      <c r="F354" s="13"/>
      <c r="G354" s="13"/>
      <c r="H354" s="13"/>
      <c r="I354" s="13"/>
      <c r="J354" s="13"/>
      <c r="K354" s="13"/>
    </row>
    <row r="355" spans="1:11" s="12" customFormat="1" x14ac:dyDescent="0.25">
      <c r="A355" s="13"/>
      <c r="B355" s="13"/>
      <c r="C355" s="13"/>
      <c r="D355" s="13"/>
      <c r="E355" s="49"/>
      <c r="F355" s="13"/>
      <c r="G355" s="13"/>
      <c r="H355" s="13"/>
      <c r="I355" s="13"/>
      <c r="J355" s="13"/>
      <c r="K355" s="13"/>
    </row>
    <row r="356" spans="1:11" s="12" customFormat="1" x14ac:dyDescent="0.25">
      <c r="A356" s="13"/>
      <c r="B356" s="13"/>
      <c r="C356" s="13"/>
      <c r="D356" s="13"/>
      <c r="E356" s="49"/>
      <c r="F356" s="13"/>
      <c r="G356" s="13"/>
      <c r="H356" s="13"/>
      <c r="I356" s="13"/>
      <c r="J356" s="13"/>
      <c r="K356" s="13"/>
    </row>
    <row r="357" spans="1:11" s="12" customFormat="1" x14ac:dyDescent="0.25">
      <c r="A357" s="13"/>
      <c r="B357" s="13"/>
      <c r="C357" s="13"/>
      <c r="D357" s="13"/>
      <c r="E357" s="49"/>
      <c r="F357" s="13"/>
      <c r="G357" s="13"/>
      <c r="H357" s="13"/>
      <c r="I357" s="13"/>
      <c r="J357" s="13"/>
      <c r="K357" s="13"/>
    </row>
    <row r="358" spans="1:11" s="12" customFormat="1" x14ac:dyDescent="0.25">
      <c r="A358" s="13"/>
      <c r="B358" s="13"/>
      <c r="C358" s="13"/>
      <c r="D358" s="13"/>
      <c r="E358" s="49"/>
      <c r="F358" s="13"/>
      <c r="G358" s="13"/>
      <c r="H358" s="13"/>
      <c r="I358" s="13"/>
      <c r="J358" s="13"/>
      <c r="K358" s="13"/>
    </row>
    <row r="359" spans="1:11" s="12" customFormat="1" x14ac:dyDescent="0.25">
      <c r="A359" s="13"/>
      <c r="B359" s="13"/>
      <c r="C359" s="13"/>
      <c r="D359" s="13"/>
      <c r="E359" s="49"/>
      <c r="F359" s="13"/>
      <c r="G359" s="13"/>
      <c r="H359" s="13"/>
      <c r="I359" s="13"/>
      <c r="J359" s="13"/>
      <c r="K359" s="13"/>
    </row>
    <row r="360" spans="1:11" s="12" customFormat="1" x14ac:dyDescent="0.25">
      <c r="A360" s="13"/>
      <c r="B360" s="13"/>
      <c r="C360" s="13"/>
      <c r="D360" s="13"/>
      <c r="E360" s="49"/>
      <c r="F360" s="13"/>
      <c r="G360" s="13"/>
      <c r="H360" s="13"/>
      <c r="I360" s="13"/>
      <c r="J360" s="13"/>
      <c r="K360" s="13"/>
    </row>
    <row r="361" spans="1:11" s="12" customFormat="1" x14ac:dyDescent="0.25">
      <c r="A361" s="13"/>
      <c r="B361" s="13"/>
      <c r="C361" s="13"/>
      <c r="D361" s="13"/>
      <c r="E361" s="49"/>
      <c r="F361" s="13"/>
      <c r="G361" s="13"/>
      <c r="H361" s="13"/>
      <c r="I361" s="13"/>
      <c r="J361" s="13"/>
      <c r="K361" s="13"/>
    </row>
    <row r="362" spans="1:11" s="12" customFormat="1" x14ac:dyDescent="0.25">
      <c r="A362" s="13"/>
      <c r="B362" s="13"/>
      <c r="C362" s="13"/>
      <c r="D362" s="13"/>
      <c r="E362" s="49"/>
      <c r="F362" s="13"/>
      <c r="G362" s="13"/>
      <c r="H362" s="13"/>
      <c r="I362" s="13"/>
      <c r="J362" s="13"/>
      <c r="K362" s="13"/>
    </row>
    <row r="363" spans="1:11" s="12" customFormat="1" x14ac:dyDescent="0.25">
      <c r="A363" s="13"/>
      <c r="B363" s="13"/>
      <c r="C363" s="13"/>
      <c r="D363" s="13"/>
      <c r="E363" s="49"/>
      <c r="F363" s="13"/>
      <c r="G363" s="13"/>
      <c r="H363" s="13"/>
      <c r="I363" s="13"/>
      <c r="J363" s="13"/>
      <c r="K363" s="13"/>
    </row>
    <row r="364" spans="1:11" s="12" customFormat="1" x14ac:dyDescent="0.25">
      <c r="A364" s="13"/>
      <c r="B364" s="13"/>
      <c r="C364" s="13"/>
      <c r="D364" s="13"/>
      <c r="E364" s="49"/>
      <c r="F364" s="13"/>
      <c r="G364" s="13"/>
      <c r="H364" s="13"/>
      <c r="I364" s="13"/>
      <c r="J364" s="13"/>
      <c r="K364" s="13"/>
    </row>
    <row r="365" spans="1:11" s="12" customFormat="1" x14ac:dyDescent="0.25">
      <c r="A365" s="13"/>
      <c r="B365" s="13"/>
      <c r="C365" s="13"/>
      <c r="D365" s="13"/>
      <c r="E365" s="49"/>
      <c r="F365" s="13"/>
      <c r="G365" s="13"/>
      <c r="H365" s="13"/>
      <c r="I365" s="13"/>
      <c r="J365" s="13"/>
      <c r="K365" s="13"/>
    </row>
    <row r="366" spans="1:11" s="12" customFormat="1" x14ac:dyDescent="0.25">
      <c r="A366" s="13"/>
      <c r="B366" s="13"/>
      <c r="C366" s="13"/>
      <c r="D366" s="13"/>
      <c r="E366" s="49"/>
      <c r="F366" s="13"/>
      <c r="G366" s="13"/>
      <c r="H366" s="13"/>
      <c r="I366" s="13"/>
      <c r="J366" s="13"/>
      <c r="K366" s="13"/>
    </row>
    <row r="367" spans="1:11" s="12" customFormat="1" x14ac:dyDescent="0.25">
      <c r="A367" s="13"/>
      <c r="B367" s="13"/>
      <c r="C367" s="13"/>
      <c r="D367" s="13"/>
      <c r="E367" s="49"/>
      <c r="F367" s="13"/>
      <c r="G367" s="13"/>
      <c r="H367" s="13"/>
      <c r="I367" s="13"/>
      <c r="J367" s="13"/>
      <c r="K367" s="13"/>
    </row>
    <row r="368" spans="1:11" s="12" customFormat="1" x14ac:dyDescent="0.25">
      <c r="A368" s="13"/>
      <c r="B368" s="13"/>
      <c r="C368" s="13"/>
      <c r="D368" s="13"/>
      <c r="E368" s="49"/>
      <c r="F368" s="13"/>
      <c r="G368" s="13"/>
      <c r="H368" s="13"/>
      <c r="I368" s="13"/>
      <c r="J368" s="13"/>
      <c r="K368" s="13"/>
    </row>
    <row r="369" spans="1:11" s="12" customFormat="1" x14ac:dyDescent="0.25">
      <c r="A369" s="13"/>
      <c r="B369" s="13"/>
      <c r="C369" s="13"/>
      <c r="D369" s="13"/>
      <c r="E369" s="49"/>
      <c r="F369" s="13"/>
      <c r="G369" s="13"/>
      <c r="H369" s="13"/>
      <c r="I369" s="13"/>
      <c r="J369" s="13"/>
      <c r="K369" s="13"/>
    </row>
    <row r="370" spans="1:11" s="12" customFormat="1" x14ac:dyDescent="0.25">
      <c r="A370" s="13"/>
      <c r="B370" s="13"/>
      <c r="C370" s="13"/>
      <c r="D370" s="13"/>
      <c r="E370" s="49"/>
      <c r="F370" s="13"/>
      <c r="G370" s="13"/>
      <c r="H370" s="13"/>
      <c r="I370" s="13"/>
      <c r="J370" s="13"/>
      <c r="K370" s="13"/>
    </row>
    <row r="371" spans="1:11" s="12" customFormat="1" x14ac:dyDescent="0.25">
      <c r="A371" s="13"/>
      <c r="B371" s="13"/>
      <c r="C371" s="13"/>
      <c r="D371" s="13"/>
      <c r="E371" s="49"/>
      <c r="F371" s="13"/>
      <c r="G371" s="13"/>
      <c r="H371" s="13"/>
      <c r="I371" s="13"/>
      <c r="J371" s="13"/>
      <c r="K371" s="13"/>
    </row>
    <row r="372" spans="1:11" s="12" customFormat="1" x14ac:dyDescent="0.25">
      <c r="A372" s="13"/>
      <c r="B372" s="13"/>
      <c r="C372" s="13"/>
      <c r="D372" s="13"/>
      <c r="E372" s="49"/>
      <c r="F372" s="13"/>
      <c r="G372" s="13"/>
      <c r="H372" s="13"/>
      <c r="I372" s="13"/>
      <c r="J372" s="13"/>
      <c r="K372" s="13"/>
    </row>
    <row r="373" spans="1:11" s="12" customFormat="1" x14ac:dyDescent="0.25">
      <c r="A373" s="13"/>
      <c r="B373" s="13"/>
      <c r="C373" s="13"/>
      <c r="D373" s="13"/>
      <c r="E373" s="49"/>
      <c r="F373" s="13"/>
      <c r="G373" s="13"/>
      <c r="H373" s="13"/>
      <c r="I373" s="13"/>
      <c r="J373" s="13"/>
      <c r="K373" s="13"/>
    </row>
    <row r="374" spans="1:11" s="12" customFormat="1" x14ac:dyDescent="0.25">
      <c r="A374" s="13"/>
      <c r="B374" s="13"/>
      <c r="C374" s="13"/>
      <c r="D374" s="13"/>
      <c r="E374" s="49"/>
      <c r="F374" s="13"/>
      <c r="G374" s="13"/>
      <c r="H374" s="13"/>
      <c r="I374" s="13"/>
      <c r="J374" s="13"/>
      <c r="K374" s="13"/>
    </row>
    <row r="375" spans="1:11" s="12" customFormat="1" x14ac:dyDescent="0.25">
      <c r="A375" s="13"/>
      <c r="B375" s="13"/>
      <c r="C375" s="13"/>
      <c r="D375" s="13"/>
      <c r="E375" s="49"/>
      <c r="F375" s="13"/>
      <c r="G375" s="13"/>
      <c r="H375" s="13"/>
      <c r="I375" s="13"/>
      <c r="J375" s="13"/>
      <c r="K375" s="13"/>
    </row>
    <row r="376" spans="1:11" s="12" customFormat="1" x14ac:dyDescent="0.25">
      <c r="A376" s="13"/>
      <c r="B376" s="13"/>
      <c r="C376" s="13"/>
      <c r="D376" s="13"/>
      <c r="E376" s="49"/>
      <c r="F376" s="13"/>
      <c r="G376" s="13"/>
      <c r="H376" s="13"/>
      <c r="I376" s="13"/>
      <c r="J376" s="13"/>
      <c r="K376" s="13"/>
    </row>
    <row r="377" spans="1:11" s="12" customFormat="1" x14ac:dyDescent="0.25">
      <c r="A377" s="13"/>
      <c r="B377" s="13"/>
      <c r="C377" s="13"/>
      <c r="D377" s="13"/>
      <c r="E377" s="49"/>
      <c r="F377" s="13"/>
      <c r="G377" s="13"/>
      <c r="H377" s="13"/>
      <c r="I377" s="13"/>
      <c r="J377" s="13"/>
      <c r="K377" s="13"/>
    </row>
    <row r="378" spans="1:11" s="12" customFormat="1" x14ac:dyDescent="0.25">
      <c r="A378" s="13"/>
      <c r="B378" s="13"/>
      <c r="C378" s="13"/>
      <c r="D378" s="13"/>
      <c r="E378" s="49"/>
      <c r="F378" s="13"/>
      <c r="G378" s="13"/>
      <c r="H378" s="13"/>
      <c r="I378" s="13"/>
      <c r="J378" s="13"/>
      <c r="K378" s="13"/>
    </row>
    <row r="379" spans="1:11" s="12" customFormat="1" x14ac:dyDescent="0.25">
      <c r="A379" s="13"/>
      <c r="B379" s="13"/>
      <c r="C379" s="13"/>
      <c r="D379" s="13"/>
      <c r="E379" s="49"/>
      <c r="F379" s="13"/>
      <c r="G379" s="13"/>
      <c r="H379" s="13"/>
      <c r="I379" s="13"/>
      <c r="J379" s="13"/>
      <c r="K379" s="13"/>
    </row>
    <row r="380" spans="1:11" s="12" customFormat="1" x14ac:dyDescent="0.25">
      <c r="A380" s="13"/>
      <c r="B380" s="13"/>
      <c r="C380" s="13"/>
      <c r="D380" s="13"/>
      <c r="E380" s="49"/>
      <c r="F380" s="13"/>
      <c r="G380" s="13"/>
      <c r="H380" s="13"/>
      <c r="I380" s="13"/>
      <c r="J380" s="13"/>
      <c r="K380" s="13"/>
    </row>
    <row r="381" spans="1:11" s="12" customFormat="1" x14ac:dyDescent="0.25">
      <c r="A381" s="13"/>
      <c r="B381" s="13"/>
      <c r="C381" s="13"/>
      <c r="D381" s="13"/>
      <c r="E381" s="49"/>
      <c r="F381" s="13"/>
      <c r="G381" s="13"/>
      <c r="H381" s="13"/>
      <c r="I381" s="13"/>
      <c r="J381" s="13"/>
      <c r="K381" s="13"/>
    </row>
    <row r="382" spans="1:11" s="12" customFormat="1" x14ac:dyDescent="0.25">
      <c r="A382" s="13"/>
      <c r="B382" s="13"/>
      <c r="C382" s="13"/>
      <c r="D382" s="13"/>
      <c r="E382" s="49"/>
      <c r="F382" s="13"/>
      <c r="G382" s="13"/>
      <c r="H382" s="13"/>
      <c r="I382" s="13"/>
      <c r="J382" s="13"/>
      <c r="K382" s="13"/>
    </row>
    <row r="383" spans="1:11" s="12" customFormat="1" x14ac:dyDescent="0.25">
      <c r="A383" s="13"/>
      <c r="B383" s="13"/>
      <c r="C383" s="13"/>
      <c r="D383" s="13"/>
      <c r="E383" s="49"/>
      <c r="F383" s="13"/>
      <c r="G383" s="13"/>
      <c r="H383" s="13"/>
      <c r="I383" s="13"/>
      <c r="J383" s="13"/>
      <c r="K383" s="13"/>
    </row>
    <row r="384" spans="1:11" s="12" customFormat="1" x14ac:dyDescent="0.25">
      <c r="A384" s="13"/>
      <c r="B384" s="13"/>
      <c r="C384" s="13"/>
      <c r="D384" s="13"/>
      <c r="E384" s="49"/>
      <c r="F384" s="13"/>
      <c r="G384" s="13"/>
      <c r="H384" s="13"/>
      <c r="I384" s="13"/>
      <c r="J384" s="13"/>
      <c r="K384" s="13"/>
    </row>
    <row r="385" spans="1:11" s="12" customFormat="1" x14ac:dyDescent="0.25">
      <c r="A385" s="13"/>
      <c r="B385" s="13"/>
      <c r="C385" s="13"/>
      <c r="D385" s="13"/>
      <c r="E385" s="49"/>
      <c r="F385" s="13"/>
      <c r="G385" s="13"/>
      <c r="H385" s="13"/>
      <c r="I385" s="13"/>
      <c r="J385" s="13"/>
      <c r="K385" s="13"/>
    </row>
    <row r="386" spans="1:11" s="12" customFormat="1" x14ac:dyDescent="0.25">
      <c r="A386" s="13"/>
      <c r="B386" s="13"/>
      <c r="C386" s="13"/>
      <c r="D386" s="13"/>
      <c r="E386" s="49"/>
      <c r="F386" s="13"/>
      <c r="G386" s="13"/>
      <c r="H386" s="13"/>
      <c r="I386" s="13"/>
      <c r="J386" s="13"/>
      <c r="K386" s="13"/>
    </row>
    <row r="387" spans="1:11" s="12" customFormat="1" x14ac:dyDescent="0.25">
      <c r="A387" s="13"/>
      <c r="B387" s="13"/>
      <c r="C387" s="13"/>
      <c r="D387" s="13"/>
      <c r="E387" s="49"/>
      <c r="F387" s="13"/>
      <c r="G387" s="13"/>
      <c r="H387" s="13"/>
      <c r="I387" s="13"/>
      <c r="J387" s="13"/>
      <c r="K387" s="13"/>
    </row>
    <row r="388" spans="1:11" s="12" customFormat="1" x14ac:dyDescent="0.25">
      <c r="A388" s="13"/>
      <c r="B388" s="13"/>
      <c r="C388" s="13"/>
      <c r="D388" s="13"/>
      <c r="E388" s="49"/>
      <c r="F388" s="13"/>
      <c r="G388" s="13"/>
      <c r="H388" s="13"/>
      <c r="I388" s="13"/>
      <c r="J388" s="13"/>
      <c r="K388" s="13"/>
    </row>
    <row r="389" spans="1:11" s="12" customFormat="1" x14ac:dyDescent="0.25">
      <c r="A389" s="13"/>
      <c r="B389" s="13"/>
      <c r="C389" s="13"/>
      <c r="D389" s="13"/>
      <c r="E389" s="49"/>
      <c r="F389" s="13"/>
      <c r="G389" s="13"/>
      <c r="H389" s="13"/>
      <c r="I389" s="13"/>
      <c r="J389" s="13"/>
      <c r="K389" s="13"/>
    </row>
    <row r="390" spans="1:11" s="12" customFormat="1" x14ac:dyDescent="0.25">
      <c r="A390" s="13"/>
      <c r="B390" s="13"/>
      <c r="C390" s="13"/>
      <c r="D390" s="13"/>
      <c r="E390" s="49"/>
      <c r="F390" s="13"/>
      <c r="G390" s="13"/>
      <c r="H390" s="13"/>
      <c r="I390" s="13"/>
      <c r="J390" s="13"/>
      <c r="K390" s="13"/>
    </row>
    <row r="391" spans="1:11" s="12" customFormat="1" x14ac:dyDescent="0.25">
      <c r="A391" s="13"/>
      <c r="B391" s="13"/>
      <c r="C391" s="13"/>
      <c r="D391" s="13"/>
      <c r="E391" s="49"/>
      <c r="F391" s="13"/>
      <c r="G391" s="13"/>
      <c r="H391" s="13"/>
      <c r="I391" s="13"/>
      <c r="J391" s="13"/>
      <c r="K391" s="13"/>
    </row>
    <row r="392" spans="1:11" s="12" customFormat="1" x14ac:dyDescent="0.25">
      <c r="A392" s="13"/>
      <c r="B392" s="13"/>
      <c r="C392" s="13"/>
      <c r="D392" s="13"/>
      <c r="E392" s="49"/>
      <c r="F392" s="13"/>
      <c r="G392" s="13"/>
      <c r="H392" s="13"/>
      <c r="I392" s="13"/>
      <c r="J392" s="13"/>
      <c r="K392" s="13"/>
    </row>
    <row r="393" spans="1:11" s="12" customFormat="1" x14ac:dyDescent="0.25">
      <c r="A393" s="13"/>
      <c r="B393" s="13"/>
      <c r="C393" s="13"/>
      <c r="D393" s="13"/>
      <c r="E393" s="49"/>
      <c r="F393" s="13"/>
      <c r="G393" s="13"/>
      <c r="H393" s="13"/>
      <c r="I393" s="13"/>
      <c r="J393" s="13"/>
      <c r="K393" s="13"/>
    </row>
    <row r="394" spans="1:11" s="12" customFormat="1" x14ac:dyDescent="0.25">
      <c r="A394" s="13"/>
      <c r="B394" s="13"/>
      <c r="C394" s="13"/>
      <c r="D394" s="13"/>
      <c r="E394" s="49"/>
      <c r="F394" s="13"/>
      <c r="G394" s="13"/>
      <c r="H394" s="13"/>
      <c r="I394" s="13"/>
      <c r="J394" s="13"/>
      <c r="K394" s="13"/>
    </row>
    <row r="395" spans="1:11" s="12" customFormat="1" x14ac:dyDescent="0.25">
      <c r="A395" s="13"/>
      <c r="B395" s="13"/>
      <c r="C395" s="13"/>
      <c r="D395" s="13"/>
      <c r="E395" s="49"/>
      <c r="F395" s="13"/>
      <c r="G395" s="13"/>
      <c r="H395" s="13"/>
      <c r="I395" s="13"/>
      <c r="J395" s="13"/>
      <c r="K395" s="13"/>
    </row>
    <row r="396" spans="1:11" s="12" customFormat="1" x14ac:dyDescent="0.25">
      <c r="A396" s="13"/>
      <c r="B396" s="13"/>
      <c r="C396" s="13"/>
      <c r="D396" s="13"/>
      <c r="E396" s="49"/>
      <c r="F396" s="13"/>
      <c r="G396" s="13"/>
      <c r="H396" s="13"/>
      <c r="I396" s="13"/>
      <c r="J396" s="13"/>
      <c r="K396" s="13"/>
    </row>
    <row r="397" spans="1:11" s="12" customFormat="1" x14ac:dyDescent="0.25">
      <c r="A397" s="13"/>
      <c r="B397" s="13"/>
      <c r="C397" s="13"/>
      <c r="D397" s="13"/>
      <c r="E397" s="49"/>
      <c r="F397" s="13"/>
      <c r="G397" s="13"/>
      <c r="H397" s="13"/>
      <c r="I397" s="13"/>
      <c r="J397" s="13"/>
      <c r="K397" s="13"/>
    </row>
    <row r="398" spans="1:11" s="12" customFormat="1" x14ac:dyDescent="0.25">
      <c r="A398" s="13"/>
      <c r="B398" s="13"/>
      <c r="C398" s="13"/>
      <c r="D398" s="13"/>
      <c r="E398" s="49"/>
      <c r="F398" s="13"/>
      <c r="G398" s="13"/>
      <c r="H398" s="13"/>
      <c r="I398" s="13"/>
      <c r="J398" s="13"/>
      <c r="K398" s="13"/>
    </row>
    <row r="399" spans="1:11" s="12" customFormat="1" x14ac:dyDescent="0.25">
      <c r="A399" s="13"/>
      <c r="B399" s="13"/>
      <c r="C399" s="13"/>
      <c r="D399" s="13"/>
      <c r="E399" s="49"/>
      <c r="F399" s="13"/>
      <c r="G399" s="13"/>
      <c r="H399" s="13"/>
      <c r="I399" s="13"/>
      <c r="J399" s="13"/>
      <c r="K399" s="13"/>
    </row>
    <row r="400" spans="1:11" s="12" customFormat="1" x14ac:dyDescent="0.25">
      <c r="A400" s="13"/>
      <c r="B400" s="13"/>
      <c r="C400" s="13"/>
      <c r="D400" s="13"/>
      <c r="E400" s="49"/>
      <c r="F400" s="13"/>
      <c r="G400" s="13"/>
      <c r="H400" s="13"/>
      <c r="I400" s="13"/>
      <c r="J400" s="13"/>
      <c r="K400" s="13"/>
    </row>
    <row r="401" spans="1:11" s="12" customFormat="1" x14ac:dyDescent="0.25">
      <c r="A401" s="13"/>
      <c r="B401" s="13"/>
      <c r="C401" s="13"/>
      <c r="D401" s="13"/>
      <c r="E401" s="49"/>
      <c r="F401" s="13"/>
      <c r="G401" s="13"/>
      <c r="H401" s="13"/>
      <c r="I401" s="13"/>
      <c r="J401" s="13"/>
      <c r="K401" s="13"/>
    </row>
    <row r="402" spans="1:11" s="12" customFormat="1" x14ac:dyDescent="0.25">
      <c r="A402" s="13"/>
      <c r="B402" s="13"/>
      <c r="C402" s="13"/>
      <c r="D402" s="13"/>
      <c r="E402" s="49"/>
      <c r="F402" s="13"/>
      <c r="G402" s="13"/>
      <c r="H402" s="13"/>
      <c r="I402" s="13"/>
      <c r="J402" s="13"/>
      <c r="K402" s="13"/>
    </row>
    <row r="403" spans="1:11" s="12" customFormat="1" x14ac:dyDescent="0.25">
      <c r="A403" s="13"/>
      <c r="B403" s="13"/>
      <c r="C403" s="13"/>
      <c r="D403" s="13"/>
      <c r="E403" s="49"/>
      <c r="F403" s="13"/>
      <c r="G403" s="13"/>
      <c r="H403" s="13"/>
      <c r="I403" s="13"/>
      <c r="J403" s="13"/>
      <c r="K403" s="13"/>
    </row>
    <row r="404" spans="1:11" s="12" customFormat="1" x14ac:dyDescent="0.25">
      <c r="A404" s="13"/>
      <c r="B404" s="13"/>
      <c r="C404" s="13"/>
      <c r="D404" s="13"/>
      <c r="E404" s="49"/>
      <c r="F404" s="13"/>
      <c r="G404" s="13"/>
      <c r="H404" s="13"/>
      <c r="I404" s="13"/>
      <c r="J404" s="13"/>
      <c r="K404" s="13"/>
    </row>
    <row r="405" spans="1:11" s="12" customFormat="1" x14ac:dyDescent="0.25">
      <c r="A405" s="13"/>
      <c r="B405" s="13"/>
      <c r="C405" s="13"/>
      <c r="D405" s="13"/>
      <c r="E405" s="49"/>
      <c r="F405" s="13"/>
      <c r="G405" s="13"/>
      <c r="H405" s="13"/>
      <c r="I405" s="13"/>
      <c r="J405" s="13"/>
      <c r="K405" s="13"/>
    </row>
    <row r="406" spans="1:11" s="12" customFormat="1" x14ac:dyDescent="0.25">
      <c r="A406" s="13"/>
      <c r="B406" s="13"/>
      <c r="C406" s="13"/>
      <c r="D406" s="13"/>
      <c r="E406" s="49"/>
      <c r="F406" s="13"/>
      <c r="G406" s="13"/>
      <c r="H406" s="13"/>
      <c r="I406" s="13"/>
      <c r="J406" s="13"/>
      <c r="K406" s="13"/>
    </row>
    <row r="407" spans="1:11" s="12" customFormat="1" x14ac:dyDescent="0.25">
      <c r="A407" s="13"/>
      <c r="B407" s="13"/>
      <c r="C407" s="13"/>
      <c r="D407" s="13"/>
      <c r="E407" s="49"/>
      <c r="F407" s="13"/>
      <c r="G407" s="13"/>
      <c r="H407" s="13"/>
      <c r="I407" s="13"/>
      <c r="J407" s="13"/>
      <c r="K407" s="13"/>
    </row>
    <row r="408" spans="1:11" s="12" customFormat="1" x14ac:dyDescent="0.25">
      <c r="A408" s="13"/>
      <c r="B408" s="13"/>
      <c r="C408" s="13"/>
      <c r="D408" s="13"/>
      <c r="E408" s="49"/>
      <c r="F408" s="13"/>
      <c r="G408" s="13"/>
      <c r="H408" s="13"/>
      <c r="I408" s="13"/>
      <c r="J408" s="13"/>
      <c r="K408" s="13"/>
    </row>
    <row r="409" spans="1:11" s="12" customFormat="1" x14ac:dyDescent="0.25">
      <c r="A409" s="13"/>
      <c r="B409" s="13"/>
      <c r="C409" s="13"/>
      <c r="D409" s="13"/>
      <c r="E409" s="49"/>
      <c r="F409" s="13"/>
      <c r="G409" s="13"/>
      <c r="H409" s="13"/>
      <c r="I409" s="13"/>
      <c r="J409" s="13"/>
      <c r="K409" s="13"/>
    </row>
    <row r="410" spans="1:11" s="12" customFormat="1" x14ac:dyDescent="0.25">
      <c r="A410" s="13"/>
      <c r="B410" s="13"/>
      <c r="C410" s="13"/>
      <c r="D410" s="13"/>
      <c r="E410" s="49"/>
      <c r="F410" s="13"/>
      <c r="G410" s="13"/>
      <c r="H410" s="13"/>
      <c r="I410" s="13"/>
      <c r="J410" s="13"/>
      <c r="K410" s="13"/>
    </row>
    <row r="411" spans="1:11" s="12" customFormat="1" x14ac:dyDescent="0.25">
      <c r="A411" s="13"/>
      <c r="B411" s="13"/>
      <c r="C411" s="13"/>
      <c r="D411" s="13"/>
      <c r="E411" s="49"/>
      <c r="F411" s="13"/>
      <c r="G411" s="13"/>
      <c r="H411" s="13"/>
      <c r="I411" s="13"/>
      <c r="J411" s="13"/>
      <c r="K411" s="13"/>
    </row>
    <row r="412" spans="1:11" s="12" customFormat="1" x14ac:dyDescent="0.25">
      <c r="A412" s="13"/>
      <c r="B412" s="13"/>
      <c r="C412" s="13"/>
      <c r="D412" s="13"/>
      <c r="E412" s="49"/>
      <c r="F412" s="13"/>
      <c r="G412" s="13"/>
      <c r="H412" s="13"/>
      <c r="I412" s="13"/>
      <c r="J412" s="13"/>
      <c r="K412" s="13"/>
    </row>
    <row r="413" spans="1:11" s="12" customFormat="1" x14ac:dyDescent="0.25">
      <c r="A413" s="13"/>
      <c r="B413" s="13"/>
      <c r="C413" s="13"/>
      <c r="D413" s="13"/>
      <c r="E413" s="49"/>
      <c r="F413" s="13"/>
      <c r="G413" s="13"/>
      <c r="H413" s="13"/>
      <c r="I413" s="13"/>
      <c r="J413" s="13"/>
      <c r="K413" s="13"/>
    </row>
    <row r="414" spans="1:11" s="12" customFormat="1" x14ac:dyDescent="0.25">
      <c r="A414" s="13"/>
      <c r="B414" s="13"/>
      <c r="C414" s="13"/>
      <c r="D414" s="13"/>
      <c r="E414" s="49"/>
      <c r="F414" s="13"/>
      <c r="G414" s="13"/>
      <c r="H414" s="13"/>
      <c r="I414" s="13"/>
      <c r="J414" s="13"/>
      <c r="K414" s="13"/>
    </row>
    <row r="415" spans="1:11" s="12" customFormat="1" x14ac:dyDescent="0.25">
      <c r="A415" s="13"/>
      <c r="B415" s="13"/>
      <c r="C415" s="13"/>
      <c r="D415" s="13"/>
      <c r="E415" s="49"/>
      <c r="F415" s="13"/>
      <c r="G415" s="13"/>
      <c r="H415" s="13"/>
      <c r="I415" s="13"/>
      <c r="J415" s="13"/>
      <c r="K415" s="13"/>
    </row>
    <row r="416" spans="1:11" s="12" customFormat="1" x14ac:dyDescent="0.25">
      <c r="A416" s="13"/>
      <c r="B416" s="13"/>
      <c r="C416" s="13"/>
      <c r="D416" s="13"/>
      <c r="E416" s="49"/>
      <c r="F416" s="13"/>
      <c r="G416" s="13"/>
      <c r="H416" s="13"/>
      <c r="I416" s="13"/>
      <c r="J416" s="13"/>
      <c r="K416" s="13"/>
    </row>
    <row r="417" spans="1:11" s="12" customFormat="1" x14ac:dyDescent="0.25">
      <c r="A417" s="13"/>
      <c r="B417" s="13"/>
      <c r="C417" s="13"/>
      <c r="D417" s="13"/>
      <c r="E417" s="49"/>
      <c r="F417" s="13"/>
      <c r="G417" s="13"/>
      <c r="H417" s="13"/>
      <c r="I417" s="13"/>
      <c r="J417" s="13"/>
      <c r="K417" s="13"/>
    </row>
    <row r="418" spans="1:11" s="12" customFormat="1" x14ac:dyDescent="0.25">
      <c r="A418" s="13"/>
      <c r="B418" s="13"/>
      <c r="C418" s="13"/>
      <c r="D418" s="13"/>
      <c r="E418" s="49"/>
      <c r="F418" s="13"/>
      <c r="G418" s="13"/>
      <c r="H418" s="13"/>
      <c r="I418" s="13"/>
      <c r="J418" s="13"/>
      <c r="K418" s="13"/>
    </row>
    <row r="419" spans="1:11" s="12" customFormat="1" x14ac:dyDescent="0.25">
      <c r="A419" s="13"/>
      <c r="B419" s="13"/>
      <c r="C419" s="13"/>
      <c r="D419" s="13"/>
      <c r="E419" s="49"/>
      <c r="F419" s="13"/>
      <c r="G419" s="13"/>
      <c r="H419" s="13"/>
      <c r="I419" s="13"/>
      <c r="J419" s="13"/>
      <c r="K419" s="13"/>
    </row>
    <row r="420" spans="1:11" s="12" customFormat="1" x14ac:dyDescent="0.25">
      <c r="A420" s="13"/>
      <c r="B420" s="13"/>
      <c r="C420" s="13"/>
      <c r="D420" s="13"/>
      <c r="E420" s="49"/>
      <c r="F420" s="13"/>
      <c r="G420" s="13"/>
      <c r="H420" s="13"/>
      <c r="I420" s="13"/>
      <c r="J420" s="13"/>
      <c r="K420" s="13"/>
    </row>
    <row r="421" spans="1:11" s="12" customFormat="1" x14ac:dyDescent="0.25">
      <c r="A421" s="13"/>
      <c r="B421" s="13"/>
      <c r="C421" s="13"/>
      <c r="D421" s="13"/>
      <c r="E421" s="49"/>
      <c r="F421" s="13"/>
      <c r="G421" s="13"/>
      <c r="H421" s="13"/>
      <c r="I421" s="13"/>
      <c r="J421" s="13"/>
      <c r="K421" s="13"/>
    </row>
    <row r="422" spans="1:11" s="12" customFormat="1" x14ac:dyDescent="0.25">
      <c r="A422" s="13"/>
      <c r="B422" s="13"/>
      <c r="C422" s="13"/>
      <c r="D422" s="13"/>
      <c r="E422" s="49"/>
      <c r="F422" s="13"/>
      <c r="G422" s="13"/>
      <c r="H422" s="13"/>
      <c r="I422" s="13"/>
      <c r="J422" s="13"/>
      <c r="K422" s="13"/>
    </row>
    <row r="423" spans="1:11" s="12" customFormat="1" x14ac:dyDescent="0.25">
      <c r="A423" s="13"/>
      <c r="B423" s="13"/>
      <c r="C423" s="13"/>
      <c r="D423" s="13"/>
      <c r="E423" s="49"/>
      <c r="F423" s="13"/>
      <c r="G423" s="13"/>
      <c r="H423" s="13"/>
      <c r="I423" s="13"/>
      <c r="J423" s="13"/>
      <c r="K423" s="13"/>
    </row>
    <row r="424" spans="1:11" s="12" customFormat="1" x14ac:dyDescent="0.25">
      <c r="A424" s="13"/>
      <c r="B424" s="13"/>
      <c r="C424" s="13"/>
      <c r="D424" s="13"/>
      <c r="E424" s="49"/>
      <c r="F424" s="13"/>
      <c r="G424" s="13"/>
      <c r="H424" s="13"/>
      <c r="I424" s="13"/>
      <c r="J424" s="13"/>
      <c r="K424" s="13"/>
    </row>
    <row r="425" spans="1:11" s="12" customFormat="1" x14ac:dyDescent="0.25">
      <c r="A425" s="13"/>
      <c r="B425" s="13"/>
      <c r="C425" s="13"/>
      <c r="D425" s="13"/>
      <c r="E425" s="49"/>
      <c r="F425" s="13"/>
      <c r="G425" s="13"/>
      <c r="H425" s="13"/>
      <c r="I425" s="13"/>
      <c r="J425" s="13"/>
      <c r="K425" s="13"/>
    </row>
    <row r="426" spans="1:11" s="12" customFormat="1" x14ac:dyDescent="0.25">
      <c r="A426" s="13"/>
      <c r="B426" s="13"/>
      <c r="C426" s="13"/>
      <c r="D426" s="13"/>
      <c r="E426" s="49"/>
      <c r="F426" s="13"/>
      <c r="G426" s="13"/>
      <c r="H426" s="13"/>
      <c r="I426" s="13"/>
      <c r="J426" s="13"/>
      <c r="K426" s="13"/>
    </row>
    <row r="427" spans="1:11" s="12" customFormat="1" x14ac:dyDescent="0.25">
      <c r="A427" s="13"/>
      <c r="B427" s="13"/>
      <c r="C427" s="13"/>
      <c r="D427" s="13"/>
      <c r="E427" s="49"/>
      <c r="F427" s="13"/>
      <c r="G427" s="13"/>
      <c r="H427" s="13"/>
      <c r="I427" s="13"/>
      <c r="J427" s="13"/>
      <c r="K427" s="13"/>
    </row>
    <row r="428" spans="1:11" s="12" customFormat="1" x14ac:dyDescent="0.25">
      <c r="A428" s="13"/>
      <c r="B428" s="13"/>
      <c r="C428" s="13"/>
      <c r="D428" s="13"/>
      <c r="E428" s="49"/>
      <c r="F428" s="13"/>
      <c r="G428" s="13"/>
      <c r="H428" s="13"/>
      <c r="I428" s="13"/>
      <c r="J428" s="13"/>
      <c r="K428" s="13"/>
    </row>
    <row r="429" spans="1:11" s="12" customFormat="1" x14ac:dyDescent="0.25">
      <c r="A429" s="13"/>
      <c r="B429" s="13"/>
      <c r="C429" s="13"/>
      <c r="D429" s="13"/>
      <c r="E429" s="49"/>
      <c r="F429" s="13"/>
      <c r="G429" s="13"/>
      <c r="H429" s="13"/>
      <c r="I429" s="13"/>
      <c r="J429" s="13"/>
      <c r="K429" s="13"/>
    </row>
    <row r="430" spans="1:11" s="12" customFormat="1" x14ac:dyDescent="0.25">
      <c r="A430" s="13"/>
      <c r="B430" s="13"/>
      <c r="C430" s="13"/>
      <c r="D430" s="13"/>
      <c r="E430" s="49"/>
      <c r="F430" s="13"/>
      <c r="G430" s="13"/>
      <c r="H430" s="13"/>
      <c r="I430" s="13"/>
      <c r="J430" s="13"/>
      <c r="K430" s="13"/>
    </row>
    <row r="431" spans="1:11" s="12" customFormat="1" x14ac:dyDescent="0.25">
      <c r="A431" s="13"/>
      <c r="B431" s="13"/>
      <c r="C431" s="13"/>
      <c r="D431" s="13"/>
      <c r="E431" s="49"/>
      <c r="F431" s="13"/>
      <c r="G431" s="13"/>
      <c r="H431" s="13"/>
      <c r="I431" s="13"/>
      <c r="J431" s="13"/>
      <c r="K431" s="13"/>
    </row>
    <row r="432" spans="1:11" s="12" customFormat="1" x14ac:dyDescent="0.25">
      <c r="A432" s="13"/>
      <c r="B432" s="13"/>
      <c r="C432" s="13"/>
      <c r="D432" s="13"/>
      <c r="E432" s="49"/>
      <c r="F432" s="13"/>
      <c r="G432" s="13"/>
      <c r="H432" s="13"/>
      <c r="I432" s="13"/>
      <c r="J432" s="13"/>
      <c r="K432" s="13"/>
    </row>
    <row r="433" spans="1:11" s="12" customFormat="1" x14ac:dyDescent="0.25">
      <c r="A433" s="13"/>
      <c r="B433" s="13"/>
      <c r="C433" s="13"/>
      <c r="D433" s="13"/>
      <c r="E433" s="49"/>
      <c r="F433" s="13"/>
      <c r="G433" s="13"/>
      <c r="H433" s="13"/>
      <c r="I433" s="13"/>
      <c r="J433" s="13"/>
      <c r="K433" s="13"/>
    </row>
    <row r="434" spans="1:11" s="12" customFormat="1" x14ac:dyDescent="0.25">
      <c r="A434" s="13"/>
      <c r="B434" s="13"/>
      <c r="C434" s="13"/>
      <c r="D434" s="13"/>
      <c r="E434" s="49"/>
      <c r="F434" s="13"/>
      <c r="G434" s="13"/>
      <c r="H434" s="13"/>
      <c r="I434" s="13"/>
      <c r="J434" s="13"/>
      <c r="K434" s="13"/>
    </row>
    <row r="435" spans="1:11" s="12" customFormat="1" x14ac:dyDescent="0.25">
      <c r="A435" s="13"/>
      <c r="B435" s="13"/>
      <c r="C435" s="13"/>
      <c r="D435" s="13"/>
      <c r="E435" s="49"/>
      <c r="F435" s="13"/>
      <c r="G435" s="13"/>
      <c r="H435" s="13"/>
      <c r="I435" s="13"/>
      <c r="J435" s="13"/>
      <c r="K435" s="13"/>
    </row>
    <row r="436" spans="1:11" s="12" customFormat="1" x14ac:dyDescent="0.25">
      <c r="A436" s="13"/>
      <c r="B436" s="13"/>
      <c r="C436" s="13"/>
      <c r="D436" s="13"/>
      <c r="E436" s="49"/>
      <c r="F436" s="13"/>
      <c r="G436" s="13"/>
      <c r="H436" s="13"/>
      <c r="I436" s="13"/>
      <c r="J436" s="13"/>
      <c r="K436" s="13"/>
    </row>
    <row r="437" spans="1:11" s="12" customFormat="1" x14ac:dyDescent="0.25">
      <c r="A437" s="13"/>
      <c r="B437" s="13"/>
      <c r="C437" s="13"/>
      <c r="D437" s="13"/>
      <c r="E437" s="49"/>
      <c r="F437" s="13"/>
      <c r="G437" s="13"/>
      <c r="H437" s="13"/>
      <c r="I437" s="13"/>
      <c r="J437" s="13"/>
      <c r="K437" s="13"/>
    </row>
    <row r="438" spans="1:11" s="12" customFormat="1" x14ac:dyDescent="0.25">
      <c r="A438" s="13"/>
      <c r="B438" s="13"/>
      <c r="C438" s="13"/>
      <c r="D438" s="13"/>
      <c r="E438" s="49"/>
      <c r="F438" s="13"/>
      <c r="G438" s="13"/>
      <c r="H438" s="13"/>
      <c r="I438" s="13"/>
      <c r="J438" s="13"/>
      <c r="K438" s="13"/>
    </row>
    <row r="439" spans="1:11" s="12" customFormat="1" x14ac:dyDescent="0.25">
      <c r="A439" s="13"/>
      <c r="B439" s="13"/>
      <c r="C439" s="13"/>
      <c r="D439" s="13"/>
      <c r="E439" s="49"/>
      <c r="F439" s="13"/>
      <c r="G439" s="13"/>
      <c r="H439" s="13"/>
      <c r="I439" s="13"/>
      <c r="J439" s="13"/>
      <c r="K439" s="13"/>
    </row>
    <row r="440" spans="1:11" s="12" customFormat="1" x14ac:dyDescent="0.25">
      <c r="A440" s="13"/>
      <c r="B440" s="13"/>
      <c r="C440" s="13"/>
      <c r="D440" s="13"/>
      <c r="E440" s="49"/>
      <c r="F440" s="13"/>
      <c r="G440" s="13"/>
      <c r="H440" s="13"/>
      <c r="I440" s="13"/>
      <c r="J440" s="13"/>
      <c r="K440" s="13"/>
    </row>
    <row r="441" spans="1:11" s="12" customFormat="1" x14ac:dyDescent="0.25">
      <c r="A441" s="13"/>
      <c r="B441" s="13"/>
      <c r="C441" s="13"/>
      <c r="D441" s="13"/>
      <c r="E441" s="49"/>
      <c r="F441" s="13"/>
      <c r="G441" s="13"/>
      <c r="H441" s="13"/>
      <c r="I441" s="13"/>
      <c r="J441" s="13"/>
      <c r="K441" s="13"/>
    </row>
    <row r="442" spans="1:11" s="12" customFormat="1" x14ac:dyDescent="0.25">
      <c r="A442" s="13"/>
      <c r="B442" s="13"/>
      <c r="C442" s="13"/>
      <c r="D442" s="13"/>
      <c r="E442" s="49"/>
      <c r="F442" s="13"/>
      <c r="G442" s="13"/>
      <c r="H442" s="13"/>
      <c r="I442" s="13"/>
      <c r="J442" s="13"/>
      <c r="K442" s="13"/>
    </row>
    <row r="443" spans="1:11" s="12" customFormat="1" x14ac:dyDescent="0.25">
      <c r="A443" s="13"/>
      <c r="B443" s="13"/>
      <c r="C443" s="13"/>
      <c r="D443" s="13"/>
      <c r="E443" s="49"/>
      <c r="F443" s="13"/>
      <c r="G443" s="13"/>
      <c r="H443" s="13"/>
      <c r="I443" s="13"/>
      <c r="J443" s="13"/>
      <c r="K443" s="13"/>
    </row>
    <row r="444" spans="1:11" s="12" customFormat="1" x14ac:dyDescent="0.25">
      <c r="A444" s="13"/>
      <c r="B444" s="13"/>
      <c r="C444" s="13"/>
      <c r="D444" s="13"/>
      <c r="E444" s="49"/>
      <c r="F444" s="13"/>
      <c r="G444" s="13"/>
      <c r="H444" s="13"/>
      <c r="I444" s="13"/>
      <c r="J444" s="13"/>
      <c r="K444" s="13"/>
    </row>
    <row r="445" spans="1:11" s="12" customFormat="1" x14ac:dyDescent="0.25">
      <c r="A445" s="13"/>
      <c r="B445" s="13"/>
      <c r="C445" s="13"/>
      <c r="D445" s="13"/>
      <c r="E445" s="49"/>
      <c r="F445" s="13"/>
      <c r="G445" s="13"/>
      <c r="H445" s="13"/>
      <c r="I445" s="13"/>
      <c r="J445" s="13"/>
      <c r="K445" s="13"/>
    </row>
    <row r="446" spans="1:11" s="12" customFormat="1" x14ac:dyDescent="0.25">
      <c r="A446" s="13"/>
      <c r="B446" s="13"/>
      <c r="C446" s="13"/>
      <c r="D446" s="13"/>
      <c r="E446" s="49"/>
      <c r="F446" s="13"/>
      <c r="G446" s="13"/>
      <c r="H446" s="13"/>
      <c r="I446" s="13"/>
      <c r="J446" s="13"/>
      <c r="K446" s="13"/>
    </row>
    <row r="447" spans="1:11" s="12" customFormat="1" x14ac:dyDescent="0.25">
      <c r="A447" s="13"/>
      <c r="B447" s="13"/>
      <c r="C447" s="13"/>
      <c r="D447" s="13"/>
      <c r="E447" s="49"/>
      <c r="F447" s="13"/>
      <c r="G447" s="13"/>
      <c r="H447" s="13"/>
      <c r="I447" s="13"/>
      <c r="J447" s="13"/>
      <c r="K447" s="13"/>
    </row>
    <row r="448" spans="1:11" s="12" customFormat="1" x14ac:dyDescent="0.25">
      <c r="A448" s="13"/>
      <c r="B448" s="13"/>
      <c r="C448" s="13"/>
      <c r="D448" s="13"/>
      <c r="E448" s="49"/>
      <c r="F448" s="13"/>
      <c r="G448" s="13"/>
      <c r="H448" s="13"/>
      <c r="I448" s="13"/>
      <c r="J448" s="13"/>
      <c r="K448" s="13"/>
    </row>
    <row r="449" spans="1:11" s="12" customFormat="1" x14ac:dyDescent="0.25">
      <c r="A449" s="13"/>
      <c r="B449" s="13"/>
      <c r="C449" s="13"/>
      <c r="D449" s="13"/>
      <c r="E449" s="49"/>
      <c r="F449" s="13"/>
      <c r="G449" s="13"/>
      <c r="H449" s="13"/>
      <c r="I449" s="13"/>
      <c r="J449" s="13"/>
      <c r="K449" s="13"/>
    </row>
    <row r="450" spans="1:11" s="12" customFormat="1" x14ac:dyDescent="0.25">
      <c r="A450" s="13"/>
      <c r="B450" s="13"/>
      <c r="C450" s="13"/>
      <c r="D450" s="13"/>
      <c r="E450" s="49"/>
      <c r="F450" s="13"/>
      <c r="G450" s="13"/>
      <c r="H450" s="13"/>
      <c r="I450" s="13"/>
      <c r="J450" s="13"/>
      <c r="K450" s="13"/>
    </row>
    <row r="451" spans="1:11" s="12" customFormat="1" x14ac:dyDescent="0.25">
      <c r="A451" s="13"/>
      <c r="B451" s="13"/>
      <c r="C451" s="13"/>
      <c r="D451" s="13"/>
      <c r="E451" s="49"/>
      <c r="F451" s="13"/>
      <c r="G451" s="13"/>
      <c r="H451" s="13"/>
      <c r="I451" s="13"/>
      <c r="J451" s="13"/>
      <c r="K451" s="13"/>
    </row>
    <row r="452" spans="1:11" s="12" customFormat="1" x14ac:dyDescent="0.25">
      <c r="A452" s="13"/>
      <c r="B452" s="13"/>
      <c r="C452" s="13"/>
      <c r="D452" s="13"/>
      <c r="E452" s="49"/>
      <c r="F452" s="13"/>
      <c r="G452" s="13"/>
      <c r="H452" s="13"/>
      <c r="I452" s="13"/>
      <c r="J452" s="13"/>
      <c r="K452" s="13"/>
    </row>
    <row r="453" spans="1:11" s="12" customFormat="1" x14ac:dyDescent="0.25">
      <c r="A453" s="13"/>
      <c r="B453" s="13"/>
      <c r="C453" s="13"/>
      <c r="D453" s="13"/>
      <c r="E453" s="49"/>
      <c r="F453" s="13"/>
      <c r="G453" s="13"/>
      <c r="H453" s="13"/>
      <c r="I453" s="13"/>
      <c r="J453" s="13"/>
      <c r="K453" s="13"/>
    </row>
    <row r="454" spans="1:11" s="12" customFormat="1" x14ac:dyDescent="0.25">
      <c r="A454" s="13"/>
      <c r="B454" s="13"/>
      <c r="C454" s="13"/>
      <c r="D454" s="13"/>
      <c r="E454" s="49"/>
      <c r="F454" s="13"/>
      <c r="G454" s="13"/>
      <c r="H454" s="13"/>
      <c r="I454" s="13"/>
      <c r="J454" s="13"/>
      <c r="K454" s="13"/>
    </row>
    <row r="455" spans="1:11" s="12" customFormat="1" x14ac:dyDescent="0.25">
      <c r="A455" s="13"/>
      <c r="B455" s="13"/>
      <c r="C455" s="13"/>
      <c r="D455" s="13"/>
      <c r="E455" s="49"/>
      <c r="F455" s="13"/>
      <c r="G455" s="13"/>
      <c r="H455" s="13"/>
      <c r="I455" s="13"/>
      <c r="J455" s="13"/>
      <c r="K455" s="13"/>
    </row>
    <row r="456" spans="1:11" s="12" customFormat="1" x14ac:dyDescent="0.25">
      <c r="A456" s="13"/>
      <c r="B456" s="13"/>
      <c r="C456" s="13"/>
      <c r="D456" s="13"/>
      <c r="E456" s="49"/>
      <c r="F456" s="13"/>
      <c r="G456" s="13"/>
      <c r="H456" s="13"/>
      <c r="I456" s="13"/>
      <c r="J456" s="13"/>
      <c r="K456" s="13"/>
    </row>
    <row r="457" spans="1:11" s="12" customFormat="1" x14ac:dyDescent="0.25">
      <c r="A457" s="13"/>
      <c r="B457" s="13"/>
      <c r="C457" s="13"/>
      <c r="D457" s="13"/>
      <c r="E457" s="49"/>
      <c r="F457" s="13"/>
      <c r="G457" s="13"/>
      <c r="H457" s="13"/>
      <c r="I457" s="13"/>
      <c r="J457" s="13"/>
      <c r="K457" s="13"/>
    </row>
    <row r="458" spans="1:11" s="12" customFormat="1" x14ac:dyDescent="0.25">
      <c r="A458" s="13"/>
      <c r="B458" s="13"/>
      <c r="C458" s="13"/>
      <c r="D458" s="13"/>
      <c r="E458" s="49"/>
      <c r="F458" s="13"/>
      <c r="G458" s="13"/>
      <c r="H458" s="13"/>
      <c r="I458" s="13"/>
      <c r="J458" s="13"/>
      <c r="K458" s="13"/>
    </row>
    <row r="459" spans="1:11" s="12" customFormat="1" x14ac:dyDescent="0.25">
      <c r="A459" s="13"/>
      <c r="B459" s="13"/>
      <c r="C459" s="13"/>
      <c r="D459" s="13"/>
      <c r="E459" s="49"/>
      <c r="F459" s="13"/>
      <c r="G459" s="13"/>
      <c r="H459" s="13"/>
      <c r="I459" s="13"/>
      <c r="J459" s="13"/>
      <c r="K459" s="13"/>
    </row>
    <row r="460" spans="1:11" s="12" customFormat="1" x14ac:dyDescent="0.25">
      <c r="A460" s="13"/>
      <c r="B460" s="13"/>
      <c r="C460" s="13"/>
      <c r="D460" s="13"/>
      <c r="E460" s="49"/>
      <c r="F460" s="13"/>
      <c r="G460" s="13"/>
      <c r="H460" s="13"/>
      <c r="I460" s="13"/>
      <c r="J460" s="13"/>
      <c r="K460" s="13"/>
    </row>
    <row r="461" spans="1:11" s="12" customFormat="1" x14ac:dyDescent="0.25">
      <c r="A461" s="13"/>
      <c r="B461" s="13"/>
      <c r="C461" s="13"/>
      <c r="D461" s="13"/>
      <c r="E461" s="49"/>
      <c r="F461" s="13"/>
      <c r="G461" s="13"/>
      <c r="H461" s="13"/>
      <c r="I461" s="13"/>
      <c r="J461" s="13"/>
      <c r="K461" s="13"/>
    </row>
    <row r="462" spans="1:11" s="12" customFormat="1" x14ac:dyDescent="0.25">
      <c r="A462" s="13"/>
      <c r="B462" s="13"/>
      <c r="C462" s="13"/>
      <c r="D462" s="13"/>
      <c r="E462" s="49"/>
      <c r="F462" s="13"/>
      <c r="G462" s="13"/>
      <c r="H462" s="13"/>
      <c r="I462" s="13"/>
      <c r="J462" s="13"/>
      <c r="K462" s="13"/>
    </row>
    <row r="463" spans="1:11" s="12" customFormat="1" x14ac:dyDescent="0.25">
      <c r="A463" s="13"/>
      <c r="B463" s="13"/>
      <c r="C463" s="13"/>
      <c r="D463" s="13"/>
      <c r="E463" s="49"/>
      <c r="F463" s="13"/>
      <c r="G463" s="13"/>
      <c r="H463" s="13"/>
      <c r="I463" s="13"/>
      <c r="J463" s="13"/>
      <c r="K463" s="13"/>
    </row>
    <row r="464" spans="1:11" s="12" customFormat="1" x14ac:dyDescent="0.25">
      <c r="A464" s="13"/>
      <c r="B464" s="13"/>
      <c r="C464" s="13"/>
      <c r="D464" s="13"/>
      <c r="E464" s="49"/>
      <c r="F464" s="13"/>
      <c r="G464" s="13"/>
      <c r="H464" s="13"/>
      <c r="I464" s="13"/>
      <c r="J464" s="13"/>
      <c r="K464" s="13"/>
    </row>
    <row r="465" spans="1:11" s="12" customFormat="1" x14ac:dyDescent="0.25">
      <c r="A465" s="13"/>
      <c r="B465" s="13"/>
      <c r="C465" s="13"/>
      <c r="D465" s="13"/>
      <c r="E465" s="49"/>
      <c r="F465" s="13"/>
      <c r="G465" s="13"/>
      <c r="H465" s="13"/>
      <c r="I465" s="13"/>
      <c r="J465" s="13"/>
      <c r="K465" s="13"/>
    </row>
    <row r="466" spans="1:11" s="12" customFormat="1" x14ac:dyDescent="0.25">
      <c r="A466" s="13"/>
      <c r="B466" s="13"/>
      <c r="C466" s="13"/>
      <c r="D466" s="13"/>
      <c r="E466" s="49"/>
      <c r="F466" s="13"/>
      <c r="G466" s="13"/>
      <c r="H466" s="13"/>
      <c r="I466" s="13"/>
      <c r="J466" s="13"/>
      <c r="K466" s="13"/>
    </row>
    <row r="467" spans="1:11" s="12" customFormat="1" x14ac:dyDescent="0.25">
      <c r="A467" s="13"/>
      <c r="B467" s="13"/>
      <c r="C467" s="13"/>
      <c r="D467" s="13"/>
      <c r="E467" s="49"/>
      <c r="F467" s="13"/>
      <c r="G467" s="13"/>
      <c r="H467" s="13"/>
      <c r="I467" s="13"/>
      <c r="J467" s="13"/>
      <c r="K467" s="13"/>
    </row>
    <row r="468" spans="1:11" s="12" customFormat="1" x14ac:dyDescent="0.25">
      <c r="A468" s="13"/>
      <c r="B468" s="13"/>
      <c r="C468" s="13"/>
      <c r="D468" s="13"/>
      <c r="E468" s="49"/>
      <c r="F468" s="13"/>
      <c r="G468" s="13"/>
      <c r="H468" s="13"/>
      <c r="I468" s="13"/>
      <c r="J468" s="13"/>
      <c r="K468" s="13"/>
    </row>
    <row r="469" spans="1:11" s="12" customFormat="1" x14ac:dyDescent="0.25">
      <c r="A469" s="13"/>
      <c r="B469" s="13"/>
      <c r="C469" s="13"/>
      <c r="D469" s="13"/>
      <c r="E469" s="49"/>
      <c r="F469" s="13"/>
      <c r="G469" s="13"/>
      <c r="H469" s="13"/>
      <c r="I469" s="13"/>
      <c r="J469" s="13"/>
      <c r="K469" s="13"/>
    </row>
    <row r="470" spans="1:11" s="12" customFormat="1" x14ac:dyDescent="0.25">
      <c r="A470" s="13"/>
      <c r="B470" s="13"/>
      <c r="C470" s="13"/>
      <c r="D470" s="13"/>
      <c r="E470" s="49"/>
      <c r="F470" s="13"/>
      <c r="G470" s="13"/>
      <c r="H470" s="13"/>
      <c r="I470" s="13"/>
      <c r="J470" s="13"/>
      <c r="K470" s="13"/>
    </row>
    <row r="471" spans="1:11" s="12" customFormat="1" x14ac:dyDescent="0.25">
      <c r="A471" s="13"/>
      <c r="B471" s="13"/>
      <c r="C471" s="13"/>
      <c r="D471" s="13"/>
      <c r="E471" s="49"/>
      <c r="F471" s="13"/>
      <c r="G471" s="13"/>
      <c r="H471" s="13"/>
      <c r="I471" s="13"/>
      <c r="J471" s="13"/>
      <c r="K471" s="13"/>
    </row>
    <row r="472" spans="1:11" s="12" customFormat="1" x14ac:dyDescent="0.25">
      <c r="A472" s="13"/>
      <c r="B472" s="13"/>
      <c r="C472" s="13"/>
      <c r="D472" s="13"/>
      <c r="E472" s="49"/>
      <c r="F472" s="13"/>
      <c r="G472" s="13"/>
      <c r="H472" s="13"/>
      <c r="I472" s="13"/>
      <c r="J472" s="13"/>
      <c r="K472" s="13"/>
    </row>
    <row r="473" spans="1:11" s="12" customFormat="1" x14ac:dyDescent="0.25">
      <c r="A473" s="13"/>
      <c r="B473" s="13"/>
      <c r="C473" s="13"/>
      <c r="D473" s="13"/>
      <c r="E473" s="49"/>
      <c r="F473" s="13"/>
      <c r="G473" s="13"/>
      <c r="H473" s="13"/>
      <c r="I473" s="13"/>
      <c r="J473" s="13"/>
      <c r="K473" s="13"/>
    </row>
    <row r="474" spans="1:11" s="12" customFormat="1" x14ac:dyDescent="0.25">
      <c r="A474" s="13"/>
      <c r="B474" s="13"/>
      <c r="C474" s="13"/>
      <c r="D474" s="13"/>
      <c r="E474" s="49"/>
      <c r="F474" s="13"/>
      <c r="G474" s="13"/>
      <c r="H474" s="13"/>
      <c r="I474" s="13"/>
      <c r="J474" s="13"/>
      <c r="K474" s="13"/>
    </row>
    <row r="475" spans="1:11" s="12" customFormat="1" x14ac:dyDescent="0.25">
      <c r="A475" s="13"/>
      <c r="B475" s="13"/>
      <c r="C475" s="13"/>
      <c r="D475" s="13"/>
      <c r="E475" s="49"/>
      <c r="F475" s="13"/>
      <c r="G475" s="13"/>
      <c r="H475" s="13"/>
      <c r="I475" s="13"/>
      <c r="J475" s="13"/>
      <c r="K475" s="13"/>
    </row>
    <row r="476" spans="1:11" s="12" customFormat="1" x14ac:dyDescent="0.25">
      <c r="A476" s="13"/>
      <c r="B476" s="13"/>
      <c r="C476" s="13"/>
      <c r="D476" s="13"/>
      <c r="E476" s="49"/>
      <c r="F476" s="13"/>
      <c r="G476" s="13"/>
      <c r="H476" s="13"/>
      <c r="I476" s="13"/>
      <c r="J476" s="13"/>
      <c r="K476" s="13"/>
    </row>
    <row r="477" spans="1:11" s="12" customFormat="1" x14ac:dyDescent="0.25">
      <c r="A477" s="13"/>
      <c r="B477" s="13"/>
      <c r="C477" s="13"/>
      <c r="D477" s="13"/>
      <c r="E477" s="49"/>
      <c r="F477" s="13"/>
      <c r="G477" s="13"/>
      <c r="H477" s="13"/>
      <c r="I477" s="13"/>
      <c r="J477" s="13"/>
      <c r="K477" s="13"/>
    </row>
    <row r="478" spans="1:11" s="12" customFormat="1" x14ac:dyDescent="0.25">
      <c r="A478" s="13"/>
      <c r="B478" s="13"/>
      <c r="C478" s="13"/>
      <c r="D478" s="13"/>
      <c r="E478" s="49"/>
      <c r="F478" s="13"/>
      <c r="G478" s="13"/>
      <c r="H478" s="13"/>
      <c r="I478" s="13"/>
      <c r="J478" s="13"/>
      <c r="K478" s="13"/>
    </row>
    <row r="479" spans="1:11" s="12" customFormat="1" x14ac:dyDescent="0.25">
      <c r="A479" s="13"/>
      <c r="B479" s="13"/>
      <c r="C479" s="13"/>
      <c r="D479" s="13"/>
      <c r="E479" s="49"/>
      <c r="F479" s="13"/>
      <c r="G479" s="13"/>
      <c r="H479" s="13"/>
      <c r="I479" s="13"/>
      <c r="J479" s="13"/>
      <c r="K479" s="13"/>
    </row>
    <row r="480" spans="1:11" s="12" customFormat="1" x14ac:dyDescent="0.25">
      <c r="A480" s="13"/>
      <c r="B480" s="13"/>
      <c r="C480" s="13"/>
      <c r="D480" s="13"/>
      <c r="E480" s="49"/>
      <c r="F480" s="13"/>
      <c r="G480" s="13"/>
      <c r="H480" s="13"/>
      <c r="I480" s="13"/>
      <c r="J480" s="13"/>
      <c r="K480" s="13"/>
    </row>
    <row r="481" spans="1:11" s="12" customFormat="1" x14ac:dyDescent="0.25">
      <c r="A481" s="13"/>
      <c r="B481" s="13"/>
      <c r="C481" s="13"/>
      <c r="D481" s="13"/>
      <c r="E481" s="49"/>
      <c r="F481" s="13"/>
      <c r="G481" s="13"/>
      <c r="H481" s="13"/>
      <c r="I481" s="13"/>
      <c r="J481" s="13"/>
      <c r="K481" s="13"/>
    </row>
    <row r="482" spans="1:11" s="12" customFormat="1" x14ac:dyDescent="0.25">
      <c r="A482" s="13"/>
      <c r="B482" s="13"/>
      <c r="C482" s="13"/>
      <c r="D482" s="13"/>
      <c r="E482" s="49"/>
      <c r="F482" s="13"/>
      <c r="G482" s="13"/>
      <c r="H482" s="13"/>
      <c r="I482" s="13"/>
      <c r="J482" s="13"/>
      <c r="K482" s="13"/>
    </row>
    <row r="483" spans="1:11" s="12" customFormat="1" x14ac:dyDescent="0.25">
      <c r="A483" s="13"/>
      <c r="B483" s="13"/>
      <c r="C483" s="13"/>
      <c r="D483" s="13"/>
      <c r="E483" s="49"/>
      <c r="F483" s="13"/>
      <c r="G483" s="13"/>
      <c r="H483" s="13"/>
      <c r="I483" s="13"/>
      <c r="J483" s="13"/>
      <c r="K483" s="13"/>
    </row>
    <row r="484" spans="1:11" s="12" customFormat="1" x14ac:dyDescent="0.25">
      <c r="A484" s="13"/>
      <c r="B484" s="13"/>
      <c r="C484" s="13"/>
      <c r="D484" s="13"/>
      <c r="E484" s="49"/>
      <c r="F484" s="13"/>
      <c r="G484" s="13"/>
      <c r="H484" s="13"/>
      <c r="I484" s="13"/>
      <c r="J484" s="13"/>
      <c r="K484" s="13"/>
    </row>
    <row r="485" spans="1:11" s="12" customFormat="1" x14ac:dyDescent="0.25">
      <c r="A485" s="13"/>
      <c r="B485" s="13"/>
      <c r="C485" s="13"/>
      <c r="D485" s="13"/>
      <c r="E485" s="49"/>
      <c r="F485" s="13"/>
      <c r="G485" s="13"/>
      <c r="H485" s="13"/>
      <c r="I485" s="13"/>
      <c r="J485" s="13"/>
      <c r="K485" s="13"/>
    </row>
    <row r="486" spans="1:11" s="12" customFormat="1" x14ac:dyDescent="0.25">
      <c r="A486" s="13"/>
      <c r="B486" s="13"/>
      <c r="C486" s="13"/>
      <c r="D486" s="13"/>
      <c r="E486" s="49"/>
      <c r="F486" s="13"/>
      <c r="G486" s="13"/>
      <c r="H486" s="13"/>
      <c r="I486" s="13"/>
      <c r="J486" s="13"/>
      <c r="K486" s="13"/>
    </row>
    <row r="487" spans="1:11" s="12" customFormat="1" x14ac:dyDescent="0.25">
      <c r="A487" s="13"/>
      <c r="B487" s="13"/>
      <c r="C487" s="13"/>
      <c r="D487" s="13"/>
      <c r="E487" s="49"/>
      <c r="F487" s="13"/>
      <c r="G487" s="13"/>
      <c r="H487" s="13"/>
      <c r="I487" s="13"/>
      <c r="J487" s="13"/>
      <c r="K487" s="13"/>
    </row>
    <row r="488" spans="1:11" s="12" customFormat="1" x14ac:dyDescent="0.25">
      <c r="A488" s="13"/>
      <c r="B488" s="13"/>
      <c r="C488" s="13"/>
      <c r="D488" s="13"/>
      <c r="E488" s="49"/>
      <c r="F488" s="13"/>
      <c r="G488" s="13"/>
      <c r="H488" s="13"/>
      <c r="I488" s="13"/>
      <c r="J488" s="13"/>
      <c r="K488" s="13"/>
    </row>
    <row r="489" spans="1:11" s="12" customFormat="1" x14ac:dyDescent="0.25">
      <c r="A489" s="13"/>
      <c r="B489" s="13"/>
      <c r="C489" s="13"/>
      <c r="D489" s="13"/>
      <c r="E489" s="49"/>
      <c r="F489" s="13"/>
      <c r="G489" s="13"/>
      <c r="H489" s="13"/>
      <c r="I489" s="13"/>
      <c r="J489" s="13"/>
      <c r="K489" s="13"/>
    </row>
    <row r="490" spans="1:11" s="12" customFormat="1" x14ac:dyDescent="0.25">
      <c r="A490" s="13"/>
      <c r="B490" s="13"/>
      <c r="C490" s="13"/>
      <c r="D490" s="13"/>
      <c r="E490" s="49"/>
      <c r="F490" s="13"/>
      <c r="G490" s="13"/>
      <c r="H490" s="13"/>
      <c r="I490" s="13"/>
      <c r="J490" s="13"/>
      <c r="K490" s="13"/>
    </row>
    <row r="491" spans="1:11" s="12" customFormat="1" x14ac:dyDescent="0.25">
      <c r="A491" s="13"/>
      <c r="B491" s="13"/>
      <c r="C491" s="13"/>
      <c r="D491" s="13"/>
      <c r="E491" s="49"/>
      <c r="F491" s="13"/>
      <c r="G491" s="13"/>
      <c r="H491" s="13"/>
      <c r="I491" s="13"/>
      <c r="J491" s="13"/>
      <c r="K491" s="13"/>
    </row>
    <row r="492" spans="1:11" s="12" customFormat="1" x14ac:dyDescent="0.25">
      <c r="A492" s="13"/>
      <c r="B492" s="13"/>
      <c r="C492" s="13"/>
      <c r="D492" s="13"/>
      <c r="E492" s="49"/>
      <c r="F492" s="13"/>
      <c r="G492" s="13"/>
      <c r="H492" s="13"/>
      <c r="I492" s="13"/>
      <c r="J492" s="13"/>
      <c r="K492" s="13"/>
    </row>
    <row r="493" spans="1:11" s="12" customFormat="1" x14ac:dyDescent="0.25">
      <c r="A493" s="18"/>
      <c r="B493" s="18"/>
      <c r="C493" s="18"/>
      <c r="D493" s="18"/>
      <c r="E493" s="50"/>
      <c r="F493" s="18"/>
      <c r="G493" s="18"/>
      <c r="H493" s="18"/>
      <c r="I493" s="18"/>
      <c r="J493" s="18"/>
      <c r="K493" s="13"/>
    </row>
    <row r="494" spans="1:11" s="12" customFormat="1" x14ac:dyDescent="0.25">
      <c r="A494" s="18"/>
      <c r="B494" s="18"/>
      <c r="C494" s="18"/>
      <c r="D494" s="18"/>
      <c r="E494" s="50"/>
      <c r="F494" s="18"/>
      <c r="G494" s="18"/>
      <c r="H494" s="18"/>
      <c r="I494" s="18"/>
      <c r="J494" s="18"/>
      <c r="K494" s="13"/>
    </row>
    <row r="495" spans="1:11" s="12" customFormat="1" x14ac:dyDescent="0.25">
      <c r="A495" s="18"/>
      <c r="B495" s="18"/>
      <c r="C495" s="18"/>
      <c r="D495" s="18"/>
      <c r="E495" s="50"/>
      <c r="F495" s="18"/>
      <c r="G495" s="18"/>
      <c r="H495" s="18"/>
      <c r="I495" s="18"/>
      <c r="J495" s="18"/>
      <c r="K495" s="13"/>
    </row>
    <row r="496" spans="1:11" s="12" customFormat="1" x14ac:dyDescent="0.25">
      <c r="A496" s="18"/>
      <c r="B496" s="18"/>
      <c r="C496" s="18"/>
      <c r="D496" s="18"/>
      <c r="E496" s="50"/>
      <c r="F496" s="18"/>
      <c r="G496" s="18"/>
      <c r="H496" s="18"/>
      <c r="I496" s="18"/>
      <c r="J496" s="18"/>
      <c r="K496" s="13"/>
    </row>
    <row r="497" spans="1:11" s="12" customFormat="1" x14ac:dyDescent="0.25">
      <c r="A497" s="18"/>
      <c r="B497" s="18"/>
      <c r="C497" s="18"/>
      <c r="D497" s="18"/>
      <c r="E497" s="50"/>
      <c r="F497" s="18"/>
      <c r="G497" s="18"/>
      <c r="H497" s="18"/>
      <c r="I497" s="18"/>
      <c r="J497" s="18"/>
      <c r="K497" s="13"/>
    </row>
    <row r="498" spans="1:11" s="12" customFormat="1" x14ac:dyDescent="0.25">
      <c r="A498" s="18"/>
      <c r="B498" s="18"/>
      <c r="C498" s="18"/>
      <c r="D498" s="18"/>
      <c r="E498" s="50"/>
      <c r="F498" s="18"/>
      <c r="G498" s="18"/>
      <c r="H498" s="18"/>
      <c r="I498" s="18"/>
      <c r="J498" s="18"/>
      <c r="K498" s="13"/>
    </row>
    <row r="499" spans="1:11" s="12" customFormat="1" x14ac:dyDescent="0.25">
      <c r="A499" s="18"/>
      <c r="B499" s="18"/>
      <c r="C499" s="18"/>
      <c r="D499" s="18"/>
      <c r="E499" s="50"/>
      <c r="F499" s="18"/>
      <c r="G499" s="18"/>
      <c r="H499" s="18"/>
      <c r="I499" s="18"/>
      <c r="J499" s="18"/>
      <c r="K499" s="13"/>
    </row>
    <row r="500" spans="1:11" s="12" customFormat="1" x14ac:dyDescent="0.25">
      <c r="A500" s="18"/>
      <c r="B500" s="18"/>
      <c r="C500" s="18"/>
      <c r="D500" s="18"/>
      <c r="E500" s="50"/>
      <c r="F500" s="18"/>
      <c r="G500" s="18"/>
      <c r="H500" s="18"/>
      <c r="I500" s="18"/>
      <c r="J500" s="18"/>
      <c r="K500" s="13"/>
    </row>
    <row r="501" spans="1:11" s="12" customFormat="1" x14ac:dyDescent="0.25">
      <c r="A501" s="18"/>
      <c r="B501" s="18"/>
      <c r="C501" s="18"/>
      <c r="D501" s="18"/>
      <c r="E501" s="50"/>
      <c r="F501" s="18"/>
      <c r="G501" s="18"/>
      <c r="H501" s="18"/>
      <c r="I501" s="18"/>
      <c r="J501" s="18"/>
      <c r="K501" s="13"/>
    </row>
    <row r="502" spans="1:11" s="12" customFormat="1" x14ac:dyDescent="0.25">
      <c r="A502" s="18"/>
      <c r="B502" s="18"/>
      <c r="C502" s="18"/>
      <c r="D502" s="18"/>
      <c r="E502" s="50"/>
      <c r="F502" s="18"/>
      <c r="G502" s="18"/>
      <c r="H502" s="18"/>
      <c r="I502" s="18"/>
      <c r="J502" s="18"/>
      <c r="K502" s="13"/>
    </row>
    <row r="503" spans="1:11" s="12" customFormat="1" x14ac:dyDescent="0.25">
      <c r="A503" s="18"/>
      <c r="B503" s="18"/>
      <c r="C503" s="18"/>
      <c r="D503" s="18"/>
      <c r="E503" s="50"/>
      <c r="F503" s="18"/>
      <c r="G503" s="18"/>
      <c r="H503" s="18"/>
      <c r="I503" s="18"/>
      <c r="J503" s="18"/>
      <c r="K503" s="13"/>
    </row>
    <row r="504" spans="1:11" s="12" customFormat="1" x14ac:dyDescent="0.25">
      <c r="A504" s="18"/>
      <c r="B504" s="18"/>
      <c r="C504" s="18"/>
      <c r="D504" s="18"/>
      <c r="E504" s="50"/>
      <c r="F504" s="18"/>
      <c r="G504" s="18"/>
      <c r="H504" s="18"/>
      <c r="I504" s="18"/>
      <c r="J504" s="18"/>
      <c r="K504" s="13"/>
    </row>
    <row r="505" spans="1:11" s="12" customFormat="1" x14ac:dyDescent="0.25">
      <c r="A505" s="18"/>
      <c r="B505" s="18"/>
      <c r="C505" s="18"/>
      <c r="D505" s="18"/>
      <c r="E505" s="50"/>
      <c r="F505" s="18"/>
      <c r="G505" s="18"/>
      <c r="H505" s="18"/>
      <c r="I505" s="18"/>
      <c r="J505" s="18"/>
      <c r="K505" s="13"/>
    </row>
    <row r="506" spans="1:11" s="12" customFormat="1" x14ac:dyDescent="0.25">
      <c r="A506" s="18"/>
      <c r="B506" s="18"/>
      <c r="C506" s="18"/>
      <c r="D506" s="18"/>
      <c r="E506" s="50"/>
      <c r="F506" s="18"/>
      <c r="G506" s="18"/>
      <c r="H506" s="18"/>
      <c r="I506" s="18"/>
      <c r="J506" s="18"/>
      <c r="K506" s="13"/>
    </row>
    <row r="507" spans="1:11" s="12" customFormat="1" x14ac:dyDescent="0.25">
      <c r="A507" s="18"/>
      <c r="B507" s="18"/>
      <c r="C507" s="18"/>
      <c r="D507" s="18"/>
      <c r="E507" s="50"/>
      <c r="F507" s="18"/>
      <c r="G507" s="18"/>
      <c r="H507" s="18"/>
      <c r="I507" s="18"/>
      <c r="J507" s="18"/>
      <c r="K507" s="13"/>
    </row>
    <row r="508" spans="1:11" s="12" customFormat="1" x14ac:dyDescent="0.25">
      <c r="A508" s="18"/>
      <c r="B508" s="18"/>
      <c r="C508" s="18"/>
      <c r="D508" s="18"/>
      <c r="E508" s="50"/>
      <c r="F508" s="18"/>
      <c r="G508" s="18"/>
      <c r="H508" s="18"/>
      <c r="I508" s="18"/>
      <c r="J508" s="18"/>
      <c r="K508" s="13"/>
    </row>
    <row r="509" spans="1:11" s="12" customFormat="1" x14ac:dyDescent="0.25">
      <c r="A509" s="18"/>
      <c r="B509" s="18"/>
      <c r="C509" s="18"/>
      <c r="D509" s="18"/>
      <c r="E509" s="50"/>
      <c r="F509" s="18"/>
      <c r="G509" s="18"/>
      <c r="H509" s="18"/>
      <c r="I509" s="18"/>
      <c r="J509" s="18"/>
      <c r="K509" s="13"/>
    </row>
    <row r="510" spans="1:11" s="12" customFormat="1" x14ac:dyDescent="0.25">
      <c r="A510" s="18"/>
      <c r="B510" s="18"/>
      <c r="C510" s="18"/>
      <c r="D510" s="18"/>
      <c r="E510" s="50"/>
      <c r="F510" s="18"/>
      <c r="G510" s="18"/>
      <c r="H510" s="18"/>
      <c r="I510" s="18"/>
      <c r="J510" s="18"/>
      <c r="K510" s="13"/>
    </row>
    <row r="511" spans="1:11" s="12" customFormat="1" x14ac:dyDescent="0.25">
      <c r="A511" s="18"/>
      <c r="B511" s="18"/>
      <c r="C511" s="18"/>
      <c r="D511" s="18"/>
      <c r="E511" s="50"/>
      <c r="F511" s="18"/>
      <c r="G511" s="18"/>
      <c r="H511" s="18"/>
      <c r="I511" s="18"/>
      <c r="J511" s="18"/>
      <c r="K511" s="13"/>
    </row>
    <row r="512" spans="1:11" s="12" customFormat="1" x14ac:dyDescent="0.25">
      <c r="A512" s="18"/>
      <c r="B512" s="18"/>
      <c r="C512" s="18"/>
      <c r="D512" s="18"/>
      <c r="E512" s="50"/>
      <c r="F512" s="18"/>
      <c r="G512" s="18"/>
      <c r="H512" s="18"/>
      <c r="I512" s="18"/>
      <c r="J512" s="18"/>
      <c r="K512" s="13"/>
    </row>
    <row r="513" spans="1:11" s="12" customFormat="1" x14ac:dyDescent="0.25">
      <c r="A513" s="18"/>
      <c r="B513" s="18"/>
      <c r="C513" s="18"/>
      <c r="D513" s="18"/>
      <c r="E513" s="50"/>
      <c r="F513" s="18"/>
      <c r="G513" s="18"/>
      <c r="H513" s="18"/>
      <c r="I513" s="18"/>
      <c r="J513" s="18"/>
      <c r="K513" s="13"/>
    </row>
    <row r="514" spans="1:11" s="12" customFormat="1" x14ac:dyDescent="0.25">
      <c r="A514" s="18"/>
      <c r="B514" s="18"/>
      <c r="C514" s="18"/>
      <c r="D514" s="18"/>
      <c r="E514" s="50"/>
      <c r="F514" s="18"/>
      <c r="G514" s="18"/>
      <c r="H514" s="18"/>
      <c r="I514" s="18"/>
      <c r="J514" s="18"/>
      <c r="K514" s="13"/>
    </row>
    <row r="515" spans="1:11" s="12" customFormat="1" x14ac:dyDescent="0.25">
      <c r="A515" s="18"/>
      <c r="B515" s="18"/>
      <c r="C515" s="18"/>
      <c r="D515" s="18"/>
      <c r="E515" s="50"/>
      <c r="F515" s="18"/>
      <c r="G515" s="18"/>
      <c r="H515" s="18"/>
      <c r="I515" s="18"/>
      <c r="J515" s="18"/>
      <c r="K515" s="13"/>
    </row>
    <row r="516" spans="1:11" s="12" customFormat="1" x14ac:dyDescent="0.25">
      <c r="A516" s="18"/>
      <c r="B516" s="18"/>
      <c r="C516" s="18"/>
      <c r="D516" s="18"/>
      <c r="E516" s="50"/>
      <c r="F516" s="18"/>
      <c r="G516" s="18"/>
      <c r="H516" s="18"/>
      <c r="I516" s="18"/>
      <c r="J516" s="18"/>
      <c r="K516" s="13"/>
    </row>
    <row r="517" spans="1:11" s="12" customFormat="1" x14ac:dyDescent="0.25">
      <c r="A517" s="13"/>
      <c r="B517" s="13"/>
      <c r="C517" s="13"/>
      <c r="D517" s="13"/>
      <c r="E517" s="49"/>
      <c r="F517" s="13"/>
      <c r="G517" s="13"/>
      <c r="H517" s="13"/>
      <c r="I517" s="13"/>
      <c r="J517" s="13"/>
      <c r="K517" s="13"/>
    </row>
    <row r="518" spans="1:11" s="12" customFormat="1" x14ac:dyDescent="0.25">
      <c r="A518" s="13"/>
      <c r="B518" s="13"/>
      <c r="C518" s="13"/>
      <c r="D518" s="13"/>
      <c r="E518" s="49"/>
      <c r="F518" s="13"/>
      <c r="G518" s="13"/>
      <c r="H518" s="13"/>
      <c r="I518" s="13"/>
      <c r="J518" s="13"/>
      <c r="K518" s="13"/>
    </row>
    <row r="519" spans="1:11" s="12" customFormat="1" x14ac:dyDescent="0.25">
      <c r="A519" s="13"/>
      <c r="B519" s="13"/>
      <c r="C519" s="13"/>
      <c r="D519" s="13"/>
      <c r="E519" s="49"/>
      <c r="F519" s="13"/>
      <c r="G519" s="13"/>
      <c r="H519" s="13"/>
      <c r="I519" s="13"/>
      <c r="J519" s="13"/>
      <c r="K519" s="13"/>
    </row>
    <row r="520" spans="1:11" s="12" customFormat="1" x14ac:dyDescent="0.25">
      <c r="A520" s="13"/>
      <c r="B520" s="13"/>
      <c r="C520" s="13"/>
      <c r="D520" s="13"/>
      <c r="E520" s="49"/>
      <c r="F520" s="13"/>
      <c r="G520" s="13"/>
      <c r="H520" s="13"/>
      <c r="I520" s="13"/>
      <c r="J520" s="13"/>
      <c r="K520" s="13"/>
    </row>
    <row r="521" spans="1:11" s="12" customFormat="1" x14ac:dyDescent="0.25">
      <c r="A521" s="13"/>
      <c r="B521" s="13"/>
      <c r="C521" s="13"/>
      <c r="D521" s="13"/>
      <c r="E521" s="49"/>
      <c r="F521" s="13"/>
      <c r="G521" s="13"/>
      <c r="H521" s="13"/>
      <c r="I521" s="13"/>
      <c r="J521" s="13"/>
      <c r="K521" s="13"/>
    </row>
    <row r="522" spans="1:11" s="12" customFormat="1" x14ac:dyDescent="0.25">
      <c r="A522" s="13"/>
      <c r="B522" s="13"/>
      <c r="C522" s="13"/>
      <c r="D522" s="13"/>
      <c r="E522" s="49"/>
      <c r="F522" s="13"/>
      <c r="G522" s="13"/>
      <c r="H522" s="13"/>
      <c r="I522" s="13"/>
      <c r="J522" s="13"/>
      <c r="K522" s="13"/>
    </row>
    <row r="523" spans="1:11" s="12" customFormat="1" x14ac:dyDescent="0.25">
      <c r="A523" s="13"/>
      <c r="B523" s="13"/>
      <c r="C523" s="13"/>
      <c r="D523" s="13"/>
      <c r="E523" s="49"/>
      <c r="F523" s="13"/>
      <c r="G523" s="13"/>
      <c r="H523" s="13"/>
      <c r="I523" s="13"/>
      <c r="J523" s="13"/>
      <c r="K523" s="13"/>
    </row>
    <row r="524" spans="1:11" s="12" customFormat="1" x14ac:dyDescent="0.25">
      <c r="A524" s="13"/>
      <c r="B524" s="13"/>
      <c r="C524" s="13"/>
      <c r="D524" s="13"/>
      <c r="E524" s="49"/>
      <c r="F524" s="13"/>
      <c r="G524" s="13"/>
      <c r="H524" s="13"/>
      <c r="I524" s="13"/>
      <c r="J524" s="13"/>
      <c r="K524" s="13"/>
    </row>
    <row r="525" spans="1:11" s="12" customFormat="1" x14ac:dyDescent="0.25">
      <c r="A525" s="13"/>
      <c r="B525" s="13"/>
      <c r="C525" s="13"/>
      <c r="D525" s="13"/>
      <c r="E525" s="49"/>
      <c r="F525" s="13"/>
      <c r="G525" s="13"/>
      <c r="H525" s="13"/>
      <c r="I525" s="13"/>
      <c r="J525" s="13"/>
      <c r="K525" s="13"/>
    </row>
    <row r="526" spans="1:11" s="12" customFormat="1" x14ac:dyDescent="0.25">
      <c r="A526" s="13"/>
      <c r="B526" s="13"/>
      <c r="C526" s="13"/>
      <c r="D526" s="13"/>
      <c r="E526" s="49"/>
      <c r="F526" s="13"/>
      <c r="G526" s="13"/>
      <c r="H526" s="13"/>
      <c r="I526" s="13"/>
      <c r="J526" s="13"/>
      <c r="K526" s="13"/>
    </row>
    <row r="527" spans="1:11" s="12" customFormat="1" x14ac:dyDescent="0.25">
      <c r="A527" s="13"/>
      <c r="B527" s="13"/>
      <c r="C527" s="13"/>
      <c r="D527" s="13"/>
      <c r="E527" s="49"/>
      <c r="F527" s="13"/>
      <c r="G527" s="13"/>
      <c r="H527" s="13"/>
      <c r="I527" s="13"/>
      <c r="J527" s="13"/>
      <c r="K527" s="13"/>
    </row>
    <row r="528" spans="1:11" s="12" customFormat="1" x14ac:dyDescent="0.25">
      <c r="A528" s="13"/>
      <c r="B528" s="13"/>
      <c r="C528" s="13"/>
      <c r="D528" s="13"/>
      <c r="E528" s="49"/>
      <c r="F528" s="13"/>
      <c r="G528" s="13"/>
      <c r="H528" s="13"/>
      <c r="I528" s="13"/>
      <c r="J528" s="13"/>
      <c r="K528" s="13"/>
    </row>
    <row r="529" spans="1:11" s="12" customFormat="1" x14ac:dyDescent="0.25">
      <c r="A529" s="13"/>
      <c r="B529" s="13"/>
      <c r="C529" s="13"/>
      <c r="D529" s="13"/>
      <c r="E529" s="49"/>
      <c r="F529" s="13"/>
      <c r="G529" s="13"/>
      <c r="H529" s="13"/>
      <c r="I529" s="13"/>
      <c r="J529" s="13"/>
      <c r="K529" s="13"/>
    </row>
    <row r="530" spans="1:11" s="12" customFormat="1" x14ac:dyDescent="0.25">
      <c r="A530" s="13"/>
      <c r="B530" s="13"/>
      <c r="C530" s="13"/>
      <c r="D530" s="13"/>
      <c r="E530" s="49"/>
      <c r="F530" s="13"/>
      <c r="G530" s="13"/>
      <c r="H530" s="13"/>
      <c r="I530" s="13"/>
      <c r="J530" s="13"/>
      <c r="K530" s="13"/>
    </row>
    <row r="531" spans="1:11" s="12" customFormat="1" x14ac:dyDescent="0.25">
      <c r="A531" s="13"/>
      <c r="B531" s="13"/>
      <c r="C531" s="13"/>
      <c r="D531" s="13"/>
      <c r="E531" s="49"/>
      <c r="F531" s="13"/>
      <c r="G531" s="13"/>
      <c r="H531" s="13"/>
      <c r="I531" s="13"/>
      <c r="J531" s="13"/>
      <c r="K531" s="13"/>
    </row>
    <row r="532" spans="1:11" s="12" customFormat="1" x14ac:dyDescent="0.25">
      <c r="A532" s="13"/>
      <c r="B532" s="13"/>
      <c r="C532" s="13"/>
      <c r="D532" s="13"/>
      <c r="E532" s="49"/>
      <c r="F532" s="13"/>
      <c r="G532" s="13"/>
      <c r="H532" s="13"/>
      <c r="I532" s="13"/>
      <c r="J532" s="13"/>
      <c r="K532" s="13"/>
    </row>
    <row r="533" spans="1:11" s="12" customFormat="1" x14ac:dyDescent="0.25">
      <c r="A533" s="13"/>
      <c r="B533" s="13"/>
      <c r="C533" s="13"/>
      <c r="D533" s="13"/>
      <c r="E533" s="49"/>
      <c r="F533" s="13"/>
      <c r="G533" s="13"/>
      <c r="H533" s="13"/>
      <c r="I533" s="13"/>
      <c r="J533" s="13"/>
      <c r="K533" s="13"/>
    </row>
    <row r="534" spans="1:11" s="12" customFormat="1" x14ac:dyDescent="0.25">
      <c r="A534" s="13"/>
      <c r="B534" s="13"/>
      <c r="C534" s="13"/>
      <c r="D534" s="13"/>
      <c r="E534" s="49"/>
      <c r="F534" s="13"/>
      <c r="G534" s="13"/>
      <c r="H534" s="13"/>
      <c r="I534" s="13"/>
      <c r="J534" s="13"/>
      <c r="K534" s="13"/>
    </row>
    <row r="535" spans="1:11" s="12" customFormat="1" x14ac:dyDescent="0.25">
      <c r="A535" s="13"/>
      <c r="B535" s="13"/>
      <c r="C535" s="13"/>
      <c r="D535" s="13"/>
      <c r="E535" s="49"/>
      <c r="F535" s="13"/>
      <c r="G535" s="13"/>
      <c r="H535" s="13"/>
      <c r="I535" s="13"/>
      <c r="J535" s="13"/>
      <c r="K535" s="13"/>
    </row>
    <row r="536" spans="1:11" s="12" customFormat="1" x14ac:dyDescent="0.25">
      <c r="A536" s="13"/>
      <c r="B536" s="13"/>
      <c r="C536" s="13"/>
      <c r="D536" s="13"/>
      <c r="E536" s="49"/>
      <c r="F536" s="13"/>
      <c r="G536" s="13"/>
      <c r="H536" s="13"/>
      <c r="I536" s="13"/>
      <c r="J536" s="13"/>
      <c r="K536" s="13"/>
    </row>
    <row r="537" spans="1:11" s="12" customFormat="1" x14ac:dyDescent="0.25">
      <c r="A537" s="13"/>
      <c r="B537" s="13"/>
      <c r="C537" s="13"/>
      <c r="D537" s="13"/>
      <c r="E537" s="49"/>
      <c r="F537" s="13"/>
      <c r="G537" s="13"/>
      <c r="H537" s="13"/>
      <c r="I537" s="13"/>
      <c r="J537" s="13"/>
      <c r="K537" s="13"/>
    </row>
    <row r="538" spans="1:11" s="12" customFormat="1" x14ac:dyDescent="0.25">
      <c r="A538" s="13"/>
      <c r="B538" s="13"/>
      <c r="C538" s="13"/>
      <c r="D538" s="13"/>
      <c r="E538" s="49"/>
      <c r="F538" s="13"/>
      <c r="G538" s="13"/>
      <c r="H538" s="13"/>
      <c r="I538" s="13"/>
      <c r="J538" s="13"/>
      <c r="K538" s="13"/>
    </row>
    <row r="539" spans="1:11" x14ac:dyDescent="0.25">
      <c r="A539" s="13"/>
      <c r="B539" s="13"/>
      <c r="C539" s="13"/>
      <c r="D539" s="13"/>
      <c r="E539" s="49"/>
      <c r="F539" s="13"/>
      <c r="G539" s="13"/>
      <c r="H539" s="13"/>
      <c r="I539" s="13"/>
      <c r="J539" s="13"/>
    </row>
  </sheetData>
  <mergeCells count="188">
    <mergeCell ref="B72:J72"/>
    <mergeCell ref="B73:J73"/>
    <mergeCell ref="B53:J53"/>
    <mergeCell ref="B174:J174"/>
    <mergeCell ref="B175:J175"/>
    <mergeCell ref="B176:J176"/>
    <mergeCell ref="B177:J177"/>
    <mergeCell ref="A171:J171"/>
    <mergeCell ref="B172:J172"/>
    <mergeCell ref="B173:J173"/>
    <mergeCell ref="B90:J90"/>
    <mergeCell ref="A91:J91"/>
    <mergeCell ref="A92:J92"/>
    <mergeCell ref="A93:B93"/>
    <mergeCell ref="C93:E93"/>
    <mergeCell ref="F93:H93"/>
    <mergeCell ref="I93:J93"/>
    <mergeCell ref="C96:D96"/>
    <mergeCell ref="E96:F96"/>
    <mergeCell ref="G96:H96"/>
    <mergeCell ref="I96:J96"/>
    <mergeCell ref="B81:J81"/>
    <mergeCell ref="B79:J79"/>
    <mergeCell ref="B80:J80"/>
    <mergeCell ref="A85:J85"/>
    <mergeCell ref="C24:E24"/>
    <mergeCell ref="F24:H24"/>
    <mergeCell ref="C16:J16"/>
    <mergeCell ref="A17:J17"/>
    <mergeCell ref="B18:J18"/>
    <mergeCell ref="B19:J19"/>
    <mergeCell ref="B20:J20"/>
    <mergeCell ref="B42:J42"/>
    <mergeCell ref="B47:J47"/>
    <mergeCell ref="B48:J48"/>
    <mergeCell ref="A75:J75"/>
    <mergeCell ref="A76:J76"/>
    <mergeCell ref="B77:J77"/>
    <mergeCell ref="B78:J78"/>
    <mergeCell ref="A43:J43"/>
    <mergeCell ref="B50:J50"/>
    <mergeCell ref="B58:J58"/>
    <mergeCell ref="B74:J74"/>
    <mergeCell ref="B65:J65"/>
    <mergeCell ref="B57:J57"/>
    <mergeCell ref="G27:H27"/>
    <mergeCell ref="I27:J27"/>
    <mergeCell ref="C25:E25"/>
    <mergeCell ref="F25:H25"/>
    <mergeCell ref="E27:F27"/>
    <mergeCell ref="A22:J22"/>
    <mergeCell ref="A23:J23"/>
    <mergeCell ref="A24:B24"/>
    <mergeCell ref="I24:J24"/>
    <mergeCell ref="B1:J1"/>
    <mergeCell ref="B2:C2"/>
    <mergeCell ref="D2:H2"/>
    <mergeCell ref="B3:C3"/>
    <mergeCell ref="D3:H3"/>
    <mergeCell ref="A4:J4"/>
    <mergeCell ref="B8:J8"/>
    <mergeCell ref="B11:J11"/>
    <mergeCell ref="B12:J12"/>
    <mergeCell ref="B9:J9"/>
    <mergeCell ref="B10:J10"/>
    <mergeCell ref="B87:J87"/>
    <mergeCell ref="B88:J88"/>
    <mergeCell ref="B89:J89"/>
    <mergeCell ref="A83:J83"/>
    <mergeCell ref="A84:J84"/>
    <mergeCell ref="B82:J82"/>
    <mergeCell ref="A5:J5"/>
    <mergeCell ref="A6:J6"/>
    <mergeCell ref="A7:J7"/>
    <mergeCell ref="A13:J13"/>
    <mergeCell ref="C14:J14"/>
    <mergeCell ref="C15:J15"/>
    <mergeCell ref="B41:J41"/>
    <mergeCell ref="B21:J21"/>
    <mergeCell ref="A35:J35"/>
    <mergeCell ref="A36:J36"/>
    <mergeCell ref="B37:J37"/>
    <mergeCell ref="B38:J38"/>
    <mergeCell ref="B39:J39"/>
    <mergeCell ref="B40:J40"/>
    <mergeCell ref="A25:B25"/>
    <mergeCell ref="I25:J25"/>
    <mergeCell ref="A26:J26"/>
    <mergeCell ref="C27:D27"/>
    <mergeCell ref="A44:J44"/>
    <mergeCell ref="B45:J45"/>
    <mergeCell ref="B46:J46"/>
    <mergeCell ref="A67:J67"/>
    <mergeCell ref="A68:J68"/>
    <mergeCell ref="B69:J69"/>
    <mergeCell ref="B70:J70"/>
    <mergeCell ref="B71:J71"/>
    <mergeCell ref="A51:J51"/>
    <mergeCell ref="A52:J52"/>
    <mergeCell ref="A59:J59"/>
    <mergeCell ref="A60:J60"/>
    <mergeCell ref="B61:J61"/>
    <mergeCell ref="B62:J62"/>
    <mergeCell ref="B63:J63"/>
    <mergeCell ref="B64:J64"/>
    <mergeCell ref="B66:J66"/>
    <mergeCell ref="B49:J49"/>
    <mergeCell ref="B54:J54"/>
    <mergeCell ref="B55:J55"/>
    <mergeCell ref="B56:J56"/>
    <mergeCell ref="B105:J105"/>
    <mergeCell ref="B106:J106"/>
    <mergeCell ref="B107:J107"/>
    <mergeCell ref="A102:J102"/>
    <mergeCell ref="A94:B94"/>
    <mergeCell ref="C94:E94"/>
    <mergeCell ref="F94:H94"/>
    <mergeCell ref="I94:J94"/>
    <mergeCell ref="A95:J95"/>
    <mergeCell ref="A103:J103"/>
    <mergeCell ref="B104:J104"/>
    <mergeCell ref="B108:J108"/>
    <mergeCell ref="A126:J126"/>
    <mergeCell ref="A127:J127"/>
    <mergeCell ref="B128:J128"/>
    <mergeCell ref="A110:J110"/>
    <mergeCell ref="A111:J111"/>
    <mergeCell ref="B112:J112"/>
    <mergeCell ref="B113:J113"/>
    <mergeCell ref="B114:J114"/>
    <mergeCell ref="B115:J115"/>
    <mergeCell ref="B116:J116"/>
    <mergeCell ref="B123:J123"/>
    <mergeCell ref="B124:J124"/>
    <mergeCell ref="B125:J125"/>
    <mergeCell ref="B109:J109"/>
    <mergeCell ref="B117:J117"/>
    <mergeCell ref="B129:J129"/>
    <mergeCell ref="B130:J130"/>
    <mergeCell ref="B132:J132"/>
    <mergeCell ref="A118:J118"/>
    <mergeCell ref="A119:J119"/>
    <mergeCell ref="B120:J120"/>
    <mergeCell ref="B121:J121"/>
    <mergeCell ref="B122:J122"/>
    <mergeCell ref="A145:J145"/>
    <mergeCell ref="A135:J135"/>
    <mergeCell ref="B131:J131"/>
    <mergeCell ref="B133:J133"/>
    <mergeCell ref="A134:J134"/>
    <mergeCell ref="A148:J148"/>
    <mergeCell ref="C149:D149"/>
    <mergeCell ref="E149:F149"/>
    <mergeCell ref="A155:J155"/>
    <mergeCell ref="A156:J156"/>
    <mergeCell ref="A136:J136"/>
    <mergeCell ref="A137:J137"/>
    <mergeCell ref="A146:B146"/>
    <mergeCell ref="C146:E146"/>
    <mergeCell ref="F146:H146"/>
    <mergeCell ref="I146:J146"/>
    <mergeCell ref="A147:B147"/>
    <mergeCell ref="C147:E147"/>
    <mergeCell ref="F147:H147"/>
    <mergeCell ref="I147:J147"/>
    <mergeCell ref="B141:J141"/>
    <mergeCell ref="B142:J142"/>
    <mergeCell ref="A144:J144"/>
    <mergeCell ref="G149:H149"/>
    <mergeCell ref="I149:J149"/>
    <mergeCell ref="A138:J138"/>
    <mergeCell ref="A139:J139"/>
    <mergeCell ref="B140:J140"/>
    <mergeCell ref="B143:J143"/>
    <mergeCell ref="B170:J170"/>
    <mergeCell ref="B157:J157"/>
    <mergeCell ref="B158:J158"/>
    <mergeCell ref="B159:J159"/>
    <mergeCell ref="B160:J160"/>
    <mergeCell ref="B166:J166"/>
    <mergeCell ref="B167:J167"/>
    <mergeCell ref="B168:J168"/>
    <mergeCell ref="B169:J169"/>
    <mergeCell ref="B161:J161"/>
    <mergeCell ref="A163:J163"/>
    <mergeCell ref="A164:J164"/>
    <mergeCell ref="B165:J165"/>
    <mergeCell ref="B162:J162"/>
  </mergeCells>
  <phoneticPr fontId="4" type="noConversion"/>
  <dataValidations xWindow="583" yWindow="483" count="16">
    <dataValidation allowBlank="1" showInputMessage="1" showErrorMessage="1" prompt="Monto ejecutado en el trimestre" sqref="H28:H34 H97:H101 H150:H154" xr:uid="{00000000-0002-0000-0000-000000000000}"/>
    <dataValidation allowBlank="1" showInputMessage="1" showErrorMessage="1" prompt="Meta alcanzada en el trimestre" sqref="G97:G101 G28:G32 G34 G150:G154" xr:uid="{00000000-0002-0000-0000-000001000000}"/>
    <dataValidation allowBlank="1" showInputMessage="1" showErrorMessage="1" prompt="Monto presupuestado para el producto" sqref="F28 D32:F32 F97 D30:D31 E29:F31 D34:F34 D28 E98:F101 D97:D101 F150:F154 D150:D154" xr:uid="{00000000-0002-0000-0000-000002000000}"/>
    <dataValidation allowBlank="1" showInputMessage="1" showErrorMessage="1" prompt="Meta anual del indicador" sqref="E28 C28:C32 E97 D29 C34 C97:C101 C150:C154 E150:E154" xr:uid="{00000000-0002-0000-0000-000003000000}"/>
    <dataValidation allowBlank="1" showInputMessage="1" showErrorMessage="1" prompt="Nombre del indicador" sqref="B28 B97 B32 B34 B150:B151" xr:uid="{00000000-0002-0000-0000-000004000000}"/>
    <dataValidation allowBlank="1" showInputMessage="1" showErrorMessage="1" prompt="Nombre de cada producto" sqref="A28 A97 A32 A34 A150:A151" xr:uid="{00000000-0002-0000-0000-000005000000}"/>
    <dataValidation allowBlank="1" showInputMessage="1" showErrorMessage="1" prompt="¿En qué consiste el programa?" sqref="B19:J19 B88:J88 B141:J141" xr:uid="{00000000-0002-0000-0000-000006000000}"/>
    <dataValidation allowBlank="1" showInputMessage="1" showErrorMessage="1" prompt="Presupuesto del programa" sqref="A25:C25 F25 A94:C94 F94 A147:C147 F147" xr:uid="{00000000-0002-0000-0000-000007000000}"/>
    <dataValidation allowBlank="1" showInputMessage="1" showErrorMessage="1" prompt="Oportunidades de mejora identificadas" sqref="A138:J138" xr:uid="{00000000-0002-0000-0000-000008000000}"/>
    <dataValidation allowBlank="1" showInputMessage="1" showErrorMessage="1" prompt="De existir desvío, explicar razones." sqref="C168:J168 C40:J40 C56:J56 C48:J48 B56:B58 B107:B109 B40:B42 B48:B50 C80:J80 C159:J160 B65:B66 C107:J107 B133 B115:B117 C123:J123 B123:B125 B168:B170 B159:B162 B80:B82 B64:J64 C115:J115 B72:B74 C72:J72 C174:J175 B174:B177" xr:uid="{00000000-0002-0000-0000-000009000000}"/>
    <dataValidation allowBlank="1" showInputMessage="1" showErrorMessage="1" prompt="1. Describir lo plasmado en el presupuesto_x000a_2. Describir lo alcanzado en términos financieros y de producción " sqref="B39:J39 B55:J55 B47:J47 B79:J79 B106:J106 B167:J167 B71:J71 B63:J63 B114:J114 B122:J122 C130:J130 B130:B132" xr:uid="{00000000-0002-0000-0000-00000A000000}"/>
    <dataValidation allowBlank="1" showInputMessage="1" showErrorMessage="1" prompt="¿En qué consiste el producto? su objetivo" sqref="B38:J38 B54:J54 B46:J46 B78:J78 B105:J105 B166:J166 B158:J158 B62:J62 B129:J129 B121:J121 B70:J70 B113:J113 B173:J173" xr:uid="{00000000-0002-0000-0000-00000B000000}"/>
    <dataValidation allowBlank="1" showInputMessage="1" showErrorMessage="1" prompt="Nombre del producto" sqref="B37:J37 B53:J53 B45:J45 B77:J77 B104:J104 B165:J165 B157:J157 B61:J61 B128:J128 B120:J120 B69:J69 B112:J112 B172:J172" xr:uid="{00000000-0002-0000-0000-00000C000000}"/>
    <dataValidation allowBlank="1" showInputMessage="1" showErrorMessage="1" prompt="¿A quién va dirigido el programa?, ¿qué característica tiene esta población que requiere ser beneficiada?" sqref="B20:J20 B89:J89 B142:J142" xr:uid="{00000000-0002-0000-0000-00000D000000}"/>
    <dataValidation allowBlank="1" showInputMessage="1" prompt="Nombre del capítulo" sqref="B8:J10" xr:uid="{00000000-0002-0000-0000-00000E000000}"/>
    <dataValidation allowBlank="1" sqref="A8" xr:uid="{00000000-0002-0000-0000-00000F000000}"/>
  </dataValidations>
  <pageMargins left="0.7" right="0.7" top="0.75" bottom="0.75" header="0.3" footer="0.3"/>
  <pageSetup scale="55" orientation="portrait" r:id="rId1"/>
  <drawing r:id="rId2"/>
  <tableParts count="3">
    <tablePart r:id="rId3"/>
    <tablePart r:id="rId4"/>
    <tablePart r:id="rId5"/>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bd7b276f-a919-438a-a7ab-ab9e062e37e2"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1FDD0ABB62993A409569CD3703D71F04" ma:contentTypeVersion="5" ma:contentTypeDescription="Crear nuevo documento." ma:contentTypeScope="" ma:versionID="1f0cd689ef6852e116608e7d796681e2">
  <xsd:schema xmlns:xsd="http://www.w3.org/2001/XMLSchema" xmlns:xs="http://www.w3.org/2001/XMLSchema" xmlns:p="http://schemas.microsoft.com/office/2006/metadata/properties" xmlns:ns3="bd7b276f-a919-438a-a7ab-ab9e062e37e2" targetNamespace="http://schemas.microsoft.com/office/2006/metadata/properties" ma:root="true" ma:fieldsID="ce41c8ac7c0286aff9317562f61ae109" ns3:_="">
    <xsd:import namespace="bd7b276f-a919-438a-a7ab-ab9e062e37e2"/>
    <xsd:element name="properties">
      <xsd:complexType>
        <xsd:sequence>
          <xsd:element name="documentManagement">
            <xsd:complexType>
              <xsd:all>
                <xsd:element ref="ns3:MediaServiceMetadata" minOccurs="0"/>
                <xsd:element ref="ns3:MediaServiceFastMetadata" minOccurs="0"/>
                <xsd:element ref="ns3:_activity"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d7b276f-a919-438a-a7ab-ab9e062e37e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_activity" ma:index="10" nillable="true" ma:displayName="_activity" ma:hidden="true" ma:internalName="_activity">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SearchProperties" ma:index="12"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896C5D2-C8B7-484C-A97E-0D65AC290E6F}">
  <ds:schemaRefs>
    <ds:schemaRef ds:uri="http://schemas.microsoft.com/office/infopath/2007/PartnerControls"/>
    <ds:schemaRef ds:uri="http://purl.org/dc/terms/"/>
    <ds:schemaRef ds:uri="http://schemas.microsoft.com/office/2006/documentManagement/types"/>
    <ds:schemaRef ds:uri="http://www.w3.org/XML/1998/namespace"/>
    <ds:schemaRef ds:uri="http://purl.org/dc/elements/1.1/"/>
    <ds:schemaRef ds:uri="http://purl.org/dc/dcmitype/"/>
    <ds:schemaRef ds:uri="http://schemas.openxmlformats.org/package/2006/metadata/core-properties"/>
    <ds:schemaRef ds:uri="bd7b276f-a919-438a-a7ab-ab9e062e37e2"/>
    <ds:schemaRef ds:uri="http://schemas.microsoft.com/office/2006/metadata/properties"/>
  </ds:schemaRefs>
</ds:datastoreItem>
</file>

<file path=customXml/itemProps2.xml><?xml version="1.0" encoding="utf-8"?>
<ds:datastoreItem xmlns:ds="http://schemas.openxmlformats.org/officeDocument/2006/customXml" ds:itemID="{C9F2B38D-BCC9-4907-9A66-F48E59C061F3}">
  <ds:schemaRefs>
    <ds:schemaRef ds:uri="http://schemas.microsoft.com/sharepoint/v3/contenttype/forms"/>
  </ds:schemaRefs>
</ds:datastoreItem>
</file>

<file path=customXml/itemProps3.xml><?xml version="1.0" encoding="utf-8"?>
<ds:datastoreItem xmlns:ds="http://schemas.openxmlformats.org/officeDocument/2006/customXml" ds:itemID="{040A25F4-5419-4B36-BC58-04F4932BE1B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d7b276f-a919-438a-a7ab-ab9e062e37e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T4</vt:lpstr>
      <vt:lpstr>'T4'!_Hlk110321804</vt:lpstr>
      <vt:lpstr>'T4'!Área_de_impresión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Nicole Espaillat A.</dc:creator>
  <cp:lastModifiedBy>Rafaela Villar</cp:lastModifiedBy>
  <cp:lastPrinted>2025-07-16T12:55:42Z</cp:lastPrinted>
  <dcterms:created xsi:type="dcterms:W3CDTF">2021-03-22T15:50:10Z</dcterms:created>
  <dcterms:modified xsi:type="dcterms:W3CDTF">2025-07-17T16:21:28Z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0x0101001FDD0ABB62993A409569CD3703D71F04</vt:lpwstr>
  </property>
</Properties>
</file>