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valdez.AGRICULTURA.000\Desktop\Acceso a la informacion, nuevo formato\ejecucion nuevo formato\AÑO 2025\ABRIL-2025\"/>
    </mc:Choice>
  </mc:AlternateContent>
  <bookViews>
    <workbookView xWindow="0" yWindow="0" windowWidth="28800" windowHeight="12210" activeTab="2"/>
  </bookViews>
  <sheets>
    <sheet name=" P1 Presup. aprob. abril 25 " sheetId="1" r:id="rId1"/>
    <sheet name="P2Presup.aprobado Ejec. Abril" sheetId="2" r:id="rId2"/>
    <sheet name="P3 Ejecucion Abril 25  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9" i="3" l="1"/>
  <c r="M78" i="3"/>
  <c r="L78" i="3"/>
  <c r="K78" i="3"/>
  <c r="J78" i="3"/>
  <c r="I78" i="3"/>
  <c r="N78" i="3" s="1"/>
  <c r="H78" i="3"/>
  <c r="G78" i="3"/>
  <c r="F78" i="3"/>
  <c r="E78" i="3"/>
  <c r="D78" i="3"/>
  <c r="C78" i="3"/>
  <c r="B78" i="3"/>
  <c r="N77" i="3"/>
  <c r="N76" i="3"/>
  <c r="M75" i="3"/>
  <c r="L75" i="3"/>
  <c r="K75" i="3"/>
  <c r="J75" i="3"/>
  <c r="I75" i="3"/>
  <c r="H75" i="3"/>
  <c r="G75" i="3"/>
  <c r="F75" i="3"/>
  <c r="E75" i="3"/>
  <c r="D75" i="3"/>
  <c r="N75" i="3" s="1"/>
  <c r="C75" i="3"/>
  <c r="B75" i="3"/>
  <c r="N74" i="3"/>
  <c r="N73" i="3"/>
  <c r="M72" i="3"/>
  <c r="L72" i="3"/>
  <c r="K72" i="3"/>
  <c r="J72" i="3"/>
  <c r="I72" i="3"/>
  <c r="H72" i="3"/>
  <c r="G72" i="3"/>
  <c r="F72" i="3"/>
  <c r="E72" i="3"/>
  <c r="E80" i="3" s="1"/>
  <c r="D72" i="3"/>
  <c r="D80" i="3" s="1"/>
  <c r="C72" i="3"/>
  <c r="C80" i="3" s="1"/>
  <c r="B72" i="3"/>
  <c r="N72" i="3" s="1"/>
  <c r="N71" i="3"/>
  <c r="N70" i="3"/>
  <c r="N69" i="3"/>
  <c r="N68" i="3"/>
  <c r="M67" i="3"/>
  <c r="L67" i="3"/>
  <c r="K67" i="3"/>
  <c r="J67" i="3"/>
  <c r="I67" i="3"/>
  <c r="H67" i="3"/>
  <c r="G67" i="3"/>
  <c r="F67" i="3"/>
  <c r="E67" i="3"/>
  <c r="D67" i="3"/>
  <c r="C67" i="3"/>
  <c r="B67" i="3"/>
  <c r="N67" i="3" s="1"/>
  <c r="N66" i="3"/>
  <c r="N65" i="3"/>
  <c r="M64" i="3"/>
  <c r="L64" i="3"/>
  <c r="K64" i="3"/>
  <c r="N64" i="3" s="1"/>
  <c r="J64" i="3"/>
  <c r="I64" i="3"/>
  <c r="H64" i="3"/>
  <c r="G64" i="3"/>
  <c r="F64" i="3"/>
  <c r="E64" i="3"/>
  <c r="D64" i="3"/>
  <c r="C64" i="3"/>
  <c r="B64" i="3"/>
  <c r="N63" i="3"/>
  <c r="N62" i="3"/>
  <c r="N61" i="3"/>
  <c r="N60" i="3"/>
  <c r="M59" i="3"/>
  <c r="L59" i="3"/>
  <c r="K59" i="3"/>
  <c r="J59" i="3"/>
  <c r="I59" i="3"/>
  <c r="H59" i="3"/>
  <c r="N59" i="3" s="1"/>
  <c r="G59" i="3"/>
  <c r="F59" i="3"/>
  <c r="E59" i="3"/>
  <c r="D59" i="3"/>
  <c r="C59" i="3"/>
  <c r="B59" i="3"/>
  <c r="N58" i="3"/>
  <c r="N57" i="3"/>
  <c r="N56" i="3"/>
  <c r="N55" i="3"/>
  <c r="N54" i="3"/>
  <c r="N53" i="3"/>
  <c r="N52" i="3"/>
  <c r="N51" i="3"/>
  <c r="N50" i="3"/>
  <c r="M49" i="3"/>
  <c r="L49" i="3"/>
  <c r="K49" i="3"/>
  <c r="J49" i="3"/>
  <c r="N49" i="3" s="1"/>
  <c r="I49" i="3"/>
  <c r="H49" i="3"/>
  <c r="G49" i="3"/>
  <c r="F49" i="3"/>
  <c r="E49" i="3"/>
  <c r="D49" i="3"/>
  <c r="C49" i="3"/>
  <c r="B49" i="3"/>
  <c r="N48" i="3"/>
  <c r="N47" i="3"/>
  <c r="N46" i="3"/>
  <c r="N45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N43" i="3"/>
  <c r="N42" i="3"/>
  <c r="N41" i="3"/>
  <c r="N40" i="3"/>
  <c r="N39" i="3"/>
  <c r="N38" i="3"/>
  <c r="N37" i="3"/>
  <c r="M36" i="3"/>
  <c r="L36" i="3"/>
  <c r="K36" i="3"/>
  <c r="J36" i="3"/>
  <c r="I36" i="3"/>
  <c r="H36" i="3"/>
  <c r="G36" i="3"/>
  <c r="N36" i="3" s="1"/>
  <c r="F36" i="3"/>
  <c r="E36" i="3"/>
  <c r="D36" i="3"/>
  <c r="C36" i="3"/>
  <c r="B36" i="3"/>
  <c r="N35" i="3"/>
  <c r="N33" i="3"/>
  <c r="N32" i="3"/>
  <c r="N31" i="3"/>
  <c r="N30" i="3"/>
  <c r="N29" i="3"/>
  <c r="N28" i="3"/>
  <c r="N27" i="3"/>
  <c r="M26" i="3"/>
  <c r="L26" i="3"/>
  <c r="K26" i="3"/>
  <c r="J26" i="3"/>
  <c r="I26" i="3"/>
  <c r="H26" i="3"/>
  <c r="N26" i="3" s="1"/>
  <c r="G26" i="3"/>
  <c r="F26" i="3"/>
  <c r="E26" i="3"/>
  <c r="D26" i="3"/>
  <c r="C26" i="3"/>
  <c r="B26" i="3"/>
  <c r="N25" i="3"/>
  <c r="N24" i="3"/>
  <c r="N23" i="3"/>
  <c r="N22" i="3"/>
  <c r="N21" i="3"/>
  <c r="N20" i="3"/>
  <c r="N19" i="3"/>
  <c r="N18" i="3"/>
  <c r="N17" i="3"/>
  <c r="M16" i="3"/>
  <c r="L16" i="3"/>
  <c r="K16" i="3"/>
  <c r="J16" i="3"/>
  <c r="N16" i="3" s="1"/>
  <c r="I16" i="3"/>
  <c r="H16" i="3"/>
  <c r="G16" i="3"/>
  <c r="F16" i="3"/>
  <c r="E16" i="3"/>
  <c r="D16" i="3"/>
  <c r="C16" i="3"/>
  <c r="B16" i="3"/>
  <c r="N15" i="3"/>
  <c r="N13" i="3"/>
  <c r="N12" i="3"/>
  <c r="M11" i="3"/>
  <c r="M80" i="3" s="1"/>
  <c r="L11" i="3"/>
  <c r="L80" i="3" s="1"/>
  <c r="K11" i="3"/>
  <c r="K80" i="3" s="1"/>
  <c r="J11" i="3"/>
  <c r="J80" i="3" s="1"/>
  <c r="I11" i="3"/>
  <c r="I80" i="3" s="1"/>
  <c r="H11" i="3"/>
  <c r="H80" i="3" s="1"/>
  <c r="G11" i="3"/>
  <c r="G80" i="3" s="1"/>
  <c r="F11" i="3"/>
  <c r="F80" i="3" s="1"/>
  <c r="E11" i="3"/>
  <c r="D11" i="3"/>
  <c r="C11" i="3"/>
  <c r="B11" i="3"/>
  <c r="P81" i="2"/>
  <c r="P80" i="2"/>
  <c r="P79" i="2"/>
  <c r="P78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P76" i="2"/>
  <c r="P75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P73" i="2"/>
  <c r="P72" i="2"/>
  <c r="P71" i="2"/>
  <c r="P70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P68" i="2"/>
  <c r="P67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P65" i="2"/>
  <c r="P64" i="2"/>
  <c r="P63" i="2"/>
  <c r="P62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P60" i="2"/>
  <c r="P59" i="2"/>
  <c r="P58" i="2"/>
  <c r="P57" i="2"/>
  <c r="P56" i="2"/>
  <c r="P55" i="2"/>
  <c r="P54" i="2"/>
  <c r="P53" i="2"/>
  <c r="P52" i="2"/>
  <c r="O51" i="2"/>
  <c r="N51" i="2"/>
  <c r="M51" i="2"/>
  <c r="L51" i="2"/>
  <c r="P51" i="2" s="1"/>
  <c r="K51" i="2"/>
  <c r="J51" i="2"/>
  <c r="I51" i="2"/>
  <c r="H51" i="2"/>
  <c r="G51" i="2"/>
  <c r="F51" i="2"/>
  <c r="E51" i="2"/>
  <c r="D51" i="2"/>
  <c r="C51" i="2"/>
  <c r="B51" i="2"/>
  <c r="P50" i="2"/>
  <c r="P49" i="2"/>
  <c r="P48" i="2"/>
  <c r="P47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P45" i="2"/>
  <c r="P44" i="2"/>
  <c r="P43" i="2"/>
  <c r="P42" i="2"/>
  <c r="P41" i="2"/>
  <c r="P40" i="2"/>
  <c r="P39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P37" i="2"/>
  <c r="P35" i="2"/>
  <c r="P34" i="2"/>
  <c r="P33" i="2"/>
  <c r="P32" i="2"/>
  <c r="P31" i="2"/>
  <c r="P30" i="2"/>
  <c r="P29" i="2"/>
  <c r="O28" i="2"/>
  <c r="N28" i="2"/>
  <c r="P28" i="2" s="1"/>
  <c r="M28" i="2"/>
  <c r="L28" i="2"/>
  <c r="K28" i="2"/>
  <c r="J28" i="2"/>
  <c r="I28" i="2"/>
  <c r="H28" i="2"/>
  <c r="G28" i="2"/>
  <c r="F28" i="2"/>
  <c r="E28" i="2"/>
  <c r="D28" i="2"/>
  <c r="C28" i="2"/>
  <c r="B28" i="2"/>
  <c r="P27" i="2"/>
  <c r="P26" i="2"/>
  <c r="P25" i="2"/>
  <c r="P24" i="2"/>
  <c r="P23" i="2"/>
  <c r="P22" i="2"/>
  <c r="P21" i="2"/>
  <c r="P20" i="2"/>
  <c r="P19" i="2"/>
  <c r="O18" i="2"/>
  <c r="N18" i="2"/>
  <c r="M18" i="2"/>
  <c r="L18" i="2"/>
  <c r="K18" i="2"/>
  <c r="J18" i="2"/>
  <c r="I18" i="2"/>
  <c r="H18" i="2"/>
  <c r="G18" i="2"/>
  <c r="F18" i="2"/>
  <c r="E18" i="2"/>
  <c r="D18" i="2"/>
  <c r="P18" i="2" s="1"/>
  <c r="C18" i="2"/>
  <c r="B18" i="2"/>
  <c r="P17" i="2"/>
  <c r="P15" i="2"/>
  <c r="P14" i="2"/>
  <c r="O13" i="2"/>
  <c r="N13" i="2"/>
  <c r="N82" i="2" s="1"/>
  <c r="M13" i="2"/>
  <c r="L13" i="2"/>
  <c r="K13" i="2"/>
  <c r="J13" i="2"/>
  <c r="I13" i="2"/>
  <c r="H13" i="2"/>
  <c r="G13" i="2"/>
  <c r="F13" i="2"/>
  <c r="E13" i="2"/>
  <c r="D13" i="2"/>
  <c r="C13" i="2"/>
  <c r="B13" i="2"/>
  <c r="C75" i="1"/>
  <c r="B75" i="1"/>
  <c r="C72" i="1"/>
  <c r="B72" i="1"/>
  <c r="C67" i="1"/>
  <c r="B67" i="1"/>
  <c r="C64" i="1"/>
  <c r="B64" i="1"/>
  <c r="C59" i="1"/>
  <c r="B59" i="1"/>
  <c r="C49" i="1"/>
  <c r="B49" i="1"/>
  <c r="C44" i="1"/>
  <c r="B44" i="1"/>
  <c r="C36" i="1"/>
  <c r="B36" i="1"/>
  <c r="C26" i="1"/>
  <c r="B26" i="1"/>
  <c r="C16" i="1"/>
  <c r="B16" i="1"/>
  <c r="C11" i="1"/>
  <c r="B11" i="1"/>
  <c r="B80" i="1" l="1"/>
  <c r="C80" i="1"/>
  <c r="P38" i="2"/>
  <c r="C82" i="2"/>
  <c r="E82" i="2"/>
  <c r="P46" i="2"/>
  <c r="B82" i="2"/>
  <c r="P13" i="2"/>
  <c r="P82" i="2" s="1"/>
  <c r="F82" i="2"/>
  <c r="G82" i="2"/>
  <c r="H82" i="2"/>
  <c r="I82" i="2"/>
  <c r="L82" i="2"/>
  <c r="J82" i="2"/>
  <c r="P74" i="2"/>
  <c r="K82" i="2"/>
  <c r="P69" i="2"/>
  <c r="O82" i="2"/>
  <c r="P66" i="2"/>
  <c r="M82" i="2"/>
  <c r="P61" i="2"/>
  <c r="B80" i="3"/>
  <c r="N80" i="3" s="1"/>
  <c r="N11" i="3"/>
  <c r="D82" i="2"/>
</calcChain>
</file>

<file path=xl/sharedStrings.xml><?xml version="1.0" encoding="utf-8"?>
<sst xmlns="http://schemas.openxmlformats.org/spreadsheetml/2006/main" count="268" uniqueCount="139">
  <si>
    <t>MINISTERIO DE AGRICULTURA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</si>
  <si>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</si>
  <si>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</si>
  <si>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</si>
  <si>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</si>
  <si>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</si>
  <si>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</si>
  <si>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</si>
  <si>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2.1.1-REMUNERACIONES</t>
  </si>
  <si>
    <t>2.1.2-SOBRESUELDOS</t>
  </si>
  <si>
    <t>2.1.4-GRATIFICACIONES Y BONIFICACIONES</t>
  </si>
  <si>
    <t>2.1.5-CONTRIBUCIONES A LA SEGURIDAD SOCIAL</t>
  </si>
  <si>
    <t>2.2 - 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</si>
  <si>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</si>
  <si>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</si>
  <si>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</si>
  <si>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</si>
  <si>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</si>
  <si>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</si>
  <si>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</si>
  <si>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</si>
  <si>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</si>
  <si>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2.3 - 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</si>
  <si>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</si>
  <si>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</si>
  <si>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</si>
  <si>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</si>
  <si>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</si>
  <si>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</si>
  <si>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</si>
  <si>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</si>
  <si>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</si>
  <si>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2.4 - TRANSFERENCIAS CORRIENTES</t>
  </si>
  <si>
    <t>2.4.1-TRANSFERENCIAS CORRIENTES AL SECTOR PRIVADO</t>
  </si>
  <si>
    <t>2.4.2-TRANSFERENCIAS CORRIENTES AL  GOBIERNO GENERAL NACIONAL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</si>
  <si>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</si>
  <si>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</si>
  <si>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</si>
  <si>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</si>
  <si>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</si>
  <si>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</si>
  <si>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</si>
  <si>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</si>
  <si>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2.5.5-TRANSFERENCIAS DE CAPITAL A INSTITUCIONES PÚBLICAS FINANCIERAS</t>
  </si>
  <si>
    <t xml:space="preserve"> 2.5.9-TRANSFERENCIAS DE CAPITAL A OTRAS INSTITUCIONES PÚBLICAS</t>
  </si>
  <si>
    <t>2.6 - 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</si>
  <si>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</si>
  <si>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</si>
  <si>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</si>
  <si>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</si>
  <si>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</si>
  <si>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2.6.6 - EQUIPOS DE DEFENSA Y SEGURIDAD</t>
  </si>
  <si>
    <t>2.6.7-ACTIVOS BIOLÓGICOS</t>
  </si>
  <si>
    <t>2.6.8-BIENES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</si>
  <si>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</si>
  <si>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</si>
  <si>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</si>
  <si>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</si>
  <si>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</si>
  <si>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</si>
  <si>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</si>
  <si>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</si>
  <si>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</si>
  <si>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</si>
  <si>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</si>
  <si>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</si>
  <si>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</si>
  <si>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</si>
  <si>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</si>
  <si>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</si>
  <si>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</si>
  <si>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</si>
  <si>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</si>
  <si>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</si>
  <si>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</si>
  <si>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</si>
  <si>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</si>
  <si>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</si>
  <si>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</si>
  <si>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</si>
  <si>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 xml:space="preserve">Ejecución de Gasto y Aplicaciones financieras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</si>
  <si>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</si>
  <si>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</si>
  <si>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</si>
  <si>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</si>
  <si>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</si>
  <si>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</si>
  <si>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</si>
  <si>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</si>
  <si>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</si>
  <si>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</si>
  <si>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Octurbre</t>
  </si>
  <si>
    <t>Noviembre</t>
  </si>
  <si>
    <t>Diciembre</t>
  </si>
  <si>
    <t xml:space="preserve">Total </t>
  </si>
  <si>
    <t>2.1.1 - REMUNERACIONES</t>
  </si>
  <si>
    <t>2.1.2 - SOBRESUELDOS</t>
  </si>
  <si>
    <t>2.1.5 - CONTRIBUCIONES A LA SEGURIDAD SOCIAL</t>
  </si>
  <si>
    <t xml:space="preserve">      2.5.5-TRANSFERENCIAS DE CAPITAL A INSTITUCIONES PÚBLICAS FINANCIERAS</t>
  </si>
  <si>
    <t xml:space="preserve">      2.5.9-TRANSFERENCIAS DE CAPITAL A OTRAS INSTITUCIONES PÚBLICAS</t>
  </si>
  <si>
    <r>
      <rPr>
        <b/>
        <sz val="16"/>
        <color theme="1"/>
        <rFont val="Times New Roman"/>
        <family val="1"/>
      </rPr>
      <t>Presupuesto aprobado:</t>
    </r>
    <r>
      <rPr>
        <sz val="16"/>
        <color theme="1"/>
        <rFont val="Times New Roman"/>
        <family val="1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</si>
  <si>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Times New Roman"/>
        <family val="1"/>
      </rPr>
      <t xml:space="preserve">Se refiere al presupuesto aprobado en caso de que el Congreso Nacional apruebe un presupuesto complementario. </t>
    </r>
  </si>
  <si>
    <r>
      <rPr>
        <b/>
        <sz val="16"/>
        <color theme="1"/>
        <rFont val="Times New Roman"/>
        <family val="1"/>
      </rPr>
      <t>Total devengado:</t>
    </r>
    <r>
      <rPr>
        <sz val="16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</si>
  <si>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Octubre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</si>
  <si>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</si>
  <si>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</si>
  <si>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</si>
  <si>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</si>
  <si>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</si>
  <si>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</si>
  <si>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INST. TEMPORALES</t>
  </si>
  <si>
    <t>2.2.8 - OTROS SERVICIOS NO INCLUIDOS EN CONCEPTOS ANTERIORES</t>
  </si>
  <si>
    <t>2.2.9 - OTRAS CONTRATACIONES DE SERVICIOS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</si>
  <si>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</si>
  <si>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</si>
  <si>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</si>
  <si>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</si>
  <si>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</si>
  <si>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</si>
  <si>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</si>
  <si>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</si>
  <si>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2.4.1 - TRANSFERENCIAS CORRIENTES AL SECTOR PRIVADO</t>
  </si>
  <si>
    <t>2.4.2 - TRANSFERENCIAS CORRIENTES AL  GOBIERNO GENERAL NACIONAL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</si>
  <si>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</si>
  <si>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</si>
  <si>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</si>
  <si>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</si>
  <si>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</si>
  <si>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</si>
  <si>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</si>
  <si>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</si>
  <si>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</si>
  <si>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</si>
  <si>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2.6.7 - ACTIVOS BIOLÓGICOS</t>
  </si>
  <si>
    <t>2.6.8 - BIENES INTANGIBLES</t>
  </si>
  <si>
    <t>FUENTE : (SIGEF)</t>
  </si>
  <si>
    <r>
      <rPr>
        <b/>
        <sz val="14"/>
        <color theme="1"/>
        <rFont val="Times New Roman"/>
        <family val="1"/>
      </rPr>
      <t>Total devengado:</t>
    </r>
    <r>
      <rPr>
        <sz val="14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</si>
  <si>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2025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</si>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</sst>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0"/>
      <color rgb="FF000000"/>
      <name val="Algerian"/>
      <family val="5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Calibri"/>
      <family val="2"/>
      <scheme val="minor"/>
    </font>
    <font>
      <sz val="9"/>
      <color indexed="8"/>
      <name val="Times New Roman"/>
      <family val="1"/>
    </font>
    <font>
      <sz val="12"/>
      <color theme="1"/>
      <name val="Times New Roman"/>
      <family val="1"/>
    </font>
    <font>
      <sz val="10"/>
      <color theme="0"/>
      <name val="Times New Roman"/>
      <family val="1"/>
    </font>
    <font>
      <b/>
      <sz val="11"/>
      <color theme="1"/>
      <name val="Times New Roman"/>
      <family val="1"/>
    </font>
    <font>
      <sz val="22"/>
      <color rgb="FF000000"/>
      <name val="Algerian"/>
      <family val="5"/>
    </font>
    <font>
      <b/>
      <sz val="12"/>
      <color theme="0"/>
      <name val="Times New Roman"/>
      <family val="1"/>
    </font>
    <font>
      <sz val="9"/>
      <color indexed="8"/>
      <name val="Calibri"/>
      <family val="2"/>
    </font>
    <font>
      <sz val="12"/>
      <color indexed="8"/>
      <name val="Times New Roman"/>
      <family val="1"/>
    </font>
    <font>
      <sz val="12"/>
      <color indexed="8"/>
      <name val="Calibri"/>
      <family val="2"/>
    </font>
    <font>
      <sz val="9"/>
      <color indexed="8"/>
      <name val="Calibri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theme="0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6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254">
    <xf numFmtId="0" fontId="0" fillId="0" borderId="0" xfId="0"/>
    <xf numFmtId="0" fontId="5" fillId="0" borderId="0" xfId="0" applyFont="1" applyAlignment="1">
      <alignment vertical="center" wrapText="1" readingOrder="1"/>
    </xf>
    <xf numFmtId="0" fontId="7" fillId="0" borderId="0" xfId="0" applyFont="1" applyAlignment="1">
      <alignment vertical="top" wrapText="1" readingOrder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0" fillId="3" borderId="0" xfId="0" applyFill="1"/>
    <xf numFmtId="164" fontId="11" fillId="0" borderId="2" xfId="0" applyNumberFormat="1" applyFont="1" applyBorder="1"/>
    <xf numFmtId="43" fontId="13" fillId="4" borderId="2" xfId="0" applyNumberFormat="1" applyFont="1" applyFill="1" applyBorder="1"/>
    <xf numFmtId="43" fontId="14" fillId="0" borderId="2" xfId="1" applyFont="1" applyBorder="1"/>
    <xf numFmtId="43" fontId="16" fillId="0" borderId="2" xfId="2" applyFont="1" applyBorder="1" applyAlignment="1">
      <alignment horizontal="right"/>
    </xf>
    <xf numFmtId="43" fontId="17" fillId="4" borderId="2" xfId="0" applyNumberFormat="1" applyFont="1" applyFill="1" applyBorder="1"/>
    <xf numFmtId="0" fontId="19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7" fillId="0" borderId="0" xfId="0" applyFont="1"/>
    <xf numFmtId="0" fontId="21" fillId="5" borderId="12" xfId="0" applyFont="1" applyFill="1" applyBorder="1" applyAlignment="1">
      <alignment horizontal="center"/>
    </xf>
    <xf numFmtId="0" fontId="21" fillId="5" borderId="13" xfId="0" applyFont="1" applyFill="1" applyBorder="1" applyAlignment="1">
      <alignment horizontal="center"/>
    </xf>
    <xf numFmtId="0" fontId="21" fillId="5" borderId="14" xfId="0" applyFont="1" applyFill="1" applyBorder="1" applyAlignment="1">
      <alignment horizontal="center"/>
    </xf>
    <xf numFmtId="0" fontId="13" fillId="0" borderId="15" xfId="0" applyFont="1" applyBorder="1" applyAlignment="1">
      <alignment horizontal="left" vertical="justify" wrapText="1"/>
    </xf>
    <xf numFmtId="164" fontId="13" fillId="0" borderId="0" xfId="0" applyNumberFormat="1" applyFont="1"/>
    <xf numFmtId="164" fontId="13" fillId="0" borderId="16" xfId="0" applyNumberFormat="1" applyFont="1" applyBorder="1"/>
    <xf numFmtId="0" fontId="13" fillId="0" borderId="17" xfId="0" applyFont="1" applyBorder="1" applyAlignment="1">
      <alignment horizontal="left" vertical="justify" wrapText="1"/>
    </xf>
    <xf numFmtId="43" fontId="13" fillId="4" borderId="18" xfId="0" applyNumberFormat="1" applyFont="1" applyFill="1" applyBorder="1"/>
    <xf numFmtId="43" fontId="13" fillId="4" borderId="19" xfId="0" applyNumberFormat="1" applyFont="1" applyFill="1" applyBorder="1"/>
    <xf numFmtId="43" fontId="13" fillId="4" borderId="20" xfId="0" applyNumberFormat="1" applyFont="1" applyFill="1" applyBorder="1"/>
    <xf numFmtId="43" fontId="13" fillId="4" borderId="21" xfId="0" applyNumberFormat="1" applyFont="1" applyFill="1" applyBorder="1"/>
    <xf numFmtId="43" fontId="13" fillId="4" borderId="22" xfId="0" applyNumberFormat="1" applyFont="1" applyFill="1" applyBorder="1"/>
    <xf numFmtId="0" fontId="17" fillId="0" borderId="10" xfId="0" applyFont="1" applyBorder="1" applyAlignment="1">
      <alignment horizontal="left" vertical="justify" wrapText="1"/>
    </xf>
    <xf numFmtId="43" fontId="14" fillId="0" borderId="23" xfId="1" applyFont="1" applyBorder="1"/>
    <xf numFmtId="43" fontId="16" fillId="0" borderId="11" xfId="2" applyFont="1" applyBorder="1" applyAlignment="1">
      <alignment horizontal="right"/>
    </xf>
    <xf numFmtId="43" fontId="16" fillId="0" borderId="6" xfId="2" applyFont="1" applyBorder="1" applyAlignment="1">
      <alignment horizontal="right"/>
    </xf>
    <xf numFmtId="43" fontId="16" fillId="0" borderId="5" xfId="2" applyFont="1" applyBorder="1" applyAlignment="1">
      <alignment horizontal="right"/>
    </xf>
    <xf numFmtId="43" fontId="16" fillId="0" borderId="0" xfId="2" applyFont="1" applyAlignment="1">
      <alignment horizontal="right"/>
    </xf>
    <xf numFmtId="43" fontId="16" fillId="0" borderId="24" xfId="2" applyFont="1" applyBorder="1" applyAlignment="1">
      <alignment horizontal="right"/>
    </xf>
    <xf numFmtId="43" fontId="22" fillId="0" borderId="0" xfId="2" applyFont="1" applyAlignment="1">
      <alignment horizontal="right"/>
    </xf>
    <xf numFmtId="43" fontId="17" fillId="3" borderId="25" xfId="0" applyNumberFormat="1" applyFont="1" applyFill="1" applyBorder="1"/>
    <xf numFmtId="43" fontId="14" fillId="0" borderId="26" xfId="1" applyFont="1" applyBorder="1"/>
    <xf numFmtId="43" fontId="16" fillId="0" borderId="27" xfId="2" applyFont="1" applyBorder="1" applyAlignment="1">
      <alignment horizontal="right"/>
    </xf>
    <xf numFmtId="43" fontId="16" fillId="0" borderId="23" xfId="2" applyFont="1" applyBorder="1" applyAlignment="1">
      <alignment horizontal="right"/>
    </xf>
    <xf numFmtId="43" fontId="22" fillId="0" borderId="2" xfId="2" applyFont="1" applyBorder="1" applyAlignment="1">
      <alignment horizontal="right"/>
    </xf>
    <xf numFmtId="43" fontId="17" fillId="3" borderId="28" xfId="0" applyNumberFormat="1" applyFont="1" applyFill="1" applyBorder="1"/>
    <xf numFmtId="43" fontId="14" fillId="0" borderId="29" xfId="1" applyFont="1" applyBorder="1"/>
    <xf numFmtId="43" fontId="16" fillId="0" borderId="30" xfId="2" applyFont="1" applyBorder="1" applyAlignment="1">
      <alignment horizontal="right"/>
    </xf>
    <xf numFmtId="43" fontId="22" fillId="0" borderId="27" xfId="2" applyFont="1" applyBorder="1" applyAlignment="1">
      <alignment horizontal="right"/>
    </xf>
    <xf numFmtId="43" fontId="17" fillId="3" borderId="31" xfId="0" applyNumberFormat="1" applyFont="1" applyFill="1" applyBorder="1"/>
    <xf numFmtId="43" fontId="14" fillId="0" borderId="32" xfId="1" applyFont="1" applyBorder="1"/>
    <xf numFmtId="43" fontId="16" fillId="0" borderId="33" xfId="2" applyFont="1" applyBorder="1" applyAlignment="1">
      <alignment horizontal="right"/>
    </xf>
    <xf numFmtId="43" fontId="16" fillId="0" borderId="3" xfId="2" applyFont="1" applyBorder="1" applyAlignment="1">
      <alignment horizontal="right"/>
    </xf>
    <xf numFmtId="0" fontId="13" fillId="0" borderId="34" xfId="0" applyFont="1" applyBorder="1" applyAlignment="1">
      <alignment horizontal="left" vertical="justify" wrapText="1"/>
    </xf>
    <xf numFmtId="49" fontId="23" fillId="0" borderId="10" xfId="0" applyNumberFormat="1" applyFont="1" applyBorder="1" applyAlignment="1">
      <alignment horizontal="left" vertical="justify" wrapText="1"/>
    </xf>
    <xf numFmtId="43" fontId="14" fillId="0" borderId="11" xfId="2" applyFont="1" applyBorder="1" applyAlignment="1">
      <alignment horizontal="right"/>
    </xf>
    <xf numFmtId="43" fontId="14" fillId="0" borderId="2" xfId="2" applyFont="1" applyBorder="1" applyAlignment="1">
      <alignment horizontal="right"/>
    </xf>
    <xf numFmtId="43" fontId="16" fillId="0" borderId="35" xfId="2" applyFont="1" applyBorder="1" applyAlignment="1">
      <alignment horizontal="right"/>
    </xf>
    <xf numFmtId="43" fontId="22" fillId="0" borderId="11" xfId="2" applyFont="1" applyBorder="1" applyAlignment="1">
      <alignment horizontal="right"/>
    </xf>
    <xf numFmtId="43" fontId="14" fillId="0" borderId="36" xfId="1" applyFont="1" applyBorder="1"/>
    <xf numFmtId="43" fontId="22" fillId="0" borderId="24" xfId="2" applyFont="1" applyBorder="1" applyAlignment="1">
      <alignment horizontal="right"/>
    </xf>
    <xf numFmtId="43" fontId="23" fillId="0" borderId="2" xfId="1" applyFont="1" applyBorder="1" applyAlignment="1">
      <alignment horizontal="right"/>
    </xf>
    <xf numFmtId="49" fontId="23" fillId="0" borderId="10" xfId="0" applyNumberFormat="1" applyFont="1" applyBorder="1" applyAlignment="1">
      <alignment wrapText="1"/>
    </xf>
    <xf numFmtId="43" fontId="14" fillId="0" borderId="23" xfId="2" applyFont="1" applyBorder="1" applyAlignment="1">
      <alignment horizontal="right"/>
    </xf>
    <xf numFmtId="43" fontId="22" fillId="0" borderId="0" xfId="2" applyFont="1" applyBorder="1" applyAlignment="1">
      <alignment horizontal="right"/>
    </xf>
    <xf numFmtId="43" fontId="16" fillId="0" borderId="37" xfId="2" applyFont="1" applyBorder="1" applyAlignment="1">
      <alignment horizontal="right"/>
    </xf>
    <xf numFmtId="43" fontId="22" fillId="0" borderId="3" xfId="2" applyFont="1" applyBorder="1" applyAlignment="1">
      <alignment horizontal="right"/>
    </xf>
    <xf numFmtId="43" fontId="24" fillId="0" borderId="2" xfId="1" applyFont="1" applyBorder="1" applyAlignment="1">
      <alignment horizontal="right"/>
    </xf>
    <xf numFmtId="4" fontId="22" fillId="0" borderId="37" xfId="0" applyNumberFormat="1" applyFont="1" applyBorder="1" applyAlignment="1">
      <alignment horizontal="right"/>
    </xf>
    <xf numFmtId="43" fontId="16" fillId="0" borderId="32" xfId="2" applyFont="1" applyBorder="1" applyAlignment="1">
      <alignment horizontal="right"/>
    </xf>
    <xf numFmtId="43" fontId="23" fillId="0" borderId="24" xfId="2" applyFont="1" applyBorder="1" applyAlignment="1">
      <alignment horizontal="right"/>
    </xf>
    <xf numFmtId="43" fontId="14" fillId="0" borderId="24" xfId="2" applyFont="1" applyBorder="1" applyAlignment="1">
      <alignment horizontal="right"/>
    </xf>
    <xf numFmtId="43" fontId="16" fillId="0" borderId="36" xfId="2" applyFont="1" applyBorder="1" applyAlignment="1">
      <alignment horizontal="right"/>
    </xf>
    <xf numFmtId="43" fontId="25" fillId="0" borderId="2" xfId="2" applyFont="1" applyBorder="1" applyAlignment="1">
      <alignment horizontal="right"/>
    </xf>
    <xf numFmtId="4" fontId="22" fillId="0" borderId="0" xfId="0" applyNumberFormat="1" applyFont="1" applyAlignment="1">
      <alignment horizontal="right"/>
    </xf>
    <xf numFmtId="43" fontId="23" fillId="0" borderId="2" xfId="2" applyFont="1" applyBorder="1" applyAlignment="1">
      <alignment horizontal="right"/>
    </xf>
    <xf numFmtId="43" fontId="23" fillId="0" borderId="27" xfId="2" applyFont="1" applyBorder="1" applyAlignment="1">
      <alignment horizontal="right"/>
    </xf>
    <xf numFmtId="43" fontId="16" fillId="0" borderId="38" xfId="2" applyFont="1" applyBorder="1" applyAlignment="1">
      <alignment horizontal="right"/>
    </xf>
    <xf numFmtId="43" fontId="14" fillId="0" borderId="35" xfId="2" applyFont="1" applyBorder="1" applyAlignment="1">
      <alignment horizontal="right"/>
    </xf>
    <xf numFmtId="43" fontId="23" fillId="0" borderId="11" xfId="2" applyFont="1" applyBorder="1" applyAlignment="1">
      <alignment horizontal="right"/>
    </xf>
    <xf numFmtId="43" fontId="23" fillId="0" borderId="0" xfId="1" applyFont="1" applyBorder="1" applyAlignment="1">
      <alignment horizontal="right"/>
    </xf>
    <xf numFmtId="43" fontId="13" fillId="4" borderId="39" xfId="0" applyNumberFormat="1" applyFont="1" applyFill="1" applyBorder="1"/>
    <xf numFmtId="43" fontId="13" fillId="4" borderId="6" xfId="0" applyNumberFormat="1" applyFont="1" applyFill="1" applyBorder="1"/>
    <xf numFmtId="43" fontId="14" fillId="0" borderId="2" xfId="1" applyFont="1" applyBorder="1" applyAlignment="1">
      <alignment horizontal="right"/>
    </xf>
    <xf numFmtId="43" fontId="16" fillId="0" borderId="0" xfId="2" applyFont="1" applyBorder="1" applyAlignment="1">
      <alignment horizontal="right"/>
    </xf>
    <xf numFmtId="43" fontId="22" fillId="0" borderId="23" xfId="2" applyFont="1" applyBorder="1" applyAlignment="1">
      <alignment horizontal="right"/>
    </xf>
    <xf numFmtId="43" fontId="22" fillId="0" borderId="37" xfId="2" applyFont="1" applyBorder="1" applyAlignment="1">
      <alignment horizontal="right"/>
    </xf>
    <xf numFmtId="43" fontId="22" fillId="0" borderId="40" xfId="2" applyFont="1" applyBorder="1" applyAlignment="1">
      <alignment horizontal="right"/>
    </xf>
    <xf numFmtId="43" fontId="22" fillId="0" borderId="35" xfId="2" applyFont="1" applyBorder="1" applyAlignment="1">
      <alignment horizontal="right"/>
    </xf>
    <xf numFmtId="165" fontId="17" fillId="0" borderId="41" xfId="0" applyNumberFormat="1" applyFont="1" applyBorder="1" applyAlignment="1">
      <alignment vertical="center" wrapText="1"/>
    </xf>
    <xf numFmtId="43" fontId="13" fillId="4" borderId="5" xfId="0" applyNumberFormat="1" applyFont="1" applyFill="1" applyBorder="1"/>
    <xf numFmtId="43" fontId="14" fillId="0" borderId="36" xfId="2" applyFont="1" applyBorder="1" applyAlignment="1">
      <alignment horizontal="right"/>
    </xf>
    <xf numFmtId="43" fontId="22" fillId="0" borderId="36" xfId="2" applyFont="1" applyBorder="1" applyAlignment="1">
      <alignment horizontal="right"/>
    </xf>
    <xf numFmtId="43" fontId="16" fillId="0" borderId="42" xfId="2" applyFont="1" applyBorder="1" applyAlignment="1">
      <alignment horizontal="right"/>
    </xf>
    <xf numFmtId="43" fontId="14" fillId="0" borderId="23" xfId="1" applyFont="1" applyBorder="1" applyAlignment="1">
      <alignment horizontal="right"/>
    </xf>
    <xf numFmtId="0" fontId="17" fillId="0" borderId="2" xfId="0" applyFont="1" applyBorder="1"/>
    <xf numFmtId="0" fontId="17" fillId="0" borderId="27" xfId="0" applyFont="1" applyBorder="1"/>
    <xf numFmtId="0" fontId="17" fillId="0" borderId="30" xfId="0" applyFont="1" applyBorder="1"/>
    <xf numFmtId="43" fontId="14" fillId="0" borderId="24" xfId="1" applyFont="1" applyBorder="1" applyAlignment="1">
      <alignment horizontal="right"/>
    </xf>
    <xf numFmtId="0" fontId="17" fillId="0" borderId="43" xfId="0" applyFont="1" applyBorder="1" applyAlignment="1">
      <alignment wrapText="1"/>
    </xf>
    <xf numFmtId="0" fontId="17" fillId="0" borderId="37" xfId="0" applyFont="1" applyBorder="1" applyAlignment="1">
      <alignment wrapText="1"/>
    </xf>
    <xf numFmtId="0" fontId="17" fillId="0" borderId="41" xfId="0" applyFont="1" applyBorder="1" applyAlignment="1">
      <alignment wrapText="1"/>
    </xf>
    <xf numFmtId="0" fontId="17" fillId="0" borderId="38" xfId="0" applyFont="1" applyBorder="1" applyAlignment="1">
      <alignment wrapText="1"/>
    </xf>
    <xf numFmtId="0" fontId="17" fillId="0" borderId="35" xfId="0" applyFont="1" applyBorder="1" applyAlignment="1">
      <alignment wrapText="1"/>
    </xf>
    <xf numFmtId="164" fontId="17" fillId="0" borderId="45" xfId="0" applyNumberFormat="1" applyFont="1" applyBorder="1"/>
    <xf numFmtId="0" fontId="17" fillId="0" borderId="24" xfId="0" applyFont="1" applyBorder="1"/>
    <xf numFmtId="0" fontId="17" fillId="0" borderId="45" xfId="0" applyFont="1" applyBorder="1"/>
    <xf numFmtId="0" fontId="17" fillId="0" borderId="32" xfId="0" applyFont="1" applyBorder="1"/>
    <xf numFmtId="164" fontId="17" fillId="0" borderId="41" xfId="0" applyNumberFormat="1" applyFont="1" applyBorder="1"/>
    <xf numFmtId="0" fontId="17" fillId="0" borderId="41" xfId="0" applyFont="1" applyBorder="1"/>
    <xf numFmtId="0" fontId="17" fillId="0" borderId="38" xfId="0" applyFont="1" applyBorder="1"/>
    <xf numFmtId="0" fontId="17" fillId="0" borderId="35" xfId="0" applyFont="1" applyBorder="1"/>
    <xf numFmtId="164" fontId="17" fillId="0" borderId="30" xfId="0" applyNumberFormat="1" applyFont="1" applyBorder="1"/>
    <xf numFmtId="0" fontId="17" fillId="0" borderId="23" xfId="0" applyFont="1" applyBorder="1"/>
    <xf numFmtId="0" fontId="13" fillId="0" borderId="46" xfId="0" applyFont="1" applyBorder="1" applyAlignment="1">
      <alignment horizontal="left" vertical="justify" wrapText="1"/>
    </xf>
    <xf numFmtId="164" fontId="13" fillId="0" borderId="41" xfId="0" applyNumberFormat="1" applyFont="1" applyBorder="1"/>
    <xf numFmtId="164" fontId="13" fillId="0" borderId="35" xfId="0" applyNumberFormat="1" applyFont="1" applyBorder="1"/>
    <xf numFmtId="164" fontId="13" fillId="0" borderId="47" xfId="0" applyNumberFormat="1" applyFont="1" applyBorder="1"/>
    <xf numFmtId="164" fontId="13" fillId="0" borderId="38" xfId="0" applyNumberFormat="1" applyFont="1" applyBorder="1"/>
    <xf numFmtId="43" fontId="23" fillId="0" borderId="0" xfId="2" applyFont="1" applyBorder="1" applyAlignment="1">
      <alignment horizontal="right"/>
    </xf>
    <xf numFmtId="43" fontId="23" fillId="0" borderId="44" xfId="2" applyFont="1" applyBorder="1" applyAlignment="1">
      <alignment horizontal="right"/>
    </xf>
    <xf numFmtId="43" fontId="23" fillId="0" borderId="37" xfId="2" applyFont="1" applyBorder="1" applyAlignment="1">
      <alignment horizontal="right"/>
    </xf>
    <xf numFmtId="43" fontId="23" fillId="0" borderId="35" xfId="2" applyFont="1" applyBorder="1" applyAlignment="1">
      <alignment horizontal="right"/>
    </xf>
    <xf numFmtId="164" fontId="17" fillId="0" borderId="0" xfId="0" applyNumberFormat="1" applyFont="1"/>
    <xf numFmtId="0" fontId="17" fillId="0" borderId="11" xfId="0" applyFont="1" applyBorder="1"/>
    <xf numFmtId="0" fontId="17" fillId="0" borderId="3" xfId="0" applyFont="1" applyBorder="1"/>
    <xf numFmtId="0" fontId="17" fillId="0" borderId="48" xfId="0" applyFont="1" applyBorder="1"/>
    <xf numFmtId="43" fontId="17" fillId="3" borderId="49" xfId="0" applyNumberFormat="1" applyFont="1" applyFill="1" applyBorder="1"/>
    <xf numFmtId="0" fontId="21" fillId="6" borderId="34" xfId="0" applyFont="1" applyFill="1" applyBorder="1" applyAlignment="1">
      <alignment horizontal="left" vertical="justify" wrapText="1"/>
    </xf>
    <xf numFmtId="43" fontId="13" fillId="6" borderId="18" xfId="1" applyFont="1" applyFill="1" applyBorder="1"/>
    <xf numFmtId="43" fontId="13" fillId="6" borderId="20" xfId="1" applyFont="1" applyFill="1" applyBorder="1"/>
    <xf numFmtId="43" fontId="13" fillId="6" borderId="21" xfId="1" applyFont="1" applyFill="1" applyBorder="1"/>
    <xf numFmtId="43" fontId="13" fillId="6" borderId="19" xfId="1" applyFont="1" applyFill="1" applyBorder="1"/>
    <xf numFmtId="43" fontId="13" fillId="6" borderId="2" xfId="1" applyFont="1" applyFill="1" applyBorder="1"/>
    <xf numFmtId="43" fontId="13" fillId="6" borderId="50" xfId="1" applyFont="1" applyFill="1" applyBorder="1"/>
    <xf numFmtId="0" fontId="26" fillId="0" borderId="0" xfId="0" applyFont="1" applyAlignment="1">
      <alignment horizontal="justify" vertical="justify" wrapText="1"/>
    </xf>
    <xf numFmtId="0" fontId="27" fillId="0" borderId="0" xfId="0" applyFont="1" applyAlignment="1">
      <alignment horizontal="justify" vertical="justify" wrapText="1"/>
    </xf>
    <xf numFmtId="0" fontId="17" fillId="0" borderId="0" xfId="0" applyFont="1" applyAlignment="1">
      <alignment horizontal="left" vertical="justify" wrapText="1"/>
    </xf>
    <xf numFmtId="0" fontId="17" fillId="0" borderId="0" xfId="0" applyFont="1" applyAlignment="1">
      <alignment horizontal="justify" vertical="justify" wrapText="1"/>
    </xf>
    <xf numFmtId="0" fontId="28" fillId="2" borderId="51" xfId="0" applyFont="1" applyFill="1" applyBorder="1" applyAlignment="1">
      <alignment horizontal="left" vertical="center"/>
    </xf>
    <xf numFmtId="0" fontId="28" fillId="5" borderId="52" xfId="0" applyFont="1" applyFill="1" applyBorder="1" applyAlignment="1">
      <alignment horizontal="center" vertical="center"/>
    </xf>
    <xf numFmtId="0" fontId="28" fillId="5" borderId="53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justify" wrapText="1"/>
    </xf>
    <xf numFmtId="164" fontId="13" fillId="0" borderId="0" xfId="0" applyNumberFormat="1" applyFont="1" applyAlignment="1">
      <alignment horizontal="left" vertical="justify" wrapText="1"/>
    </xf>
    <xf numFmtId="43" fontId="13" fillId="4" borderId="21" xfId="0" applyNumberFormat="1" applyFont="1" applyFill="1" applyBorder="1" applyAlignment="1">
      <alignment horizontal="left" vertical="justify" wrapText="1"/>
    </xf>
    <xf numFmtId="43" fontId="13" fillId="4" borderId="20" xfId="0" applyNumberFormat="1" applyFont="1" applyFill="1" applyBorder="1" applyAlignment="1">
      <alignment horizontal="left" vertical="justify" wrapText="1"/>
    </xf>
    <xf numFmtId="43" fontId="13" fillId="4" borderId="22" xfId="0" applyNumberFormat="1" applyFont="1" applyFill="1" applyBorder="1" applyAlignment="1">
      <alignment horizontal="left" vertical="justify" wrapText="1"/>
    </xf>
    <xf numFmtId="43" fontId="17" fillId="3" borderId="31" xfId="0" applyNumberFormat="1" applyFont="1" applyFill="1" applyBorder="1" applyAlignment="1">
      <alignment horizontal="left" vertical="justify" wrapText="1"/>
    </xf>
    <xf numFmtId="43" fontId="17" fillId="3" borderId="28" xfId="0" applyNumberFormat="1" applyFont="1" applyFill="1" applyBorder="1" applyAlignment="1">
      <alignment horizontal="left" vertical="justify" wrapText="1"/>
    </xf>
    <xf numFmtId="0" fontId="17" fillId="0" borderId="54" xfId="0" applyFont="1" applyBorder="1" applyAlignment="1">
      <alignment horizontal="left" vertical="justify" wrapText="1"/>
    </xf>
    <xf numFmtId="43" fontId="17" fillId="3" borderId="55" xfId="0" applyNumberFormat="1" applyFont="1" applyFill="1" applyBorder="1" applyAlignment="1">
      <alignment horizontal="left" vertical="justify" wrapText="1"/>
    </xf>
    <xf numFmtId="43" fontId="13" fillId="4" borderId="19" xfId="0" applyNumberFormat="1" applyFont="1" applyFill="1" applyBorder="1" applyAlignment="1">
      <alignment horizontal="left" vertical="justify" wrapText="1"/>
    </xf>
    <xf numFmtId="43" fontId="17" fillId="3" borderId="25" xfId="0" applyNumberFormat="1" applyFont="1" applyFill="1" applyBorder="1" applyAlignment="1">
      <alignment horizontal="left" vertical="justify" wrapText="1"/>
    </xf>
    <xf numFmtId="43" fontId="17" fillId="3" borderId="56" xfId="0" applyNumberFormat="1" applyFont="1" applyFill="1" applyBorder="1" applyAlignment="1">
      <alignment horizontal="left" vertical="justify" wrapText="1"/>
    </xf>
    <xf numFmtId="43" fontId="14" fillId="0" borderId="35" xfId="1" applyFont="1" applyBorder="1"/>
    <xf numFmtId="43" fontId="13" fillId="4" borderId="18" xfId="0" applyNumberFormat="1" applyFont="1" applyFill="1" applyBorder="1" applyAlignment="1">
      <alignment horizontal="left" vertical="justify" wrapText="1"/>
    </xf>
    <xf numFmtId="43" fontId="14" fillId="0" borderId="24" xfId="1" applyFont="1" applyBorder="1"/>
    <xf numFmtId="43" fontId="23" fillId="0" borderId="32" xfId="2" applyFont="1" applyBorder="1" applyAlignment="1">
      <alignment horizontal="left" vertical="justify" wrapText="1"/>
    </xf>
    <xf numFmtId="43" fontId="23" fillId="0" borderId="24" xfId="2" applyFont="1" applyBorder="1" applyAlignment="1">
      <alignment horizontal="left" vertical="justify" wrapText="1"/>
    </xf>
    <xf numFmtId="43" fontId="23" fillId="0" borderId="33" xfId="2" applyFont="1" applyBorder="1" applyAlignment="1">
      <alignment horizontal="left" vertical="justify" wrapText="1"/>
    </xf>
    <xf numFmtId="43" fontId="23" fillId="0" borderId="11" xfId="2" applyFont="1" applyBorder="1" applyAlignment="1">
      <alignment horizontal="left" vertical="justify" wrapText="1"/>
    </xf>
    <xf numFmtId="165" fontId="10" fillId="0" borderId="35" xfId="0" applyNumberFormat="1" applyFont="1" applyBorder="1" applyAlignment="1">
      <alignment horizontal="right" vertical="center" wrapText="1"/>
    </xf>
    <xf numFmtId="43" fontId="23" fillId="0" borderId="30" xfId="2" applyFont="1" applyBorder="1" applyAlignment="1">
      <alignment horizontal="right"/>
    </xf>
    <xf numFmtId="43" fontId="13" fillId="3" borderId="56" xfId="0" applyNumberFormat="1" applyFont="1" applyFill="1" applyBorder="1" applyAlignment="1">
      <alignment horizontal="left" vertical="justify" wrapText="1"/>
    </xf>
    <xf numFmtId="0" fontId="17" fillId="0" borderId="27" xfId="0" applyFont="1" applyBorder="1" applyAlignment="1">
      <alignment horizontal="left" vertical="justify" wrapText="1"/>
    </xf>
    <xf numFmtId="0" fontId="17" fillId="0" borderId="23" xfId="0" applyFont="1" applyBorder="1" applyAlignment="1">
      <alignment horizontal="left" vertical="justify" wrapText="1"/>
    </xf>
    <xf numFmtId="0" fontId="17" fillId="0" borderId="2" xfId="0" applyFont="1" applyBorder="1" applyAlignment="1">
      <alignment horizontal="left" vertical="justify" wrapText="1"/>
    </xf>
    <xf numFmtId="0" fontId="17" fillId="0" borderId="30" xfId="0" applyFont="1" applyBorder="1" applyAlignment="1">
      <alignment horizontal="left" vertical="justify" wrapText="1"/>
    </xf>
    <xf numFmtId="43" fontId="13" fillId="3" borderId="28" xfId="0" applyNumberFormat="1" applyFont="1" applyFill="1" applyBorder="1" applyAlignment="1">
      <alignment horizontal="left" vertical="justify" wrapText="1"/>
    </xf>
    <xf numFmtId="0" fontId="17" fillId="0" borderId="35" xfId="0" applyFont="1" applyBorder="1" applyAlignment="1">
      <alignment horizontal="left" vertical="justify" wrapText="1"/>
    </xf>
    <xf numFmtId="0" fontId="17" fillId="0" borderId="38" xfId="0" applyFont="1" applyBorder="1" applyAlignment="1">
      <alignment horizontal="left" vertical="justify" wrapText="1"/>
    </xf>
    <xf numFmtId="0" fontId="17" fillId="0" borderId="37" xfId="0" applyFont="1" applyBorder="1" applyAlignment="1">
      <alignment horizontal="left" vertical="justify" wrapText="1"/>
    </xf>
    <xf numFmtId="0" fontId="17" fillId="0" borderId="41" xfId="0" applyFont="1" applyBorder="1" applyAlignment="1">
      <alignment horizontal="left" vertical="justify" wrapText="1"/>
    </xf>
    <xf numFmtId="0" fontId="17" fillId="0" borderId="24" xfId="0" applyFont="1" applyBorder="1" applyAlignment="1">
      <alignment horizontal="left" vertical="justify" wrapText="1"/>
    </xf>
    <xf numFmtId="0" fontId="17" fillId="0" borderId="32" xfId="0" applyFont="1" applyBorder="1" applyAlignment="1">
      <alignment horizontal="left" vertical="justify" wrapText="1"/>
    </xf>
    <xf numFmtId="0" fontId="17" fillId="0" borderId="45" xfId="0" applyFont="1" applyBorder="1" applyAlignment="1">
      <alignment horizontal="left" vertical="justify" wrapText="1"/>
    </xf>
    <xf numFmtId="43" fontId="13" fillId="3" borderId="25" xfId="0" applyNumberFormat="1" applyFont="1" applyFill="1" applyBorder="1" applyAlignment="1">
      <alignment horizontal="left" vertical="justify" wrapText="1"/>
    </xf>
    <xf numFmtId="0" fontId="17" fillId="0" borderId="40" xfId="0" applyFont="1" applyBorder="1" applyAlignment="1">
      <alignment horizontal="left" vertical="justify" wrapText="1"/>
    </xf>
    <xf numFmtId="43" fontId="3" fillId="7" borderId="0" xfId="1" applyFont="1" applyFill="1" applyBorder="1"/>
    <xf numFmtId="164" fontId="13" fillId="0" borderId="47" xfId="0" applyNumberFormat="1" applyFont="1" applyBorder="1" applyAlignment="1">
      <alignment horizontal="left" vertical="justify" wrapText="1"/>
    </xf>
    <xf numFmtId="164" fontId="13" fillId="0" borderId="35" xfId="0" applyNumberFormat="1" applyFont="1" applyBorder="1" applyAlignment="1">
      <alignment horizontal="left" vertical="justify" wrapText="1"/>
    </xf>
    <xf numFmtId="164" fontId="13" fillId="0" borderId="38" xfId="0" applyNumberFormat="1" applyFont="1" applyBorder="1" applyAlignment="1">
      <alignment horizontal="left" vertical="justify" wrapText="1"/>
    </xf>
    <xf numFmtId="164" fontId="13" fillId="0" borderId="37" xfId="0" applyNumberFormat="1" applyFont="1" applyBorder="1" applyAlignment="1">
      <alignment horizontal="left" vertical="justify" wrapText="1"/>
    </xf>
    <xf numFmtId="164" fontId="13" fillId="0" borderId="41" xfId="0" applyNumberFormat="1" applyFont="1" applyBorder="1" applyAlignment="1">
      <alignment horizontal="left" vertical="justify" wrapText="1"/>
    </xf>
    <xf numFmtId="43" fontId="23" fillId="0" borderId="2" xfId="2" applyFont="1" applyBorder="1" applyAlignment="1">
      <alignment horizontal="left" vertical="justify" wrapText="1"/>
    </xf>
    <xf numFmtId="43" fontId="23" fillId="0" borderId="35" xfId="2" applyFont="1" applyBorder="1" applyAlignment="1">
      <alignment horizontal="left" vertical="justify" wrapText="1"/>
    </xf>
    <xf numFmtId="43" fontId="23" fillId="0" borderId="37" xfId="2" applyFont="1" applyBorder="1" applyAlignment="1">
      <alignment horizontal="left" vertical="justify" wrapText="1"/>
    </xf>
    <xf numFmtId="43" fontId="23" fillId="0" borderId="57" xfId="2" applyFont="1" applyBorder="1" applyAlignment="1">
      <alignment horizontal="left" vertical="justify" wrapText="1"/>
    </xf>
    <xf numFmtId="43" fontId="23" fillId="0" borderId="0" xfId="2" applyFont="1" applyBorder="1" applyAlignment="1">
      <alignment horizontal="left" vertical="justify" wrapText="1"/>
    </xf>
    <xf numFmtId="43" fontId="24" fillId="0" borderId="37" xfId="2" applyFont="1" applyBorder="1" applyAlignment="1">
      <alignment horizontal="right"/>
    </xf>
    <xf numFmtId="0" fontId="17" fillId="0" borderId="11" xfId="0" applyFont="1" applyBorder="1" applyAlignment="1">
      <alignment horizontal="left" vertical="justify" wrapText="1"/>
    </xf>
    <xf numFmtId="0" fontId="17" fillId="0" borderId="48" xfId="0" applyFont="1" applyBorder="1" applyAlignment="1">
      <alignment horizontal="left" vertical="justify" wrapText="1"/>
    </xf>
    <xf numFmtId="0" fontId="17" fillId="0" borderId="20" xfId="0" applyFont="1" applyBorder="1" applyAlignment="1">
      <alignment horizontal="left" vertical="justify" wrapText="1"/>
    </xf>
    <xf numFmtId="43" fontId="13" fillId="3" borderId="49" xfId="0" applyNumberFormat="1" applyFont="1" applyFill="1" applyBorder="1" applyAlignment="1">
      <alignment horizontal="left" vertical="justify" wrapText="1"/>
    </xf>
    <xf numFmtId="0" fontId="21" fillId="2" borderId="34" xfId="0" applyFont="1" applyFill="1" applyBorder="1" applyAlignment="1">
      <alignment horizontal="left" vertical="justify" wrapText="1"/>
    </xf>
    <xf numFmtId="43" fontId="13" fillId="2" borderId="18" xfId="1" applyFont="1" applyFill="1" applyBorder="1" applyAlignment="1">
      <alignment horizontal="left" vertical="justify" wrapText="1"/>
    </xf>
    <xf numFmtId="43" fontId="13" fillId="2" borderId="20" xfId="1" applyFont="1" applyFill="1" applyBorder="1" applyAlignment="1">
      <alignment horizontal="left" vertical="justify" wrapText="1"/>
    </xf>
    <xf numFmtId="43" fontId="13" fillId="2" borderId="19" xfId="1" applyFont="1" applyFill="1" applyBorder="1" applyAlignment="1">
      <alignment horizontal="left" vertical="justify" wrapText="1"/>
    </xf>
    <xf numFmtId="43" fontId="13" fillId="5" borderId="22" xfId="0" applyNumberFormat="1" applyFont="1" applyFill="1" applyBorder="1" applyAlignment="1">
      <alignment horizontal="left" vertical="justify" wrapText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43" fontId="4" fillId="2" borderId="2" xfId="1" applyFont="1" applyFill="1" applyBorder="1" applyAlignment="1">
      <alignment horizontal="center" vertical="center" wrapText="1"/>
    </xf>
    <xf numFmtId="0" fontId="27" fillId="0" borderId="0" xfId="0" applyFont="1" applyAlignment="1">
      <alignment horizontal="justify" vertical="justify" wrapText="1"/>
    </xf>
    <xf numFmtId="0" fontId="26" fillId="0" borderId="0" xfId="0" applyFont="1" applyAlignment="1">
      <alignment horizontal="justify" vertical="justify" wrapText="1"/>
    </xf>
    <xf numFmtId="0" fontId="20" fillId="0" borderId="1" xfId="0" applyFont="1" applyBorder="1" applyAlignment="1">
      <alignment horizontal="center" vertical="top" wrapText="1" readingOrder="1"/>
    </xf>
    <xf numFmtId="0" fontId="20" fillId="0" borderId="0" xfId="0" applyFont="1" applyAlignment="1">
      <alignment horizontal="center" vertical="top" wrapText="1" readingOrder="1"/>
    </xf>
    <xf numFmtId="0" fontId="9" fillId="0" borderId="3" xfId="0" applyFont="1" applyBorder="1" applyAlignment="1">
      <alignment horizontal="center" vertical="top" wrapText="1" readingOrder="1"/>
    </xf>
    <xf numFmtId="0" fontId="21" fillId="2" borderId="4" xfId="0" applyFont="1" applyFill="1" applyBorder="1" applyAlignment="1">
      <alignment horizontal="left" vertical="center"/>
    </xf>
    <xf numFmtId="0" fontId="21" fillId="2" borderId="10" xfId="0" applyFont="1" applyFill="1" applyBorder="1" applyAlignment="1">
      <alignment horizontal="left" vertical="center"/>
    </xf>
    <xf numFmtId="43" fontId="21" fillId="2" borderId="5" xfId="1" applyFont="1" applyFill="1" applyBorder="1" applyAlignment="1">
      <alignment horizontal="center" vertical="center" wrapText="1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6" xfId="1" applyFont="1" applyFill="1" applyBorder="1" applyAlignment="1">
      <alignment horizontal="center" vertical="center" wrapText="1"/>
    </xf>
    <xf numFmtId="43" fontId="21" fillId="2" borderId="11" xfId="1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0" fontId="29" fillId="0" borderId="0" xfId="0" applyFont="1" applyAlignment="1">
      <alignment horizontal="left" vertical="justify" wrapText="1"/>
    </xf>
    <xf numFmtId="43" fontId="13" fillId="4" borderId="34" xfId="0" applyNumberFormat="1" applyFont="1" applyFill="1" applyBorder="1" applyAlignment="1">
      <alignment horizontal="left" vertical="justify" wrapText="1"/>
    </xf>
    <xf numFmtId="0" fontId="17" fillId="0" borderId="17" xfId="0" applyFont="1" applyBorder="1" applyAlignment="1">
      <alignment horizontal="left" vertical="justify" wrapText="1"/>
    </xf>
    <xf numFmtId="43" fontId="14" fillId="0" borderId="37" xfId="1" applyFont="1" applyBorder="1"/>
    <xf numFmtId="0" fontId="17" fillId="0" borderId="58" xfId="0" applyFont="1" applyBorder="1" applyAlignment="1">
      <alignment horizontal="left" vertical="justify" wrapText="1"/>
    </xf>
    <xf numFmtId="164" fontId="17" fillId="0" borderId="58" xfId="0" applyNumberFormat="1" applyFont="1" applyBorder="1"/>
    <xf numFmtId="43" fontId="14" fillId="0" borderId="37" xfId="2" applyFont="1" applyBorder="1" applyAlignment="1">
      <alignment horizontal="right"/>
    </xf>
    <xf numFmtId="0" fontId="17" fillId="0" borderId="58" xfId="0" applyFont="1" applyBorder="1"/>
    <xf numFmtId="0" fontId="17" fillId="0" borderId="40" xfId="0" applyFont="1" applyBorder="1"/>
    <xf numFmtId="0" fontId="17" fillId="0" borderId="37" xfId="0" applyFont="1" applyBorder="1"/>
    <xf numFmtId="43" fontId="17" fillId="3" borderId="56" xfId="0" applyNumberFormat="1" applyFont="1" applyFill="1" applyBorder="1"/>
    <xf numFmtId="0" fontId="2" fillId="2" borderId="59" xfId="0" applyFont="1" applyFill="1" applyBorder="1" applyAlignment="1">
      <alignment horizontal="left" vertical="center"/>
    </xf>
    <xf numFmtId="43" fontId="4" fillId="2" borderId="36" xfId="1" applyFont="1" applyFill="1" applyBorder="1" applyAlignment="1">
      <alignment horizontal="center" vertical="center" wrapText="1"/>
    </xf>
    <xf numFmtId="43" fontId="4" fillId="2" borderId="25" xfId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left" vertical="center"/>
    </xf>
    <xf numFmtId="43" fontId="4" fillId="2" borderId="28" xfId="1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left"/>
    </xf>
    <xf numFmtId="164" fontId="11" fillId="0" borderId="28" xfId="0" applyNumberFormat="1" applyFont="1" applyBorder="1"/>
    <xf numFmtId="0" fontId="12" fillId="0" borderId="26" xfId="0" applyFont="1" applyBorder="1" applyAlignment="1">
      <alignment horizontal="left" indent="1"/>
    </xf>
    <xf numFmtId="43" fontId="13" fillId="4" borderId="28" xfId="0" applyNumberFormat="1" applyFont="1" applyFill="1" applyBorder="1"/>
    <xf numFmtId="0" fontId="0" fillId="3" borderId="26" xfId="0" applyFill="1" applyBorder="1"/>
    <xf numFmtId="43" fontId="14" fillId="0" borderId="28" xfId="1" applyFont="1" applyBorder="1"/>
    <xf numFmtId="49" fontId="14" fillId="0" borderId="26" xfId="0" applyNumberFormat="1" applyFont="1" applyBorder="1"/>
    <xf numFmtId="49" fontId="14" fillId="0" borderId="26" xfId="0" applyNumberFormat="1" applyFont="1" applyBorder="1" applyAlignment="1">
      <alignment wrapText="1"/>
    </xf>
    <xf numFmtId="0" fontId="10" fillId="0" borderId="26" xfId="0" applyFont="1" applyBorder="1"/>
    <xf numFmtId="0" fontId="10" fillId="0" borderId="26" xfId="0" applyFont="1" applyBorder="1" applyAlignment="1">
      <alignment horizontal="left" indent="2"/>
    </xf>
    <xf numFmtId="0" fontId="10" fillId="0" borderId="26" xfId="0" applyFont="1" applyBorder="1" applyAlignment="1">
      <alignment horizontal="left" wrapText="1" indent="2"/>
    </xf>
    <xf numFmtId="43" fontId="17" fillId="4" borderId="28" xfId="0" applyNumberFormat="1" applyFont="1" applyFill="1" applyBorder="1"/>
    <xf numFmtId="43" fontId="16" fillId="0" borderId="28" xfId="2" applyFont="1" applyBorder="1" applyAlignment="1">
      <alignment horizontal="right"/>
    </xf>
    <xf numFmtId="0" fontId="12" fillId="0" borderId="26" xfId="0" applyFont="1" applyBorder="1" applyAlignment="1">
      <alignment horizontal="left"/>
    </xf>
    <xf numFmtId="0" fontId="10" fillId="0" borderId="26" xfId="0" applyFont="1" applyBorder="1" applyAlignment="1">
      <alignment horizontal="left" indent="1"/>
    </xf>
    <xf numFmtId="0" fontId="18" fillId="2" borderId="60" xfId="0" applyFont="1" applyFill="1" applyBorder="1" applyAlignment="1">
      <alignment vertical="center"/>
    </xf>
    <xf numFmtId="43" fontId="13" fillId="2" borderId="37" xfId="1" applyFont="1" applyFill="1" applyBorder="1"/>
    <xf numFmtId="43" fontId="13" fillId="2" borderId="61" xfId="1" applyFont="1" applyFill="1" applyBorder="1"/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3343275</xdr:colOff>
      <xdr:row>0</xdr:row>
      <xdr:rowOff>133351</xdr:rowOff>
    </xdr:from>
    <xdr:to>
      <xdr:col>0</xdr:col>
      <xdr:colOff>5543550</xdr:colOff>
      <xdr:row>2</xdr:row>
      <xdr:rowOff>28576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899B2AA5-B5F9-4257-935D-5F8918F7F3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133351"/>
          <a:ext cx="22002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308309</xdr:colOff>
      <xdr:row>2</xdr:row>
      <xdr:rowOff>170447</xdr:rowOff>
    </xdr:from>
    <xdr:to>
      <xdr:col>0</xdr:col>
      <xdr:colOff>3439026</xdr:colOff>
      <xdr:row>5</xdr:row>
      <xdr:rowOff>100264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8BC85A1D-D4E0-4C1A-B0C3-FE89014799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309" y="551447"/>
          <a:ext cx="3130717" cy="8321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149679</xdr:colOff>
      <xdr:row>0</xdr:row>
      <xdr:rowOff>40822</xdr:rowOff>
    </xdr:from>
    <xdr:to>
      <xdr:col>0</xdr:col>
      <xdr:colOff>3660321</xdr:colOff>
      <xdr:row>3</xdr:row>
      <xdr:rowOff>264102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C3A8D1DA-B197-4864-9A99-C51138CF52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9" y="40822"/>
          <a:ext cx="3510642" cy="9662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5"/>
  <sheetViews>
    <sheetView showGridLines="0" workbookViewId="0">
      <selection activeCell="F13" sqref="F13"/>
    </sheetView>
  </sheetViews>
  <sheetFormatPr baseColWidth="10" defaultColWidth="13.140625" defaultRowHeight="15" x14ac:dyDescent="0.25"/>
  <cols>
    <col min="1" max="1" width="87.85546875" customWidth="1"/>
    <col min="2" max="2" width="22.140625" customWidth="1"/>
    <col min="3" max="3" width="23" customWidth="1"/>
  </cols>
  <sheetData>
    <row r="2" spans="1:14" ht="32.25" customHeight="1" x14ac:dyDescent="0.25">
      <c r="A2" s="197"/>
      <c r="B2" s="198"/>
      <c r="C2" s="198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25.5" customHeight="1" x14ac:dyDescent="0.25">
      <c r="A3" s="199" t="s">
        <v>0</v>
      </c>
      <c r="B3" s="200"/>
      <c r="C3" s="200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5.75" x14ac:dyDescent="0.25">
      <c r="A4" s="201" t="s">
        <v>138</v>
      </c>
      <c r="B4" s="202"/>
      <c r="C4" s="202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.75" customHeight="1" x14ac:dyDescent="0.25">
      <c r="A5" s="203" t="s">
        <v>1</v>
      </c>
      <c r="B5" s="204"/>
      <c r="C5" s="20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5.75" customHeight="1" x14ac:dyDescent="0.25">
      <c r="A6" s="203" t="s">
        <v>2</v>
      </c>
      <c r="B6" s="204"/>
      <c r="C6" s="204"/>
      <c r="D6" s="5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5.75" thickBot="1" x14ac:dyDescent="0.3"/>
    <row r="8" spans="1:14" ht="15" customHeight="1" x14ac:dyDescent="0.25">
      <c r="A8" s="231" t="s">
        <v>3</v>
      </c>
      <c r="B8" s="232" t="s">
        <v>4</v>
      </c>
      <c r="C8" s="233" t="s">
        <v>5</v>
      </c>
      <c r="D8" s="6"/>
    </row>
    <row r="9" spans="1:14" ht="23.25" customHeight="1" x14ac:dyDescent="0.25">
      <c r="A9" s="234"/>
      <c r="B9" s="205"/>
      <c r="C9" s="235"/>
      <c r="D9" s="6"/>
    </row>
    <row r="10" spans="1:14" x14ac:dyDescent="0.25">
      <c r="A10" s="236" t="s">
        <v>6</v>
      </c>
      <c r="B10" s="7"/>
      <c r="C10" s="237"/>
      <c r="D10" s="6"/>
    </row>
    <row r="11" spans="1:14" ht="15.75" x14ac:dyDescent="0.25">
      <c r="A11" s="238" t="s">
        <v>7</v>
      </c>
      <c r="B11" s="8">
        <f>SUM(B12:B15)</f>
        <v>4572019166</v>
      </c>
      <c r="C11" s="239">
        <f>SUM(C12:C15)</f>
        <v>0</v>
      </c>
      <c r="D11" s="6"/>
    </row>
    <row r="12" spans="1:14" x14ac:dyDescent="0.25">
      <c r="A12" s="240" t="s">
        <v>8</v>
      </c>
      <c r="B12" s="9">
        <v>3505372839</v>
      </c>
      <c r="C12" s="241">
        <v>25233000</v>
      </c>
      <c r="D12" s="6"/>
    </row>
    <row r="13" spans="1:14" x14ac:dyDescent="0.25">
      <c r="A13" s="240" t="s">
        <v>9</v>
      </c>
      <c r="B13" s="9">
        <v>546867391</v>
      </c>
      <c r="C13" s="241">
        <v>-25233000</v>
      </c>
      <c r="D13" s="6"/>
    </row>
    <row r="14" spans="1:14" x14ac:dyDescent="0.25">
      <c r="A14" s="240" t="s">
        <v>10</v>
      </c>
      <c r="B14" s="9">
        <v>75000000</v>
      </c>
      <c r="C14" s="241">
        <v>0</v>
      </c>
      <c r="D14" s="6"/>
    </row>
    <row r="15" spans="1:14" x14ac:dyDescent="0.25">
      <c r="A15" s="242" t="s">
        <v>11</v>
      </c>
      <c r="B15" s="9">
        <v>444778936</v>
      </c>
      <c r="C15" s="241">
        <v>0</v>
      </c>
      <c r="D15" s="6"/>
    </row>
    <row r="16" spans="1:14" ht="15.75" x14ac:dyDescent="0.25">
      <c r="A16" s="238" t="s">
        <v>12</v>
      </c>
      <c r="B16" s="8">
        <f>SUM(B17:B25)</f>
        <v>1479289860</v>
      </c>
      <c r="C16" s="239">
        <f>SUM(C17:C25)</f>
        <v>191589423</v>
      </c>
      <c r="D16" s="6"/>
    </row>
    <row r="17" spans="1:4" x14ac:dyDescent="0.25">
      <c r="A17" s="242" t="s">
        <v>13</v>
      </c>
      <c r="B17" s="9">
        <v>295407533</v>
      </c>
      <c r="C17" s="241">
        <v>0</v>
      </c>
      <c r="D17" s="6"/>
    </row>
    <row r="18" spans="1:4" x14ac:dyDescent="0.25">
      <c r="A18" s="242" t="s">
        <v>14</v>
      </c>
      <c r="B18" s="9">
        <v>30310160</v>
      </c>
      <c r="C18" s="241">
        <v>0</v>
      </c>
      <c r="D18" s="6"/>
    </row>
    <row r="19" spans="1:4" x14ac:dyDescent="0.25">
      <c r="A19" s="242" t="s">
        <v>15</v>
      </c>
      <c r="B19" s="9">
        <v>79750494</v>
      </c>
      <c r="C19" s="241">
        <v>200000</v>
      </c>
      <c r="D19" s="6"/>
    </row>
    <row r="20" spans="1:4" x14ac:dyDescent="0.25">
      <c r="A20" s="242" t="s">
        <v>16</v>
      </c>
      <c r="B20" s="9">
        <v>68700000</v>
      </c>
      <c r="C20" s="241">
        <v>0</v>
      </c>
      <c r="D20" s="6"/>
    </row>
    <row r="21" spans="1:4" x14ac:dyDescent="0.25">
      <c r="A21" s="242" t="s">
        <v>17</v>
      </c>
      <c r="B21" s="9">
        <v>88000488</v>
      </c>
      <c r="C21" s="241">
        <v>7149423</v>
      </c>
    </row>
    <row r="22" spans="1:4" x14ac:dyDescent="0.25">
      <c r="A22" s="242" t="s">
        <v>18</v>
      </c>
      <c r="B22" s="9">
        <v>264000807</v>
      </c>
      <c r="C22" s="241">
        <v>0</v>
      </c>
    </row>
    <row r="23" spans="1:4" x14ac:dyDescent="0.25">
      <c r="A23" s="243" t="s">
        <v>19</v>
      </c>
      <c r="B23" s="9">
        <v>130029861</v>
      </c>
      <c r="C23" s="241">
        <v>135000000</v>
      </c>
    </row>
    <row r="24" spans="1:4" x14ac:dyDescent="0.25">
      <c r="A24" s="242" t="s">
        <v>20</v>
      </c>
      <c r="B24" s="9">
        <v>455951517</v>
      </c>
      <c r="C24" s="241">
        <v>38240000</v>
      </c>
    </row>
    <row r="25" spans="1:4" x14ac:dyDescent="0.25">
      <c r="A25" s="242" t="s">
        <v>21</v>
      </c>
      <c r="B25" s="9">
        <v>67139000</v>
      </c>
      <c r="C25" s="241">
        <v>11000000</v>
      </c>
    </row>
    <row r="26" spans="1:4" ht="15.75" x14ac:dyDescent="0.25">
      <c r="A26" s="238" t="s">
        <v>22</v>
      </c>
      <c r="B26" s="8">
        <f>SUM(B27:B35)</f>
        <v>1085609100</v>
      </c>
      <c r="C26" s="239">
        <f>SUM(C27:C35)</f>
        <v>-72842274</v>
      </c>
    </row>
    <row r="27" spans="1:4" x14ac:dyDescent="0.25">
      <c r="A27" s="242" t="s">
        <v>23</v>
      </c>
      <c r="B27" s="9">
        <v>70075000</v>
      </c>
      <c r="C27" s="241">
        <v>-200000</v>
      </c>
    </row>
    <row r="28" spans="1:4" x14ac:dyDescent="0.25">
      <c r="A28" s="242" t="s">
        <v>24</v>
      </c>
      <c r="B28" s="9">
        <v>4440000</v>
      </c>
      <c r="C28" s="241">
        <v>0</v>
      </c>
    </row>
    <row r="29" spans="1:4" x14ac:dyDescent="0.25">
      <c r="A29" s="242" t="s">
        <v>25</v>
      </c>
      <c r="B29" s="9">
        <v>6140000</v>
      </c>
      <c r="C29" s="241">
        <v>0</v>
      </c>
    </row>
    <row r="30" spans="1:4" x14ac:dyDescent="0.25">
      <c r="A30" s="242" t="s">
        <v>26</v>
      </c>
      <c r="B30" s="9">
        <v>8000000</v>
      </c>
      <c r="C30" s="241">
        <v>0</v>
      </c>
    </row>
    <row r="31" spans="1:4" x14ac:dyDescent="0.25">
      <c r="A31" s="242" t="s">
        <v>27</v>
      </c>
      <c r="B31" s="9">
        <v>6192394</v>
      </c>
      <c r="C31" s="241">
        <v>100000</v>
      </c>
    </row>
    <row r="32" spans="1:4" x14ac:dyDescent="0.25">
      <c r="A32" s="242" t="s">
        <v>28</v>
      </c>
      <c r="B32" s="9">
        <v>17214080</v>
      </c>
      <c r="C32" s="241">
        <v>60000</v>
      </c>
    </row>
    <row r="33" spans="1:3" x14ac:dyDescent="0.25">
      <c r="A33" s="242" t="s">
        <v>29</v>
      </c>
      <c r="B33" s="9">
        <v>411636940</v>
      </c>
      <c r="C33" s="241">
        <v>200000</v>
      </c>
    </row>
    <row r="34" spans="1:3" x14ac:dyDescent="0.25">
      <c r="A34" s="243" t="s">
        <v>30</v>
      </c>
      <c r="B34" s="9">
        <v>5000000</v>
      </c>
      <c r="C34" s="241">
        <v>0</v>
      </c>
    </row>
    <row r="35" spans="1:3" x14ac:dyDescent="0.25">
      <c r="A35" s="242" t="s">
        <v>31</v>
      </c>
      <c r="B35" s="9">
        <v>556910686</v>
      </c>
      <c r="C35" s="241">
        <v>-73002274</v>
      </c>
    </row>
    <row r="36" spans="1:3" ht="15.75" x14ac:dyDescent="0.25">
      <c r="A36" s="238" t="s">
        <v>32</v>
      </c>
      <c r="B36" s="8">
        <f>SUM(B37:B43)</f>
        <v>6230061139</v>
      </c>
      <c r="C36" s="239">
        <f>SUM(C37:C43)</f>
        <v>-49582383</v>
      </c>
    </row>
    <row r="37" spans="1:3" x14ac:dyDescent="0.25">
      <c r="A37" s="242" t="s">
        <v>33</v>
      </c>
      <c r="B37" s="9">
        <v>170681887</v>
      </c>
      <c r="C37" s="241">
        <v>15000000</v>
      </c>
    </row>
    <row r="38" spans="1:3" x14ac:dyDescent="0.25">
      <c r="A38" s="242" t="s">
        <v>34</v>
      </c>
      <c r="B38" s="9">
        <v>4404764911</v>
      </c>
      <c r="C38" s="241">
        <v>0</v>
      </c>
    </row>
    <row r="39" spans="1:3" x14ac:dyDescent="0.25">
      <c r="A39" s="242" t="s">
        <v>35</v>
      </c>
      <c r="B39" s="9">
        <v>1264612088</v>
      </c>
      <c r="C39" s="241">
        <v>0</v>
      </c>
    </row>
    <row r="40" spans="1:3" x14ac:dyDescent="0.25">
      <c r="A40" s="242" t="s">
        <v>36</v>
      </c>
      <c r="B40" s="9">
        <v>250002253</v>
      </c>
      <c r="C40" s="241">
        <v>0</v>
      </c>
    </row>
    <row r="41" spans="1:3" x14ac:dyDescent="0.25">
      <c r="A41" s="242" t="s">
        <v>37</v>
      </c>
      <c r="B41" s="9"/>
      <c r="C41" s="241">
        <v>0</v>
      </c>
    </row>
    <row r="42" spans="1:3" x14ac:dyDescent="0.25">
      <c r="A42" s="242" t="s">
        <v>38</v>
      </c>
      <c r="B42" s="9">
        <v>40000000</v>
      </c>
      <c r="C42" s="241">
        <v>0</v>
      </c>
    </row>
    <row r="43" spans="1:3" x14ac:dyDescent="0.25">
      <c r="A43" s="242" t="s">
        <v>39</v>
      </c>
      <c r="B43" s="9">
        <v>100000000</v>
      </c>
      <c r="C43" s="241">
        <v>-64582383</v>
      </c>
    </row>
    <row r="44" spans="1:3" ht="15.75" x14ac:dyDescent="0.25">
      <c r="A44" s="238" t="s">
        <v>40</v>
      </c>
      <c r="B44" s="8">
        <f>SUM(B45:B48)</f>
        <v>2205963805</v>
      </c>
      <c r="C44" s="239">
        <f>SUM(C45:C48)</f>
        <v>0</v>
      </c>
    </row>
    <row r="45" spans="1:3" x14ac:dyDescent="0.25">
      <c r="A45" s="244" t="s">
        <v>41</v>
      </c>
      <c r="B45" s="10">
        <v>0</v>
      </c>
      <c r="C45" s="241">
        <v>0</v>
      </c>
    </row>
    <row r="46" spans="1:3" x14ac:dyDescent="0.25">
      <c r="A46" s="244" t="s">
        <v>42</v>
      </c>
      <c r="B46" s="9">
        <v>123333805</v>
      </c>
      <c r="C46" s="241">
        <v>0</v>
      </c>
    </row>
    <row r="47" spans="1:3" x14ac:dyDescent="0.25">
      <c r="A47" s="242" t="s">
        <v>43</v>
      </c>
      <c r="B47" s="9">
        <v>2082630000</v>
      </c>
      <c r="C47" s="241">
        <v>0</v>
      </c>
    </row>
    <row r="48" spans="1:3" x14ac:dyDescent="0.25">
      <c r="A48" s="242" t="s">
        <v>44</v>
      </c>
      <c r="B48" s="10">
        <v>0</v>
      </c>
      <c r="C48" s="241">
        <v>0</v>
      </c>
    </row>
    <row r="49" spans="1:3" ht="15.75" x14ac:dyDescent="0.25">
      <c r="A49" s="238" t="s">
        <v>45</v>
      </c>
      <c r="B49" s="8">
        <f>SUM(B50:B58)</f>
        <v>746770000</v>
      </c>
      <c r="C49" s="239">
        <f>SUM(C50:C58)</f>
        <v>-51115005</v>
      </c>
    </row>
    <row r="50" spans="1:3" x14ac:dyDescent="0.25">
      <c r="A50" s="242" t="s">
        <v>46</v>
      </c>
      <c r="B50" s="9">
        <v>119495000</v>
      </c>
      <c r="C50" s="241">
        <v>0</v>
      </c>
    </row>
    <row r="51" spans="1:3" x14ac:dyDescent="0.25">
      <c r="A51" s="242" t="s">
        <v>47</v>
      </c>
      <c r="B51" s="9">
        <v>7355000</v>
      </c>
      <c r="C51" s="241">
        <v>0</v>
      </c>
    </row>
    <row r="52" spans="1:3" x14ac:dyDescent="0.25">
      <c r="A52" s="242" t="s">
        <v>48</v>
      </c>
      <c r="B52" s="9">
        <v>92500000</v>
      </c>
      <c r="C52" s="241">
        <v>0</v>
      </c>
    </row>
    <row r="53" spans="1:3" x14ac:dyDescent="0.25">
      <c r="A53" s="242" t="s">
        <v>49</v>
      </c>
      <c r="B53" s="9">
        <v>10910000</v>
      </c>
      <c r="C53" s="241">
        <v>13724995</v>
      </c>
    </row>
    <row r="54" spans="1:3" x14ac:dyDescent="0.25">
      <c r="A54" s="242" t="s">
        <v>50</v>
      </c>
      <c r="B54" s="9">
        <v>63560000</v>
      </c>
      <c r="C54" s="241">
        <v>-30400000</v>
      </c>
    </row>
    <row r="55" spans="1:3" x14ac:dyDescent="0.25">
      <c r="A55" s="244" t="s">
        <v>51</v>
      </c>
      <c r="B55" s="9"/>
      <c r="C55" s="241">
        <v>0</v>
      </c>
    </row>
    <row r="56" spans="1:3" x14ac:dyDescent="0.25">
      <c r="A56" s="242" t="s">
        <v>52</v>
      </c>
      <c r="B56" s="9">
        <v>443950000</v>
      </c>
      <c r="C56" s="241">
        <v>-43500000</v>
      </c>
    </row>
    <row r="57" spans="1:3" x14ac:dyDescent="0.25">
      <c r="A57" s="242" t="s">
        <v>53</v>
      </c>
      <c r="B57" s="9">
        <v>9000000</v>
      </c>
      <c r="C57" s="241">
        <v>9000000</v>
      </c>
    </row>
    <row r="58" spans="1:3" x14ac:dyDescent="0.25">
      <c r="A58" s="244" t="s">
        <v>54</v>
      </c>
      <c r="B58" s="10">
        <v>0</v>
      </c>
      <c r="C58" s="241">
        <v>60000</v>
      </c>
    </row>
    <row r="59" spans="1:3" ht="15.75" x14ac:dyDescent="0.25">
      <c r="A59" s="238" t="s">
        <v>55</v>
      </c>
      <c r="B59" s="8">
        <f>SUM(B60:B63)</f>
        <v>943796129</v>
      </c>
      <c r="C59" s="239">
        <f>SUM(C60:C63)</f>
        <v>-68884995</v>
      </c>
    </row>
    <row r="60" spans="1:3" x14ac:dyDescent="0.25">
      <c r="A60" s="245" t="s">
        <v>56</v>
      </c>
      <c r="B60" s="9">
        <v>133540000</v>
      </c>
      <c r="C60" s="241">
        <v>0</v>
      </c>
    </row>
    <row r="61" spans="1:3" x14ac:dyDescent="0.25">
      <c r="A61" s="245" t="s">
        <v>57</v>
      </c>
      <c r="B61" s="9">
        <v>810256129</v>
      </c>
      <c r="C61" s="241">
        <v>-68884995</v>
      </c>
    </row>
    <row r="62" spans="1:3" x14ac:dyDescent="0.25">
      <c r="A62" s="245" t="s">
        <v>58</v>
      </c>
      <c r="B62" s="10">
        <v>0</v>
      </c>
      <c r="C62" s="241">
        <v>0</v>
      </c>
    </row>
    <row r="63" spans="1:3" ht="26.25" x14ac:dyDescent="0.25">
      <c r="A63" s="246" t="s">
        <v>59</v>
      </c>
      <c r="B63" s="10">
        <v>0</v>
      </c>
      <c r="C63" s="241">
        <v>0</v>
      </c>
    </row>
    <row r="64" spans="1:3" ht="15.75" x14ac:dyDescent="0.25">
      <c r="A64" s="238" t="s">
        <v>60</v>
      </c>
      <c r="B64" s="11">
        <f>SUM(B65:B66)</f>
        <v>0</v>
      </c>
      <c r="C64" s="247">
        <f>SUM(C65:C66)</f>
        <v>0</v>
      </c>
    </row>
    <row r="65" spans="1:3" x14ac:dyDescent="0.25">
      <c r="A65" s="245" t="s">
        <v>61</v>
      </c>
      <c r="B65" s="10">
        <v>0</v>
      </c>
      <c r="C65" s="248">
        <v>0</v>
      </c>
    </row>
    <row r="66" spans="1:3" x14ac:dyDescent="0.25">
      <c r="A66" s="245" t="s">
        <v>62</v>
      </c>
      <c r="B66" s="10">
        <v>0</v>
      </c>
      <c r="C66" s="248">
        <v>0</v>
      </c>
    </row>
    <row r="67" spans="1:3" ht="15.75" x14ac:dyDescent="0.25">
      <c r="A67" s="238" t="s">
        <v>63</v>
      </c>
      <c r="B67" s="11">
        <f>SUM(B68:B70)</f>
        <v>0</v>
      </c>
      <c r="C67" s="247">
        <f>SUM(C68:C70)</f>
        <v>0</v>
      </c>
    </row>
    <row r="68" spans="1:3" x14ac:dyDescent="0.25">
      <c r="A68" s="245" t="s">
        <v>64</v>
      </c>
      <c r="B68" s="10">
        <v>0</v>
      </c>
      <c r="C68" s="248">
        <v>0</v>
      </c>
    </row>
    <row r="69" spans="1:3" x14ac:dyDescent="0.25">
      <c r="A69" s="245" t="s">
        <v>65</v>
      </c>
      <c r="B69" s="10">
        <v>0</v>
      </c>
      <c r="C69" s="248">
        <v>0</v>
      </c>
    </row>
    <row r="70" spans="1:3" x14ac:dyDescent="0.25">
      <c r="A70" s="245" t="s">
        <v>66</v>
      </c>
      <c r="B70" s="10">
        <v>0</v>
      </c>
      <c r="C70" s="248">
        <v>0</v>
      </c>
    </row>
    <row r="71" spans="1:3" x14ac:dyDescent="0.25">
      <c r="A71" s="249" t="s">
        <v>67</v>
      </c>
      <c r="B71" s="10">
        <v>0</v>
      </c>
      <c r="C71" s="248">
        <v>0</v>
      </c>
    </row>
    <row r="72" spans="1:3" ht="15.75" x14ac:dyDescent="0.25">
      <c r="A72" s="250" t="s">
        <v>68</v>
      </c>
      <c r="B72" s="11">
        <f>+B73+B74</f>
        <v>0</v>
      </c>
      <c r="C72" s="247">
        <f>SUM(C73:C74)</f>
        <v>0</v>
      </c>
    </row>
    <row r="73" spans="1:3" x14ac:dyDescent="0.25">
      <c r="A73" s="245" t="s">
        <v>69</v>
      </c>
      <c r="B73" s="10">
        <v>0</v>
      </c>
      <c r="C73" s="248">
        <v>0</v>
      </c>
    </row>
    <row r="74" spans="1:3" x14ac:dyDescent="0.25">
      <c r="A74" s="245" t="s">
        <v>70</v>
      </c>
      <c r="B74" s="10">
        <v>0</v>
      </c>
      <c r="C74" s="248">
        <v>0</v>
      </c>
    </row>
    <row r="75" spans="1:3" ht="15.75" x14ac:dyDescent="0.25">
      <c r="A75" s="238" t="s">
        <v>71</v>
      </c>
      <c r="B75" s="11">
        <f>SUM(B76:B77)</f>
        <v>0</v>
      </c>
      <c r="C75" s="239">
        <f>SUM(C76:C77)</f>
        <v>0</v>
      </c>
    </row>
    <row r="76" spans="1:3" x14ac:dyDescent="0.25">
      <c r="A76" s="245" t="s">
        <v>72</v>
      </c>
      <c r="B76" s="10">
        <v>0</v>
      </c>
      <c r="C76" s="248"/>
    </row>
    <row r="77" spans="1:3" x14ac:dyDescent="0.25">
      <c r="A77" s="245" t="s">
        <v>73</v>
      </c>
      <c r="B77" s="10">
        <v>0</v>
      </c>
      <c r="C77" s="248">
        <v>0</v>
      </c>
    </row>
    <row r="78" spans="1:3" ht="15.75" x14ac:dyDescent="0.25">
      <c r="A78" s="238" t="s">
        <v>74</v>
      </c>
      <c r="B78" s="11"/>
      <c r="C78" s="247"/>
    </row>
    <row r="79" spans="1:3" x14ac:dyDescent="0.25">
      <c r="A79" s="245" t="s">
        <v>75</v>
      </c>
      <c r="B79" s="10">
        <v>0</v>
      </c>
      <c r="C79" s="248">
        <v>0</v>
      </c>
    </row>
    <row r="80" spans="1:3" ht="16.5" thickBot="1" x14ac:dyDescent="0.3">
      <c r="A80" s="251" t="s">
        <v>76</v>
      </c>
      <c r="B80" s="252">
        <f>+B11+B16+B26+B36+B44+B49+B59+B64+B72+B75</f>
        <v>17263509199</v>
      </c>
      <c r="C80" s="253">
        <f>+C11+C16+C26+C36+C44+C49+C59+C64+C72+C75+C78</f>
        <v>-50835234</v>
      </c>
    </row>
    <row r="81" spans="1:1" x14ac:dyDescent="0.25">
      <c r="A81" s="12" t="s">
        <v>77</v>
      </c>
    </row>
    <row r="82" spans="1:1" x14ac:dyDescent="0.25">
      <c r="A82" s="13"/>
    </row>
    <row r="83" spans="1:1" x14ac:dyDescent="0.25">
      <c r="A83" s="14" t="s">
        <v>78</v>
      </c>
    </row>
    <row r="84" spans="1:1" ht="30" x14ac:dyDescent="0.25">
      <c r="A84" s="15" t="s">
        <v>79</v>
      </c>
    </row>
    <row r="85" spans="1:1" x14ac:dyDescent="0.25">
      <c r="A85" s="16"/>
    </row>
  </sheetData>
  <mergeCells count="8">
    <mergeCell ref="A8:A9"/>
    <mergeCell ref="B8:B9"/>
    <mergeCell ref="C8:C9"/>
    <mergeCell ref="A2:C2"/>
    <mergeCell ref="A3:C3"/>
    <mergeCell ref="A4:C4"/>
    <mergeCell ref="A5:C5"/>
    <mergeCell ref="A6:C6"/>
  </mergeCells>
  <pageMargins left="0.9055118110236221" right="0.70866141732283472" top="0.5" bottom="0.7480314960629921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97"/>
  <sheetViews>
    <sheetView showGridLines="0" zoomScale="95" zoomScaleNormal="95" workbookViewId="0">
      <selection activeCell="D21" sqref="D21"/>
    </sheetView>
  </sheetViews>
  <sheetFormatPr baseColWidth="10" defaultColWidth="13.140625" defaultRowHeight="15" x14ac:dyDescent="0.25"/>
  <cols>
    <col min="1" max="1" width="78.28515625" customWidth="1"/>
    <col min="2" max="3" width="24.5703125" customWidth="1"/>
    <col min="4" max="4" width="22.7109375" customWidth="1"/>
    <col min="5" max="5" width="22.140625" customWidth="1"/>
    <col min="6" max="6" width="24.140625" customWidth="1"/>
    <col min="7" max="7" width="21.85546875" customWidth="1"/>
    <col min="8" max="8" width="18.140625" customWidth="1"/>
    <col min="9" max="9" width="16.42578125" customWidth="1"/>
    <col min="10" max="10" width="16.140625" customWidth="1"/>
    <col min="11" max="11" width="16.85546875" customWidth="1"/>
    <col min="12" max="12" width="16.5703125" customWidth="1"/>
    <col min="13" max="13" width="17.85546875" customWidth="1"/>
    <col min="14" max="14" width="18.5703125" customWidth="1"/>
    <col min="15" max="15" width="17.85546875" customWidth="1"/>
    <col min="16" max="16" width="25.7109375" customWidth="1"/>
    <col min="17" max="17" width="13.140625" customWidth="1"/>
  </cols>
  <sheetData>
    <row r="4" spans="1:20" ht="28.5" customHeigh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</row>
    <row r="5" spans="1:20" ht="27.75" customHeight="1" x14ac:dyDescent="0.25">
      <c r="A5" s="208" t="s">
        <v>0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</row>
    <row r="6" spans="1:20" ht="15.75" x14ac:dyDescent="0.25">
      <c r="A6" s="201" t="s">
        <v>137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</row>
    <row r="7" spans="1:20" ht="15.75" customHeight="1" x14ac:dyDescent="0.25">
      <c r="A7" s="203" t="s">
        <v>80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10"/>
    </row>
    <row r="8" spans="1:20" ht="15.75" customHeight="1" x14ac:dyDescent="0.25">
      <c r="A8" s="204" t="s">
        <v>2</v>
      </c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</row>
    <row r="9" spans="1:20" ht="16.5" thickBot="1" x14ac:dyDescent="0.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0" ht="25.5" customHeight="1" x14ac:dyDescent="0.25">
      <c r="A10" s="211" t="s">
        <v>3</v>
      </c>
      <c r="B10" s="213" t="s">
        <v>4</v>
      </c>
      <c r="C10" s="215" t="s">
        <v>5</v>
      </c>
      <c r="D10" s="217" t="s">
        <v>81</v>
      </c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9"/>
      <c r="Q10" s="17"/>
      <c r="R10" s="17"/>
      <c r="S10" s="17"/>
      <c r="T10" s="17"/>
    </row>
    <row r="11" spans="1:20" ht="15.75" x14ac:dyDescent="0.25">
      <c r="A11" s="212"/>
      <c r="B11" s="214"/>
      <c r="C11" s="216"/>
      <c r="D11" s="18" t="s">
        <v>82</v>
      </c>
      <c r="E11" s="19" t="s">
        <v>83</v>
      </c>
      <c r="F11" s="19" t="s">
        <v>84</v>
      </c>
      <c r="G11" s="19" t="s">
        <v>85</v>
      </c>
      <c r="H11" s="19" t="s">
        <v>86</v>
      </c>
      <c r="I11" s="19" t="s">
        <v>87</v>
      </c>
      <c r="J11" s="19" t="s">
        <v>88</v>
      </c>
      <c r="K11" s="19" t="s">
        <v>89</v>
      </c>
      <c r="L11" s="19" t="s">
        <v>90</v>
      </c>
      <c r="M11" s="19" t="s">
        <v>91</v>
      </c>
      <c r="N11" s="19" t="s">
        <v>92</v>
      </c>
      <c r="O11" s="19" t="s">
        <v>93</v>
      </c>
      <c r="P11" s="20" t="s">
        <v>94</v>
      </c>
      <c r="Q11" s="17"/>
      <c r="R11" s="17"/>
      <c r="S11" s="17"/>
      <c r="T11" s="17"/>
    </row>
    <row r="12" spans="1:20" ht="16.5" thickBot="1" x14ac:dyDescent="0.3">
      <c r="A12" s="21" t="s">
        <v>6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3"/>
      <c r="Q12" s="17"/>
      <c r="R12" s="17"/>
      <c r="S12" s="17"/>
      <c r="T12" s="17"/>
    </row>
    <row r="13" spans="1:20" ht="16.5" thickBot="1" x14ac:dyDescent="0.3">
      <c r="A13" s="24" t="s">
        <v>7</v>
      </c>
      <c r="B13" s="25">
        <f>SUM(B14:B17)</f>
        <v>4572019166</v>
      </c>
      <c r="C13" s="26">
        <f>SUM(C14:C17)</f>
        <v>0</v>
      </c>
      <c r="D13" s="27">
        <f>SUM(D14:D17)</f>
        <v>297203097.19</v>
      </c>
      <c r="E13" s="28">
        <f t="shared" ref="E13:O13" si="0">SUM(E14:E17)</f>
        <v>302691345.90999997</v>
      </c>
      <c r="F13" s="25">
        <f t="shared" si="0"/>
        <v>362869775.14999998</v>
      </c>
      <c r="G13" s="27">
        <f t="shared" si="0"/>
        <v>300196340.11000001</v>
      </c>
      <c r="H13" s="27">
        <f t="shared" si="0"/>
        <v>0</v>
      </c>
      <c r="I13" s="28">
        <f t="shared" si="0"/>
        <v>0</v>
      </c>
      <c r="J13" s="28">
        <f t="shared" si="0"/>
        <v>0</v>
      </c>
      <c r="K13" s="25">
        <f t="shared" si="0"/>
        <v>0</v>
      </c>
      <c r="L13" s="27">
        <f t="shared" si="0"/>
        <v>0</v>
      </c>
      <c r="M13" s="27">
        <f t="shared" si="0"/>
        <v>0</v>
      </c>
      <c r="N13" s="27">
        <f t="shared" si="0"/>
        <v>0</v>
      </c>
      <c r="O13" s="28">
        <f t="shared" si="0"/>
        <v>0</v>
      </c>
      <c r="P13" s="29">
        <f t="shared" ref="P13:P37" si="1">SUM(D13:O13)</f>
        <v>1262960558.3599999</v>
      </c>
      <c r="Q13" s="17"/>
      <c r="R13" s="17"/>
      <c r="S13" s="17"/>
      <c r="T13" s="17"/>
    </row>
    <row r="14" spans="1:20" ht="15.75" x14ac:dyDescent="0.25">
      <c r="A14" s="30" t="s">
        <v>95</v>
      </c>
      <c r="B14" s="31">
        <v>3505372839</v>
      </c>
      <c r="C14" s="9">
        <v>25233000</v>
      </c>
      <c r="D14" s="9">
        <v>258796262.62</v>
      </c>
      <c r="E14" s="9">
        <v>264018852.81999999</v>
      </c>
      <c r="F14" s="9">
        <v>262288224.80000001</v>
      </c>
      <c r="G14" s="9">
        <v>261526456.30000001</v>
      </c>
      <c r="H14" s="32"/>
      <c r="I14" s="33"/>
      <c r="J14" s="34"/>
      <c r="K14" s="35"/>
      <c r="L14" s="36"/>
      <c r="M14" s="36"/>
      <c r="N14" s="36"/>
      <c r="O14" s="37"/>
      <c r="P14" s="38">
        <f t="shared" si="1"/>
        <v>1046629796.54</v>
      </c>
      <c r="Q14" s="17"/>
      <c r="R14" s="17"/>
      <c r="S14" s="17"/>
      <c r="T14" s="17"/>
    </row>
    <row r="15" spans="1:20" ht="15.75" x14ac:dyDescent="0.25">
      <c r="A15" s="30" t="s">
        <v>96</v>
      </c>
      <c r="B15" s="39">
        <v>546867391</v>
      </c>
      <c r="C15" s="9">
        <v>-25233000</v>
      </c>
      <c r="D15" s="9">
        <v>2126700</v>
      </c>
      <c r="E15" s="9">
        <v>2126700</v>
      </c>
      <c r="F15" s="9">
        <v>64027254.020000003</v>
      </c>
      <c r="G15" s="9">
        <v>2206700</v>
      </c>
      <c r="H15" s="10"/>
      <c r="I15" s="10"/>
      <c r="J15" s="40"/>
      <c r="K15" s="41"/>
      <c r="L15" s="10"/>
      <c r="M15" s="10"/>
      <c r="N15" s="10"/>
      <c r="O15" s="42"/>
      <c r="P15" s="43">
        <f t="shared" si="1"/>
        <v>70487354.020000011</v>
      </c>
      <c r="Q15" s="17"/>
      <c r="R15" s="17"/>
      <c r="S15" s="17"/>
      <c r="T15" s="17"/>
    </row>
    <row r="16" spans="1:20" ht="15.75" x14ac:dyDescent="0.25">
      <c r="A16" s="30" t="s">
        <v>10</v>
      </c>
      <c r="B16" s="44">
        <v>75000000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10"/>
      <c r="I16" s="10"/>
      <c r="J16" s="40"/>
      <c r="K16" s="45"/>
      <c r="L16" s="10"/>
      <c r="M16" s="45"/>
      <c r="N16" s="10"/>
      <c r="O16" s="46"/>
      <c r="P16" s="47"/>
      <c r="Q16" s="17"/>
      <c r="R16" s="17"/>
      <c r="S16" s="17"/>
      <c r="T16" s="17"/>
    </row>
    <row r="17" spans="1:20" ht="16.5" thickBot="1" x14ac:dyDescent="0.3">
      <c r="A17" s="30" t="s">
        <v>97</v>
      </c>
      <c r="B17" s="48">
        <v>444778936</v>
      </c>
      <c r="C17" s="9">
        <v>0</v>
      </c>
      <c r="D17" s="9">
        <v>36280134.57</v>
      </c>
      <c r="E17" s="9">
        <v>36545793.090000004</v>
      </c>
      <c r="F17" s="9">
        <v>36554296.329999998</v>
      </c>
      <c r="G17" s="9">
        <v>36463183.810000002</v>
      </c>
      <c r="H17" s="32"/>
      <c r="I17" s="49"/>
      <c r="J17" s="50"/>
      <c r="K17" s="35"/>
      <c r="L17" s="32"/>
      <c r="M17" s="35"/>
      <c r="N17" s="49"/>
      <c r="O17" s="37"/>
      <c r="P17" s="47">
        <f t="shared" si="1"/>
        <v>145843407.80000001</v>
      </c>
      <c r="Q17" s="17"/>
      <c r="R17" s="17"/>
      <c r="S17" s="17"/>
      <c r="T17" s="17"/>
    </row>
    <row r="18" spans="1:20" ht="16.5" thickBot="1" x14ac:dyDescent="0.3">
      <c r="A18" s="51" t="s">
        <v>12</v>
      </c>
      <c r="B18" s="25">
        <f>SUM(B19:B27)</f>
        <v>1479289860</v>
      </c>
      <c r="C18" s="26">
        <f>SUM(C19:C27)</f>
        <v>191589423</v>
      </c>
      <c r="D18" s="27">
        <f>SUM(D19:D27)</f>
        <v>46870702.840000004</v>
      </c>
      <c r="E18" s="28">
        <f t="shared" ref="E18:O18" si="2">SUM(E19:E27)</f>
        <v>180709155.17999998</v>
      </c>
      <c r="F18" s="25">
        <f t="shared" si="2"/>
        <v>64518394.540000007</v>
      </c>
      <c r="G18" s="27">
        <f t="shared" si="2"/>
        <v>135410081.47</v>
      </c>
      <c r="H18" s="27">
        <f t="shared" si="2"/>
        <v>0</v>
      </c>
      <c r="I18" s="28">
        <f t="shared" si="2"/>
        <v>0</v>
      </c>
      <c r="J18" s="28">
        <f>SUM(J19:J27)</f>
        <v>0</v>
      </c>
      <c r="K18" s="25">
        <f>SUM(K19:K27)</f>
        <v>0</v>
      </c>
      <c r="L18" s="27">
        <f t="shared" si="2"/>
        <v>0</v>
      </c>
      <c r="M18" s="25">
        <f t="shared" si="2"/>
        <v>0</v>
      </c>
      <c r="N18" s="27">
        <f t="shared" si="2"/>
        <v>0</v>
      </c>
      <c r="O18" s="28">
        <f t="shared" si="2"/>
        <v>0</v>
      </c>
      <c r="P18" s="29">
        <f t="shared" si="1"/>
        <v>427508334.02999997</v>
      </c>
      <c r="Q18" s="17"/>
      <c r="R18" s="17"/>
      <c r="S18" s="17"/>
      <c r="T18" s="17"/>
    </row>
    <row r="19" spans="1:20" ht="15.75" x14ac:dyDescent="0.25">
      <c r="A19" s="52" t="s">
        <v>13</v>
      </c>
      <c r="B19" s="31">
        <v>295407533</v>
      </c>
      <c r="C19" s="9">
        <v>0</v>
      </c>
      <c r="D19" s="9">
        <v>27823802.91</v>
      </c>
      <c r="E19" s="9">
        <v>24194453.41</v>
      </c>
      <c r="F19" s="9">
        <v>21451578.809999999</v>
      </c>
      <c r="G19" s="9">
        <v>29269500.960000001</v>
      </c>
      <c r="H19" s="53"/>
      <c r="I19" s="33"/>
      <c r="J19" s="50"/>
      <c r="K19" s="35"/>
      <c r="L19" s="36"/>
      <c r="M19" s="35"/>
      <c r="N19" s="10"/>
      <c r="O19" s="35"/>
      <c r="P19" s="38">
        <f t="shared" si="1"/>
        <v>102739336.09</v>
      </c>
      <c r="Q19" s="17"/>
      <c r="R19" s="17"/>
      <c r="S19" s="17"/>
      <c r="T19" s="17"/>
    </row>
    <row r="20" spans="1:20" ht="15.75" x14ac:dyDescent="0.25">
      <c r="A20" s="52" t="s">
        <v>14</v>
      </c>
      <c r="B20" s="31">
        <v>30310160</v>
      </c>
      <c r="C20" s="9">
        <v>0</v>
      </c>
      <c r="D20" s="9">
        <v>0</v>
      </c>
      <c r="E20" s="9">
        <v>177000</v>
      </c>
      <c r="F20" s="9">
        <v>295000</v>
      </c>
      <c r="G20" s="9">
        <v>4044900</v>
      </c>
      <c r="H20" s="54"/>
      <c r="I20" s="10"/>
      <c r="J20" s="40"/>
      <c r="K20" s="41"/>
      <c r="L20" s="10"/>
      <c r="M20" s="10"/>
      <c r="N20" s="10"/>
      <c r="O20" s="10"/>
      <c r="P20" s="43">
        <f t="shared" si="1"/>
        <v>4516900</v>
      </c>
      <c r="Q20" s="17"/>
      <c r="R20" s="17"/>
      <c r="S20" s="17"/>
      <c r="T20" s="17"/>
    </row>
    <row r="21" spans="1:20" ht="15.75" x14ac:dyDescent="0.25">
      <c r="A21" s="52" t="s">
        <v>15</v>
      </c>
      <c r="B21" s="31">
        <v>79750494</v>
      </c>
      <c r="C21" s="9">
        <v>200000</v>
      </c>
      <c r="D21" s="9">
        <v>0</v>
      </c>
      <c r="E21" s="9">
        <v>9433050</v>
      </c>
      <c r="F21" s="9">
        <v>0</v>
      </c>
      <c r="G21" s="9">
        <v>7710011.1799999997</v>
      </c>
      <c r="H21" s="54"/>
      <c r="I21" s="10"/>
      <c r="J21" s="40"/>
      <c r="K21" s="41"/>
      <c r="L21" s="10"/>
      <c r="M21" s="10"/>
      <c r="N21" s="10"/>
      <c r="O21" s="10"/>
      <c r="P21" s="43">
        <f t="shared" si="1"/>
        <v>17143061.18</v>
      </c>
      <c r="Q21" s="17"/>
      <c r="R21" s="17"/>
      <c r="S21" s="17"/>
      <c r="T21" s="17"/>
    </row>
    <row r="22" spans="1:20" ht="15.75" x14ac:dyDescent="0.25">
      <c r="A22" s="52" t="s">
        <v>16</v>
      </c>
      <c r="B22" s="31">
        <v>68700000</v>
      </c>
      <c r="C22" s="9">
        <v>0</v>
      </c>
      <c r="D22" s="9">
        <v>0</v>
      </c>
      <c r="E22" s="9">
        <v>0</v>
      </c>
      <c r="F22" s="9">
        <v>0</v>
      </c>
      <c r="G22" s="9">
        <v>21989420.420000002</v>
      </c>
      <c r="H22" s="54"/>
      <c r="I22" s="10"/>
      <c r="J22" s="40"/>
      <c r="K22" s="41"/>
      <c r="L22" s="10"/>
      <c r="M22" s="10"/>
      <c r="N22" s="10"/>
      <c r="O22" s="10"/>
      <c r="P22" s="43">
        <f t="shared" si="1"/>
        <v>21989420.420000002</v>
      </c>
      <c r="Q22" s="17"/>
      <c r="R22" s="17"/>
      <c r="S22" s="17"/>
      <c r="T22" s="17"/>
    </row>
    <row r="23" spans="1:20" ht="15.75" x14ac:dyDescent="0.25">
      <c r="A23" s="52" t="s">
        <v>17</v>
      </c>
      <c r="B23" s="31">
        <v>88000488</v>
      </c>
      <c r="C23" s="9">
        <v>7149423</v>
      </c>
      <c r="D23" s="9">
        <v>5997925.0099999998</v>
      </c>
      <c r="E23" s="9">
        <v>4818615.4000000004</v>
      </c>
      <c r="F23" s="9">
        <v>9030523.3699999992</v>
      </c>
      <c r="G23" s="9">
        <v>2624000</v>
      </c>
      <c r="H23" s="54"/>
      <c r="I23" s="10"/>
      <c r="J23" s="40"/>
      <c r="K23" s="41"/>
      <c r="L23" s="10"/>
      <c r="M23" s="10"/>
      <c r="N23" s="10"/>
      <c r="O23" s="10"/>
      <c r="P23" s="43">
        <f t="shared" si="1"/>
        <v>22471063.780000001</v>
      </c>
      <c r="Q23" s="17"/>
      <c r="R23" s="17"/>
      <c r="S23" s="17"/>
      <c r="T23" s="17"/>
    </row>
    <row r="24" spans="1:20" ht="15.75" x14ac:dyDescent="0.25">
      <c r="A24" s="52" t="s">
        <v>18</v>
      </c>
      <c r="B24" s="31">
        <v>264000807</v>
      </c>
      <c r="C24" s="9">
        <v>0</v>
      </c>
      <c r="D24" s="9">
        <v>12500000</v>
      </c>
      <c r="E24" s="9">
        <v>12571556</v>
      </c>
      <c r="F24" s="9">
        <v>21472289.989999998</v>
      </c>
      <c r="G24" s="9">
        <v>13346177.949999999</v>
      </c>
      <c r="H24" s="54"/>
      <c r="I24" s="10"/>
      <c r="J24" s="40"/>
      <c r="K24" s="41"/>
      <c r="L24" s="10"/>
      <c r="M24" s="10"/>
      <c r="N24" s="10"/>
      <c r="O24" s="10"/>
      <c r="P24" s="47">
        <f t="shared" si="1"/>
        <v>59890023.939999998</v>
      </c>
      <c r="Q24" s="17"/>
      <c r="R24" s="17"/>
      <c r="S24" s="17"/>
      <c r="T24" s="17"/>
    </row>
    <row r="25" spans="1:20" ht="31.5" x14ac:dyDescent="0.25">
      <c r="A25" s="52" t="s">
        <v>19</v>
      </c>
      <c r="B25" s="31">
        <v>130029861</v>
      </c>
      <c r="C25" s="9">
        <v>135000000</v>
      </c>
      <c r="D25" s="9">
        <v>39214.92</v>
      </c>
      <c r="E25" s="9">
        <v>115765964.64</v>
      </c>
      <c r="F25" s="9">
        <v>428023.06</v>
      </c>
      <c r="G25" s="9">
        <v>6426070.96</v>
      </c>
      <c r="H25" s="54"/>
      <c r="I25" s="10"/>
      <c r="J25" s="40"/>
      <c r="K25" s="41"/>
      <c r="L25" s="10"/>
      <c r="M25" s="10"/>
      <c r="N25" s="10"/>
      <c r="O25" s="10"/>
      <c r="P25" s="43">
        <f t="shared" si="1"/>
        <v>122659273.58</v>
      </c>
      <c r="Q25" s="17"/>
      <c r="R25" s="17"/>
      <c r="S25" s="17"/>
      <c r="T25" s="17"/>
    </row>
    <row r="26" spans="1:20" ht="15.75" x14ac:dyDescent="0.25">
      <c r="A26" s="52" t="s">
        <v>20</v>
      </c>
      <c r="B26" s="31">
        <v>455951517</v>
      </c>
      <c r="C26" s="9">
        <v>38240000</v>
      </c>
      <c r="D26" s="9">
        <v>0</v>
      </c>
      <c r="E26" s="9">
        <v>0</v>
      </c>
      <c r="F26" s="9">
        <v>859460</v>
      </c>
      <c r="G26" s="9">
        <v>50000000</v>
      </c>
      <c r="H26" s="54"/>
      <c r="I26" s="10"/>
      <c r="J26" s="40"/>
      <c r="K26" s="41"/>
      <c r="L26" s="10"/>
      <c r="M26" s="10"/>
      <c r="N26" s="10"/>
      <c r="O26" s="10"/>
      <c r="P26" s="47">
        <f t="shared" si="1"/>
        <v>50859460</v>
      </c>
      <c r="Q26" s="17"/>
      <c r="R26" s="17"/>
      <c r="S26" s="17"/>
      <c r="T26" s="17"/>
    </row>
    <row r="27" spans="1:20" ht="16.5" thickBot="1" x14ac:dyDescent="0.3">
      <c r="A27" s="52" t="s">
        <v>21</v>
      </c>
      <c r="B27" s="31">
        <v>67139000</v>
      </c>
      <c r="C27" s="9">
        <v>11000000</v>
      </c>
      <c r="D27" s="9">
        <v>509760</v>
      </c>
      <c r="E27" s="9">
        <v>13748515.73</v>
      </c>
      <c r="F27" s="9">
        <v>10981519.310000001</v>
      </c>
      <c r="G27" s="9">
        <v>0</v>
      </c>
      <c r="H27" s="53"/>
      <c r="I27" s="32"/>
      <c r="J27" s="50"/>
      <c r="K27" s="35"/>
      <c r="L27" s="55"/>
      <c r="M27" s="35"/>
      <c r="N27" s="10"/>
      <c r="O27" s="35"/>
      <c r="P27" s="47">
        <f t="shared" si="1"/>
        <v>25239795.039999999</v>
      </c>
      <c r="Q27" s="17"/>
      <c r="R27" s="17"/>
      <c r="S27" s="17"/>
      <c r="T27" s="17"/>
    </row>
    <row r="28" spans="1:20" ht="16.5" thickBot="1" x14ac:dyDescent="0.3">
      <c r="A28" s="51" t="s">
        <v>22</v>
      </c>
      <c r="B28" s="25">
        <f>SUM(B29:B37)</f>
        <v>1085609100</v>
      </c>
      <c r="C28" s="26">
        <f>SUM(C29:C37)</f>
        <v>-72842274</v>
      </c>
      <c r="D28" s="27">
        <f>SUM(D29:D37)</f>
        <v>20525636.620000001</v>
      </c>
      <c r="E28" s="28">
        <f t="shared" ref="E28:O28" si="3">SUM(E29:E37)</f>
        <v>16646448.359999999</v>
      </c>
      <c r="F28" s="25">
        <f t="shared" si="3"/>
        <v>27202478.090000004</v>
      </c>
      <c r="G28" s="27">
        <f t="shared" si="3"/>
        <v>17901967.469999999</v>
      </c>
      <c r="H28" s="27">
        <f t="shared" si="3"/>
        <v>0</v>
      </c>
      <c r="I28" s="27">
        <f t="shared" si="3"/>
        <v>0</v>
      </c>
      <c r="J28" s="28">
        <f t="shared" si="3"/>
        <v>0</v>
      </c>
      <c r="K28" s="25">
        <f t="shared" si="3"/>
        <v>0</v>
      </c>
      <c r="L28" s="27">
        <f t="shared" si="3"/>
        <v>0</v>
      </c>
      <c r="M28" s="25">
        <f t="shared" si="3"/>
        <v>0</v>
      </c>
      <c r="N28" s="27">
        <f t="shared" si="3"/>
        <v>0</v>
      </c>
      <c r="O28" s="28">
        <f t="shared" si="3"/>
        <v>0</v>
      </c>
      <c r="P28" s="29">
        <f t="shared" si="1"/>
        <v>82276530.540000007</v>
      </c>
      <c r="Q28" s="17"/>
      <c r="R28" s="17"/>
      <c r="S28" s="17"/>
      <c r="T28" s="17"/>
    </row>
    <row r="29" spans="1:20" ht="15.75" x14ac:dyDescent="0.25">
      <c r="A29" s="52" t="s">
        <v>23</v>
      </c>
      <c r="B29" s="31">
        <v>70075000</v>
      </c>
      <c r="C29" s="9">
        <v>-200000</v>
      </c>
      <c r="D29" s="56">
        <v>0</v>
      </c>
      <c r="E29" s="57">
        <v>607411.81000000006</v>
      </c>
      <c r="F29" s="9">
        <v>123632.4</v>
      </c>
      <c r="G29" s="9">
        <v>1121145</v>
      </c>
      <c r="H29" s="53"/>
      <c r="I29" s="58"/>
      <c r="J29" s="50"/>
      <c r="K29" s="35"/>
      <c r="L29" s="36"/>
      <c r="M29" s="35"/>
      <c r="N29" s="10"/>
      <c r="O29" s="35"/>
      <c r="P29" s="38">
        <f t="shared" si="1"/>
        <v>1852189.21</v>
      </c>
      <c r="Q29" s="17"/>
      <c r="R29" s="17"/>
      <c r="S29" s="17"/>
      <c r="T29" s="17"/>
    </row>
    <row r="30" spans="1:20" ht="15.75" x14ac:dyDescent="0.25">
      <c r="A30" s="52" t="s">
        <v>24</v>
      </c>
      <c r="B30" s="31">
        <v>4440000</v>
      </c>
      <c r="C30" s="9">
        <v>0</v>
      </c>
      <c r="D30" s="42">
        <v>0</v>
      </c>
      <c r="E30" s="9">
        <v>16725.080000000002</v>
      </c>
      <c r="F30" s="9">
        <v>0</v>
      </c>
      <c r="G30" s="9">
        <v>0</v>
      </c>
      <c r="H30" s="54"/>
      <c r="I30" s="42"/>
      <c r="J30" s="10"/>
      <c r="K30" s="41"/>
      <c r="L30" s="10"/>
      <c r="M30" s="10"/>
      <c r="N30" s="10"/>
      <c r="O30" s="10"/>
      <c r="P30" s="47">
        <f t="shared" si="1"/>
        <v>16725.080000000002</v>
      </c>
      <c r="Q30" s="17"/>
      <c r="R30" s="17"/>
      <c r="S30" s="17"/>
      <c r="T30" s="17"/>
    </row>
    <row r="31" spans="1:20" ht="15.75" x14ac:dyDescent="0.25">
      <c r="A31" s="52" t="s">
        <v>25</v>
      </c>
      <c r="B31" s="31">
        <v>6140000</v>
      </c>
      <c r="C31" s="9">
        <v>0</v>
      </c>
      <c r="D31" s="42">
        <v>0</v>
      </c>
      <c r="E31" s="42">
        <v>0</v>
      </c>
      <c r="F31" s="9">
        <v>640150</v>
      </c>
      <c r="G31" s="9">
        <v>15500</v>
      </c>
      <c r="H31" s="54"/>
      <c r="I31" s="42"/>
      <c r="J31" s="10"/>
      <c r="K31" s="41"/>
      <c r="L31" s="10"/>
      <c r="M31" s="10"/>
      <c r="N31" s="10"/>
      <c r="O31" s="10"/>
      <c r="P31" s="47">
        <f t="shared" si="1"/>
        <v>655650</v>
      </c>
      <c r="Q31" s="17"/>
      <c r="R31" s="17"/>
      <c r="S31" s="17"/>
      <c r="T31" s="17"/>
    </row>
    <row r="32" spans="1:20" ht="15.75" x14ac:dyDescent="0.25">
      <c r="A32" s="52" t="s">
        <v>26</v>
      </c>
      <c r="B32" s="31">
        <v>8000000</v>
      </c>
      <c r="C32" s="9">
        <v>0</v>
      </c>
      <c r="D32" s="42">
        <v>0</v>
      </c>
      <c r="E32" s="42">
        <v>0</v>
      </c>
      <c r="F32" s="9">
        <v>0</v>
      </c>
      <c r="G32" s="9">
        <v>0</v>
      </c>
      <c r="H32" s="54"/>
      <c r="I32" s="54"/>
      <c r="J32" s="10"/>
      <c r="K32" s="41"/>
      <c r="L32" s="41"/>
      <c r="M32" s="10"/>
      <c r="N32" s="10"/>
      <c r="O32" s="59"/>
      <c r="P32" s="47">
        <f t="shared" si="1"/>
        <v>0</v>
      </c>
      <c r="Q32" s="17"/>
      <c r="R32" s="17"/>
      <c r="S32" s="17"/>
      <c r="T32" s="17"/>
    </row>
    <row r="33" spans="1:20" ht="15.75" x14ac:dyDescent="0.25">
      <c r="A33" s="52" t="s">
        <v>27</v>
      </c>
      <c r="B33" s="31">
        <v>6192394</v>
      </c>
      <c r="C33" s="9">
        <v>100000</v>
      </c>
      <c r="D33" s="42">
        <v>0</v>
      </c>
      <c r="E33" s="9">
        <v>237000</v>
      </c>
      <c r="F33" s="9">
        <v>169000.01</v>
      </c>
      <c r="G33" s="9">
        <v>1486900.81</v>
      </c>
      <c r="H33" s="54"/>
      <c r="I33" s="42"/>
      <c r="J33" s="10"/>
      <c r="K33" s="41"/>
      <c r="L33" s="10"/>
      <c r="M33" s="41"/>
      <c r="N33" s="10"/>
      <c r="O33" s="10"/>
      <c r="P33" s="43">
        <f t="shared" si="1"/>
        <v>1892900.82</v>
      </c>
      <c r="Q33" s="17"/>
      <c r="R33" s="17"/>
      <c r="S33" s="17"/>
      <c r="T33" s="17"/>
    </row>
    <row r="34" spans="1:20" ht="15.75" x14ac:dyDescent="0.25">
      <c r="A34" s="52" t="s">
        <v>28</v>
      </c>
      <c r="B34" s="31">
        <v>17214080</v>
      </c>
      <c r="C34" s="9">
        <v>60000</v>
      </c>
      <c r="D34" s="42">
        <v>0</v>
      </c>
      <c r="E34" s="9">
        <v>852888.86</v>
      </c>
      <c r="F34" s="9">
        <v>1180</v>
      </c>
      <c r="G34" s="9">
        <v>242283.03</v>
      </c>
      <c r="H34" s="54"/>
      <c r="I34" s="42"/>
      <c r="J34" s="10"/>
      <c r="K34" s="41"/>
      <c r="L34" s="10"/>
      <c r="M34" s="41"/>
      <c r="N34" s="10"/>
      <c r="O34" s="10"/>
      <c r="P34" s="47">
        <f t="shared" si="1"/>
        <v>1096351.8899999999</v>
      </c>
      <c r="Q34" s="17"/>
      <c r="R34" s="17"/>
      <c r="S34" s="17"/>
      <c r="T34" s="17"/>
    </row>
    <row r="35" spans="1:20" ht="31.5" x14ac:dyDescent="0.25">
      <c r="A35" s="52" t="s">
        <v>29</v>
      </c>
      <c r="B35" s="31">
        <v>411636940</v>
      </c>
      <c r="C35" s="9">
        <v>200000</v>
      </c>
      <c r="D35" s="9">
        <v>20525636.620000001</v>
      </c>
      <c r="E35" s="9">
        <v>14738870.75</v>
      </c>
      <c r="F35" s="9">
        <v>16732690.960000001</v>
      </c>
      <c r="G35" s="9">
        <v>6852274.0300000003</v>
      </c>
      <c r="H35" s="54"/>
      <c r="I35" s="42"/>
      <c r="J35" s="10"/>
      <c r="K35" s="41"/>
      <c r="L35" s="10"/>
      <c r="M35" s="35"/>
      <c r="N35" s="10"/>
      <c r="O35" s="10"/>
      <c r="P35" s="47">
        <f t="shared" si="1"/>
        <v>58849472.360000007</v>
      </c>
      <c r="Q35" s="17"/>
      <c r="R35" s="17"/>
      <c r="S35" s="17"/>
      <c r="T35" s="17"/>
    </row>
    <row r="36" spans="1:20" ht="31.5" x14ac:dyDescent="0.25">
      <c r="A36" s="60" t="s">
        <v>30</v>
      </c>
      <c r="B36" s="31">
        <v>5000000</v>
      </c>
      <c r="C36" s="9">
        <v>0</v>
      </c>
      <c r="D36" s="9">
        <v>0</v>
      </c>
      <c r="E36" s="9"/>
      <c r="F36" s="9">
        <v>0</v>
      </c>
      <c r="G36" s="9">
        <v>0</v>
      </c>
      <c r="H36" s="54"/>
      <c r="I36" s="54"/>
      <c r="J36" s="54"/>
      <c r="K36" s="61"/>
      <c r="L36" s="61"/>
      <c r="M36" s="61"/>
      <c r="N36" s="10"/>
      <c r="O36" s="10"/>
      <c r="P36" s="43"/>
      <c r="Q36" s="17"/>
      <c r="R36" s="17"/>
      <c r="S36" s="17"/>
      <c r="T36" s="17"/>
    </row>
    <row r="37" spans="1:20" ht="16.5" thickBot="1" x14ac:dyDescent="0.3">
      <c r="A37" s="52" t="s">
        <v>31</v>
      </c>
      <c r="B37" s="31">
        <v>556910686</v>
      </c>
      <c r="C37" s="9">
        <v>-73002274</v>
      </c>
      <c r="D37" s="9">
        <v>0</v>
      </c>
      <c r="E37" s="9">
        <v>193551.86</v>
      </c>
      <c r="F37" s="9">
        <v>9535824.7200000007</v>
      </c>
      <c r="G37" s="9">
        <v>8183864.5999999996</v>
      </c>
      <c r="H37" s="53"/>
      <c r="I37" s="62"/>
      <c r="J37" s="63"/>
      <c r="K37" s="35"/>
      <c r="L37" s="55"/>
      <c r="M37" s="35"/>
      <c r="N37" s="10"/>
      <c r="O37" s="35"/>
      <c r="P37" s="47">
        <f t="shared" si="1"/>
        <v>17913241.18</v>
      </c>
      <c r="Q37" s="17"/>
      <c r="R37" s="17"/>
      <c r="S37" s="17"/>
      <c r="T37" s="17"/>
    </row>
    <row r="38" spans="1:20" ht="16.5" thickBot="1" x14ac:dyDescent="0.3">
      <c r="A38" s="51" t="s">
        <v>32</v>
      </c>
      <c r="B38" s="25">
        <f>SUM(B39:B45)</f>
        <v>6230061139</v>
      </c>
      <c r="C38" s="26">
        <f>SUM(C39:C45)</f>
        <v>-49582383</v>
      </c>
      <c r="D38" s="27">
        <f>SUM(D39:D45)</f>
        <v>421835407.77000004</v>
      </c>
      <c r="E38" s="27">
        <f t="shared" ref="E38:O38" si="4">SUM(E39:E45)</f>
        <v>492764248.01000005</v>
      </c>
      <c r="F38" s="25">
        <f t="shared" si="4"/>
        <v>450707537.71000004</v>
      </c>
      <c r="G38" s="27">
        <f t="shared" si="4"/>
        <v>522643135.71000004</v>
      </c>
      <c r="H38" s="27">
        <f t="shared" si="4"/>
        <v>0</v>
      </c>
      <c r="I38" s="28">
        <f t="shared" si="4"/>
        <v>0</v>
      </c>
      <c r="J38" s="28">
        <f t="shared" si="4"/>
        <v>0</v>
      </c>
      <c r="K38" s="25">
        <f t="shared" si="4"/>
        <v>0</v>
      </c>
      <c r="L38" s="27">
        <f t="shared" si="4"/>
        <v>0</v>
      </c>
      <c r="M38" s="25">
        <f t="shared" si="4"/>
        <v>0</v>
      </c>
      <c r="N38" s="27">
        <f t="shared" si="4"/>
        <v>0</v>
      </c>
      <c r="O38" s="28">
        <f t="shared" si="4"/>
        <v>0</v>
      </c>
      <c r="P38" s="29">
        <f>SUM(D38:O38)</f>
        <v>1887950329.2000003</v>
      </c>
      <c r="Q38" s="17"/>
      <c r="R38" s="17"/>
      <c r="S38" s="17"/>
      <c r="T38" s="17"/>
    </row>
    <row r="39" spans="1:20" ht="15.75" x14ac:dyDescent="0.25">
      <c r="A39" s="52" t="s">
        <v>33</v>
      </c>
      <c r="B39" s="31">
        <v>170681887</v>
      </c>
      <c r="C39" s="9">
        <v>15000000</v>
      </c>
      <c r="D39" s="9">
        <v>0</v>
      </c>
      <c r="E39" s="9">
        <v>21610230</v>
      </c>
      <c r="F39" s="9">
        <v>16679466</v>
      </c>
      <c r="G39" s="9">
        <v>22726940</v>
      </c>
      <c r="H39" s="53"/>
      <c r="I39" s="33"/>
      <c r="J39" s="64"/>
      <c r="K39" s="35"/>
      <c r="L39" s="36"/>
      <c r="M39" s="35"/>
      <c r="N39" s="10"/>
      <c r="O39" s="35"/>
      <c r="P39" s="38">
        <f t="shared" ref="P39:P76" si="5">SUM(D39:O39)</f>
        <v>61016636</v>
      </c>
      <c r="Q39" s="17"/>
      <c r="R39" s="17"/>
      <c r="S39" s="17"/>
      <c r="T39" s="17"/>
    </row>
    <row r="40" spans="1:20" ht="31.5" x14ac:dyDescent="0.25">
      <c r="A40" s="52" t="s">
        <v>34</v>
      </c>
      <c r="B40" s="31">
        <v>4404764911</v>
      </c>
      <c r="C40" s="9">
        <v>0</v>
      </c>
      <c r="D40" s="9">
        <v>313955922.48000002</v>
      </c>
      <c r="E40" s="31">
        <v>363274526.72000003</v>
      </c>
      <c r="F40" s="9">
        <v>326148586.42000002</v>
      </c>
      <c r="G40" s="9">
        <v>392036710.42000002</v>
      </c>
      <c r="H40" s="54"/>
      <c r="I40" s="10"/>
      <c r="J40" s="42"/>
      <c r="K40" s="41"/>
      <c r="L40" s="10"/>
      <c r="M40" s="41"/>
      <c r="N40" s="10"/>
      <c r="O40" s="10"/>
      <c r="P40" s="47">
        <f t="shared" si="5"/>
        <v>1395415746.0400002</v>
      </c>
      <c r="Q40" s="17"/>
      <c r="R40" s="17"/>
      <c r="S40" s="17"/>
      <c r="T40" s="17"/>
    </row>
    <row r="41" spans="1:20" ht="31.5" x14ac:dyDescent="0.25">
      <c r="A41" s="52" t="s">
        <v>35</v>
      </c>
      <c r="B41" s="31">
        <v>1264612088</v>
      </c>
      <c r="C41" s="9">
        <v>0</v>
      </c>
      <c r="D41" s="9">
        <v>88648542.75</v>
      </c>
      <c r="E41" s="31">
        <v>88648548.75</v>
      </c>
      <c r="F41" s="9">
        <v>88648542.75</v>
      </c>
      <c r="G41" s="9">
        <v>88648542.75</v>
      </c>
      <c r="H41" s="54"/>
      <c r="I41" s="10"/>
      <c r="J41" s="42"/>
      <c r="K41" s="41"/>
      <c r="L41" s="10"/>
      <c r="M41" s="41"/>
      <c r="N41" s="10"/>
      <c r="O41" s="10"/>
      <c r="P41" s="47">
        <f t="shared" si="5"/>
        <v>354594177</v>
      </c>
      <c r="Q41" s="17"/>
      <c r="R41" s="17"/>
      <c r="S41" s="17"/>
      <c r="T41" s="17"/>
    </row>
    <row r="42" spans="1:20" ht="31.5" x14ac:dyDescent="0.25">
      <c r="A42" s="52" t="s">
        <v>36</v>
      </c>
      <c r="B42" s="31">
        <v>250002253</v>
      </c>
      <c r="C42" s="9">
        <v>0</v>
      </c>
      <c r="D42" s="9">
        <v>19230942.539999999</v>
      </c>
      <c r="E42" s="31">
        <v>19230942.539999999</v>
      </c>
      <c r="F42" s="9">
        <v>19230942.539999999</v>
      </c>
      <c r="G42" s="9">
        <v>19230942.539999999</v>
      </c>
      <c r="H42" s="54"/>
      <c r="I42" s="32"/>
      <c r="J42" s="42"/>
      <c r="K42" s="41"/>
      <c r="L42" s="10"/>
      <c r="M42" s="41"/>
      <c r="N42" s="10"/>
      <c r="O42" s="10"/>
      <c r="P42" s="47">
        <f t="shared" si="5"/>
        <v>76923770.159999996</v>
      </c>
      <c r="Q42" s="17"/>
      <c r="R42" s="17"/>
      <c r="S42" s="17"/>
      <c r="T42" s="17"/>
    </row>
    <row r="43" spans="1:20" ht="15.75" x14ac:dyDescent="0.25">
      <c r="A43" s="52" t="s">
        <v>37</v>
      </c>
      <c r="B43" s="31"/>
      <c r="C43" s="9">
        <v>0</v>
      </c>
      <c r="D43" s="9">
        <v>0</v>
      </c>
      <c r="E43" s="42">
        <v>0</v>
      </c>
      <c r="F43" s="9">
        <v>0</v>
      </c>
      <c r="G43" s="9">
        <v>0</v>
      </c>
      <c r="H43" s="54"/>
      <c r="I43" s="54"/>
      <c r="J43" s="64"/>
      <c r="K43" s="35"/>
      <c r="L43" s="10"/>
      <c r="M43" s="41"/>
      <c r="N43" s="10"/>
      <c r="O43" s="65"/>
      <c r="P43" s="43">
        <f t="shared" si="5"/>
        <v>0</v>
      </c>
      <c r="Q43" s="17"/>
      <c r="R43" s="17"/>
      <c r="S43" s="17"/>
      <c r="T43" s="17"/>
    </row>
    <row r="44" spans="1:20" ht="15.75" x14ac:dyDescent="0.25">
      <c r="A44" s="52" t="s">
        <v>38</v>
      </c>
      <c r="B44" s="31">
        <v>40000000</v>
      </c>
      <c r="C44" s="9">
        <v>0</v>
      </c>
      <c r="D44" s="9">
        <v>0</v>
      </c>
      <c r="E44" s="42">
        <v>0</v>
      </c>
      <c r="F44" s="9">
        <v>0</v>
      </c>
      <c r="G44" s="9">
        <v>0</v>
      </c>
      <c r="H44" s="54"/>
      <c r="I44" s="54"/>
      <c r="J44" s="54"/>
      <c r="K44" s="61"/>
      <c r="L44" s="10"/>
      <c r="M44" s="41"/>
      <c r="N44" s="10"/>
      <c r="O44" s="10"/>
      <c r="P44" s="47">
        <f t="shared" si="5"/>
        <v>0</v>
      </c>
      <c r="Q44" s="17"/>
      <c r="R44" s="17"/>
      <c r="S44" s="17"/>
      <c r="T44" s="17"/>
    </row>
    <row r="45" spans="1:20" ht="32.25" thickBot="1" x14ac:dyDescent="0.3">
      <c r="A45" s="52" t="s">
        <v>39</v>
      </c>
      <c r="B45" s="31">
        <v>100000000</v>
      </c>
      <c r="C45" s="9">
        <v>-64582383</v>
      </c>
      <c r="D45" s="9">
        <v>0</v>
      </c>
      <c r="E45" s="66">
        <v>0</v>
      </c>
      <c r="F45" s="9">
        <v>0</v>
      </c>
      <c r="G45" s="9">
        <v>0</v>
      </c>
      <c r="H45" s="53"/>
      <c r="I45" s="32"/>
      <c r="J45" s="50"/>
      <c r="K45" s="35"/>
      <c r="L45" s="55"/>
      <c r="M45" s="35"/>
      <c r="N45" s="10"/>
      <c r="O45" s="35"/>
      <c r="P45" s="47">
        <f t="shared" si="5"/>
        <v>0</v>
      </c>
      <c r="Q45" s="17"/>
      <c r="R45" s="17"/>
      <c r="S45" s="17"/>
      <c r="T45" s="17"/>
    </row>
    <row r="46" spans="1:20" ht="16.5" thickBot="1" x14ac:dyDescent="0.3">
      <c r="A46" s="51" t="s">
        <v>40</v>
      </c>
      <c r="B46" s="25">
        <f>SUM(B47:B50)</f>
        <v>2205963805</v>
      </c>
      <c r="C46" s="26">
        <f>SUM(C47:C50)</f>
        <v>0</v>
      </c>
      <c r="D46" s="27">
        <f>SUM(D47:D49)</f>
        <v>9302817.0700000003</v>
      </c>
      <c r="E46" s="28">
        <f t="shared" ref="E46:N46" si="6">SUM(E47:E49)</f>
        <v>11252817.07</v>
      </c>
      <c r="F46" s="25">
        <f t="shared" si="6"/>
        <v>10277817.07</v>
      </c>
      <c r="G46" s="27">
        <f t="shared" si="6"/>
        <v>2777817.07</v>
      </c>
      <c r="H46" s="27">
        <f t="shared" si="6"/>
        <v>0</v>
      </c>
      <c r="I46" s="27">
        <f t="shared" si="6"/>
        <v>0</v>
      </c>
      <c r="J46" s="28">
        <f t="shared" si="6"/>
        <v>0</v>
      </c>
      <c r="K46" s="25">
        <f t="shared" si="6"/>
        <v>0</v>
      </c>
      <c r="L46" s="27">
        <f t="shared" si="6"/>
        <v>0</v>
      </c>
      <c r="M46" s="25">
        <f t="shared" si="6"/>
        <v>0</v>
      </c>
      <c r="N46" s="27">
        <f t="shared" si="6"/>
        <v>0</v>
      </c>
      <c r="O46" s="28">
        <f>SUM(O47:O50)</f>
        <v>0</v>
      </c>
      <c r="P46" s="29">
        <f t="shared" si="5"/>
        <v>33611268.280000001</v>
      </c>
      <c r="Q46" s="17"/>
      <c r="R46" s="17"/>
      <c r="S46" s="17"/>
      <c r="T46" s="17"/>
    </row>
    <row r="47" spans="1:20" ht="15.75" x14ac:dyDescent="0.25">
      <c r="A47" s="30" t="s">
        <v>41</v>
      </c>
      <c r="B47" s="67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68"/>
      <c r="I47" s="54"/>
      <c r="J47" s="54"/>
      <c r="K47" s="61"/>
      <c r="L47" s="69"/>
      <c r="M47" s="69"/>
      <c r="N47" s="68"/>
      <c r="O47" s="70"/>
      <c r="P47" s="38">
        <f t="shared" si="5"/>
        <v>0</v>
      </c>
      <c r="Q47" s="17"/>
      <c r="R47" s="17"/>
      <c r="S47" s="17"/>
      <c r="T47" s="17"/>
    </row>
    <row r="48" spans="1:20" ht="31.5" x14ac:dyDescent="0.25">
      <c r="A48" s="30" t="s">
        <v>42</v>
      </c>
      <c r="B48" s="31">
        <v>123333805</v>
      </c>
      <c r="C48" s="9">
        <v>0</v>
      </c>
      <c r="D48" s="9">
        <v>9302817.0700000003</v>
      </c>
      <c r="E48" s="31">
        <v>11252817.07</v>
      </c>
      <c r="F48" s="71">
        <v>10277817.07</v>
      </c>
      <c r="G48" s="72">
        <v>2777817.07</v>
      </c>
      <c r="H48" s="54"/>
      <c r="I48" s="32"/>
      <c r="J48" s="35"/>
      <c r="K48" s="41"/>
      <c r="L48" s="42"/>
      <c r="M48" s="10"/>
      <c r="N48" s="10"/>
      <c r="O48" s="35"/>
      <c r="P48" s="47">
        <f t="shared" si="5"/>
        <v>33611268.280000001</v>
      </c>
      <c r="Q48" s="17"/>
      <c r="R48" s="17"/>
      <c r="S48" s="17"/>
      <c r="T48" s="17"/>
    </row>
    <row r="49" spans="1:20" ht="31.5" x14ac:dyDescent="0.25">
      <c r="A49" s="52" t="s">
        <v>98</v>
      </c>
      <c r="B49" s="31">
        <v>2082630000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54"/>
      <c r="I49" s="54"/>
      <c r="J49" s="54"/>
      <c r="K49" s="61"/>
      <c r="L49" s="42"/>
      <c r="M49" s="69"/>
      <c r="N49" s="73"/>
      <c r="O49" s="74"/>
      <c r="P49" s="47">
        <f t="shared" si="5"/>
        <v>0</v>
      </c>
      <c r="Q49" s="17"/>
      <c r="R49" s="17"/>
      <c r="S49" s="17"/>
      <c r="T49" s="17"/>
    </row>
    <row r="50" spans="1:20" ht="32.25" thickBot="1" x14ac:dyDescent="0.3">
      <c r="A50" s="52" t="s">
        <v>99</v>
      </c>
      <c r="B50" s="75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54"/>
      <c r="I50" s="54"/>
      <c r="J50" s="54"/>
      <c r="K50" s="61"/>
      <c r="L50" s="76"/>
      <c r="M50" s="69"/>
      <c r="N50" s="77"/>
      <c r="O50" s="78"/>
      <c r="P50" s="47">
        <f t="shared" si="5"/>
        <v>0</v>
      </c>
      <c r="Q50" s="17"/>
      <c r="R50" s="17"/>
      <c r="S50" s="17"/>
      <c r="T50" s="17"/>
    </row>
    <row r="51" spans="1:20" ht="16.5" thickBot="1" x14ac:dyDescent="0.3">
      <c r="A51" s="51" t="s">
        <v>45</v>
      </c>
      <c r="B51" s="25">
        <f>SUM(B52:B60)</f>
        <v>746770000</v>
      </c>
      <c r="C51" s="26">
        <f>SUM(C52:C60)</f>
        <v>-51115005</v>
      </c>
      <c r="D51" s="27">
        <f>SUM(D52:D60)</f>
        <v>1691900</v>
      </c>
      <c r="E51" s="28">
        <f t="shared" ref="E51:O51" si="7">SUM(E52:E60)</f>
        <v>53734922.75</v>
      </c>
      <c r="F51" s="79">
        <f t="shared" si="7"/>
        <v>11755826.24</v>
      </c>
      <c r="G51" s="27">
        <f t="shared" si="7"/>
        <v>35977490.870000005</v>
      </c>
      <c r="H51" s="27">
        <f t="shared" si="7"/>
        <v>0</v>
      </c>
      <c r="I51" s="28">
        <f t="shared" si="7"/>
        <v>0</v>
      </c>
      <c r="J51" s="27">
        <f t="shared" si="7"/>
        <v>0</v>
      </c>
      <c r="K51" s="26">
        <f t="shared" si="7"/>
        <v>0</v>
      </c>
      <c r="L51" s="27">
        <f t="shared" si="7"/>
        <v>0</v>
      </c>
      <c r="M51" s="25">
        <f t="shared" si="7"/>
        <v>0</v>
      </c>
      <c r="N51" s="80">
        <f t="shared" si="7"/>
        <v>0</v>
      </c>
      <c r="O51" s="28">
        <f t="shared" si="7"/>
        <v>0</v>
      </c>
      <c r="P51" s="29">
        <f t="shared" si="5"/>
        <v>103160139.86</v>
      </c>
      <c r="Q51" s="17"/>
      <c r="R51" s="17"/>
      <c r="S51" s="17"/>
      <c r="T51" s="17"/>
    </row>
    <row r="52" spans="1:20" ht="15.75" x14ac:dyDescent="0.25">
      <c r="A52" s="52" t="s">
        <v>46</v>
      </c>
      <c r="B52" s="31">
        <v>119495000</v>
      </c>
      <c r="C52" s="9">
        <v>0</v>
      </c>
      <c r="D52" s="81">
        <v>0</v>
      </c>
      <c r="E52" s="81">
        <v>40415</v>
      </c>
      <c r="F52" s="81">
        <v>0</v>
      </c>
      <c r="G52" s="81">
        <v>236855.5</v>
      </c>
      <c r="H52" s="53"/>
      <c r="I52" s="82"/>
      <c r="J52" s="33"/>
      <c r="K52" s="37"/>
      <c r="L52" s="36"/>
      <c r="M52" s="35"/>
      <c r="N52" s="10"/>
      <c r="O52" s="35"/>
      <c r="P52" s="38">
        <f t="shared" si="5"/>
        <v>277270.5</v>
      </c>
      <c r="Q52" s="17"/>
      <c r="R52" s="17"/>
      <c r="S52" s="17"/>
      <c r="T52" s="17"/>
    </row>
    <row r="53" spans="1:20" ht="31.5" x14ac:dyDescent="0.25">
      <c r="A53" s="52" t="s">
        <v>47</v>
      </c>
      <c r="B53" s="31">
        <v>7355000</v>
      </c>
      <c r="C53" s="9">
        <v>0</v>
      </c>
      <c r="D53" s="81">
        <v>0</v>
      </c>
      <c r="E53" s="81">
        <v>0</v>
      </c>
      <c r="F53" s="81">
        <v>0</v>
      </c>
      <c r="G53" s="81">
        <v>0</v>
      </c>
      <c r="H53" s="54"/>
      <c r="I53" s="41"/>
      <c r="J53" s="10"/>
      <c r="K53" s="83"/>
      <c r="L53" s="83"/>
      <c r="M53" s="83"/>
      <c r="N53" s="42"/>
      <c r="O53" s="10"/>
      <c r="P53" s="47">
        <f t="shared" si="5"/>
        <v>0</v>
      </c>
      <c r="Q53" s="17"/>
      <c r="R53" s="17"/>
      <c r="S53" s="17"/>
      <c r="T53" s="17"/>
    </row>
    <row r="54" spans="1:20" ht="15.75" x14ac:dyDescent="0.25">
      <c r="A54" s="52" t="s">
        <v>48</v>
      </c>
      <c r="B54" s="31">
        <v>92500000</v>
      </c>
      <c r="C54" s="9">
        <v>0</v>
      </c>
      <c r="D54" s="81">
        <v>0</v>
      </c>
      <c r="E54" s="81">
        <v>0</v>
      </c>
      <c r="F54" s="81">
        <v>0</v>
      </c>
      <c r="G54" s="81">
        <v>0</v>
      </c>
      <c r="H54" s="54"/>
      <c r="I54" s="41"/>
      <c r="J54" s="10"/>
      <c r="K54" s="83"/>
      <c r="L54" s="83"/>
      <c r="M54" s="83"/>
      <c r="N54" s="42"/>
      <c r="O54" s="10"/>
      <c r="P54" s="47">
        <f t="shared" si="5"/>
        <v>0</v>
      </c>
      <c r="Q54" s="17"/>
      <c r="R54" s="17"/>
      <c r="S54" s="17"/>
      <c r="T54" s="17"/>
    </row>
    <row r="55" spans="1:20" ht="15.75" x14ac:dyDescent="0.25">
      <c r="A55" s="52" t="s">
        <v>49</v>
      </c>
      <c r="B55" s="31">
        <v>10910000</v>
      </c>
      <c r="C55" s="9">
        <v>13724995</v>
      </c>
      <c r="D55" s="81">
        <v>0</v>
      </c>
      <c r="E55" s="81">
        <v>0</v>
      </c>
      <c r="F55" s="81">
        <v>0</v>
      </c>
      <c r="G55" s="81">
        <v>13884992</v>
      </c>
      <c r="H55" s="54"/>
      <c r="I55" s="41"/>
      <c r="J55" s="10"/>
      <c r="K55" s="83"/>
      <c r="L55" s="83"/>
      <c r="M55" s="75"/>
      <c r="N55" s="10"/>
      <c r="O55" s="10"/>
      <c r="P55" s="47">
        <f t="shared" si="5"/>
        <v>13884992</v>
      </c>
      <c r="Q55" s="17"/>
      <c r="R55" s="17"/>
      <c r="S55" s="17"/>
      <c r="T55" s="17"/>
    </row>
    <row r="56" spans="1:20" ht="15.75" x14ac:dyDescent="0.25">
      <c r="A56" s="52" t="s">
        <v>50</v>
      </c>
      <c r="B56" s="31">
        <v>63560000</v>
      </c>
      <c r="C56" s="9">
        <v>-30400000</v>
      </c>
      <c r="D56" s="81">
        <v>0</v>
      </c>
      <c r="E56" s="81">
        <v>9340004.1500000004</v>
      </c>
      <c r="F56" s="81">
        <v>507427.08</v>
      </c>
      <c r="G56" s="81">
        <v>730650.57</v>
      </c>
      <c r="H56" s="54"/>
      <c r="I56" s="41"/>
      <c r="J56" s="10"/>
      <c r="K56" s="41"/>
      <c r="L56" s="41"/>
      <c r="M56" s="41"/>
      <c r="N56" s="10"/>
      <c r="O56" s="10"/>
      <c r="P56" s="43">
        <f t="shared" si="5"/>
        <v>10578081.800000001</v>
      </c>
      <c r="Q56" s="17"/>
      <c r="R56" s="17"/>
      <c r="S56" s="17"/>
      <c r="T56" s="17"/>
    </row>
    <row r="57" spans="1:20" ht="15.75" x14ac:dyDescent="0.25">
      <c r="A57" s="30" t="s">
        <v>51</v>
      </c>
      <c r="B57" s="31"/>
      <c r="C57" s="9">
        <v>0</v>
      </c>
      <c r="D57" s="81">
        <v>0</v>
      </c>
      <c r="E57" s="81"/>
      <c r="F57" s="81">
        <v>-1866800.84</v>
      </c>
      <c r="G57" s="81"/>
      <c r="H57" s="54"/>
      <c r="I57" s="41"/>
      <c r="J57" s="10"/>
      <c r="K57" s="41"/>
      <c r="L57" s="41"/>
      <c r="M57" s="41"/>
      <c r="N57" s="73"/>
      <c r="O57" s="10"/>
      <c r="P57" s="47">
        <f t="shared" si="5"/>
        <v>-1866800.84</v>
      </c>
      <c r="Q57" s="17"/>
      <c r="R57" s="17"/>
      <c r="S57" s="17"/>
      <c r="T57" s="17"/>
    </row>
    <row r="58" spans="1:20" ht="15.75" x14ac:dyDescent="0.25">
      <c r="A58" s="52" t="s">
        <v>52</v>
      </c>
      <c r="B58" s="31">
        <v>443950000</v>
      </c>
      <c r="C58" s="9">
        <v>-43500000</v>
      </c>
      <c r="D58" s="81">
        <v>1691900</v>
      </c>
      <c r="E58" s="81">
        <v>44354503.600000001</v>
      </c>
      <c r="F58" s="81">
        <v>4740200</v>
      </c>
      <c r="G58" s="81">
        <v>21124992.800000001</v>
      </c>
      <c r="H58" s="54"/>
      <c r="I58" s="41"/>
      <c r="J58" s="10"/>
      <c r="K58" s="41"/>
      <c r="L58" s="41"/>
      <c r="M58" s="41"/>
      <c r="N58" s="10"/>
      <c r="O58" s="10"/>
      <c r="P58" s="43">
        <f t="shared" si="5"/>
        <v>71911596.400000006</v>
      </c>
      <c r="Q58" s="17"/>
      <c r="R58" s="17"/>
      <c r="S58" s="17"/>
      <c r="T58" s="17"/>
    </row>
    <row r="59" spans="1:20" ht="15.75" x14ac:dyDescent="0.25">
      <c r="A59" s="52" t="s">
        <v>53</v>
      </c>
      <c r="B59" s="31">
        <v>9000000</v>
      </c>
      <c r="C59" s="9">
        <v>9000000</v>
      </c>
      <c r="D59" s="81">
        <v>0</v>
      </c>
      <c r="E59" s="81">
        <v>0</v>
      </c>
      <c r="F59" s="81">
        <v>8375000</v>
      </c>
      <c r="G59" s="81">
        <v>0</v>
      </c>
      <c r="H59" s="54"/>
      <c r="I59" s="73"/>
      <c r="J59" s="10"/>
      <c r="K59" s="83"/>
      <c r="L59" s="42"/>
      <c r="M59" s="35"/>
      <c r="N59" s="10"/>
      <c r="O59" s="35"/>
      <c r="P59" s="47">
        <f t="shared" si="5"/>
        <v>8375000</v>
      </c>
      <c r="Q59" s="17"/>
      <c r="R59" s="17"/>
      <c r="S59" s="17"/>
      <c r="T59" s="17"/>
    </row>
    <row r="60" spans="1:20" ht="32.25" thickBot="1" x14ac:dyDescent="0.3">
      <c r="A60" s="30" t="s">
        <v>54</v>
      </c>
      <c r="B60" s="75">
        <v>0</v>
      </c>
      <c r="C60" s="9">
        <v>60000</v>
      </c>
      <c r="D60" s="81">
        <v>0</v>
      </c>
      <c r="E60" s="81">
        <v>0</v>
      </c>
      <c r="F60" s="81">
        <v>0</v>
      </c>
      <c r="G60" s="81">
        <v>0</v>
      </c>
      <c r="H60" s="37"/>
      <c r="I60" s="84"/>
      <c r="J60" s="37"/>
      <c r="K60" s="85"/>
      <c r="L60" s="86"/>
      <c r="M60" s="42"/>
      <c r="N60" s="84"/>
      <c r="O60" s="87"/>
      <c r="P60" s="47">
        <f t="shared" si="5"/>
        <v>0</v>
      </c>
      <c r="Q60" s="17"/>
      <c r="R60" s="17"/>
      <c r="S60" s="17"/>
      <c r="T60" s="17"/>
    </row>
    <row r="61" spans="1:20" ht="16.5" thickBot="1" x14ac:dyDescent="0.3">
      <c r="A61" s="51" t="s">
        <v>55</v>
      </c>
      <c r="B61" s="25">
        <f>SUM(B62:B65)</f>
        <v>943796129</v>
      </c>
      <c r="C61" s="26">
        <f>SUM(C62:C65)</f>
        <v>-68884995</v>
      </c>
      <c r="D61" s="27">
        <f>SUM(D62:D65)</f>
        <v>2340297.87</v>
      </c>
      <c r="E61" s="28">
        <f t="shared" ref="E61:O61" si="8">SUM(E62:E65)</f>
        <v>124900556.25</v>
      </c>
      <c r="F61" s="25">
        <f t="shared" si="8"/>
        <v>30820518.130000003</v>
      </c>
      <c r="G61" s="27">
        <f t="shared" si="8"/>
        <v>121186728.26000001</v>
      </c>
      <c r="H61" s="27">
        <f t="shared" si="8"/>
        <v>0</v>
      </c>
      <c r="I61" s="28">
        <f t="shared" si="8"/>
        <v>0</v>
      </c>
      <c r="J61" s="27">
        <f t="shared" si="8"/>
        <v>0</v>
      </c>
      <c r="K61" s="26">
        <f t="shared" si="8"/>
        <v>0</v>
      </c>
      <c r="L61" s="27">
        <f t="shared" si="8"/>
        <v>0</v>
      </c>
      <c r="M61" s="25">
        <f t="shared" si="8"/>
        <v>0</v>
      </c>
      <c r="N61" s="27">
        <f t="shared" si="8"/>
        <v>0</v>
      </c>
      <c r="O61" s="88">
        <f t="shared" si="8"/>
        <v>0</v>
      </c>
      <c r="P61" s="29">
        <f t="shared" si="5"/>
        <v>279248100.50999999</v>
      </c>
      <c r="Q61" s="17"/>
      <c r="R61" s="17"/>
      <c r="S61" s="17"/>
      <c r="T61" s="17"/>
    </row>
    <row r="62" spans="1:20" ht="15.75" x14ac:dyDescent="0.25">
      <c r="A62" s="30" t="s">
        <v>56</v>
      </c>
      <c r="B62" s="31">
        <v>133540000</v>
      </c>
      <c r="C62" s="9">
        <v>0</v>
      </c>
      <c r="D62" s="9">
        <v>422884.1</v>
      </c>
      <c r="E62" s="31">
        <v>2446363.23</v>
      </c>
      <c r="F62" s="31">
        <v>9486407.9900000002</v>
      </c>
      <c r="G62" s="31">
        <v>4891476.8099999996</v>
      </c>
      <c r="H62" s="89"/>
      <c r="I62" s="90"/>
      <c r="J62" s="70"/>
      <c r="K62" s="91"/>
      <c r="L62" s="58"/>
      <c r="M62" s="70"/>
      <c r="N62" s="10"/>
      <c r="O62" s="70"/>
      <c r="P62" s="38">
        <f t="shared" si="5"/>
        <v>17247132.129999999</v>
      </c>
      <c r="Q62" s="17"/>
      <c r="R62" s="17"/>
      <c r="S62" s="17"/>
      <c r="T62" s="17"/>
    </row>
    <row r="63" spans="1:20" ht="15.75" x14ac:dyDescent="0.25">
      <c r="A63" s="30" t="s">
        <v>57</v>
      </c>
      <c r="B63" s="31">
        <v>810256129</v>
      </c>
      <c r="C63" s="9">
        <v>-68884995</v>
      </c>
      <c r="D63" s="9">
        <v>1917413.77</v>
      </c>
      <c r="E63" s="9">
        <v>122454193.02</v>
      </c>
      <c r="F63" s="31">
        <v>21334110.140000001</v>
      </c>
      <c r="G63" s="31">
        <v>116295251.45</v>
      </c>
      <c r="H63" s="53"/>
      <c r="I63" s="56"/>
      <c r="J63" s="32"/>
      <c r="K63" s="35"/>
      <c r="L63" s="10"/>
      <c r="M63" s="35"/>
      <c r="N63" s="10"/>
      <c r="O63" s="35"/>
      <c r="P63" s="43">
        <f t="shared" si="5"/>
        <v>262000968.38</v>
      </c>
      <c r="Q63" s="17"/>
      <c r="R63" s="17"/>
      <c r="S63" s="17"/>
      <c r="T63" s="17"/>
    </row>
    <row r="64" spans="1:20" ht="15.75" x14ac:dyDescent="0.25">
      <c r="A64" s="30" t="s">
        <v>58</v>
      </c>
      <c r="B64" s="92">
        <v>0</v>
      </c>
      <c r="C64" s="81">
        <v>0</v>
      </c>
      <c r="D64" s="93"/>
      <c r="E64" s="94"/>
      <c r="F64" s="9">
        <v>0</v>
      </c>
      <c r="G64" s="9">
        <v>0</v>
      </c>
      <c r="H64" s="54">
        <v>0</v>
      </c>
      <c r="I64" s="93"/>
      <c r="J64" s="93"/>
      <c r="K64" s="95"/>
      <c r="L64" s="93"/>
      <c r="M64" s="95"/>
      <c r="N64" s="93"/>
      <c r="O64" s="95"/>
      <c r="P64" s="47">
        <f t="shared" si="5"/>
        <v>0</v>
      </c>
      <c r="Q64" s="17"/>
      <c r="R64" s="17"/>
      <c r="S64" s="17"/>
      <c r="T64" s="17"/>
    </row>
    <row r="65" spans="1:20" ht="32.25" thickBot="1" x14ac:dyDescent="0.3">
      <c r="A65" s="30" t="s">
        <v>59</v>
      </c>
      <c r="B65" s="92">
        <v>0</v>
      </c>
      <c r="C65" s="96">
        <v>0</v>
      </c>
      <c r="D65" s="9">
        <v>0</v>
      </c>
      <c r="E65" s="97"/>
      <c r="F65" s="9">
        <v>0</v>
      </c>
      <c r="G65" s="9">
        <v>0</v>
      </c>
      <c r="H65" s="54">
        <v>0</v>
      </c>
      <c r="I65" s="98"/>
      <c r="J65" s="99"/>
      <c r="K65" s="100"/>
      <c r="L65" s="101"/>
      <c r="M65" s="99"/>
      <c r="N65" s="101"/>
      <c r="O65" s="99"/>
      <c r="P65" s="47">
        <f t="shared" si="5"/>
        <v>0</v>
      </c>
      <c r="Q65" s="17"/>
      <c r="R65" s="17"/>
      <c r="S65" s="17"/>
      <c r="T65" s="17"/>
    </row>
    <row r="66" spans="1:20" ht="32.25" thickBot="1" x14ac:dyDescent="0.3">
      <c r="A66" s="51" t="s">
        <v>60</v>
      </c>
      <c r="B66" s="25">
        <f>SUM(B67:B68)</f>
        <v>0</v>
      </c>
      <c r="C66" s="27">
        <f>SUM(C67:C68)</f>
        <v>0</v>
      </c>
      <c r="D66" s="27">
        <f>SUM(D67:D68)</f>
        <v>0</v>
      </c>
      <c r="E66" s="28">
        <f t="shared" ref="E66:O66" si="9">SUM(E67:E68)</f>
        <v>0</v>
      </c>
      <c r="F66" s="25">
        <f t="shared" si="9"/>
        <v>0</v>
      </c>
      <c r="G66" s="27">
        <f t="shared" si="9"/>
        <v>0</v>
      </c>
      <c r="H66" s="27">
        <f t="shared" si="9"/>
        <v>0</v>
      </c>
      <c r="I66" s="28">
        <f t="shared" si="9"/>
        <v>0</v>
      </c>
      <c r="J66" s="27">
        <f t="shared" si="9"/>
        <v>0</v>
      </c>
      <c r="K66" s="26">
        <f t="shared" si="9"/>
        <v>0</v>
      </c>
      <c r="L66" s="27">
        <f t="shared" si="9"/>
        <v>0</v>
      </c>
      <c r="M66" s="25">
        <f t="shared" si="9"/>
        <v>0</v>
      </c>
      <c r="N66" s="27">
        <f t="shared" si="9"/>
        <v>0</v>
      </c>
      <c r="O66" s="28">
        <f t="shared" si="9"/>
        <v>0</v>
      </c>
      <c r="P66" s="29">
        <f t="shared" si="5"/>
        <v>0</v>
      </c>
      <c r="Q66" s="17"/>
      <c r="R66" s="17"/>
      <c r="S66" s="17"/>
      <c r="T66" s="17"/>
    </row>
    <row r="67" spans="1:20" ht="15.75" x14ac:dyDescent="0.25">
      <c r="A67" s="30" t="s">
        <v>61</v>
      </c>
      <c r="B67" s="102"/>
      <c r="C67" s="70">
        <v>0</v>
      </c>
      <c r="D67" s="70">
        <v>0</v>
      </c>
      <c r="E67" s="70">
        <v>0</v>
      </c>
      <c r="F67" s="70">
        <v>0</v>
      </c>
      <c r="G67" s="70">
        <v>0</v>
      </c>
      <c r="H67" s="103"/>
      <c r="I67" s="104"/>
      <c r="J67" s="105"/>
      <c r="K67" s="105"/>
      <c r="L67" s="103"/>
      <c r="M67" s="104"/>
      <c r="N67" s="103"/>
      <c r="O67" s="104"/>
      <c r="P67" s="38">
        <f t="shared" si="5"/>
        <v>0</v>
      </c>
      <c r="Q67" s="17"/>
      <c r="R67" s="17"/>
      <c r="S67" s="17"/>
      <c r="T67" s="17"/>
    </row>
    <row r="68" spans="1:20" ht="32.25" thickBot="1" x14ac:dyDescent="0.3">
      <c r="A68" s="222" t="s">
        <v>62</v>
      </c>
      <c r="B68" s="225"/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226">
        <v>0</v>
      </c>
      <c r="I68" s="227"/>
      <c r="J68" s="228"/>
      <c r="K68" s="228"/>
      <c r="L68" s="229"/>
      <c r="M68" s="227"/>
      <c r="N68" s="229"/>
      <c r="O68" s="227"/>
      <c r="P68" s="230">
        <f t="shared" si="5"/>
        <v>0</v>
      </c>
      <c r="Q68" s="17"/>
      <c r="R68" s="17"/>
      <c r="S68" s="17"/>
      <c r="T68" s="17"/>
    </row>
    <row r="69" spans="1:20" ht="16.5" thickBot="1" x14ac:dyDescent="0.3">
      <c r="A69" s="51" t="s">
        <v>63</v>
      </c>
      <c r="B69" s="25">
        <f>SUM(B70:B72)</f>
        <v>0</v>
      </c>
      <c r="C69" s="27">
        <f>SUM(C70:C72)</f>
        <v>0</v>
      </c>
      <c r="D69" s="27">
        <f>SUM(D70:D72)</f>
        <v>0</v>
      </c>
      <c r="E69" s="28">
        <f t="shared" ref="E69:O69" si="10">SUM(E70:E72)</f>
        <v>0</v>
      </c>
      <c r="F69" s="25">
        <f t="shared" si="10"/>
        <v>0</v>
      </c>
      <c r="G69" s="27">
        <f t="shared" si="10"/>
        <v>0</v>
      </c>
      <c r="H69" s="27">
        <f t="shared" si="10"/>
        <v>0</v>
      </c>
      <c r="I69" s="28">
        <f t="shared" si="10"/>
        <v>0</v>
      </c>
      <c r="J69" s="27">
        <f t="shared" si="10"/>
        <v>0</v>
      </c>
      <c r="K69" s="26">
        <f t="shared" si="10"/>
        <v>0</v>
      </c>
      <c r="L69" s="27">
        <f t="shared" si="10"/>
        <v>0</v>
      </c>
      <c r="M69" s="25">
        <f t="shared" si="10"/>
        <v>0</v>
      </c>
      <c r="N69" s="27">
        <f t="shared" si="10"/>
        <v>0</v>
      </c>
      <c r="O69" s="28">
        <f t="shared" si="10"/>
        <v>0</v>
      </c>
      <c r="P69" s="29">
        <f t="shared" si="5"/>
        <v>0</v>
      </c>
      <c r="Q69" s="17"/>
      <c r="R69" s="17"/>
      <c r="S69" s="17"/>
      <c r="T69" s="17"/>
    </row>
    <row r="70" spans="1:20" ht="15.75" x14ac:dyDescent="0.25">
      <c r="A70" s="30" t="s">
        <v>64</v>
      </c>
      <c r="B70" s="102"/>
      <c r="C70" s="32">
        <v>0</v>
      </c>
      <c r="D70" s="9">
        <v>0</v>
      </c>
      <c r="E70" s="70">
        <v>0</v>
      </c>
      <c r="F70" s="70">
        <v>0</v>
      </c>
      <c r="G70" s="70">
        <v>0</v>
      </c>
      <c r="H70" s="54">
        <v>0</v>
      </c>
      <c r="I70" s="104"/>
      <c r="J70" s="105"/>
      <c r="K70" s="105"/>
      <c r="L70" s="103"/>
      <c r="M70" s="104"/>
      <c r="N70" s="103"/>
      <c r="O70" s="104"/>
      <c r="P70" s="38">
        <f t="shared" si="5"/>
        <v>0</v>
      </c>
      <c r="Q70" s="17"/>
      <c r="R70" s="17"/>
      <c r="S70" s="17"/>
      <c r="T70" s="17"/>
    </row>
    <row r="71" spans="1:20" ht="15.75" x14ac:dyDescent="0.25">
      <c r="A71" s="30" t="s">
        <v>65</v>
      </c>
      <c r="B71" s="110"/>
      <c r="C71" s="10">
        <v>0</v>
      </c>
      <c r="D71" s="9">
        <v>0</v>
      </c>
      <c r="E71" s="10">
        <v>0</v>
      </c>
      <c r="F71" s="10">
        <v>0</v>
      </c>
      <c r="G71" s="10">
        <v>0</v>
      </c>
      <c r="H71" s="54">
        <v>0</v>
      </c>
      <c r="I71" s="95"/>
      <c r="J71" s="111"/>
      <c r="K71" s="111"/>
      <c r="L71" s="93"/>
      <c r="M71" s="95"/>
      <c r="N71" s="93"/>
      <c r="O71" s="95"/>
      <c r="P71" s="47">
        <f t="shared" si="5"/>
        <v>0</v>
      </c>
      <c r="Q71" s="17"/>
      <c r="R71" s="17"/>
      <c r="S71" s="17"/>
      <c r="T71" s="17"/>
    </row>
    <row r="72" spans="1:20" ht="32.25" thickBot="1" x14ac:dyDescent="0.3">
      <c r="A72" s="30" t="s">
        <v>66</v>
      </c>
      <c r="B72" s="110"/>
      <c r="C72" s="10">
        <v>0</v>
      </c>
      <c r="D72" s="9">
        <v>0</v>
      </c>
      <c r="E72" s="32">
        <v>0</v>
      </c>
      <c r="F72" s="10">
        <v>0</v>
      </c>
      <c r="G72" s="10">
        <v>0</v>
      </c>
      <c r="H72" s="54">
        <v>0</v>
      </c>
      <c r="I72" s="95"/>
      <c r="J72" s="111"/>
      <c r="K72" s="111"/>
      <c r="L72" s="93"/>
      <c r="M72" s="95"/>
      <c r="N72" s="93"/>
      <c r="O72" s="95"/>
      <c r="P72" s="47">
        <f t="shared" si="5"/>
        <v>0</v>
      </c>
      <c r="Q72" s="17"/>
      <c r="R72" s="17"/>
      <c r="S72" s="17"/>
      <c r="T72" s="17"/>
    </row>
    <row r="73" spans="1:20" ht="16.5" thickBot="1" x14ac:dyDescent="0.3">
      <c r="A73" s="112" t="s">
        <v>67</v>
      </c>
      <c r="B73" s="113"/>
      <c r="C73" s="32">
        <v>0</v>
      </c>
      <c r="D73" s="114"/>
      <c r="E73" s="115"/>
      <c r="F73" s="32">
        <v>0</v>
      </c>
      <c r="G73" s="32">
        <v>0</v>
      </c>
      <c r="H73" s="54">
        <v>0</v>
      </c>
      <c r="I73" s="113"/>
      <c r="J73" s="116"/>
      <c r="K73" s="116"/>
      <c r="L73" s="114"/>
      <c r="M73" s="113"/>
      <c r="N73" s="114"/>
      <c r="O73" s="113"/>
      <c r="P73" s="47">
        <f t="shared" si="5"/>
        <v>0</v>
      </c>
      <c r="Q73" s="17"/>
      <c r="R73" s="17"/>
      <c r="S73" s="17"/>
      <c r="T73" s="17"/>
    </row>
    <row r="74" spans="1:20" ht="16.5" thickBot="1" x14ac:dyDescent="0.3">
      <c r="A74" s="24" t="s">
        <v>68</v>
      </c>
      <c r="B74" s="25">
        <f>SUM(B75:B76)</f>
        <v>0</v>
      </c>
      <c r="C74" s="27">
        <f>SUM(C75:C76)</f>
        <v>0</v>
      </c>
      <c r="D74" s="27">
        <f>SUM(D75:D76)</f>
        <v>0</v>
      </c>
      <c r="E74" s="28">
        <f t="shared" ref="E74:O74" si="11">SUM(E75:E76)</f>
        <v>0</v>
      </c>
      <c r="F74" s="25">
        <f t="shared" si="11"/>
        <v>0</v>
      </c>
      <c r="G74" s="27">
        <f t="shared" si="11"/>
        <v>0</v>
      </c>
      <c r="H74" s="27">
        <f t="shared" si="11"/>
        <v>0</v>
      </c>
      <c r="I74" s="28">
        <f t="shared" si="11"/>
        <v>0</v>
      </c>
      <c r="J74" s="27">
        <f t="shared" si="11"/>
        <v>0</v>
      </c>
      <c r="K74" s="26">
        <f t="shared" si="11"/>
        <v>0</v>
      </c>
      <c r="L74" s="27">
        <f t="shared" si="11"/>
        <v>0</v>
      </c>
      <c r="M74" s="25">
        <f t="shared" si="11"/>
        <v>0</v>
      </c>
      <c r="N74" s="27">
        <f t="shared" si="11"/>
        <v>0</v>
      </c>
      <c r="O74" s="28">
        <f t="shared" si="11"/>
        <v>0</v>
      </c>
      <c r="P74" s="29">
        <f t="shared" si="5"/>
        <v>0</v>
      </c>
      <c r="Q74" s="17"/>
      <c r="R74" s="17"/>
      <c r="S74" s="17"/>
      <c r="T74" s="17"/>
    </row>
    <row r="75" spans="1:20" ht="15.75" x14ac:dyDescent="0.25">
      <c r="A75" s="30" t="s">
        <v>69</v>
      </c>
      <c r="B75" s="102"/>
      <c r="C75" s="70">
        <v>0</v>
      </c>
      <c r="D75" s="103"/>
      <c r="E75" s="9">
        <v>0</v>
      </c>
      <c r="F75" s="9">
        <v>0</v>
      </c>
      <c r="G75" s="9">
        <v>0</v>
      </c>
      <c r="H75" s="54">
        <v>0</v>
      </c>
      <c r="I75" s="104"/>
      <c r="J75" s="105"/>
      <c r="K75" s="105"/>
      <c r="L75" s="103"/>
      <c r="M75" s="104"/>
      <c r="N75" s="103"/>
      <c r="O75" s="104"/>
      <c r="P75" s="38">
        <f t="shared" si="5"/>
        <v>0</v>
      </c>
      <c r="Q75" s="17"/>
      <c r="R75" s="17"/>
      <c r="S75" s="17"/>
      <c r="T75" s="17"/>
    </row>
    <row r="76" spans="1:20" ht="16.5" thickBot="1" x14ac:dyDescent="0.3">
      <c r="A76" s="30" t="s">
        <v>70</v>
      </c>
      <c r="B76" s="117"/>
      <c r="C76" s="32">
        <v>0</v>
      </c>
      <c r="D76" s="9">
        <v>0</v>
      </c>
      <c r="E76" s="9">
        <v>0</v>
      </c>
      <c r="F76" s="9">
        <v>0</v>
      </c>
      <c r="G76" s="9">
        <v>0</v>
      </c>
      <c r="H76" s="54">
        <v>0</v>
      </c>
      <c r="I76" s="118"/>
      <c r="J76" s="119"/>
      <c r="K76" s="117"/>
      <c r="L76" s="120"/>
      <c r="M76" s="117"/>
      <c r="N76" s="77"/>
      <c r="O76" s="117"/>
      <c r="P76" s="47">
        <f t="shared" si="5"/>
        <v>0</v>
      </c>
      <c r="Q76" s="17"/>
      <c r="R76" s="17"/>
      <c r="S76" s="17"/>
      <c r="T76" s="17"/>
    </row>
    <row r="77" spans="1:20" ht="16.5" thickBot="1" x14ac:dyDescent="0.3">
      <c r="A77" s="51" t="s">
        <v>71</v>
      </c>
      <c r="B77" s="25">
        <f>SUM(B78:B79)</f>
        <v>0</v>
      </c>
      <c r="C77" s="27">
        <f>SUM(C78:C79)</f>
        <v>0</v>
      </c>
      <c r="D77" s="27">
        <f>SUM(D78:D79)</f>
        <v>0</v>
      </c>
      <c r="E77" s="28">
        <f t="shared" ref="E77:P77" si="12">SUM(E78:E79)</f>
        <v>0</v>
      </c>
      <c r="F77" s="25">
        <f t="shared" si="12"/>
        <v>0</v>
      </c>
      <c r="G77" s="27">
        <f t="shared" si="12"/>
        <v>0</v>
      </c>
      <c r="H77" s="27">
        <f t="shared" si="12"/>
        <v>0</v>
      </c>
      <c r="I77" s="28">
        <f t="shared" si="12"/>
        <v>0</v>
      </c>
      <c r="J77" s="27">
        <f t="shared" si="12"/>
        <v>0</v>
      </c>
      <c r="K77" s="26">
        <f t="shared" si="12"/>
        <v>0</v>
      </c>
      <c r="L77" s="27">
        <f t="shared" si="12"/>
        <v>0</v>
      </c>
      <c r="M77" s="25">
        <f t="shared" si="12"/>
        <v>0</v>
      </c>
      <c r="N77" s="25">
        <f t="shared" si="12"/>
        <v>0</v>
      </c>
      <c r="O77" s="25">
        <f t="shared" si="12"/>
        <v>0</v>
      </c>
      <c r="P77" s="25">
        <f t="shared" si="12"/>
        <v>0</v>
      </c>
      <c r="Q77" s="17"/>
      <c r="R77" s="17"/>
      <c r="S77" s="17"/>
      <c r="T77" s="17"/>
    </row>
    <row r="78" spans="1:20" ht="15.75" x14ac:dyDescent="0.25">
      <c r="A78" s="30" t="s">
        <v>72</v>
      </c>
      <c r="B78" s="102"/>
      <c r="C78" s="54"/>
      <c r="D78" s="9">
        <v>0</v>
      </c>
      <c r="E78" s="9">
        <v>0</v>
      </c>
      <c r="F78" s="9">
        <v>0</v>
      </c>
      <c r="G78" s="9">
        <v>0</v>
      </c>
      <c r="H78" s="54">
        <v>0</v>
      </c>
      <c r="I78" s="104"/>
      <c r="J78" s="105"/>
      <c r="K78" s="105"/>
      <c r="L78" s="103"/>
      <c r="M78" s="35"/>
      <c r="N78" s="103"/>
      <c r="O78" s="104"/>
      <c r="P78" s="38">
        <f>SUM(D78:O78)</f>
        <v>0</v>
      </c>
      <c r="Q78" s="17"/>
      <c r="R78" s="17"/>
      <c r="S78" s="17"/>
      <c r="T78" s="17"/>
    </row>
    <row r="79" spans="1:20" ht="16.5" thickBot="1" x14ac:dyDescent="0.3">
      <c r="A79" s="30" t="s">
        <v>73</v>
      </c>
      <c r="B79" s="106"/>
      <c r="C79" s="32">
        <v>0</v>
      </c>
      <c r="D79" s="9">
        <v>0</v>
      </c>
      <c r="E79" s="9">
        <v>0</v>
      </c>
      <c r="F79" s="9">
        <v>0</v>
      </c>
      <c r="G79" s="9">
        <v>0</v>
      </c>
      <c r="H79" s="54">
        <v>0</v>
      </c>
      <c r="I79" s="107"/>
      <c r="J79" s="108"/>
      <c r="K79" s="108"/>
      <c r="L79" s="109"/>
      <c r="M79" s="107"/>
      <c r="N79" s="109"/>
      <c r="O79" s="107"/>
      <c r="P79" s="47">
        <f>SUM(D79:O79)</f>
        <v>0</v>
      </c>
      <c r="Q79" s="17"/>
      <c r="R79" s="17"/>
      <c r="S79" s="17"/>
      <c r="T79" s="17"/>
    </row>
    <row r="80" spans="1:20" ht="16.5" thickBot="1" x14ac:dyDescent="0.3">
      <c r="A80" s="51" t="s">
        <v>74</v>
      </c>
      <c r="B80" s="25"/>
      <c r="C80" s="27"/>
      <c r="D80" s="27"/>
      <c r="E80" s="28"/>
      <c r="F80" s="25"/>
      <c r="G80" s="27"/>
      <c r="H80" s="27"/>
      <c r="I80" s="25"/>
      <c r="J80" s="26"/>
      <c r="K80" s="26"/>
      <c r="L80" s="27"/>
      <c r="M80" s="25"/>
      <c r="N80" s="27"/>
      <c r="O80" s="25"/>
      <c r="P80" s="29">
        <f>+D80+E80+F80+G80</f>
        <v>0</v>
      </c>
      <c r="Q80" s="17"/>
      <c r="R80" s="17"/>
      <c r="S80" s="17"/>
      <c r="T80" s="17"/>
    </row>
    <row r="81" spans="1:20" ht="16.5" thickBot="1" x14ac:dyDescent="0.3">
      <c r="A81" s="30" t="s">
        <v>75</v>
      </c>
      <c r="B81" s="121"/>
      <c r="C81" s="32">
        <v>0</v>
      </c>
      <c r="D81" s="122"/>
      <c r="E81" s="123"/>
      <c r="F81" s="17"/>
      <c r="G81" s="122"/>
      <c r="H81" s="54">
        <v>0</v>
      </c>
      <c r="I81" s="17"/>
      <c r="J81" s="124"/>
      <c r="K81" s="124"/>
      <c r="L81" s="103"/>
      <c r="M81" s="17"/>
      <c r="N81" s="122"/>
      <c r="O81" s="17"/>
      <c r="P81" s="125">
        <f>SUM(D81:O81)</f>
        <v>0</v>
      </c>
      <c r="Q81" s="17"/>
      <c r="R81" s="17"/>
      <c r="S81" s="17"/>
      <c r="T81" s="17"/>
    </row>
    <row r="82" spans="1:20" ht="16.5" thickBot="1" x14ac:dyDescent="0.3">
      <c r="A82" s="126" t="s">
        <v>76</v>
      </c>
      <c r="B82" s="127">
        <f>+B13+B18+B28+B38+B46+B51+B61+B66+B74</f>
        <v>17263509199</v>
      </c>
      <c r="C82" s="128">
        <f>+C13+C18+C28+C38+C46+C51+C61+C66+C74+C77</f>
        <v>-50835234</v>
      </c>
      <c r="D82" s="128">
        <f>+D13+D18+D28+D38+D46+D51+D61+D66+D74</f>
        <v>799769859.36000013</v>
      </c>
      <c r="E82" s="129">
        <f>+E13+E18+E28+E38+E46+E51+E61+E66+E74</f>
        <v>1182699493.5300002</v>
      </c>
      <c r="F82" s="127">
        <f>+F13+F18+F28+F38+F46+F51+F61+F66+F74</f>
        <v>958152346.93000007</v>
      </c>
      <c r="G82" s="128">
        <f t="shared" ref="G82:O82" si="13">+G13+G18+G28+G38+G46+G51+G61+G66+G74</f>
        <v>1136093560.9600003</v>
      </c>
      <c r="H82" s="128">
        <f t="shared" si="13"/>
        <v>0</v>
      </c>
      <c r="I82" s="129">
        <f t="shared" si="13"/>
        <v>0</v>
      </c>
      <c r="J82" s="128">
        <f t="shared" si="13"/>
        <v>0</v>
      </c>
      <c r="K82" s="130">
        <f t="shared" si="13"/>
        <v>0</v>
      </c>
      <c r="L82" s="131">
        <f t="shared" si="13"/>
        <v>0</v>
      </c>
      <c r="M82" s="127">
        <f>+M13+M18+M28+M38+M46+M51+M61+M66+M74+M77+M80</f>
        <v>0</v>
      </c>
      <c r="N82" s="128">
        <f t="shared" si="13"/>
        <v>0</v>
      </c>
      <c r="O82" s="129">
        <f t="shared" si="13"/>
        <v>0</v>
      </c>
      <c r="P82" s="132">
        <f>+P13+P18+P28+P38+P46+P51+P61+P74+P77+P80</f>
        <v>4076715260.7800007</v>
      </c>
      <c r="Q82" s="17"/>
      <c r="R82" s="17"/>
      <c r="S82" s="17"/>
      <c r="T82" s="17"/>
    </row>
    <row r="83" spans="1:20" ht="20.25" x14ac:dyDescent="0.25">
      <c r="A83" s="133" t="s">
        <v>77</v>
      </c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7"/>
      <c r="R83" s="17"/>
      <c r="S83" s="17"/>
      <c r="T83" s="17"/>
    </row>
    <row r="84" spans="1:20" ht="23.25" customHeight="1" x14ac:dyDescent="0.25">
      <c r="A84" s="206" t="s">
        <v>100</v>
      </c>
      <c r="B84" s="206"/>
      <c r="C84" s="206"/>
      <c r="D84" s="206"/>
      <c r="E84" s="206"/>
      <c r="F84" s="206"/>
      <c r="G84" s="206"/>
      <c r="H84" s="206"/>
      <c r="I84" s="206"/>
      <c r="J84" s="206"/>
      <c r="K84" s="206"/>
      <c r="L84" s="206"/>
      <c r="M84" s="206"/>
      <c r="N84" s="206"/>
      <c r="O84" s="206"/>
      <c r="P84" s="206"/>
      <c r="Q84" s="17"/>
      <c r="R84" s="17"/>
      <c r="S84" s="17"/>
      <c r="T84" s="17"/>
    </row>
    <row r="85" spans="1:20" ht="24.75" customHeight="1" x14ac:dyDescent="0.25">
      <c r="A85" s="207" t="s">
        <v>101</v>
      </c>
      <c r="B85" s="207"/>
      <c r="C85" s="207"/>
      <c r="D85" s="207"/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7"/>
      <c r="P85" s="207"/>
      <c r="Q85" s="17"/>
      <c r="R85" s="17"/>
      <c r="S85" s="17"/>
      <c r="T85" s="17"/>
    </row>
    <row r="86" spans="1:20" ht="39.75" customHeight="1" x14ac:dyDescent="0.25">
      <c r="A86" s="206" t="s">
        <v>102</v>
      </c>
      <c r="B86" s="206"/>
      <c r="C86" s="206"/>
      <c r="D86" s="206"/>
      <c r="E86" s="206"/>
      <c r="F86" s="206"/>
      <c r="G86" s="206"/>
      <c r="H86" s="206"/>
      <c r="I86" s="206"/>
      <c r="J86" s="206"/>
      <c r="K86" s="206"/>
      <c r="L86" s="206"/>
      <c r="M86" s="206"/>
      <c r="N86" s="206"/>
      <c r="O86" s="206"/>
      <c r="P86" s="206"/>
      <c r="Q86" s="17"/>
      <c r="R86" s="17"/>
      <c r="S86" s="17"/>
      <c r="T86" s="17"/>
    </row>
    <row r="87" spans="1:20" ht="15.75" x14ac:dyDescent="0.25">
      <c r="A87" s="135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</row>
    <row r="88" spans="1:20" ht="15.75" x14ac:dyDescent="0.25">
      <c r="A88" s="136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</row>
    <row r="89" spans="1:20" ht="15.75" x14ac:dyDescent="0.25">
      <c r="A89" s="136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</row>
    <row r="90" spans="1:20" ht="15.75" x14ac:dyDescent="0.25">
      <c r="A90" s="136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</row>
    <row r="91" spans="1:20" ht="15.75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</row>
    <row r="92" spans="1:20" ht="15.75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</row>
    <row r="93" spans="1:20" ht="15.75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</row>
    <row r="94" spans="1:20" ht="15.75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</row>
    <row r="95" spans="1:20" ht="15.75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</row>
    <row r="96" spans="1:20" ht="15.75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</row>
    <row r="97" spans="1:20" ht="15.75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</row>
  </sheetData>
  <mergeCells count="12">
    <mergeCell ref="A84:P84"/>
    <mergeCell ref="A85:P85"/>
    <mergeCell ref="A86:P86"/>
    <mergeCell ref="A4:P4"/>
    <mergeCell ref="A5:P5"/>
    <mergeCell ref="A6:P6"/>
    <mergeCell ref="A7:P7"/>
    <mergeCell ref="A8:P8"/>
    <mergeCell ref="A10:A11"/>
    <mergeCell ref="B10:B11"/>
    <mergeCell ref="C10:C11"/>
    <mergeCell ref="D10:P10"/>
  </mergeCells>
  <printOptions horizontalCentered="1"/>
  <pageMargins left="0.31496062992125984" right="0.27559055118110237" top="0.39370078740157483" bottom="0.74803149606299213" header="0.15748031496062992" footer="0.55118110236220474"/>
  <pageSetup paperSize="5" scale="4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83"/>
  <sheetViews>
    <sheetView showGridLines="0" tabSelected="1" zoomScale="88" zoomScaleNormal="88" workbookViewId="0">
      <selection activeCell="C24" sqref="C24"/>
    </sheetView>
  </sheetViews>
  <sheetFormatPr baseColWidth="10" defaultColWidth="13.140625" defaultRowHeight="15" x14ac:dyDescent="0.25"/>
  <cols>
    <col min="1" max="1" width="85.85546875" customWidth="1"/>
    <col min="2" max="2" width="25.7109375" customWidth="1"/>
    <col min="3" max="3" width="23.42578125" customWidth="1"/>
    <col min="4" max="4" width="23.28515625" customWidth="1"/>
    <col min="5" max="5" width="22.28515625" customWidth="1"/>
    <col min="6" max="6" width="18" customWidth="1"/>
    <col min="7" max="7" width="18.140625" customWidth="1"/>
    <col min="8" max="8" width="18.85546875" customWidth="1"/>
    <col min="9" max="9" width="17.7109375" customWidth="1"/>
    <col min="10" max="10" width="20.140625" customWidth="1"/>
    <col min="11" max="11" width="19" customWidth="1"/>
    <col min="12" max="12" width="21.140625" customWidth="1"/>
    <col min="13" max="13" width="21.42578125" customWidth="1"/>
    <col min="14" max="14" width="27.28515625" customWidth="1"/>
  </cols>
  <sheetData>
    <row r="3" spans="1:14" ht="28.5" customHeight="1" x14ac:dyDescent="0.25">
      <c r="A3" s="197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</row>
    <row r="4" spans="1:14" ht="30.75" customHeight="1" x14ac:dyDescent="0.25">
      <c r="A4" s="208" t="s">
        <v>0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</row>
    <row r="5" spans="1:14" ht="15.75" x14ac:dyDescent="0.25">
      <c r="A5" s="201" t="s">
        <v>137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</row>
    <row r="6" spans="1:14" ht="15.75" customHeight="1" x14ac:dyDescent="0.25">
      <c r="A6" s="203" t="s">
        <v>80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</row>
    <row r="7" spans="1:14" ht="15.75" customHeight="1" x14ac:dyDescent="0.25">
      <c r="A7" s="204" t="s">
        <v>2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</row>
    <row r="8" spans="1:14" ht="15.75" thickBot="1" x14ac:dyDescent="0.3"/>
    <row r="9" spans="1:14" ht="23.25" customHeight="1" thickBot="1" x14ac:dyDescent="0.3">
      <c r="A9" s="137" t="s">
        <v>3</v>
      </c>
      <c r="B9" s="138" t="s">
        <v>82</v>
      </c>
      <c r="C9" s="138" t="s">
        <v>83</v>
      </c>
      <c r="D9" s="138" t="s">
        <v>84</v>
      </c>
      <c r="E9" s="138" t="s">
        <v>85</v>
      </c>
      <c r="F9" s="138" t="s">
        <v>86</v>
      </c>
      <c r="G9" s="138" t="s">
        <v>87</v>
      </c>
      <c r="H9" s="138" t="s">
        <v>88</v>
      </c>
      <c r="I9" s="138" t="s">
        <v>89</v>
      </c>
      <c r="J9" s="138" t="s">
        <v>90</v>
      </c>
      <c r="K9" s="138" t="s">
        <v>103</v>
      </c>
      <c r="L9" s="138" t="s">
        <v>92</v>
      </c>
      <c r="M9" s="138" t="s">
        <v>93</v>
      </c>
      <c r="N9" s="139" t="s">
        <v>94</v>
      </c>
    </row>
    <row r="10" spans="1:14" ht="16.5" thickBot="1" x14ac:dyDescent="0.3">
      <c r="A10" s="140" t="s">
        <v>6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</row>
    <row r="11" spans="1:14" ht="16.5" thickBot="1" x14ac:dyDescent="0.3">
      <c r="A11" s="51" t="s">
        <v>7</v>
      </c>
      <c r="B11" s="142">
        <f>SUM(B12:B15)</f>
        <v>297203097.19</v>
      </c>
      <c r="C11" s="143">
        <f>SUM(C12:C15)</f>
        <v>302691345.90999997</v>
      </c>
      <c r="D11" s="143">
        <f>SUM(D12:D15)</f>
        <v>362869775.14999998</v>
      </c>
      <c r="E11" s="143">
        <f t="shared" ref="E11:M11" si="0">SUM(E12:E15)</f>
        <v>300196340.11000001</v>
      </c>
      <c r="F11" s="143">
        <f t="shared" si="0"/>
        <v>0</v>
      </c>
      <c r="G11" s="143">
        <f t="shared" si="0"/>
        <v>0</v>
      </c>
      <c r="H11" s="143">
        <f t="shared" si="0"/>
        <v>0</v>
      </c>
      <c r="I11" s="143">
        <f t="shared" si="0"/>
        <v>0</v>
      </c>
      <c r="J11" s="143">
        <f t="shared" si="0"/>
        <v>0</v>
      </c>
      <c r="K11" s="143">
        <f t="shared" si="0"/>
        <v>0</v>
      </c>
      <c r="L11" s="143">
        <f t="shared" si="0"/>
        <v>0</v>
      </c>
      <c r="M11" s="143">
        <f t="shared" si="0"/>
        <v>0</v>
      </c>
      <c r="N11" s="144">
        <f>SUM(B11:M11)</f>
        <v>1262960558.3599999</v>
      </c>
    </row>
    <row r="12" spans="1:14" ht="15.75" x14ac:dyDescent="0.25">
      <c r="A12" s="30" t="s">
        <v>95</v>
      </c>
      <c r="B12" s="9">
        <v>258796262.62</v>
      </c>
      <c r="C12" s="9">
        <v>264018852.81999999</v>
      </c>
      <c r="D12" s="9">
        <v>262288224.80000001</v>
      </c>
      <c r="E12" s="9">
        <v>261526456.30000001</v>
      </c>
      <c r="F12" s="32"/>
      <c r="G12" s="82"/>
      <c r="H12" s="33"/>
      <c r="I12" s="82"/>
      <c r="J12" s="36"/>
      <c r="K12" s="58"/>
      <c r="L12" s="36"/>
      <c r="M12" s="62"/>
      <c r="N12" s="145">
        <f>SUM(B12:M12)</f>
        <v>1046629796.54</v>
      </c>
    </row>
    <row r="13" spans="1:14" ht="15.75" x14ac:dyDescent="0.25">
      <c r="A13" s="30" t="s">
        <v>96</v>
      </c>
      <c r="B13" s="9">
        <v>2126700</v>
      </c>
      <c r="C13" s="9">
        <v>2126700</v>
      </c>
      <c r="D13" s="9">
        <v>64027254.020000003</v>
      </c>
      <c r="E13" s="9">
        <v>2206700</v>
      </c>
      <c r="F13" s="10"/>
      <c r="G13" s="41"/>
      <c r="H13" s="10"/>
      <c r="I13" s="10"/>
      <c r="J13" s="10"/>
      <c r="K13" s="42"/>
      <c r="L13" s="10"/>
      <c r="M13" s="42"/>
      <c r="N13" s="146">
        <f t="shared" ref="N13" si="1">SUM(B13:M13)</f>
        <v>70487354.020000011</v>
      </c>
    </row>
    <row r="14" spans="1:14" ht="15.75" x14ac:dyDescent="0.25">
      <c r="A14" s="147" t="s">
        <v>10</v>
      </c>
      <c r="B14" s="9">
        <v>0</v>
      </c>
      <c r="C14" s="9">
        <v>0</v>
      </c>
      <c r="D14" s="9"/>
      <c r="E14" s="9">
        <v>0</v>
      </c>
      <c r="F14" s="10"/>
      <c r="G14" s="10"/>
      <c r="H14" s="10"/>
      <c r="I14" s="10"/>
      <c r="J14" s="10"/>
      <c r="K14" s="42"/>
      <c r="L14" s="10"/>
      <c r="M14" s="42"/>
      <c r="N14" s="146"/>
    </row>
    <row r="15" spans="1:14" ht="16.5" thickBot="1" x14ac:dyDescent="0.3">
      <c r="A15" s="30" t="s">
        <v>97</v>
      </c>
      <c r="B15" s="9">
        <v>36280134.57</v>
      </c>
      <c r="C15" s="9">
        <v>36545793.090000004</v>
      </c>
      <c r="D15" s="9">
        <v>36554296.329999998</v>
      </c>
      <c r="E15" s="9">
        <v>36463183.810000002</v>
      </c>
      <c r="F15" s="32"/>
      <c r="G15" s="82"/>
      <c r="H15" s="32"/>
      <c r="I15" s="82"/>
      <c r="J15" s="32"/>
      <c r="K15" s="62"/>
      <c r="L15" s="49"/>
      <c r="M15" s="62"/>
      <c r="N15" s="148">
        <f>SUM(B15:M15)</f>
        <v>145843407.80000001</v>
      </c>
    </row>
    <row r="16" spans="1:14" ht="16.5" thickBot="1" x14ac:dyDescent="0.3">
      <c r="A16" s="51" t="s">
        <v>12</v>
      </c>
      <c r="B16" s="142">
        <f>SUM(B17:B25)</f>
        <v>46870702.840000004</v>
      </c>
      <c r="C16" s="143">
        <f>SUM(C17:C25)</f>
        <v>180709155.17999998</v>
      </c>
      <c r="D16" s="143">
        <f>SUM(D17:D25)</f>
        <v>64518394.540000007</v>
      </c>
      <c r="E16" s="143">
        <f t="shared" ref="E16:M16" si="2">SUM(E17:E25)</f>
        <v>135410081.47</v>
      </c>
      <c r="F16" s="143">
        <f>SUM(F17:F25)</f>
        <v>0</v>
      </c>
      <c r="G16" s="149">
        <f t="shared" si="2"/>
        <v>0</v>
      </c>
      <c r="H16" s="143">
        <f t="shared" si="2"/>
        <v>0</v>
      </c>
      <c r="I16" s="143">
        <f t="shared" si="2"/>
        <v>0</v>
      </c>
      <c r="J16" s="143">
        <f t="shared" si="2"/>
        <v>0</v>
      </c>
      <c r="K16" s="143">
        <f t="shared" si="2"/>
        <v>0</v>
      </c>
      <c r="L16" s="143">
        <f t="shared" si="2"/>
        <v>0</v>
      </c>
      <c r="M16" s="143">
        <f t="shared" si="2"/>
        <v>0</v>
      </c>
      <c r="N16" s="144">
        <f>SUM(B16:M16)</f>
        <v>427508334.02999997</v>
      </c>
    </row>
    <row r="17" spans="1:14" ht="15.75" x14ac:dyDescent="0.25">
      <c r="A17" s="30" t="s">
        <v>104</v>
      </c>
      <c r="B17" s="9">
        <v>27823802.91</v>
      </c>
      <c r="C17" s="9">
        <v>24194453.41</v>
      </c>
      <c r="D17" s="9">
        <v>21451578.809999999</v>
      </c>
      <c r="E17" s="9">
        <v>29269500.960000001</v>
      </c>
      <c r="F17" s="53"/>
      <c r="G17" s="82"/>
      <c r="H17" s="32"/>
      <c r="I17" s="82"/>
      <c r="J17" s="36"/>
      <c r="K17" s="82"/>
      <c r="L17" s="10"/>
      <c r="M17" s="82"/>
      <c r="N17" s="150">
        <f t="shared" ref="N17:N25" si="3">SUM(B17:M17)</f>
        <v>102739336.09</v>
      </c>
    </row>
    <row r="18" spans="1:14" ht="15.75" x14ac:dyDescent="0.25">
      <c r="A18" s="30" t="s">
        <v>105</v>
      </c>
      <c r="B18" s="9">
        <v>0</v>
      </c>
      <c r="C18" s="9">
        <v>177000</v>
      </c>
      <c r="D18" s="9">
        <v>295000</v>
      </c>
      <c r="E18" s="9">
        <v>4044900</v>
      </c>
      <c r="F18" s="54"/>
      <c r="G18" s="41"/>
      <c r="H18" s="10"/>
      <c r="I18" s="10"/>
      <c r="J18" s="10"/>
      <c r="K18" s="10"/>
      <c r="L18" s="10"/>
      <c r="M18" s="10"/>
      <c r="N18" s="146">
        <f t="shared" si="3"/>
        <v>4516900</v>
      </c>
    </row>
    <row r="19" spans="1:14" ht="15.75" x14ac:dyDescent="0.25">
      <c r="A19" s="30" t="s">
        <v>106</v>
      </c>
      <c r="B19" s="9">
        <v>0</v>
      </c>
      <c r="C19" s="9">
        <v>9433050</v>
      </c>
      <c r="D19" s="9">
        <v>0</v>
      </c>
      <c r="E19" s="9">
        <v>7710011.1799999997</v>
      </c>
      <c r="F19" s="54"/>
      <c r="G19" s="41"/>
      <c r="H19" s="10"/>
      <c r="I19" s="10"/>
      <c r="J19" s="10"/>
      <c r="K19" s="10"/>
      <c r="L19" s="10"/>
      <c r="M19" s="10"/>
      <c r="N19" s="146">
        <f t="shared" si="3"/>
        <v>17143061.18</v>
      </c>
    </row>
    <row r="20" spans="1:14" ht="15.75" x14ac:dyDescent="0.25">
      <c r="A20" s="30" t="s">
        <v>107</v>
      </c>
      <c r="B20" s="9">
        <v>0</v>
      </c>
      <c r="C20" s="9">
        <v>0</v>
      </c>
      <c r="D20" s="9">
        <v>0</v>
      </c>
      <c r="E20" s="9">
        <v>21989420.420000002</v>
      </c>
      <c r="F20" s="54"/>
      <c r="G20" s="10"/>
      <c r="H20" s="40"/>
      <c r="I20" s="10"/>
      <c r="J20" s="10"/>
      <c r="K20" s="10"/>
      <c r="L20" s="10"/>
      <c r="M20" s="10"/>
      <c r="N20" s="146">
        <f t="shared" si="3"/>
        <v>21989420.420000002</v>
      </c>
    </row>
    <row r="21" spans="1:14" ht="15.75" x14ac:dyDescent="0.25">
      <c r="A21" s="30" t="s">
        <v>108</v>
      </c>
      <c r="B21" s="9">
        <v>5997925.0099999998</v>
      </c>
      <c r="C21" s="9">
        <v>4818615.4000000004</v>
      </c>
      <c r="D21" s="9">
        <v>9030523.3699999992</v>
      </c>
      <c r="E21" s="9">
        <v>2624000</v>
      </c>
      <c r="F21" s="54"/>
      <c r="G21" s="10"/>
      <c r="H21" s="40"/>
      <c r="I21" s="10"/>
      <c r="J21" s="10"/>
      <c r="K21" s="10"/>
      <c r="L21" s="10"/>
      <c r="M21" s="10"/>
      <c r="N21" s="146">
        <f t="shared" si="3"/>
        <v>22471063.780000001</v>
      </c>
    </row>
    <row r="22" spans="1:14" ht="15.75" x14ac:dyDescent="0.25">
      <c r="A22" s="30" t="s">
        <v>109</v>
      </c>
      <c r="B22" s="9">
        <v>12500000</v>
      </c>
      <c r="C22" s="9">
        <v>12571556</v>
      </c>
      <c r="D22" s="9">
        <v>21472289.989999998</v>
      </c>
      <c r="E22" s="9">
        <v>13346177.949999999</v>
      </c>
      <c r="F22" s="54"/>
      <c r="G22" s="10"/>
      <c r="H22" s="40"/>
      <c r="I22" s="10"/>
      <c r="J22" s="10"/>
      <c r="K22" s="10"/>
      <c r="L22" s="10"/>
      <c r="M22" s="10"/>
      <c r="N22" s="146">
        <f t="shared" si="3"/>
        <v>59890023.939999998</v>
      </c>
    </row>
    <row r="23" spans="1:14" ht="31.5" x14ac:dyDescent="0.25">
      <c r="A23" s="30" t="s">
        <v>110</v>
      </c>
      <c r="B23" s="9">
        <v>39214.92</v>
      </c>
      <c r="C23" s="9">
        <v>115765964.64</v>
      </c>
      <c r="D23" s="9">
        <v>428023.06</v>
      </c>
      <c r="E23" s="9">
        <v>6426070.96</v>
      </c>
      <c r="F23" s="54"/>
      <c r="G23" s="10"/>
      <c r="H23" s="40"/>
      <c r="I23" s="10"/>
      <c r="J23" s="10"/>
      <c r="K23" s="10"/>
      <c r="L23" s="10"/>
      <c r="M23" s="10"/>
      <c r="N23" s="146">
        <f t="shared" si="3"/>
        <v>122659273.58</v>
      </c>
    </row>
    <row r="24" spans="1:14" ht="15.75" x14ac:dyDescent="0.25">
      <c r="A24" s="30" t="s">
        <v>111</v>
      </c>
      <c r="B24" s="9">
        <v>0</v>
      </c>
      <c r="C24" s="9">
        <v>0</v>
      </c>
      <c r="D24" s="9">
        <v>859460</v>
      </c>
      <c r="E24" s="9">
        <v>50000000</v>
      </c>
      <c r="F24" s="54"/>
      <c r="G24" s="10"/>
      <c r="H24" s="40"/>
      <c r="I24" s="10"/>
      <c r="J24" s="10"/>
      <c r="K24" s="10"/>
      <c r="L24" s="10"/>
      <c r="M24" s="10"/>
      <c r="N24" s="145">
        <f t="shared" si="3"/>
        <v>50859460</v>
      </c>
    </row>
    <row r="25" spans="1:14" ht="16.5" thickBot="1" x14ac:dyDescent="0.3">
      <c r="A25" s="30" t="s">
        <v>112</v>
      </c>
      <c r="B25" s="9">
        <v>509760</v>
      </c>
      <c r="C25" s="9">
        <v>13748515.73</v>
      </c>
      <c r="D25" s="9">
        <v>10981519.310000001</v>
      </c>
      <c r="E25" s="9">
        <v>0</v>
      </c>
      <c r="F25" s="53"/>
      <c r="G25" s="82"/>
      <c r="H25" s="50"/>
      <c r="I25" s="82"/>
      <c r="J25" s="55"/>
      <c r="K25" s="82"/>
      <c r="L25" s="10"/>
      <c r="M25" s="82"/>
      <c r="N25" s="151">
        <f t="shared" si="3"/>
        <v>25239795.039999999</v>
      </c>
    </row>
    <row r="26" spans="1:14" ht="16.5" thickBot="1" x14ac:dyDescent="0.3">
      <c r="A26" s="51" t="s">
        <v>22</v>
      </c>
      <c r="B26" s="142">
        <f>SUM(B27:B35)</f>
        <v>20525636.620000001</v>
      </c>
      <c r="C26" s="143">
        <f>SUM(C27:C35)</f>
        <v>16646448.359999999</v>
      </c>
      <c r="D26" s="143">
        <f>SUM(D27:D35)</f>
        <v>27202478.090000004</v>
      </c>
      <c r="E26" s="142">
        <f t="shared" ref="E26:M26" si="4">SUM(E27:E35)</f>
        <v>17901967.469999999</v>
      </c>
      <c r="F26" s="143">
        <f t="shared" si="4"/>
        <v>0</v>
      </c>
      <c r="G26" s="149">
        <f>SUM(G27:G35)</f>
        <v>0</v>
      </c>
      <c r="H26" s="143">
        <f t="shared" si="4"/>
        <v>0</v>
      </c>
      <c r="I26" s="143">
        <f>SUM(I27:I35)</f>
        <v>0</v>
      </c>
      <c r="J26" s="143">
        <f t="shared" si="4"/>
        <v>0</v>
      </c>
      <c r="K26" s="143">
        <f t="shared" si="4"/>
        <v>0</v>
      </c>
      <c r="L26" s="143">
        <f t="shared" si="4"/>
        <v>0</v>
      </c>
      <c r="M26" s="143">
        <f t="shared" si="4"/>
        <v>0</v>
      </c>
      <c r="N26" s="144">
        <f>SUM(B26:M26)</f>
        <v>82276530.540000007</v>
      </c>
    </row>
    <row r="27" spans="1:14" ht="15.75" x14ac:dyDescent="0.25">
      <c r="A27" s="30" t="s">
        <v>113</v>
      </c>
      <c r="B27" s="56">
        <v>0</v>
      </c>
      <c r="C27" s="9">
        <v>607411.81000000006</v>
      </c>
      <c r="D27" s="9">
        <v>123632.4</v>
      </c>
      <c r="E27" s="9">
        <v>1121145</v>
      </c>
      <c r="F27" s="53"/>
      <c r="G27" s="62"/>
      <c r="H27" s="50"/>
      <c r="I27" s="82"/>
      <c r="J27" s="36"/>
      <c r="K27" s="82"/>
      <c r="L27" s="10"/>
      <c r="M27" s="82"/>
      <c r="N27" s="150">
        <f>SUM(B27:M27)</f>
        <v>1852189.21</v>
      </c>
    </row>
    <row r="28" spans="1:14" ht="15.75" x14ac:dyDescent="0.25">
      <c r="A28" s="30" t="s">
        <v>114</v>
      </c>
      <c r="B28" s="42">
        <v>0</v>
      </c>
      <c r="C28" s="9">
        <v>16725.080000000002</v>
      </c>
      <c r="D28" s="9">
        <v>0</v>
      </c>
      <c r="E28" s="9">
        <v>0</v>
      </c>
      <c r="F28" s="54"/>
      <c r="G28" s="42"/>
      <c r="H28" s="10"/>
      <c r="I28" s="10"/>
      <c r="J28" s="10"/>
      <c r="K28" s="10"/>
      <c r="L28" s="10"/>
      <c r="M28" s="10"/>
      <c r="N28" s="146">
        <f t="shared" ref="N28:N35" si="5">SUM(B28:M28)</f>
        <v>16725.080000000002</v>
      </c>
    </row>
    <row r="29" spans="1:14" ht="15.75" x14ac:dyDescent="0.25">
      <c r="A29" s="30" t="s">
        <v>115</v>
      </c>
      <c r="B29" s="42">
        <v>0</v>
      </c>
      <c r="C29" s="9">
        <v>0</v>
      </c>
      <c r="D29" s="9">
        <v>640150</v>
      </c>
      <c r="E29" s="9">
        <v>15500</v>
      </c>
      <c r="F29" s="54"/>
      <c r="G29" s="42"/>
      <c r="H29" s="10"/>
      <c r="I29" s="10"/>
      <c r="J29" s="10"/>
      <c r="K29" s="10"/>
      <c r="L29" s="10"/>
      <c r="M29" s="10"/>
      <c r="N29" s="146">
        <f t="shared" si="5"/>
        <v>655650</v>
      </c>
    </row>
    <row r="30" spans="1:14" ht="15.75" x14ac:dyDescent="0.25">
      <c r="A30" s="30" t="s">
        <v>116</v>
      </c>
      <c r="B30" s="42">
        <v>0</v>
      </c>
      <c r="C30" s="9">
        <v>0</v>
      </c>
      <c r="D30" s="9">
        <v>0</v>
      </c>
      <c r="E30" s="9">
        <v>0</v>
      </c>
      <c r="F30" s="54"/>
      <c r="G30" s="54"/>
      <c r="H30" s="10"/>
      <c r="I30" s="10"/>
      <c r="J30" s="73"/>
      <c r="K30" s="10"/>
      <c r="L30" s="10"/>
      <c r="M30" s="59"/>
      <c r="N30" s="146">
        <f t="shared" si="5"/>
        <v>0</v>
      </c>
    </row>
    <row r="31" spans="1:14" ht="15.75" x14ac:dyDescent="0.25">
      <c r="A31" s="30" t="s">
        <v>117</v>
      </c>
      <c r="B31" s="42">
        <v>0</v>
      </c>
      <c r="C31" s="9">
        <v>237000</v>
      </c>
      <c r="D31" s="9">
        <v>169000.01</v>
      </c>
      <c r="E31" s="9">
        <v>1486900.81</v>
      </c>
      <c r="F31" s="54"/>
      <c r="G31" s="42"/>
      <c r="H31" s="10"/>
      <c r="I31" s="10"/>
      <c r="J31" s="10"/>
      <c r="K31" s="10"/>
      <c r="L31" s="10"/>
      <c r="M31" s="10"/>
      <c r="N31" s="146">
        <f t="shared" si="5"/>
        <v>1892900.82</v>
      </c>
    </row>
    <row r="32" spans="1:14" ht="15.75" x14ac:dyDescent="0.25">
      <c r="A32" s="30" t="s">
        <v>118</v>
      </c>
      <c r="B32" s="42">
        <v>0</v>
      </c>
      <c r="C32" s="9">
        <v>852888.86</v>
      </c>
      <c r="D32" s="9">
        <v>1180</v>
      </c>
      <c r="E32" s="9">
        <v>242283.03</v>
      </c>
      <c r="F32" s="54"/>
      <c r="G32" s="42"/>
      <c r="H32" s="10"/>
      <c r="I32" s="10"/>
      <c r="J32" s="10"/>
      <c r="K32" s="10"/>
      <c r="L32" s="10"/>
      <c r="M32" s="10"/>
      <c r="N32" s="146">
        <f t="shared" si="5"/>
        <v>1096351.8899999999</v>
      </c>
    </row>
    <row r="33" spans="1:14" ht="15.75" x14ac:dyDescent="0.25">
      <c r="A33" s="30" t="s">
        <v>119</v>
      </c>
      <c r="B33" s="31">
        <v>20525636.620000001</v>
      </c>
      <c r="C33" s="9">
        <v>14738870.75</v>
      </c>
      <c r="D33" s="9">
        <v>16732690.960000001</v>
      </c>
      <c r="E33" s="9">
        <v>6852274.0300000003</v>
      </c>
      <c r="F33" s="54"/>
      <c r="G33" s="42"/>
      <c r="H33" s="10"/>
      <c r="I33" s="10"/>
      <c r="J33" s="10"/>
      <c r="K33" s="82"/>
      <c r="L33" s="10"/>
      <c r="M33" s="10"/>
      <c r="N33" s="146">
        <f t="shared" si="5"/>
        <v>58849472.360000007</v>
      </c>
    </row>
    <row r="34" spans="1:14" ht="31.5" x14ac:dyDescent="0.25">
      <c r="A34" s="60" t="s">
        <v>30</v>
      </c>
      <c r="B34" s="31">
        <v>0</v>
      </c>
      <c r="C34" s="9">
        <v>0</v>
      </c>
      <c r="D34" s="9">
        <v>0</v>
      </c>
      <c r="E34" s="9">
        <v>0</v>
      </c>
      <c r="F34" s="54"/>
      <c r="G34" s="73"/>
      <c r="H34" s="73"/>
      <c r="I34" s="54"/>
      <c r="J34" s="73"/>
      <c r="K34" s="61"/>
      <c r="L34" s="10"/>
      <c r="M34" s="10"/>
      <c r="N34" s="146"/>
    </row>
    <row r="35" spans="1:14" ht="16.5" thickBot="1" x14ac:dyDescent="0.3">
      <c r="A35" s="30" t="s">
        <v>120</v>
      </c>
      <c r="B35" s="31">
        <v>0</v>
      </c>
      <c r="C35" s="9">
        <v>193551.86</v>
      </c>
      <c r="D35" s="9">
        <v>9535824.7200000007</v>
      </c>
      <c r="E35" s="9">
        <v>8183864.5999999996</v>
      </c>
      <c r="F35" s="53"/>
      <c r="G35" s="62"/>
      <c r="H35" s="63"/>
      <c r="I35" s="82"/>
      <c r="J35" s="55"/>
      <c r="K35" s="82"/>
      <c r="L35" s="10"/>
      <c r="M35" s="82"/>
      <c r="N35" s="151">
        <f t="shared" si="5"/>
        <v>17913241.18</v>
      </c>
    </row>
    <row r="36" spans="1:14" ht="16.5" thickBot="1" x14ac:dyDescent="0.3">
      <c r="A36" s="51" t="s">
        <v>32</v>
      </c>
      <c r="B36" s="142">
        <f>SUM(B37:B43)</f>
        <v>421835407.77000004</v>
      </c>
      <c r="C36" s="143">
        <f>SUM(C37:C43)</f>
        <v>492764248.01000005</v>
      </c>
      <c r="D36" s="143">
        <f>SUM(D37:D43)</f>
        <v>450707537.71000004</v>
      </c>
      <c r="E36" s="143">
        <f t="shared" ref="E36:M36" si="6">SUM(E37:E43)</f>
        <v>522643135.71000004</v>
      </c>
      <c r="F36" s="143">
        <f t="shared" si="6"/>
        <v>0</v>
      </c>
      <c r="G36" s="149">
        <f t="shared" si="6"/>
        <v>0</v>
      </c>
      <c r="H36" s="143">
        <f t="shared" si="6"/>
        <v>0</v>
      </c>
      <c r="I36" s="143">
        <f t="shared" si="6"/>
        <v>0</v>
      </c>
      <c r="J36" s="143">
        <f t="shared" si="6"/>
        <v>0</v>
      </c>
      <c r="K36" s="143">
        <f t="shared" si="6"/>
        <v>0</v>
      </c>
      <c r="L36" s="143">
        <f t="shared" si="6"/>
        <v>0</v>
      </c>
      <c r="M36" s="143">
        <f t="shared" si="6"/>
        <v>0</v>
      </c>
      <c r="N36" s="144">
        <f>SUM(B36:M36)</f>
        <v>1887950329.2000003</v>
      </c>
    </row>
    <row r="37" spans="1:14" ht="15.75" x14ac:dyDescent="0.25">
      <c r="A37" s="30" t="s">
        <v>121</v>
      </c>
      <c r="B37" s="9">
        <v>0</v>
      </c>
      <c r="C37" s="9">
        <v>21610230</v>
      </c>
      <c r="D37" s="9">
        <v>16679466</v>
      </c>
      <c r="E37" s="9">
        <v>22726940</v>
      </c>
      <c r="F37" s="53"/>
      <c r="G37" s="82"/>
      <c r="H37" s="64"/>
      <c r="I37" s="82"/>
      <c r="J37" s="36"/>
      <c r="K37" s="82"/>
      <c r="L37" s="10"/>
      <c r="M37" s="82"/>
      <c r="N37" s="150">
        <f t="shared" ref="N37:N43" si="7">SUM(B37:M37)</f>
        <v>61016636</v>
      </c>
    </row>
    <row r="38" spans="1:14" ht="15.75" x14ac:dyDescent="0.25">
      <c r="A38" s="30" t="s">
        <v>122</v>
      </c>
      <c r="B38" s="31">
        <v>313955922.48000002</v>
      </c>
      <c r="C38" s="9">
        <v>363274526.72000003</v>
      </c>
      <c r="D38" s="9">
        <v>326148586.42000002</v>
      </c>
      <c r="E38" s="9">
        <v>392036710.42000002</v>
      </c>
      <c r="F38" s="54"/>
      <c r="G38" s="10"/>
      <c r="H38" s="42"/>
      <c r="I38" s="10"/>
      <c r="J38" s="10"/>
      <c r="K38" s="10"/>
      <c r="L38" s="10"/>
      <c r="M38" s="10"/>
      <c r="N38" s="146">
        <f t="shared" si="7"/>
        <v>1395415746.0400002</v>
      </c>
    </row>
    <row r="39" spans="1:14" ht="31.5" x14ac:dyDescent="0.25">
      <c r="A39" s="30" t="s">
        <v>123</v>
      </c>
      <c r="B39" s="31">
        <v>88648542.75</v>
      </c>
      <c r="C39" s="9">
        <v>88648548.75</v>
      </c>
      <c r="D39" s="9">
        <v>88648542.75</v>
      </c>
      <c r="E39" s="9">
        <v>88648542.75</v>
      </c>
      <c r="F39" s="54"/>
      <c r="G39" s="10"/>
      <c r="H39" s="42"/>
      <c r="I39" s="10"/>
      <c r="J39" s="10"/>
      <c r="K39" s="10"/>
      <c r="L39" s="10"/>
      <c r="M39" s="10"/>
      <c r="N39" s="146">
        <f t="shared" si="7"/>
        <v>354594177</v>
      </c>
    </row>
    <row r="40" spans="1:14" ht="31.5" x14ac:dyDescent="0.25">
      <c r="A40" s="30" t="s">
        <v>124</v>
      </c>
      <c r="B40" s="31">
        <v>19230942.539999999</v>
      </c>
      <c r="C40" s="9">
        <v>19230942.539999999</v>
      </c>
      <c r="D40" s="9">
        <v>19230942.539999999</v>
      </c>
      <c r="E40" s="9">
        <v>19230942.539999999</v>
      </c>
      <c r="F40" s="54"/>
      <c r="G40" s="82"/>
      <c r="H40" s="42"/>
      <c r="I40" s="10"/>
      <c r="J40" s="10"/>
      <c r="K40" s="10"/>
      <c r="L40" s="10"/>
      <c r="M40" s="10"/>
      <c r="N40" s="146">
        <f t="shared" si="7"/>
        <v>76923770.159999996</v>
      </c>
    </row>
    <row r="41" spans="1:14" ht="15.75" x14ac:dyDescent="0.25">
      <c r="A41" s="30" t="s">
        <v>125</v>
      </c>
      <c r="B41" s="9">
        <v>0</v>
      </c>
      <c r="C41" s="9">
        <v>0</v>
      </c>
      <c r="D41" s="9">
        <v>0</v>
      </c>
      <c r="E41" s="9">
        <v>0</v>
      </c>
      <c r="F41" s="54"/>
      <c r="G41" s="54"/>
      <c r="H41" s="64"/>
      <c r="I41" s="82"/>
      <c r="J41" s="10"/>
      <c r="K41" s="10"/>
      <c r="L41" s="10"/>
      <c r="M41" s="65"/>
      <c r="N41" s="146">
        <f t="shared" si="7"/>
        <v>0</v>
      </c>
    </row>
    <row r="42" spans="1:14" ht="15.75" x14ac:dyDescent="0.25">
      <c r="A42" s="30" t="s">
        <v>126</v>
      </c>
      <c r="B42" s="9">
        <v>0</v>
      </c>
      <c r="C42" s="9">
        <v>0</v>
      </c>
      <c r="D42" s="9">
        <v>0</v>
      </c>
      <c r="E42" s="9">
        <v>0</v>
      </c>
      <c r="F42" s="54"/>
      <c r="G42" s="54"/>
      <c r="H42" s="74"/>
      <c r="I42" s="54"/>
      <c r="J42" s="73"/>
      <c r="K42" s="10"/>
      <c r="L42" s="10"/>
      <c r="M42" s="10"/>
      <c r="N42" s="146">
        <f t="shared" si="7"/>
        <v>0</v>
      </c>
    </row>
    <row r="43" spans="1:14" ht="16.5" thickBot="1" x14ac:dyDescent="0.3">
      <c r="A43" s="30" t="s">
        <v>127</v>
      </c>
      <c r="B43" s="9">
        <v>0</v>
      </c>
      <c r="C43" s="152">
        <v>0</v>
      </c>
      <c r="D43" s="9">
        <v>0</v>
      </c>
      <c r="E43" s="9">
        <v>0</v>
      </c>
      <c r="F43" s="53"/>
      <c r="G43" s="82"/>
      <c r="H43" s="50"/>
      <c r="I43" s="82"/>
      <c r="J43" s="55"/>
      <c r="K43" s="82"/>
      <c r="L43" s="10"/>
      <c r="M43" s="82"/>
      <c r="N43" s="151">
        <f t="shared" si="7"/>
        <v>0</v>
      </c>
    </row>
    <row r="44" spans="1:14" ht="16.5" thickBot="1" x14ac:dyDescent="0.3">
      <c r="A44" s="51" t="s">
        <v>40</v>
      </c>
      <c r="B44" s="153">
        <f>SUM(B45:B46)</f>
        <v>9302817.0700000003</v>
      </c>
      <c r="C44" s="221">
        <f>SUM(C45:C46)</f>
        <v>11252817.07</v>
      </c>
      <c r="D44" s="142">
        <f>SUM(D45:D46)</f>
        <v>10277817.07</v>
      </c>
      <c r="E44" s="143">
        <f t="shared" ref="E44:L44" si="8">SUM(E45:E46)</f>
        <v>2777817.07</v>
      </c>
      <c r="F44" s="143">
        <f t="shared" si="8"/>
        <v>0</v>
      </c>
      <c r="G44" s="149">
        <f t="shared" si="8"/>
        <v>0</v>
      </c>
      <c r="H44" s="143">
        <f t="shared" si="8"/>
        <v>0</v>
      </c>
      <c r="I44" s="142">
        <f t="shared" si="8"/>
        <v>0</v>
      </c>
      <c r="J44" s="143">
        <f t="shared" si="8"/>
        <v>0</v>
      </c>
      <c r="K44" s="143">
        <f>SUM(K45:K47)</f>
        <v>0</v>
      </c>
      <c r="L44" s="143">
        <f t="shared" si="8"/>
        <v>0</v>
      </c>
      <c r="M44" s="143">
        <f>SUM(M45:M48)</f>
        <v>0</v>
      </c>
      <c r="N44" s="144">
        <f>SUM(B45:M48)</f>
        <v>33611268.280000001</v>
      </c>
    </row>
    <row r="45" spans="1:14" ht="15.75" x14ac:dyDescent="0.25">
      <c r="A45" s="30" t="s">
        <v>41</v>
      </c>
      <c r="B45" s="68"/>
      <c r="C45" s="154">
        <v>0</v>
      </c>
      <c r="D45" s="9">
        <v>0</v>
      </c>
      <c r="E45" s="9">
        <v>0</v>
      </c>
      <c r="F45" s="155"/>
      <c r="G45" s="155"/>
      <c r="H45" s="156"/>
      <c r="I45" s="54">
        <v>0</v>
      </c>
      <c r="J45" s="69">
        <v>0</v>
      </c>
      <c r="K45" s="69">
        <v>0</v>
      </c>
      <c r="L45" s="156"/>
      <c r="M45" s="70"/>
      <c r="N45" s="150">
        <f>SUM(B45:M45)</f>
        <v>0</v>
      </c>
    </row>
    <row r="46" spans="1:14" ht="15.75" x14ac:dyDescent="0.25">
      <c r="A46" s="30" t="s">
        <v>42</v>
      </c>
      <c r="B46" s="31">
        <v>9302817.0700000003</v>
      </c>
      <c r="C46" s="31">
        <v>11252817.07</v>
      </c>
      <c r="D46" s="31">
        <v>10277817.07</v>
      </c>
      <c r="E46" s="31">
        <v>2777817.07</v>
      </c>
      <c r="F46" s="54"/>
      <c r="G46" s="82"/>
      <c r="H46" s="10"/>
      <c r="I46" s="10"/>
      <c r="J46" s="42"/>
      <c r="K46" s="10"/>
      <c r="L46" s="10"/>
      <c r="M46" s="82"/>
      <c r="N46" s="146">
        <f t="shared" ref="N46:N48" si="9">SUM(B46:M46)</f>
        <v>33611268.280000001</v>
      </c>
    </row>
    <row r="47" spans="1:14" ht="31.5" x14ac:dyDescent="0.25">
      <c r="A47" s="52" t="s">
        <v>98</v>
      </c>
      <c r="B47" s="9">
        <v>0</v>
      </c>
      <c r="C47" s="9">
        <v>0</v>
      </c>
      <c r="D47" s="9">
        <v>0</v>
      </c>
      <c r="E47" s="9">
        <v>0</v>
      </c>
      <c r="F47" s="156"/>
      <c r="G47" s="54">
        <v>0</v>
      </c>
      <c r="H47" s="156"/>
      <c r="I47" s="54">
        <v>0</v>
      </c>
      <c r="J47" s="42">
        <v>0</v>
      </c>
      <c r="K47" s="69">
        <v>0</v>
      </c>
      <c r="L47" s="156"/>
      <c r="M47" s="74"/>
      <c r="N47" s="146">
        <f t="shared" si="9"/>
        <v>0</v>
      </c>
    </row>
    <row r="48" spans="1:14" ht="16.5" thickBot="1" x14ac:dyDescent="0.3">
      <c r="A48" s="52" t="s">
        <v>99</v>
      </c>
      <c r="B48" s="9">
        <v>0</v>
      </c>
      <c r="C48" s="9">
        <v>0</v>
      </c>
      <c r="D48" s="9">
        <v>0</v>
      </c>
      <c r="E48" s="9">
        <v>0</v>
      </c>
      <c r="F48" s="157"/>
      <c r="G48" s="54">
        <v>0</v>
      </c>
      <c r="H48" s="157"/>
      <c r="I48" s="54">
        <v>0</v>
      </c>
      <c r="J48" s="76">
        <v>0</v>
      </c>
      <c r="K48" s="69">
        <v>0</v>
      </c>
      <c r="L48" s="158"/>
      <c r="M48" s="78"/>
      <c r="N48" s="146">
        <f t="shared" si="9"/>
        <v>0</v>
      </c>
    </row>
    <row r="49" spans="1:14" ht="16.5" thickBot="1" x14ac:dyDescent="0.3">
      <c r="A49" s="51" t="s">
        <v>45</v>
      </c>
      <c r="B49" s="142">
        <f>SUM(B50:B58)</f>
        <v>1691900</v>
      </c>
      <c r="C49" s="143">
        <f>SUM(C50:C58)</f>
        <v>53734922.75</v>
      </c>
      <c r="D49" s="143">
        <f>SUM(D50:D58)</f>
        <v>11755826.24</v>
      </c>
      <c r="E49" s="143">
        <f t="shared" ref="E49:M49" si="10">SUM(E50:E58)</f>
        <v>35977490.870000005</v>
      </c>
      <c r="F49" s="143">
        <f t="shared" si="10"/>
        <v>0</v>
      </c>
      <c r="G49" s="149">
        <f t="shared" si="10"/>
        <v>0</v>
      </c>
      <c r="H49" s="143">
        <f t="shared" si="10"/>
        <v>0</v>
      </c>
      <c r="I49" s="143">
        <f t="shared" si="10"/>
        <v>0</v>
      </c>
      <c r="J49" s="143">
        <f t="shared" si="10"/>
        <v>0</v>
      </c>
      <c r="K49" s="143">
        <f t="shared" si="10"/>
        <v>0</v>
      </c>
      <c r="L49" s="143">
        <f t="shared" si="10"/>
        <v>0</v>
      </c>
      <c r="M49" s="143">
        <f t="shared" si="10"/>
        <v>0</v>
      </c>
      <c r="N49" s="144">
        <f>SUM(B49:M49)</f>
        <v>103160139.86</v>
      </c>
    </row>
    <row r="50" spans="1:14" ht="15.75" x14ac:dyDescent="0.25">
      <c r="A50" s="30" t="s">
        <v>128</v>
      </c>
      <c r="B50" s="81">
        <v>0</v>
      </c>
      <c r="C50" s="81">
        <v>40415</v>
      </c>
      <c r="D50" s="81">
        <v>0</v>
      </c>
      <c r="E50" s="81">
        <v>236855.5</v>
      </c>
      <c r="F50" s="53"/>
      <c r="G50" s="82"/>
      <c r="H50" s="33"/>
      <c r="I50" s="62"/>
      <c r="J50" s="36"/>
      <c r="K50" s="82"/>
      <c r="L50" s="10"/>
      <c r="M50" s="82"/>
      <c r="N50" s="150">
        <f t="shared" ref="N50:N58" si="11">SUM(B50:M50)</f>
        <v>277270.5</v>
      </c>
    </row>
    <row r="51" spans="1:14" ht="15.75" x14ac:dyDescent="0.25">
      <c r="A51" s="30" t="s">
        <v>129</v>
      </c>
      <c r="B51" s="81">
        <v>0</v>
      </c>
      <c r="C51" s="81">
        <v>0</v>
      </c>
      <c r="D51" s="81">
        <v>0</v>
      </c>
      <c r="E51" s="81">
        <v>0</v>
      </c>
      <c r="F51" s="54"/>
      <c r="G51" s="10"/>
      <c r="H51" s="10"/>
      <c r="I51" s="42"/>
      <c r="J51" s="73"/>
      <c r="K51" s="83"/>
      <c r="L51" s="42"/>
      <c r="M51" s="10"/>
      <c r="N51" s="146">
        <f t="shared" si="11"/>
        <v>0</v>
      </c>
    </row>
    <row r="52" spans="1:14" ht="15.75" x14ac:dyDescent="0.25">
      <c r="A52" s="30" t="s">
        <v>130</v>
      </c>
      <c r="B52" s="81">
        <v>0</v>
      </c>
      <c r="C52" s="81">
        <v>0</v>
      </c>
      <c r="D52" s="81">
        <v>0</v>
      </c>
      <c r="E52" s="81">
        <v>0</v>
      </c>
      <c r="F52" s="54"/>
      <c r="G52" s="10"/>
      <c r="H52" s="10"/>
      <c r="I52" s="42"/>
      <c r="J52" s="73"/>
      <c r="K52" s="83"/>
      <c r="L52" s="42"/>
      <c r="M52" s="10"/>
      <c r="N52" s="146">
        <f t="shared" si="11"/>
        <v>0</v>
      </c>
    </row>
    <row r="53" spans="1:14" ht="15.75" x14ac:dyDescent="0.25">
      <c r="A53" s="30" t="s">
        <v>131</v>
      </c>
      <c r="B53" s="81">
        <v>0</v>
      </c>
      <c r="C53" s="81">
        <v>0</v>
      </c>
      <c r="D53" s="81">
        <v>0</v>
      </c>
      <c r="E53" s="81">
        <v>13884992</v>
      </c>
      <c r="F53" s="54"/>
      <c r="G53" s="10"/>
      <c r="H53" s="10"/>
      <c r="I53" s="42"/>
      <c r="J53" s="10"/>
      <c r="K53" s="55"/>
      <c r="L53" s="10"/>
      <c r="M53" s="10"/>
      <c r="N53" s="146">
        <f t="shared" si="11"/>
        <v>13884992</v>
      </c>
    </row>
    <row r="54" spans="1:14" ht="15.75" x14ac:dyDescent="0.25">
      <c r="A54" s="30" t="s">
        <v>132</v>
      </c>
      <c r="B54" s="81">
        <v>0</v>
      </c>
      <c r="C54" s="81">
        <v>9340004.1500000004</v>
      </c>
      <c r="D54" s="81">
        <v>507427.08</v>
      </c>
      <c r="E54" s="81">
        <v>730650.57</v>
      </c>
      <c r="F54" s="54"/>
      <c r="G54" s="10"/>
      <c r="H54" s="10"/>
      <c r="I54" s="10"/>
      <c r="J54" s="10"/>
      <c r="K54" s="10"/>
      <c r="L54" s="10"/>
      <c r="M54" s="10"/>
      <c r="N54" s="145">
        <f t="shared" si="11"/>
        <v>10578081.800000001</v>
      </c>
    </row>
    <row r="55" spans="1:14" ht="15.75" x14ac:dyDescent="0.25">
      <c r="A55" s="30" t="s">
        <v>51</v>
      </c>
      <c r="B55" s="81">
        <v>0</v>
      </c>
      <c r="C55" s="81"/>
      <c r="D55" s="81">
        <v>-1866800.84</v>
      </c>
      <c r="E55" s="81"/>
      <c r="F55" s="54"/>
      <c r="G55" s="10"/>
      <c r="H55" s="10"/>
      <c r="I55" s="10"/>
      <c r="J55" s="10"/>
      <c r="K55" s="10"/>
      <c r="L55" s="73"/>
      <c r="M55" s="10"/>
      <c r="N55" s="146">
        <f t="shared" si="11"/>
        <v>-1866800.84</v>
      </c>
    </row>
    <row r="56" spans="1:14" ht="15.75" x14ac:dyDescent="0.25">
      <c r="A56" s="30" t="s">
        <v>133</v>
      </c>
      <c r="B56" s="81">
        <v>1691900</v>
      </c>
      <c r="C56" s="81">
        <v>44354503.600000001</v>
      </c>
      <c r="D56" s="81">
        <v>4740200</v>
      </c>
      <c r="E56" s="81">
        <v>21124992.800000001</v>
      </c>
      <c r="F56" s="54"/>
      <c r="G56" s="10"/>
      <c r="H56" s="10"/>
      <c r="I56" s="10"/>
      <c r="J56" s="10"/>
      <c r="K56" s="10"/>
      <c r="L56" s="10"/>
      <c r="M56" s="10"/>
      <c r="N56" s="146">
        <f t="shared" si="11"/>
        <v>71911596.400000006</v>
      </c>
    </row>
    <row r="57" spans="1:14" ht="15.75" x14ac:dyDescent="0.25">
      <c r="A57" s="30" t="s">
        <v>134</v>
      </c>
      <c r="B57" s="81">
        <v>0</v>
      </c>
      <c r="C57" s="81">
        <v>0</v>
      </c>
      <c r="D57" s="81">
        <v>8375000</v>
      </c>
      <c r="E57" s="81">
        <v>0</v>
      </c>
      <c r="F57" s="54"/>
      <c r="G57" s="117"/>
      <c r="H57" s="32"/>
      <c r="I57" s="42"/>
      <c r="J57" s="42"/>
      <c r="K57" s="82"/>
      <c r="L57" s="10"/>
      <c r="M57" s="82"/>
      <c r="N57" s="146">
        <f t="shared" si="11"/>
        <v>8375000</v>
      </c>
    </row>
    <row r="58" spans="1:14" ht="16.5" thickBot="1" x14ac:dyDescent="0.3">
      <c r="A58" s="30" t="s">
        <v>54</v>
      </c>
      <c r="B58" s="81">
        <v>0</v>
      </c>
      <c r="C58" s="81">
        <v>0</v>
      </c>
      <c r="D58" s="81">
        <v>0</v>
      </c>
      <c r="E58" s="81">
        <v>0</v>
      </c>
      <c r="F58" s="159"/>
      <c r="G58" s="160"/>
      <c r="H58" s="119"/>
      <c r="I58" s="84"/>
      <c r="J58" s="86"/>
      <c r="K58" s="42"/>
      <c r="L58" s="84"/>
      <c r="M58" s="87"/>
      <c r="N58" s="161">
        <f t="shared" si="11"/>
        <v>0</v>
      </c>
    </row>
    <row r="59" spans="1:14" ht="16.5" thickBot="1" x14ac:dyDescent="0.3">
      <c r="A59" s="51" t="s">
        <v>55</v>
      </c>
      <c r="B59" s="142">
        <f>SUM(B60:B63)</f>
        <v>2340297.87</v>
      </c>
      <c r="C59" s="143">
        <f>SUM(C60:C63)</f>
        <v>124900556.25</v>
      </c>
      <c r="D59" s="143">
        <f>SUM(D60:D63)</f>
        <v>30820518.130000003</v>
      </c>
      <c r="E59" s="143">
        <f t="shared" ref="E59:M59" si="12">SUM(E60:E63)</f>
        <v>121186728.26000001</v>
      </c>
      <c r="F59" s="149">
        <f t="shared" si="12"/>
        <v>0</v>
      </c>
      <c r="G59" s="149">
        <f t="shared" si="12"/>
        <v>0</v>
      </c>
      <c r="H59" s="143">
        <f t="shared" si="12"/>
        <v>0</v>
      </c>
      <c r="I59" s="142">
        <f t="shared" si="12"/>
        <v>0</v>
      </c>
      <c r="J59" s="143">
        <f t="shared" si="12"/>
        <v>0</v>
      </c>
      <c r="K59" s="143">
        <f t="shared" si="12"/>
        <v>0</v>
      </c>
      <c r="L59" s="143">
        <f t="shared" si="12"/>
        <v>0</v>
      </c>
      <c r="M59" s="143">
        <f t="shared" si="12"/>
        <v>0</v>
      </c>
      <c r="N59" s="144">
        <f>SUM(B59:M59)</f>
        <v>279248100.50999999</v>
      </c>
    </row>
    <row r="60" spans="1:14" ht="15.75" x14ac:dyDescent="0.25">
      <c r="A60" s="30" t="s">
        <v>56</v>
      </c>
      <c r="B60" s="90">
        <v>422884.1</v>
      </c>
      <c r="C60" s="31">
        <v>2446363.23</v>
      </c>
      <c r="D60" s="31">
        <v>9486407.9900000002</v>
      </c>
      <c r="E60" s="31">
        <v>4891476.8099999996</v>
      </c>
      <c r="F60" s="89"/>
      <c r="G60" s="90"/>
      <c r="H60" s="70"/>
      <c r="I60" s="70"/>
      <c r="J60" s="58"/>
      <c r="K60" s="70"/>
      <c r="L60" s="10"/>
      <c r="M60" s="70"/>
      <c r="N60" s="150">
        <f t="shared" ref="N60:N62" si="13">SUM(B60:M60)</f>
        <v>17247132.129999999</v>
      </c>
    </row>
    <row r="61" spans="1:14" ht="15.75" x14ac:dyDescent="0.25">
      <c r="A61" s="30" t="s">
        <v>57</v>
      </c>
      <c r="B61" s="56">
        <v>1917413.77</v>
      </c>
      <c r="C61" s="9">
        <v>122454193.02</v>
      </c>
      <c r="D61" s="31">
        <v>21334110.140000001</v>
      </c>
      <c r="E61" s="31">
        <v>116295251.45</v>
      </c>
      <c r="F61" s="53"/>
      <c r="G61" s="62"/>
      <c r="H61" s="32"/>
      <c r="I61" s="82"/>
      <c r="J61" s="41"/>
      <c r="K61" s="55"/>
      <c r="L61" s="10"/>
      <c r="M61" s="82"/>
      <c r="N61" s="146">
        <f t="shared" si="13"/>
        <v>262000968.38</v>
      </c>
    </row>
    <row r="62" spans="1:14" ht="15.75" x14ac:dyDescent="0.25">
      <c r="A62" s="30" t="s">
        <v>58</v>
      </c>
      <c r="B62" s="9">
        <v>0</v>
      </c>
      <c r="C62" s="9">
        <v>0</v>
      </c>
      <c r="D62" s="9">
        <v>0</v>
      </c>
      <c r="E62" s="162"/>
      <c r="F62" s="163"/>
      <c r="G62" s="163"/>
      <c r="H62" s="164"/>
      <c r="I62" s="165"/>
      <c r="J62" s="163"/>
      <c r="K62" s="93"/>
      <c r="L62" s="163"/>
      <c r="M62" s="163"/>
      <c r="N62" s="166">
        <f t="shared" si="13"/>
        <v>0</v>
      </c>
    </row>
    <row r="63" spans="1:14" ht="32.25" thickBot="1" x14ac:dyDescent="0.3">
      <c r="A63" s="30" t="s">
        <v>59</v>
      </c>
      <c r="B63" s="9">
        <v>0</v>
      </c>
      <c r="C63" s="9">
        <v>0</v>
      </c>
      <c r="D63" s="9">
        <v>0</v>
      </c>
      <c r="E63" s="167"/>
      <c r="F63" s="168"/>
      <c r="G63" s="168"/>
      <c r="H63" s="169"/>
      <c r="I63" s="170"/>
      <c r="J63" s="168"/>
      <c r="K63" s="98"/>
      <c r="L63" s="168"/>
      <c r="M63" s="168"/>
      <c r="N63" s="161">
        <f>SUM(B63:M63)</f>
        <v>0</v>
      </c>
    </row>
    <row r="64" spans="1:14" ht="16.5" thickBot="1" x14ac:dyDescent="0.3">
      <c r="A64" s="51" t="s">
        <v>60</v>
      </c>
      <c r="B64" s="142">
        <f>SUM(B65:B66)</f>
        <v>0</v>
      </c>
      <c r="C64" s="143">
        <f>SUM(C65:C66)</f>
        <v>0</v>
      </c>
      <c r="D64" s="143">
        <f>SUM(D65:D66)</f>
        <v>0</v>
      </c>
      <c r="E64" s="143">
        <f t="shared" ref="E64:M64" si="14">SUM(E65:E66)</f>
        <v>0</v>
      </c>
      <c r="F64" s="149">
        <f t="shared" si="14"/>
        <v>0</v>
      </c>
      <c r="G64" s="149">
        <f t="shared" si="14"/>
        <v>0</v>
      </c>
      <c r="H64" s="143">
        <f t="shared" si="14"/>
        <v>0</v>
      </c>
      <c r="I64" s="142">
        <f t="shared" si="14"/>
        <v>0</v>
      </c>
      <c r="J64" s="143">
        <f t="shared" si="14"/>
        <v>0</v>
      </c>
      <c r="K64" s="143">
        <f t="shared" si="14"/>
        <v>0</v>
      </c>
      <c r="L64" s="143">
        <f t="shared" si="14"/>
        <v>0</v>
      </c>
      <c r="M64" s="143">
        <f t="shared" si="14"/>
        <v>0</v>
      </c>
      <c r="N64" s="144">
        <f>SUM(B64:M64)</f>
        <v>0</v>
      </c>
    </row>
    <row r="65" spans="1:16" ht="15.75" x14ac:dyDescent="0.25">
      <c r="A65" s="30" t="s">
        <v>61</v>
      </c>
      <c r="B65" s="9">
        <v>0</v>
      </c>
      <c r="C65" s="171"/>
      <c r="D65" s="171"/>
      <c r="E65" s="171"/>
      <c r="F65" s="172"/>
      <c r="G65" s="172"/>
      <c r="H65" s="171"/>
      <c r="I65" s="173"/>
      <c r="J65" s="172"/>
      <c r="K65" s="172"/>
      <c r="L65" s="172"/>
      <c r="M65" s="172"/>
      <c r="N65" s="174">
        <f t="shared" ref="N65:N66" si="15">SUM(B65:M65)</f>
        <v>0</v>
      </c>
    </row>
    <row r="66" spans="1:16" ht="16.5" thickBot="1" x14ac:dyDescent="0.3">
      <c r="A66" s="222" t="s">
        <v>62</v>
      </c>
      <c r="B66" s="223">
        <v>0</v>
      </c>
      <c r="C66" s="169"/>
      <c r="D66" s="169"/>
      <c r="E66" s="169"/>
      <c r="F66" s="175"/>
      <c r="G66" s="175"/>
      <c r="H66" s="169"/>
      <c r="I66" s="224"/>
      <c r="J66" s="175"/>
      <c r="K66" s="175"/>
      <c r="L66" s="175"/>
      <c r="M66" s="175"/>
      <c r="N66" s="161">
        <f t="shared" si="15"/>
        <v>0</v>
      </c>
    </row>
    <row r="67" spans="1:16" ht="16.5" thickBot="1" x14ac:dyDescent="0.3">
      <c r="A67" s="51" t="s">
        <v>63</v>
      </c>
      <c r="B67" s="142">
        <f>SUM(B68:B70)</f>
        <v>0</v>
      </c>
      <c r="C67" s="143">
        <f>SUM(C68:C70)</f>
        <v>0</v>
      </c>
      <c r="D67" s="143">
        <f>SUM(D68:D70)</f>
        <v>0</v>
      </c>
      <c r="E67" s="143">
        <f t="shared" ref="E67:M67" si="16">SUM(E68:E70)</f>
        <v>0</v>
      </c>
      <c r="F67" s="143">
        <f t="shared" si="16"/>
        <v>0</v>
      </c>
      <c r="G67" s="149">
        <f t="shared" si="16"/>
        <v>0</v>
      </c>
      <c r="H67" s="143">
        <f t="shared" si="16"/>
        <v>0</v>
      </c>
      <c r="I67" s="142">
        <f t="shared" si="16"/>
        <v>0</v>
      </c>
      <c r="J67" s="143">
        <f t="shared" si="16"/>
        <v>0</v>
      </c>
      <c r="K67" s="143">
        <f t="shared" si="16"/>
        <v>0</v>
      </c>
      <c r="L67" s="143">
        <f t="shared" si="16"/>
        <v>0</v>
      </c>
      <c r="M67" s="143">
        <f t="shared" si="16"/>
        <v>0</v>
      </c>
      <c r="N67" s="144">
        <f>SUM(B67:M67)</f>
        <v>0</v>
      </c>
    </row>
    <row r="68" spans="1:16" ht="15.75" x14ac:dyDescent="0.25">
      <c r="A68" s="30" t="s">
        <v>64</v>
      </c>
      <c r="B68" s="9">
        <v>0</v>
      </c>
      <c r="C68" s="9">
        <v>0</v>
      </c>
      <c r="D68" s="9">
        <v>0</v>
      </c>
      <c r="E68" s="171"/>
      <c r="F68" s="172"/>
      <c r="G68" s="172"/>
      <c r="H68" s="171"/>
      <c r="I68" s="173"/>
      <c r="J68" s="172"/>
      <c r="K68" s="172"/>
      <c r="L68" s="172"/>
      <c r="M68" s="172"/>
      <c r="N68" s="174">
        <f>SUM(B68:M68)</f>
        <v>0</v>
      </c>
      <c r="P68" s="176"/>
    </row>
    <row r="69" spans="1:16" ht="15.75" x14ac:dyDescent="0.25">
      <c r="A69" s="30" t="s">
        <v>65</v>
      </c>
      <c r="B69" s="9">
        <v>0</v>
      </c>
      <c r="C69" s="9">
        <v>0</v>
      </c>
      <c r="D69" s="9">
        <v>0</v>
      </c>
      <c r="E69" s="164"/>
      <c r="F69" s="163"/>
      <c r="G69" s="163"/>
      <c r="H69" s="164"/>
      <c r="I69" s="165"/>
      <c r="J69" s="163"/>
      <c r="K69" s="163"/>
      <c r="L69" s="163"/>
      <c r="M69" s="163"/>
      <c r="N69" s="166">
        <f t="shared" ref="N69:N71" si="17">SUM(B69:M69)</f>
        <v>0</v>
      </c>
    </row>
    <row r="70" spans="1:16" ht="16.5" thickBot="1" x14ac:dyDescent="0.3">
      <c r="A70" s="30" t="s">
        <v>66</v>
      </c>
      <c r="B70" s="9">
        <v>0</v>
      </c>
      <c r="C70" s="9">
        <v>0</v>
      </c>
      <c r="D70" s="9">
        <v>0</v>
      </c>
      <c r="E70" s="164"/>
      <c r="F70" s="163"/>
      <c r="G70" s="163"/>
      <c r="H70" s="164"/>
      <c r="I70" s="165"/>
      <c r="J70" s="163"/>
      <c r="K70" s="163"/>
      <c r="L70" s="163"/>
      <c r="M70" s="163"/>
      <c r="N70" s="166">
        <f t="shared" si="17"/>
        <v>0</v>
      </c>
    </row>
    <row r="71" spans="1:16" ht="16.5" thickBot="1" x14ac:dyDescent="0.3">
      <c r="A71" s="112" t="s">
        <v>67</v>
      </c>
      <c r="B71" s="177"/>
      <c r="C71" s="9">
        <v>0</v>
      </c>
      <c r="D71" s="9">
        <v>0</v>
      </c>
      <c r="E71" s="178"/>
      <c r="F71" s="179"/>
      <c r="G71" s="179"/>
      <c r="H71" s="180"/>
      <c r="I71" s="181"/>
      <c r="J71" s="179"/>
      <c r="K71" s="179"/>
      <c r="L71" s="179"/>
      <c r="M71" s="179"/>
      <c r="N71" s="161">
        <f t="shared" si="17"/>
        <v>0</v>
      </c>
    </row>
    <row r="72" spans="1:16" ht="16.5" thickBot="1" x14ac:dyDescent="0.3">
      <c r="A72" s="24" t="s">
        <v>68</v>
      </c>
      <c r="B72" s="142">
        <f>SUM(B73:B74)</f>
        <v>0</v>
      </c>
      <c r="C72" s="143">
        <f>SUM(C73:C74)</f>
        <v>0</v>
      </c>
      <c r="D72" s="143">
        <f>SUM(D73:D74)</f>
        <v>0</v>
      </c>
      <c r="E72" s="143">
        <f t="shared" ref="E72:M72" si="18">SUM(E73:E74)</f>
        <v>0</v>
      </c>
      <c r="F72" s="143">
        <f t="shared" si="18"/>
        <v>0</v>
      </c>
      <c r="G72" s="149">
        <f t="shared" si="18"/>
        <v>0</v>
      </c>
      <c r="H72" s="143">
        <f t="shared" si="18"/>
        <v>0</v>
      </c>
      <c r="I72" s="142">
        <f t="shared" si="18"/>
        <v>0</v>
      </c>
      <c r="J72" s="143">
        <f t="shared" si="18"/>
        <v>0</v>
      </c>
      <c r="K72" s="143">
        <f t="shared" si="18"/>
        <v>0</v>
      </c>
      <c r="L72" s="143">
        <f t="shared" si="18"/>
        <v>0</v>
      </c>
      <c r="M72" s="143">
        <f t="shared" si="18"/>
        <v>0</v>
      </c>
      <c r="N72" s="144">
        <f>SUM(B72:M72)</f>
        <v>0</v>
      </c>
    </row>
    <row r="73" spans="1:16" ht="15.75" x14ac:dyDescent="0.25">
      <c r="A73" s="30" t="s">
        <v>69</v>
      </c>
      <c r="B73" s="9">
        <v>0</v>
      </c>
      <c r="C73" s="9">
        <v>0</v>
      </c>
      <c r="D73" s="9">
        <v>0</v>
      </c>
      <c r="E73" s="182"/>
      <c r="F73" s="182"/>
      <c r="G73" s="182"/>
      <c r="H73" s="182"/>
      <c r="I73" s="182"/>
      <c r="J73" s="172"/>
      <c r="K73" s="172"/>
      <c r="L73" s="172"/>
      <c r="M73" s="172"/>
      <c r="N73" s="174">
        <f t="shared" ref="N73" si="19">SUM(B73:M73)</f>
        <v>0</v>
      </c>
    </row>
    <row r="74" spans="1:16" ht="16.5" thickBot="1" x14ac:dyDescent="0.3">
      <c r="A74" s="30" t="s">
        <v>70</v>
      </c>
      <c r="B74" s="9">
        <v>0</v>
      </c>
      <c r="C74" s="9">
        <v>0</v>
      </c>
      <c r="D74" s="9">
        <v>0</v>
      </c>
      <c r="E74" s="183"/>
      <c r="F74" s="184"/>
      <c r="G74" s="185"/>
      <c r="H74" s="184"/>
      <c r="I74" s="117"/>
      <c r="J74" s="183"/>
      <c r="K74" s="186"/>
      <c r="L74" s="187"/>
      <c r="M74" s="184"/>
      <c r="N74" s="145">
        <f>SUM(B74:M74)</f>
        <v>0</v>
      </c>
    </row>
    <row r="75" spans="1:16" ht="16.5" thickBot="1" x14ac:dyDescent="0.3">
      <c r="A75" s="51" t="s">
        <v>71</v>
      </c>
      <c r="B75" s="142">
        <f>SUM(B76:B77)</f>
        <v>0</v>
      </c>
      <c r="C75" s="143">
        <f>SUM(C76:C77)</f>
        <v>0</v>
      </c>
      <c r="D75" s="143">
        <f>SUM(D76:D77)</f>
        <v>0</v>
      </c>
      <c r="E75" s="143">
        <f t="shared" ref="E75:M75" si="20">SUM(E76:E77)</f>
        <v>0</v>
      </c>
      <c r="F75" s="143">
        <f t="shared" si="20"/>
        <v>0</v>
      </c>
      <c r="G75" s="149">
        <f t="shared" si="20"/>
        <v>0</v>
      </c>
      <c r="H75" s="143">
        <f t="shared" si="20"/>
        <v>0</v>
      </c>
      <c r="I75" s="142">
        <f t="shared" si="20"/>
        <v>0</v>
      </c>
      <c r="J75" s="143">
        <f t="shared" si="20"/>
        <v>0</v>
      </c>
      <c r="K75" s="143">
        <f t="shared" si="20"/>
        <v>0</v>
      </c>
      <c r="L75" s="143">
        <f t="shared" si="20"/>
        <v>0</v>
      </c>
      <c r="M75" s="143">
        <f t="shared" si="20"/>
        <v>0</v>
      </c>
      <c r="N75" s="144">
        <f>+B75+C75+D75+E75+F75+G75+H75+I75</f>
        <v>0</v>
      </c>
    </row>
    <row r="76" spans="1:16" ht="15.75" x14ac:dyDescent="0.25">
      <c r="A76" s="30" t="s">
        <v>72</v>
      </c>
      <c r="B76" s="9">
        <v>0</v>
      </c>
      <c r="C76" s="9">
        <v>0</v>
      </c>
      <c r="D76" s="9">
        <v>0</v>
      </c>
      <c r="E76" s="171"/>
      <c r="F76" s="172"/>
      <c r="G76" s="172"/>
      <c r="H76" s="171"/>
      <c r="I76" s="173"/>
      <c r="J76" s="172"/>
      <c r="K76" s="82"/>
      <c r="L76" s="172"/>
      <c r="M76" s="172"/>
      <c r="N76" s="174">
        <f t="shared" ref="N76:N77" si="21">SUM(B76:M76)</f>
        <v>0</v>
      </c>
    </row>
    <row r="77" spans="1:16" ht="16.5" thickBot="1" x14ac:dyDescent="0.3">
      <c r="A77" s="30" t="s">
        <v>73</v>
      </c>
      <c r="B77" s="9">
        <v>0</v>
      </c>
      <c r="C77" s="9">
        <v>0</v>
      </c>
      <c r="D77" s="9">
        <v>0</v>
      </c>
      <c r="E77" s="167"/>
      <c r="F77" s="168"/>
      <c r="G77" s="168"/>
      <c r="H77" s="169"/>
      <c r="I77" s="170"/>
      <c r="J77" s="168"/>
      <c r="K77" s="168"/>
      <c r="L77" s="168"/>
      <c r="M77" s="168"/>
      <c r="N77" s="161">
        <f t="shared" si="21"/>
        <v>0</v>
      </c>
    </row>
    <row r="78" spans="1:16" ht="16.5" thickBot="1" x14ac:dyDescent="0.3">
      <c r="A78" s="51" t="s">
        <v>74</v>
      </c>
      <c r="B78" s="153">
        <f>SUM(B79)</f>
        <v>0</v>
      </c>
      <c r="C78" s="143">
        <f t="shared" ref="C78:M78" si="22">SUM(C79)</f>
        <v>0</v>
      </c>
      <c r="D78" s="143">
        <f t="shared" si="22"/>
        <v>0</v>
      </c>
      <c r="E78" s="142">
        <f t="shared" si="22"/>
        <v>0</v>
      </c>
      <c r="F78" s="143">
        <f t="shared" si="22"/>
        <v>0</v>
      </c>
      <c r="G78" s="149">
        <f t="shared" si="22"/>
        <v>0</v>
      </c>
      <c r="H78" s="143">
        <f t="shared" si="22"/>
        <v>0</v>
      </c>
      <c r="I78" s="153">
        <f t="shared" si="22"/>
        <v>0</v>
      </c>
      <c r="J78" s="143">
        <f t="shared" si="22"/>
        <v>0</v>
      </c>
      <c r="K78" s="153">
        <f t="shared" si="22"/>
        <v>0</v>
      </c>
      <c r="L78" s="143">
        <f t="shared" si="22"/>
        <v>0</v>
      </c>
      <c r="M78" s="142">
        <f t="shared" si="22"/>
        <v>0</v>
      </c>
      <c r="N78" s="144">
        <f>+B78+C78+D78+E78+F78+G78+H78+I78</f>
        <v>0</v>
      </c>
    </row>
    <row r="79" spans="1:16" ht="16.5" thickBot="1" x14ac:dyDescent="0.3">
      <c r="A79" s="30" t="s">
        <v>75</v>
      </c>
      <c r="B79" s="9">
        <v>0</v>
      </c>
      <c r="C79" s="9">
        <v>0</v>
      </c>
      <c r="D79" s="9">
        <v>0</v>
      </c>
      <c r="E79" s="188"/>
      <c r="F79" s="189"/>
      <c r="G79" s="189"/>
      <c r="H79" s="190"/>
      <c r="I79" s="135"/>
      <c r="J79" s="189"/>
      <c r="K79" s="189"/>
      <c r="L79" s="189"/>
      <c r="M79" s="189"/>
      <c r="N79" s="191">
        <f>SUM(B79:M79)</f>
        <v>0</v>
      </c>
    </row>
    <row r="80" spans="1:16" ht="16.5" thickBot="1" x14ac:dyDescent="0.3">
      <c r="A80" s="192" t="s">
        <v>76</v>
      </c>
      <c r="B80" s="193">
        <f>+B11+B16+B26+B36+B44+B49+B59+B64+B72</f>
        <v>799769859.36000013</v>
      </c>
      <c r="C80" s="194">
        <f>+C11+C16+C26+C36+C44+C49+C59+C64+C72</f>
        <v>1182699493.5300002</v>
      </c>
      <c r="D80" s="195">
        <f>+D11+D16+D26+D36+D44+D49+D59+D64+D72</f>
        <v>958152346.93000007</v>
      </c>
      <c r="E80" s="194">
        <f t="shared" ref="E80:M80" si="23">+E11+E16+E26+E36+E44+E49+E59+E64+E72</f>
        <v>1136093560.9600003</v>
      </c>
      <c r="F80" s="193">
        <f>+F11+F16+F26+F36+F44+F49+F59+F64+F72</f>
        <v>0</v>
      </c>
      <c r="G80" s="195">
        <f t="shared" si="23"/>
        <v>0</v>
      </c>
      <c r="H80" s="194">
        <f t="shared" si="23"/>
        <v>0</v>
      </c>
      <c r="I80" s="193">
        <f t="shared" si="23"/>
        <v>0</v>
      </c>
      <c r="J80" s="194">
        <f t="shared" si="23"/>
        <v>0</v>
      </c>
      <c r="K80" s="193">
        <f>+K11+K16+K26+K36+K44+K49+K59+K64+K72+K75+K78</f>
        <v>0</v>
      </c>
      <c r="L80" s="194">
        <f t="shared" si="23"/>
        <v>0</v>
      </c>
      <c r="M80" s="194">
        <f t="shared" si="23"/>
        <v>0</v>
      </c>
      <c r="N80" s="196">
        <f>SUM(B80:M80)</f>
        <v>4076715260.7800007</v>
      </c>
    </row>
    <row r="81" spans="1:14" ht="15.75" x14ac:dyDescent="0.25">
      <c r="A81" s="140" t="s">
        <v>135</v>
      </c>
      <c r="B81" s="135"/>
      <c r="C81" s="135"/>
      <c r="D81" s="135"/>
      <c r="E81" s="135"/>
      <c r="F81" s="135"/>
      <c r="G81" s="135"/>
      <c r="H81" s="135"/>
      <c r="I81" s="135"/>
      <c r="J81" s="135"/>
      <c r="K81" s="135"/>
      <c r="L81" s="135"/>
      <c r="M81" s="135"/>
      <c r="N81" s="135"/>
    </row>
    <row r="82" spans="1:14" ht="15.75" x14ac:dyDescent="0.25">
      <c r="A82" s="140"/>
      <c r="B82" s="135"/>
      <c r="C82" s="135"/>
      <c r="D82" s="135"/>
      <c r="E82" s="135"/>
      <c r="F82" s="135"/>
      <c r="G82" s="135"/>
      <c r="H82" s="135"/>
      <c r="I82" s="135"/>
      <c r="J82" s="135"/>
      <c r="K82" s="135"/>
      <c r="L82" s="135"/>
      <c r="M82" s="135"/>
      <c r="N82" s="135"/>
    </row>
    <row r="83" spans="1:14" ht="25.5" customHeight="1" x14ac:dyDescent="0.25">
      <c r="A83" s="220" t="s">
        <v>136</v>
      </c>
      <c r="B83" s="220"/>
      <c r="C83" s="220"/>
      <c r="D83" s="220"/>
      <c r="E83" s="220"/>
      <c r="F83" s="220"/>
      <c r="G83" s="220"/>
      <c r="H83" s="220"/>
      <c r="I83" s="220"/>
      <c r="J83" s="220"/>
      <c r="K83" s="220"/>
      <c r="L83" s="220"/>
      <c r="M83" s="220"/>
      <c r="N83" s="220"/>
    </row>
  </sheetData>
  <mergeCells count="6">
    <mergeCell ref="A83:N83"/>
    <mergeCell ref="A3:N3"/>
    <mergeCell ref="A4:N4"/>
    <mergeCell ref="A5:N5"/>
    <mergeCell ref="A6:N6"/>
    <mergeCell ref="A7:N7"/>
  </mergeCells>
  <printOptions horizontalCentered="1"/>
  <pageMargins left="0.35433070866141736" right="0.35433070866141736" top="0.59055118110236227" bottom="0.74803149606299213" header="0.27559055118110237" footer="0.31496062992125984"/>
  <pageSetup paperSize="5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P1 Presup. aprob. abril 25 </vt:lpstr>
      <vt:lpstr>P2Presup.aprobado Ejec. Abril</vt:lpstr>
      <vt:lpstr>P3 Ejecucion Abril 25 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Alcantara</dc:creator>
  <cp:lastModifiedBy>Mabel Valdez</cp:lastModifiedBy>
  <cp:lastPrinted>2025-05-09T19:02:03Z</cp:lastPrinted>
  <dcterms:created xsi:type="dcterms:W3CDTF">2025-05-09T18:34:47Z</dcterms:created>
  <dcterms:modified xsi:type="dcterms:W3CDTF">2025-05-09T19:03:28Z</dcterms:modified>
</cp:coreProperties>
</file>