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valdez\Desktop\Acceso a la informacion, nuevo formato\ejecucion nuevo formato\AÑO 2024\JUNIO-2024\"/>
    </mc:Choice>
  </mc:AlternateContent>
  <bookViews>
    <workbookView xWindow="0" yWindow="0" windowWidth="20490" windowHeight="7050" activeTab="1"/>
  </bookViews>
  <sheets>
    <sheet name="P1 Presup. aprobado JUNIO 24" sheetId="1" r:id="rId1"/>
    <sheet name="P2Presup.aprobado Ejec.Junio 24" sheetId="2" r:id="rId2"/>
    <sheet name="P3 Ejecucion Junio 24 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8" i="3" l="1"/>
  <c r="M77" i="3"/>
  <c r="L77" i="3"/>
  <c r="K77" i="3"/>
  <c r="J77" i="3"/>
  <c r="I77" i="3"/>
  <c r="N77" i="3" s="1"/>
  <c r="H77" i="3"/>
  <c r="G77" i="3"/>
  <c r="F77" i="3"/>
  <c r="E77" i="3"/>
  <c r="D77" i="3"/>
  <c r="C77" i="3"/>
  <c r="B77" i="3"/>
  <c r="N76" i="3"/>
  <c r="N75" i="3"/>
  <c r="M74" i="3"/>
  <c r="L74" i="3"/>
  <c r="K74" i="3"/>
  <c r="J74" i="3"/>
  <c r="I74" i="3"/>
  <c r="H74" i="3"/>
  <c r="G74" i="3"/>
  <c r="F74" i="3"/>
  <c r="E74" i="3"/>
  <c r="D74" i="3"/>
  <c r="N74" i="3" s="1"/>
  <c r="C74" i="3"/>
  <c r="B74" i="3"/>
  <c r="N73" i="3"/>
  <c r="N72" i="3"/>
  <c r="M71" i="3"/>
  <c r="L71" i="3"/>
  <c r="K71" i="3"/>
  <c r="J71" i="3"/>
  <c r="I71" i="3"/>
  <c r="H71" i="3"/>
  <c r="G71" i="3"/>
  <c r="F71" i="3"/>
  <c r="E71" i="3"/>
  <c r="E79" i="3" s="1"/>
  <c r="D71" i="3"/>
  <c r="D79" i="3" s="1"/>
  <c r="C71" i="3"/>
  <c r="C79" i="3" s="1"/>
  <c r="B71" i="3"/>
  <c r="B79" i="3" s="1"/>
  <c r="N70" i="3"/>
  <c r="N69" i="3"/>
  <c r="N68" i="3"/>
  <c r="N67" i="3"/>
  <c r="M66" i="3"/>
  <c r="L66" i="3"/>
  <c r="K66" i="3"/>
  <c r="J66" i="3"/>
  <c r="I66" i="3"/>
  <c r="H66" i="3"/>
  <c r="G66" i="3"/>
  <c r="F66" i="3"/>
  <c r="E66" i="3"/>
  <c r="D66" i="3"/>
  <c r="C66" i="3"/>
  <c r="B66" i="3"/>
  <c r="N66" i="3" s="1"/>
  <c r="N65" i="3"/>
  <c r="N64" i="3"/>
  <c r="M63" i="3"/>
  <c r="L63" i="3"/>
  <c r="K63" i="3"/>
  <c r="N63" i="3" s="1"/>
  <c r="J63" i="3"/>
  <c r="I63" i="3"/>
  <c r="H63" i="3"/>
  <c r="G63" i="3"/>
  <c r="F63" i="3"/>
  <c r="E63" i="3"/>
  <c r="D63" i="3"/>
  <c r="C63" i="3"/>
  <c r="B63" i="3"/>
  <c r="N62" i="3"/>
  <c r="N61" i="3"/>
  <c r="N60" i="3"/>
  <c r="N59" i="3"/>
  <c r="M58" i="3"/>
  <c r="L58" i="3"/>
  <c r="K58" i="3"/>
  <c r="J58" i="3"/>
  <c r="I58" i="3"/>
  <c r="H58" i="3"/>
  <c r="N58" i="3" s="1"/>
  <c r="G58" i="3"/>
  <c r="F58" i="3"/>
  <c r="E58" i="3"/>
  <c r="D58" i="3"/>
  <c r="C58" i="3"/>
  <c r="B58" i="3"/>
  <c r="N57" i="3"/>
  <c r="N56" i="3"/>
  <c r="N55" i="3"/>
  <c r="N54" i="3"/>
  <c r="N53" i="3"/>
  <c r="N52" i="3"/>
  <c r="N51" i="3"/>
  <c r="N50" i="3"/>
  <c r="N49" i="3"/>
  <c r="M48" i="3"/>
  <c r="L48" i="3"/>
  <c r="K48" i="3"/>
  <c r="J48" i="3"/>
  <c r="N48" i="3" s="1"/>
  <c r="I48" i="3"/>
  <c r="H48" i="3"/>
  <c r="G48" i="3"/>
  <c r="F48" i="3"/>
  <c r="E48" i="3"/>
  <c r="D48" i="3"/>
  <c r="C48" i="3"/>
  <c r="B48" i="3"/>
  <c r="N47" i="3"/>
  <c r="N46" i="3"/>
  <c r="N45" i="3"/>
  <c r="N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N42" i="3"/>
  <c r="N41" i="3"/>
  <c r="N40" i="3"/>
  <c r="N39" i="3"/>
  <c r="N38" i="3"/>
  <c r="N37" i="3"/>
  <c r="N36" i="3"/>
  <c r="M35" i="3"/>
  <c r="L35" i="3"/>
  <c r="K35" i="3"/>
  <c r="J35" i="3"/>
  <c r="I35" i="3"/>
  <c r="H35" i="3"/>
  <c r="G35" i="3"/>
  <c r="N35" i="3" s="1"/>
  <c r="F35" i="3"/>
  <c r="E35" i="3"/>
  <c r="D35" i="3"/>
  <c r="C35" i="3"/>
  <c r="B35" i="3"/>
  <c r="N34" i="3"/>
  <c r="N32" i="3"/>
  <c r="N31" i="3"/>
  <c r="N30" i="3"/>
  <c r="N29" i="3"/>
  <c r="N28" i="3"/>
  <c r="N27" i="3"/>
  <c r="N26" i="3"/>
  <c r="M25" i="3"/>
  <c r="L25" i="3"/>
  <c r="K25" i="3"/>
  <c r="J25" i="3"/>
  <c r="I25" i="3"/>
  <c r="H25" i="3"/>
  <c r="N25" i="3" s="1"/>
  <c r="G25" i="3"/>
  <c r="F25" i="3"/>
  <c r="E25" i="3"/>
  <c r="D25" i="3"/>
  <c r="C25" i="3"/>
  <c r="B25" i="3"/>
  <c r="N24" i="3"/>
  <c r="N23" i="3"/>
  <c r="N22" i="3"/>
  <c r="N21" i="3"/>
  <c r="N20" i="3"/>
  <c r="N19" i="3"/>
  <c r="N18" i="3"/>
  <c r="N17" i="3"/>
  <c r="N16" i="3"/>
  <c r="M15" i="3"/>
  <c r="L15" i="3"/>
  <c r="K15" i="3"/>
  <c r="J15" i="3"/>
  <c r="N15" i="3" s="1"/>
  <c r="I15" i="3"/>
  <c r="H15" i="3"/>
  <c r="G15" i="3"/>
  <c r="F15" i="3"/>
  <c r="E15" i="3"/>
  <c r="D15" i="3"/>
  <c r="C15" i="3"/>
  <c r="B15" i="3"/>
  <c r="N14" i="3"/>
  <c r="N13" i="3"/>
  <c r="N12" i="3"/>
  <c r="M11" i="3"/>
  <c r="M79" i="3" s="1"/>
  <c r="L11" i="3"/>
  <c r="L79" i="3" s="1"/>
  <c r="K11" i="3"/>
  <c r="K79" i="3" s="1"/>
  <c r="J11" i="3"/>
  <c r="J79" i="3" s="1"/>
  <c r="I11" i="3"/>
  <c r="I79" i="3" s="1"/>
  <c r="H11" i="3"/>
  <c r="H79" i="3" s="1"/>
  <c r="G11" i="3"/>
  <c r="G79" i="3" s="1"/>
  <c r="F11" i="3"/>
  <c r="F79" i="3" s="1"/>
  <c r="E11" i="3"/>
  <c r="D11" i="3"/>
  <c r="C11" i="3"/>
  <c r="B11" i="3"/>
  <c r="P80" i="2"/>
  <c r="P79" i="2"/>
  <c r="P78" i="2"/>
  <c r="P77" i="2"/>
  <c r="O76" i="2"/>
  <c r="N76" i="2"/>
  <c r="M76" i="2"/>
  <c r="L76" i="2"/>
  <c r="K76" i="2"/>
  <c r="J76" i="2"/>
  <c r="I76" i="2"/>
  <c r="H76" i="2"/>
  <c r="G76" i="2"/>
  <c r="F76" i="2"/>
  <c r="E76" i="2"/>
  <c r="D76" i="2"/>
  <c r="P76" i="2" s="1"/>
  <c r="C76" i="2"/>
  <c r="B76" i="2"/>
  <c r="P75" i="2"/>
  <c r="P74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P72" i="2"/>
  <c r="P71" i="2"/>
  <c r="P70" i="2"/>
  <c r="P69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P67" i="2"/>
  <c r="P66" i="2"/>
  <c r="O65" i="2"/>
  <c r="N65" i="2"/>
  <c r="M65" i="2"/>
  <c r="L65" i="2"/>
  <c r="K65" i="2"/>
  <c r="J65" i="2"/>
  <c r="I65" i="2"/>
  <c r="P65" i="2" s="1"/>
  <c r="H65" i="2"/>
  <c r="G65" i="2"/>
  <c r="F65" i="2"/>
  <c r="E65" i="2"/>
  <c r="D65" i="2"/>
  <c r="C65" i="2"/>
  <c r="B65" i="2"/>
  <c r="P64" i="2"/>
  <c r="P63" i="2"/>
  <c r="P62" i="2"/>
  <c r="P61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P59" i="2"/>
  <c r="P58" i="2"/>
  <c r="P57" i="2"/>
  <c r="P56" i="2"/>
  <c r="P55" i="2"/>
  <c r="P54" i="2"/>
  <c r="P53" i="2"/>
  <c r="P52" i="2"/>
  <c r="P51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P49" i="2"/>
  <c r="P48" i="2"/>
  <c r="P47" i="2"/>
  <c r="P46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P44" i="2"/>
  <c r="P43" i="2"/>
  <c r="P42" i="2"/>
  <c r="P41" i="2"/>
  <c r="P40" i="2"/>
  <c r="P39" i="2"/>
  <c r="P38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P36" i="2"/>
  <c r="P34" i="2"/>
  <c r="P33" i="2"/>
  <c r="P32" i="2"/>
  <c r="P31" i="2"/>
  <c r="P30" i="2"/>
  <c r="P29" i="2"/>
  <c r="P28" i="2"/>
  <c r="O27" i="2"/>
  <c r="N27" i="2"/>
  <c r="M27" i="2"/>
  <c r="L27" i="2"/>
  <c r="K27" i="2"/>
  <c r="J27" i="2"/>
  <c r="I27" i="2"/>
  <c r="H27" i="2"/>
  <c r="G27" i="2"/>
  <c r="F27" i="2"/>
  <c r="E27" i="2"/>
  <c r="D27" i="2"/>
  <c r="P27" i="2" s="1"/>
  <c r="C27" i="2"/>
  <c r="B27" i="2"/>
  <c r="P26" i="2"/>
  <c r="P25" i="2"/>
  <c r="P24" i="2"/>
  <c r="P23" i="2"/>
  <c r="P22" i="2"/>
  <c r="P21" i="2"/>
  <c r="P20" i="2"/>
  <c r="P19" i="2"/>
  <c r="P18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P16" i="2"/>
  <c r="P15" i="2"/>
  <c r="P14" i="2"/>
  <c r="O13" i="2"/>
  <c r="N13" i="2"/>
  <c r="M13" i="2"/>
  <c r="L13" i="2"/>
  <c r="L81" i="2" s="1"/>
  <c r="K13" i="2"/>
  <c r="J13" i="2"/>
  <c r="I13" i="2"/>
  <c r="H13" i="2"/>
  <c r="H81" i="2" s="1"/>
  <c r="G13" i="2"/>
  <c r="F13" i="2"/>
  <c r="E13" i="2"/>
  <c r="D13" i="2"/>
  <c r="D81" i="2" s="1"/>
  <c r="C13" i="2"/>
  <c r="B13" i="2"/>
  <c r="C75" i="1"/>
  <c r="B75" i="1"/>
  <c r="C72" i="1"/>
  <c r="B72" i="1"/>
  <c r="C67" i="1"/>
  <c r="B67" i="1"/>
  <c r="C64" i="1"/>
  <c r="B64" i="1"/>
  <c r="C59" i="1"/>
  <c r="B59" i="1"/>
  <c r="C49" i="1"/>
  <c r="B49" i="1"/>
  <c r="C44" i="1"/>
  <c r="B44" i="1"/>
  <c r="C36" i="1"/>
  <c r="B36" i="1"/>
  <c r="C26" i="1"/>
  <c r="B26" i="1"/>
  <c r="C16" i="1"/>
  <c r="B16" i="1"/>
  <c r="C12" i="1"/>
  <c r="C80" i="1" s="1"/>
  <c r="B12" i="1"/>
  <c r="B80" i="1" s="1"/>
  <c r="J81" i="2" l="1"/>
  <c r="P37" i="2"/>
  <c r="E81" i="2"/>
  <c r="I81" i="2"/>
  <c r="B81" i="2"/>
  <c r="F81" i="2"/>
  <c r="N81" i="2"/>
  <c r="P50" i="2"/>
  <c r="P73" i="2"/>
  <c r="C81" i="2"/>
  <c r="G81" i="2"/>
  <c r="K81" i="2"/>
  <c r="O81" i="2"/>
  <c r="P45" i="2"/>
  <c r="P68" i="2"/>
  <c r="M81" i="2"/>
  <c r="P17" i="2"/>
  <c r="P60" i="2"/>
  <c r="N79" i="3"/>
  <c r="N11" i="3"/>
  <c r="N71" i="3"/>
  <c r="P13" i="2"/>
  <c r="P81" i="2" s="1"/>
</calcChain>
</file>

<file path=xl/sharedStrings.xml><?xml version="1.0" encoding="utf-8"?>
<sst xmlns="http://schemas.openxmlformats.org/spreadsheetml/2006/main" count="265" uniqueCount="138">
  <si>
    <t>MINISTERIO DE AGRICULTURA</t>
  </si>
  <si>
    <t>AÑO 2024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</si>
  <si>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</si>
  <si>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</si>
  <si>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</si>
  <si>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</si>
  <si>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</si>
  <si>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</si>
  <si>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</si>
  <si>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2.1.1-REMUNERACIONES</t>
  </si>
  <si>
    <t>2.1.2-SOBRESUELDOS</t>
  </si>
  <si>
    <t>2.1.5-CONTRIBUCIONES A LA SEGURIDAD SOCIAL</t>
  </si>
  <si>
    <t>2.2 - 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</si>
  <si>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</si>
  <si>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</si>
  <si>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</si>
  <si>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</si>
  <si>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</si>
  <si>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</si>
  <si>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</si>
  <si>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</si>
  <si>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</si>
  <si>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2.3 - 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</si>
  <si>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</si>
  <si>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</si>
  <si>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</si>
  <si>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</si>
  <si>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</si>
  <si>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</si>
  <si>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</si>
  <si>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</si>
  <si>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</si>
  <si>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2.4 - TRANSFERENCIAS CORRIENTES</t>
  </si>
  <si>
    <t>2.4.1-TRANSFERENCIAS CORRIENTES AL SECTOR PRIVADO</t>
  </si>
  <si>
    <t>2.4.2-TRANSFERENCIAS CORRIENTES AL  GOBIERNO GENERAL NACIONAL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</si>
  <si>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</si>
  <si>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</si>
  <si>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</si>
  <si>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</si>
  <si>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</si>
  <si>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</si>
  <si>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</si>
  <si>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</si>
  <si>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2.5.5-TRANSFERENCIAS DE CAPITAL A INSTITUCIONES PÚBLICAS FINANCIERAS</t>
  </si>
  <si>
    <t xml:space="preserve"> 2.5.9-TRANSFERENCIAS DE CAPITAL A OTRAS INSTITUCIONES PÚBLICAS</t>
  </si>
  <si>
    <t>2.6 - 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</si>
  <si>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</si>
  <si>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</si>
  <si>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</si>
  <si>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</si>
  <si>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</si>
  <si>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2.6.6 - EQUIPOS DE DEFENSA Y SEGURIDAD</t>
  </si>
  <si>
    <t>2.6.7-ACTIVOS BIOLÓGICOS</t>
  </si>
  <si>
    <t>2.6.8-BIENES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</si>
  <si>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</si>
  <si>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</si>
  <si>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</si>
  <si>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</si>
  <si>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</si>
  <si>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</si>
  <si>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</si>
  <si>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</si>
  <si>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</si>
  <si>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</si>
  <si>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</si>
  <si>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</si>
  <si>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</si>
  <si>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</si>
  <si>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</si>
  <si>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</si>
  <si>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</si>
  <si>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</si>
  <si>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</si>
  <si>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</si>
  <si>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</si>
  <si>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</si>
  <si>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</si>
  <si>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</si>
  <si>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</si>
  <si>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</si>
  <si>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Año 2024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</si>
  <si>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</si>
  <si>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</si>
  <si>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</si>
  <si>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</si>
  <si>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</si>
  <si>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</si>
  <si>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</si>
  <si>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</si>
  <si>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</si>
  <si>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</si>
  <si>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</si>
  <si>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Octurbre</t>
  </si>
  <si>
    <t>Noviembre</t>
  </si>
  <si>
    <t>Diciembre</t>
  </si>
  <si>
    <t xml:space="preserve">Total </t>
  </si>
  <si>
    <t>2.1.1 - REMUNERACIONES</t>
  </si>
  <si>
    <t>2.1.2 - SOBRESUELDOS</t>
  </si>
  <si>
    <t>2.1.5 - CONTRIBUCIONES A LA SEGURIDAD SOCIAL</t>
  </si>
  <si>
    <t xml:space="preserve">      2.5.5-TRANSFERENCIAS DE CAPITAL A INSTITUCIONES PÚBLICAS FINANCIERAS</t>
  </si>
  <si>
    <t xml:space="preserve">      2.5.9-TRANSFERENCIAS DE CAPITAL A OTRAS INSTITUCIONES PÚBLICAS</t>
  </si>
  <si>
    <r>
      <rPr>
        <b/>
        <sz val="16"/>
        <color theme="1"/>
        <rFont val="Times New Roman"/>
        <family val="1"/>
      </rPr>
      <t>Presupuesto aprobado:</t>
    </r>
    <r>
      <rPr>
        <sz val="16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</si>
  <si>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</si>
  <si>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Times New Roman"/>
        <family val="1"/>
      </rPr>
      <t>Total devengado:</t>
    </r>
    <r>
      <rPr>
        <sz val="16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</si>
  <si>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Octubre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</si>
  <si>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</si>
  <si>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</si>
  <si>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</si>
  <si>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</si>
  <si>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</si>
  <si>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</si>
  <si>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INST. TEMPORALES</t>
  </si>
  <si>
    <t>2.2.8 - OTROS SERVICIOS NO INCLUIDOS EN CONCEPTOS ANTERIORES</t>
  </si>
  <si>
    <t>2.2.9 - OTRAS CONTRATACIONES DE SERVICIOS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</si>
  <si>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</si>
  <si>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</si>
  <si>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</si>
  <si>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</si>
  <si>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</si>
  <si>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</si>
  <si>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</si>
  <si>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</si>
  <si>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2.4.1 - TRANSFERENCIAS CORRIENTES AL SECTOR PRIVADO</t>
  </si>
  <si>
    <t>2.4.2 - TRANSFERENCIAS CORRIENTES AL  GOBIERNO GENERAL NACIONAL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</si>
  <si>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</si>
  <si>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</si>
  <si>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</si>
  <si>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</si>
  <si>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</si>
  <si>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</si>
  <si>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</si>
  <si>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</si>
  <si>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</si>
  <si>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</si>
  <si>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2.6.7 - ACTIVOS BIOLÓGICOS</t>
  </si>
  <si>
    <t>2.6.8 - BIENES INTANGIBLES</t>
  </si>
  <si>
    <t>FUENTE : (SIGEF)</t>
  </si>
  <si>
    <r>
      <rPr>
        <b/>
        <sz val="14"/>
        <color theme="1"/>
        <rFont val="Times New Roman"/>
        <family val="1"/>
      </rPr>
      <t>Total devengado:</t>
    </r>
    <r>
      <rPr>
        <sz val="14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</si>
</sst>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0"/>
      <color rgb="FF000000"/>
      <name val="Algerian"/>
      <family val="5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</font>
    <font>
      <sz val="12"/>
      <color indexed="8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22"/>
      <color rgb="FF000000"/>
      <name val="Algerian"/>
      <family val="5"/>
    </font>
    <font>
      <b/>
      <sz val="12"/>
      <color theme="0"/>
      <name val="Times New Roman"/>
      <family val="1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0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7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04">
    <xf numFmtId="0" fontId="0" fillId="0" borderId="0" xfId="0"/>
    <xf numFmtId="0" fontId="5" fillId="0" borderId="0" xfId="0" applyFont="1" applyAlignment="1">
      <alignment vertical="center" wrapText="1" readingOrder="1"/>
    </xf>
    <xf numFmtId="0" fontId="7" fillId="0" borderId="0" xfId="0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0" fillId="3" borderId="0" xfId="0" applyFill="1"/>
    <xf numFmtId="0" fontId="10" fillId="0" borderId="8" xfId="0" applyFont="1" applyBorder="1" applyAlignment="1">
      <alignment horizontal="left"/>
    </xf>
    <xf numFmtId="164" fontId="11" fillId="0" borderId="9" xfId="0" applyNumberFormat="1" applyFont="1" applyBorder="1"/>
    <xf numFmtId="0" fontId="12" fillId="0" borderId="11" xfId="0" applyFont="1" applyBorder="1" applyAlignment="1">
      <alignment horizontal="left" indent="1"/>
    </xf>
    <xf numFmtId="43" fontId="13" fillId="4" borderId="12" xfId="0" applyNumberFormat="1" applyFont="1" applyFill="1" applyBorder="1"/>
    <xf numFmtId="43" fontId="14" fillId="4" borderId="13" xfId="0" applyNumberFormat="1" applyFont="1" applyFill="1" applyBorder="1"/>
    <xf numFmtId="49" fontId="15" fillId="0" borderId="11" xfId="0" applyNumberFormat="1" applyFont="1" applyBorder="1"/>
    <xf numFmtId="43" fontId="16" fillId="0" borderId="14" xfId="1" applyFont="1" applyBorder="1" applyAlignment="1">
      <alignment horizontal="right"/>
    </xf>
    <xf numFmtId="43" fontId="16" fillId="0" borderId="15" xfId="2" applyFont="1" applyBorder="1" applyAlignment="1">
      <alignment horizontal="right"/>
    </xf>
    <xf numFmtId="43" fontId="16" fillId="0" borderId="16" xfId="1" applyFont="1" applyBorder="1" applyAlignment="1">
      <alignment horizontal="right"/>
    </xf>
    <xf numFmtId="43" fontId="16" fillId="0" borderId="17" xfId="2" applyFont="1" applyBorder="1" applyAlignment="1">
      <alignment horizontal="right"/>
    </xf>
    <xf numFmtId="43" fontId="16" fillId="0" borderId="18" xfId="1" applyFont="1" applyBorder="1" applyAlignment="1">
      <alignment horizontal="right"/>
    </xf>
    <xf numFmtId="43" fontId="13" fillId="4" borderId="13" xfId="0" applyNumberFormat="1" applyFont="1" applyFill="1" applyBorder="1"/>
    <xf numFmtId="49" fontId="15" fillId="0" borderId="11" xfId="0" applyNumberFormat="1" applyFont="1" applyBorder="1" applyAlignment="1">
      <alignment wrapText="1"/>
    </xf>
    <xf numFmtId="0" fontId="0" fillId="0" borderId="0" xfId="0" applyBorder="1"/>
    <xf numFmtId="43" fontId="15" fillId="0" borderId="14" xfId="1" applyFont="1" applyBorder="1" applyAlignment="1">
      <alignment horizontal="right"/>
    </xf>
    <xf numFmtId="43" fontId="15" fillId="0" borderId="16" xfId="1" applyFont="1" applyBorder="1" applyAlignment="1">
      <alignment horizontal="right"/>
    </xf>
    <xf numFmtId="43" fontId="15" fillId="0" borderId="17" xfId="2" applyFont="1" applyBorder="1" applyAlignment="1">
      <alignment horizontal="right"/>
    </xf>
    <xf numFmtId="43" fontId="15" fillId="0" borderId="18" xfId="1" applyFont="1" applyBorder="1" applyAlignment="1">
      <alignment horizontal="right"/>
    </xf>
    <xf numFmtId="0" fontId="10" fillId="0" borderId="11" xfId="0" applyFont="1" applyBorder="1"/>
    <xf numFmtId="43" fontId="15" fillId="0" borderId="14" xfId="2" applyFont="1" applyBorder="1" applyAlignment="1">
      <alignment horizontal="right"/>
    </xf>
    <xf numFmtId="43" fontId="16" fillId="0" borderId="4" xfId="2" applyFont="1" applyBorder="1" applyAlignment="1">
      <alignment horizontal="right"/>
    </xf>
    <xf numFmtId="43" fontId="18" fillId="0" borderId="15" xfId="2" applyFont="1" applyBorder="1" applyAlignment="1">
      <alignment horizontal="right"/>
    </xf>
    <xf numFmtId="43" fontId="19" fillId="0" borderId="16" xfId="2" applyFont="1" applyBorder="1" applyAlignment="1">
      <alignment horizontal="right"/>
    </xf>
    <xf numFmtId="43" fontId="19" fillId="0" borderId="18" xfId="2" applyFont="1" applyBorder="1" applyAlignment="1">
      <alignment horizontal="right"/>
    </xf>
    <xf numFmtId="43" fontId="16" fillId="0" borderId="19" xfId="2" applyFont="1" applyBorder="1" applyAlignment="1">
      <alignment horizontal="right"/>
    </xf>
    <xf numFmtId="43" fontId="15" fillId="0" borderId="18" xfId="2" applyFont="1" applyBorder="1" applyAlignment="1">
      <alignment horizontal="right"/>
    </xf>
    <xf numFmtId="43" fontId="16" fillId="0" borderId="20" xfId="2" applyFont="1" applyBorder="1" applyAlignment="1">
      <alignment horizontal="right"/>
    </xf>
    <xf numFmtId="0" fontId="10" fillId="0" borderId="11" xfId="0" applyFont="1" applyBorder="1" applyAlignment="1">
      <alignment horizontal="left" indent="2"/>
    </xf>
    <xf numFmtId="164" fontId="10" fillId="0" borderId="16" xfId="0" applyNumberFormat="1" applyFont="1" applyBorder="1"/>
    <xf numFmtId="0" fontId="10" fillId="0" borderId="11" xfId="0" applyFont="1" applyBorder="1" applyAlignment="1">
      <alignment horizontal="left" wrapText="1" indent="2"/>
    </xf>
    <xf numFmtId="164" fontId="14" fillId="0" borderId="18" xfId="0" applyNumberFormat="1" applyFont="1" applyBorder="1"/>
    <xf numFmtId="43" fontId="14" fillId="4" borderId="12" xfId="0" applyNumberFormat="1" applyFont="1" applyFill="1" applyBorder="1"/>
    <xf numFmtId="164" fontId="14" fillId="0" borderId="14" xfId="0" applyNumberFormat="1" applyFont="1" applyBorder="1"/>
    <xf numFmtId="164" fontId="14" fillId="0" borderId="16" xfId="0" applyNumberFormat="1" applyFont="1" applyBorder="1"/>
    <xf numFmtId="0" fontId="12" fillId="0" borderId="8" xfId="0" applyFont="1" applyBorder="1" applyAlignment="1">
      <alignment horizontal="left"/>
    </xf>
    <xf numFmtId="0" fontId="10" fillId="0" borderId="11" xfId="0" applyFont="1" applyBorder="1" applyAlignment="1">
      <alignment horizontal="left" indent="1"/>
    </xf>
    <xf numFmtId="43" fontId="19" fillId="0" borderId="14" xfId="2" applyFont="1" applyBorder="1" applyAlignment="1">
      <alignment horizontal="right"/>
    </xf>
    <xf numFmtId="0" fontId="20" fillId="2" borderId="21" xfId="0" applyFont="1" applyFill="1" applyBorder="1" applyAlignment="1">
      <alignment vertical="center"/>
    </xf>
    <xf numFmtId="43" fontId="14" fillId="2" borderId="12" xfId="1" applyFont="1" applyFill="1" applyBorder="1"/>
    <xf numFmtId="43" fontId="14" fillId="2" borderId="13" xfId="1" applyFont="1" applyFill="1" applyBorder="1"/>
    <xf numFmtId="0" fontId="2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4" fillId="0" borderId="0" xfId="0" applyFont="1"/>
    <xf numFmtId="0" fontId="23" fillId="5" borderId="29" xfId="0" applyFont="1" applyFill="1" applyBorder="1" applyAlignment="1">
      <alignment horizontal="center"/>
    </xf>
    <xf numFmtId="0" fontId="23" fillId="5" borderId="30" xfId="0" applyFont="1" applyFill="1" applyBorder="1" applyAlignment="1">
      <alignment horizontal="center"/>
    </xf>
    <xf numFmtId="0" fontId="23" fillId="5" borderId="31" xfId="0" applyFont="1" applyFill="1" applyBorder="1" applyAlignment="1">
      <alignment horizontal="center"/>
    </xf>
    <xf numFmtId="164" fontId="13" fillId="0" borderId="0" xfId="0" applyNumberFormat="1" applyFont="1" applyBorder="1"/>
    <xf numFmtId="164" fontId="13" fillId="0" borderId="15" xfId="0" applyNumberFormat="1" applyFont="1" applyBorder="1"/>
    <xf numFmtId="0" fontId="13" fillId="0" borderId="33" xfId="0" applyFont="1" applyBorder="1" applyAlignment="1">
      <alignment horizontal="left" vertical="justify" wrapText="1"/>
    </xf>
    <xf numFmtId="43" fontId="13" fillId="4" borderId="34" xfId="0" applyNumberFormat="1" applyFont="1" applyFill="1" applyBorder="1"/>
    <xf numFmtId="43" fontId="13" fillId="4" borderId="35" xfId="0" applyNumberFormat="1" applyFont="1" applyFill="1" applyBorder="1"/>
    <xf numFmtId="43" fontId="13" fillId="4" borderId="36" xfId="0" applyNumberFormat="1" applyFont="1" applyFill="1" applyBorder="1"/>
    <xf numFmtId="43" fontId="13" fillId="4" borderId="37" xfId="0" applyNumberFormat="1" applyFont="1" applyFill="1" applyBorder="1"/>
    <xf numFmtId="43" fontId="13" fillId="4" borderId="10" xfId="0" applyNumberFormat="1" applyFont="1" applyFill="1" applyBorder="1"/>
    <xf numFmtId="0" fontId="14" fillId="0" borderId="28" xfId="0" applyFont="1" applyBorder="1" applyAlignment="1">
      <alignment horizontal="left" vertical="justify" wrapText="1"/>
    </xf>
    <xf numFmtId="43" fontId="15" fillId="0" borderId="38" xfId="1" applyFont="1" applyBorder="1" applyAlignment="1">
      <alignment horizontal="right"/>
    </xf>
    <xf numFmtId="43" fontId="15" fillId="0" borderId="9" xfId="1" applyFont="1" applyBorder="1" applyAlignment="1">
      <alignment horizontal="right"/>
    </xf>
    <xf numFmtId="43" fontId="15" fillId="0" borderId="9" xfId="2" applyFont="1" applyBorder="1" applyAlignment="1">
      <alignment horizontal="right"/>
    </xf>
    <xf numFmtId="43" fontId="15" fillId="0" borderId="0" xfId="2" applyFont="1" applyAlignment="1">
      <alignment horizontal="right"/>
    </xf>
    <xf numFmtId="43" fontId="16" fillId="0" borderId="10" xfId="2" applyFont="1" applyBorder="1" applyAlignment="1">
      <alignment horizontal="right"/>
    </xf>
    <xf numFmtId="43" fontId="16" fillId="0" borderId="9" xfId="2" applyFont="1" applyBorder="1" applyAlignment="1">
      <alignment horizontal="right"/>
    </xf>
    <xf numFmtId="43" fontId="16" fillId="0" borderId="0" xfId="2" applyFont="1" applyAlignment="1">
      <alignment horizontal="right"/>
    </xf>
    <xf numFmtId="43" fontId="19" fillId="0" borderId="10" xfId="2" applyFont="1" applyBorder="1" applyAlignment="1">
      <alignment horizontal="right"/>
    </xf>
    <xf numFmtId="43" fontId="19" fillId="0" borderId="0" xfId="2" applyFont="1" applyBorder="1" applyAlignment="1">
      <alignment horizontal="right"/>
    </xf>
    <xf numFmtId="43" fontId="19" fillId="0" borderId="39" xfId="2" applyFont="1" applyBorder="1" applyAlignment="1">
      <alignment horizontal="right"/>
    </xf>
    <xf numFmtId="43" fontId="19" fillId="0" borderId="0" xfId="1" applyFont="1" applyBorder="1" applyAlignment="1">
      <alignment horizontal="right"/>
    </xf>
    <xf numFmtId="43" fontId="14" fillId="3" borderId="4" xfId="0" applyNumberFormat="1" applyFont="1" applyFill="1" applyBorder="1"/>
    <xf numFmtId="43" fontId="15" fillId="0" borderId="39" xfId="1" applyFont="1" applyBorder="1" applyAlignment="1">
      <alignment horizontal="right"/>
    </xf>
    <xf numFmtId="43" fontId="15" fillId="0" borderId="39" xfId="2" applyFont="1" applyBorder="1" applyAlignment="1">
      <alignment horizontal="right"/>
    </xf>
    <xf numFmtId="43" fontId="15" fillId="0" borderId="40" xfId="2" applyFont="1" applyBorder="1" applyAlignment="1">
      <alignment horizontal="right"/>
    </xf>
    <xf numFmtId="43" fontId="16" fillId="0" borderId="39" xfId="2" applyFont="1" applyBorder="1" applyAlignment="1">
      <alignment horizontal="right"/>
    </xf>
    <xf numFmtId="43" fontId="19" fillId="0" borderId="40" xfId="2" applyFont="1" applyBorder="1" applyAlignment="1">
      <alignment horizontal="right"/>
    </xf>
    <xf numFmtId="43" fontId="19" fillId="0" borderId="40" xfId="1" applyFont="1" applyBorder="1" applyAlignment="1">
      <alignment horizontal="right"/>
    </xf>
    <xf numFmtId="43" fontId="19" fillId="0" borderId="39" xfId="1" applyFont="1" applyBorder="1" applyAlignment="1">
      <alignment horizontal="right"/>
    </xf>
    <xf numFmtId="43" fontId="14" fillId="3" borderId="17" xfId="0" applyNumberFormat="1" applyFont="1" applyFill="1" applyBorder="1"/>
    <xf numFmtId="43" fontId="24" fillId="0" borderId="41" xfId="2" applyFont="1" applyBorder="1" applyAlignment="1">
      <alignment horizontal="right"/>
    </xf>
    <xf numFmtId="43" fontId="19" fillId="0" borderId="9" xfId="2" applyFont="1" applyBorder="1" applyAlignment="1">
      <alignment horizontal="right"/>
    </xf>
    <xf numFmtId="43" fontId="14" fillId="3" borderId="42" xfId="0" applyNumberFormat="1" applyFont="1" applyFill="1" applyBorder="1"/>
    <xf numFmtId="0" fontId="13" fillId="0" borderId="43" xfId="0" applyFont="1" applyBorder="1" applyAlignment="1">
      <alignment horizontal="left" vertical="justify" wrapText="1"/>
    </xf>
    <xf numFmtId="49" fontId="19" fillId="0" borderId="28" xfId="0" applyNumberFormat="1" applyFont="1" applyBorder="1" applyAlignment="1">
      <alignment horizontal="left" vertical="justify" wrapText="1"/>
    </xf>
    <xf numFmtId="43" fontId="15" fillId="0" borderId="3" xfId="2" applyFont="1" applyBorder="1" applyAlignment="1">
      <alignment horizontal="right"/>
    </xf>
    <xf numFmtId="43" fontId="19" fillId="0" borderId="40" xfId="2" applyFont="1" applyBorder="1" applyAlignment="1">
      <alignment horizontal="left" vertical="justify" wrapText="1"/>
    </xf>
    <xf numFmtId="43" fontId="19" fillId="0" borderId="41" xfId="2" applyFont="1" applyBorder="1" applyAlignment="1">
      <alignment horizontal="right"/>
    </xf>
    <xf numFmtId="43" fontId="18" fillId="0" borderId="0" xfId="2" applyFont="1" applyAlignment="1">
      <alignment horizontal="right"/>
    </xf>
    <xf numFmtId="43" fontId="18" fillId="0" borderId="39" xfId="2" applyFont="1" applyBorder="1" applyAlignment="1">
      <alignment horizontal="right"/>
    </xf>
    <xf numFmtId="43" fontId="15" fillId="0" borderId="44" xfId="2" applyFont="1" applyBorder="1" applyAlignment="1">
      <alignment horizontal="right"/>
    </xf>
    <xf numFmtId="49" fontId="19" fillId="0" borderId="28" xfId="0" applyNumberFormat="1" applyFont="1" applyBorder="1" applyAlignment="1">
      <alignment wrapText="1"/>
    </xf>
    <xf numFmtId="43" fontId="25" fillId="0" borderId="39" xfId="1" applyFont="1" applyBorder="1" applyAlignment="1">
      <alignment horizontal="right"/>
    </xf>
    <xf numFmtId="43" fontId="19" fillId="0" borderId="44" xfId="2" applyFont="1" applyBorder="1" applyAlignment="1">
      <alignment horizontal="right"/>
    </xf>
    <xf numFmtId="43" fontId="19" fillId="0" borderId="44" xfId="1" applyFont="1" applyBorder="1" applyAlignment="1">
      <alignment horizontal="right"/>
    </xf>
    <xf numFmtId="43" fontId="25" fillId="0" borderId="9" xfId="1" applyFont="1" applyBorder="1" applyAlignment="1">
      <alignment horizontal="right"/>
    </xf>
    <xf numFmtId="43" fontId="18" fillId="0" borderId="9" xfId="2" applyFont="1" applyBorder="1" applyAlignment="1">
      <alignment horizontal="right"/>
    </xf>
    <xf numFmtId="43" fontId="18" fillId="0" borderId="9" xfId="1" applyFont="1" applyBorder="1" applyAlignment="1">
      <alignment horizontal="right"/>
    </xf>
    <xf numFmtId="43" fontId="19" fillId="0" borderId="45" xfId="2" applyFont="1" applyBorder="1" applyAlignment="1">
      <alignment horizontal="right"/>
    </xf>
    <xf numFmtId="43" fontId="24" fillId="0" borderId="0" xfId="1" applyFont="1" applyBorder="1" applyAlignment="1">
      <alignment horizontal="right"/>
    </xf>
    <xf numFmtId="43" fontId="24" fillId="0" borderId="40" xfId="1" applyFont="1" applyBorder="1" applyAlignment="1">
      <alignment horizontal="right"/>
    </xf>
    <xf numFmtId="43" fontId="24" fillId="0" borderId="39" xfId="1" applyFont="1" applyBorder="1" applyAlignment="1">
      <alignment horizontal="right"/>
    </xf>
    <xf numFmtId="43" fontId="19" fillId="0" borderId="6" xfId="2" applyFont="1" applyBorder="1" applyAlignment="1">
      <alignment horizontal="right"/>
    </xf>
    <xf numFmtId="43" fontId="19" fillId="0" borderId="46" xfId="2" applyFont="1" applyBorder="1" applyAlignment="1">
      <alignment horizontal="right"/>
    </xf>
    <xf numFmtId="43" fontId="19" fillId="0" borderId="47" xfId="2" applyFont="1" applyBorder="1" applyAlignment="1">
      <alignment horizontal="right"/>
    </xf>
    <xf numFmtId="43" fontId="19" fillId="0" borderId="48" xfId="2" applyFont="1" applyBorder="1" applyAlignment="1">
      <alignment horizontal="right"/>
    </xf>
    <xf numFmtId="43" fontId="19" fillId="0" borderId="49" xfId="2" applyFont="1" applyBorder="1" applyAlignment="1">
      <alignment horizontal="right"/>
    </xf>
    <xf numFmtId="43" fontId="19" fillId="0" borderId="50" xfId="2" applyFont="1" applyBorder="1" applyAlignment="1">
      <alignment horizontal="left" vertical="justify" wrapText="1"/>
    </xf>
    <xf numFmtId="43" fontId="18" fillId="0" borderId="0" xfId="1" applyFont="1" applyBorder="1" applyAlignment="1">
      <alignment horizontal="right"/>
    </xf>
    <xf numFmtId="43" fontId="19" fillId="0" borderId="3" xfId="1" applyFont="1" applyBorder="1" applyAlignment="1">
      <alignment horizontal="right"/>
    </xf>
    <xf numFmtId="43" fontId="24" fillId="0" borderId="9" xfId="2" applyFont="1" applyBorder="1" applyAlignment="1">
      <alignment horizontal="right"/>
    </xf>
    <xf numFmtId="43" fontId="15" fillId="0" borderId="48" xfId="2" applyFont="1" applyBorder="1" applyAlignment="1">
      <alignment horizontal="right"/>
    </xf>
    <xf numFmtId="43" fontId="15" fillId="0" borderId="47" xfId="2" applyFont="1" applyBorder="1" applyAlignment="1">
      <alignment horizontal="right"/>
    </xf>
    <xf numFmtId="43" fontId="19" fillId="0" borderId="48" xfId="2" applyFont="1" applyBorder="1" applyAlignment="1">
      <alignment horizontal="left" vertical="justify" wrapText="1"/>
    </xf>
    <xf numFmtId="43" fontId="18" fillId="0" borderId="40" xfId="1" applyFont="1" applyBorder="1" applyAlignment="1">
      <alignment horizontal="right"/>
    </xf>
    <xf numFmtId="43" fontId="19" fillId="0" borderId="38" xfId="2" applyFont="1" applyBorder="1" applyAlignment="1">
      <alignment horizontal="right"/>
    </xf>
    <xf numFmtId="43" fontId="19" fillId="0" borderId="0" xfId="2" applyFont="1" applyBorder="1" applyAlignment="1">
      <alignment horizontal="left" vertical="justify" wrapText="1"/>
    </xf>
    <xf numFmtId="43" fontId="13" fillId="4" borderId="51" xfId="0" applyNumberFormat="1" applyFont="1" applyFill="1" applyBorder="1"/>
    <xf numFmtId="43" fontId="19" fillId="0" borderId="3" xfId="2" applyFont="1" applyBorder="1" applyAlignment="1">
      <alignment horizontal="right"/>
    </xf>
    <xf numFmtId="43" fontId="24" fillId="0" borderId="39" xfId="2" applyFont="1" applyBorder="1" applyAlignment="1">
      <alignment horizontal="right"/>
    </xf>
    <xf numFmtId="165" fontId="14" fillId="0" borderId="39" xfId="0" applyNumberFormat="1" applyFont="1" applyBorder="1" applyAlignment="1">
      <alignment vertical="center" wrapText="1"/>
    </xf>
    <xf numFmtId="43" fontId="15" fillId="0" borderId="0" xfId="2" applyFont="1" applyBorder="1" applyAlignment="1">
      <alignment horizontal="right"/>
    </xf>
    <xf numFmtId="43" fontId="15" fillId="0" borderId="41" xfId="2" applyFont="1" applyBorder="1" applyAlignment="1">
      <alignment horizontal="right"/>
    </xf>
    <xf numFmtId="165" fontId="14" fillId="0" borderId="52" xfId="0" applyNumberFormat="1" applyFont="1" applyBorder="1" applyAlignment="1">
      <alignment vertical="center" wrapText="1"/>
    </xf>
    <xf numFmtId="43" fontId="19" fillId="0" borderId="53" xfId="2" applyFont="1" applyBorder="1" applyAlignment="1">
      <alignment horizontal="left" vertical="justify" wrapText="1"/>
    </xf>
    <xf numFmtId="165" fontId="14" fillId="0" borderId="54" xfId="0" applyNumberFormat="1" applyFont="1" applyBorder="1" applyAlignment="1">
      <alignment vertical="center" wrapText="1"/>
    </xf>
    <xf numFmtId="43" fontId="13" fillId="4" borderId="24" xfId="0" applyNumberFormat="1" applyFont="1" applyFill="1" applyBorder="1"/>
    <xf numFmtId="43" fontId="18" fillId="0" borderId="3" xfId="1" applyFont="1" applyBorder="1" applyAlignment="1">
      <alignment horizontal="right"/>
    </xf>
    <xf numFmtId="43" fontId="15" fillId="0" borderId="50" xfId="2" applyFont="1" applyBorder="1" applyAlignment="1">
      <alignment horizontal="right"/>
    </xf>
    <xf numFmtId="43" fontId="18" fillId="0" borderId="3" xfId="2" applyFont="1" applyBorder="1" applyAlignment="1">
      <alignment horizontal="right"/>
    </xf>
    <xf numFmtId="43" fontId="18" fillId="0" borderId="50" xfId="2" applyFont="1" applyBorder="1" applyAlignment="1">
      <alignment horizontal="right"/>
    </xf>
    <xf numFmtId="43" fontId="18" fillId="0" borderId="50" xfId="1" applyFont="1" applyBorder="1" applyAlignment="1">
      <alignment horizontal="right"/>
    </xf>
    <xf numFmtId="164" fontId="14" fillId="0" borderId="44" xfId="0" applyNumberFormat="1" applyFont="1" applyBorder="1"/>
    <xf numFmtId="0" fontId="14" fillId="0" borderId="39" xfId="0" applyFont="1" applyBorder="1"/>
    <xf numFmtId="0" fontId="14" fillId="0" borderId="44" xfId="0" applyFont="1" applyBorder="1"/>
    <xf numFmtId="0" fontId="14" fillId="0" borderId="40" xfId="0" applyFont="1" applyBorder="1"/>
    <xf numFmtId="164" fontId="14" fillId="0" borderId="52" xfId="0" applyNumberFormat="1" applyFont="1" applyBorder="1"/>
    <xf numFmtId="0" fontId="14" fillId="0" borderId="54" xfId="0" applyFont="1" applyBorder="1" applyAlignment="1">
      <alignment wrapText="1"/>
    </xf>
    <xf numFmtId="0" fontId="14" fillId="0" borderId="6" xfId="0" applyFont="1" applyBorder="1" applyAlignment="1">
      <alignment wrapText="1"/>
    </xf>
    <xf numFmtId="0" fontId="14" fillId="0" borderId="52" xfId="0" applyFont="1" applyBorder="1" applyAlignment="1">
      <alignment wrapText="1"/>
    </xf>
    <xf numFmtId="0" fontId="14" fillId="0" borderId="55" xfId="0" applyFont="1" applyBorder="1" applyAlignment="1">
      <alignment wrapText="1"/>
    </xf>
    <xf numFmtId="43" fontId="13" fillId="4" borderId="41" xfId="0" applyNumberFormat="1" applyFont="1" applyFill="1" applyBorder="1"/>
    <xf numFmtId="164" fontId="14" fillId="0" borderId="48" xfId="0" applyNumberFormat="1" applyFont="1" applyBorder="1"/>
    <xf numFmtId="43" fontId="16" fillId="0" borderId="3" xfId="2" applyFont="1" applyBorder="1" applyAlignment="1">
      <alignment horizontal="right"/>
    </xf>
    <xf numFmtId="0" fontId="14" fillId="0" borderId="47" xfId="0" applyFont="1" applyBorder="1"/>
    <xf numFmtId="0" fontId="14" fillId="0" borderId="48" xfId="0" applyFont="1" applyBorder="1"/>
    <xf numFmtId="0" fontId="14" fillId="0" borderId="49" xfId="0" applyFont="1" applyBorder="1"/>
    <xf numFmtId="0" fontId="14" fillId="0" borderId="54" xfId="0" applyFont="1" applyBorder="1"/>
    <xf numFmtId="0" fontId="14" fillId="0" borderId="52" xfId="0" applyFont="1" applyBorder="1"/>
    <xf numFmtId="0" fontId="14" fillId="0" borderId="55" xfId="0" applyFont="1" applyBorder="1"/>
    <xf numFmtId="0" fontId="13" fillId="0" borderId="56" xfId="0" applyFont="1" applyBorder="1" applyAlignment="1">
      <alignment horizontal="left" vertical="justify" wrapText="1"/>
    </xf>
    <xf numFmtId="164" fontId="13" fillId="0" borderId="52" xfId="0" applyNumberFormat="1" applyFont="1" applyBorder="1"/>
    <xf numFmtId="164" fontId="13" fillId="0" borderId="54" xfId="0" applyNumberFormat="1" applyFont="1" applyBorder="1"/>
    <xf numFmtId="164" fontId="13" fillId="0" borderId="55" xfId="0" applyNumberFormat="1" applyFont="1" applyBorder="1"/>
    <xf numFmtId="43" fontId="19" fillId="0" borderId="54" xfId="2" applyFont="1" applyBorder="1" applyAlignment="1">
      <alignment horizontal="right"/>
    </xf>
    <xf numFmtId="43" fontId="19" fillId="0" borderId="57" xfId="2" applyFont="1" applyBorder="1" applyAlignment="1">
      <alignment horizontal="right"/>
    </xf>
    <xf numFmtId="164" fontId="14" fillId="0" borderId="0" xfId="0" applyNumberFormat="1" applyFont="1" applyBorder="1"/>
    <xf numFmtId="0" fontId="14" fillId="0" borderId="9" xfId="0" applyFont="1" applyBorder="1"/>
    <xf numFmtId="0" fontId="14" fillId="0" borderId="0" xfId="0" applyFont="1" applyBorder="1"/>
    <xf numFmtId="0" fontId="14" fillId="0" borderId="58" xfId="0" applyFont="1" applyBorder="1"/>
    <xf numFmtId="0" fontId="14" fillId="0" borderId="36" xfId="0" applyFont="1" applyBorder="1"/>
    <xf numFmtId="43" fontId="14" fillId="3" borderId="59" xfId="0" applyNumberFormat="1" applyFont="1" applyFill="1" applyBorder="1"/>
    <xf numFmtId="0" fontId="23" fillId="6" borderId="43" xfId="0" applyFont="1" applyFill="1" applyBorder="1" applyAlignment="1">
      <alignment horizontal="left" vertical="justify" wrapText="1"/>
    </xf>
    <xf numFmtId="43" fontId="13" fillId="6" borderId="37" xfId="1" applyFont="1" applyFill="1" applyBorder="1"/>
    <xf numFmtId="43" fontId="13" fillId="6" borderId="35" xfId="1" applyFont="1" applyFill="1" applyBorder="1"/>
    <xf numFmtId="43" fontId="13" fillId="6" borderId="36" xfId="1" applyFont="1" applyFill="1" applyBorder="1"/>
    <xf numFmtId="43" fontId="13" fillId="6" borderId="34" xfId="1" applyFont="1" applyFill="1" applyBorder="1"/>
    <xf numFmtId="43" fontId="13" fillId="6" borderId="60" xfId="1" applyFont="1" applyFill="1" applyBorder="1"/>
    <xf numFmtId="0" fontId="26" fillId="0" borderId="0" xfId="0" applyFont="1" applyAlignment="1">
      <alignment horizontal="justify" vertical="justify" wrapText="1"/>
    </xf>
    <xf numFmtId="0" fontId="27" fillId="0" borderId="0" xfId="0" applyFont="1" applyAlignment="1">
      <alignment horizontal="justify" vertical="justify" wrapText="1"/>
    </xf>
    <xf numFmtId="0" fontId="14" fillId="0" borderId="0" xfId="0" applyFont="1" applyAlignment="1">
      <alignment horizontal="left" vertical="justify" wrapText="1"/>
    </xf>
    <xf numFmtId="0" fontId="14" fillId="0" borderId="0" xfId="0" applyFont="1" applyAlignment="1">
      <alignment horizontal="justify" vertical="justify" wrapText="1"/>
    </xf>
    <xf numFmtId="0" fontId="28" fillId="2" borderId="61" xfId="0" applyFont="1" applyFill="1" applyBorder="1" applyAlignment="1">
      <alignment horizontal="left" vertical="center"/>
    </xf>
    <xf numFmtId="0" fontId="28" fillId="5" borderId="62" xfId="0" applyFont="1" applyFill="1" applyBorder="1" applyAlignment="1">
      <alignment horizontal="center" vertical="center"/>
    </xf>
    <xf numFmtId="0" fontId="28" fillId="5" borderId="63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left" vertical="justify" wrapText="1"/>
    </xf>
    <xf numFmtId="164" fontId="13" fillId="0" borderId="0" xfId="0" applyNumberFormat="1" applyFont="1" applyAlignment="1">
      <alignment horizontal="left" vertical="justify" wrapText="1"/>
    </xf>
    <xf numFmtId="43" fontId="13" fillId="4" borderId="34" xfId="0" applyNumberFormat="1" applyFont="1" applyFill="1" applyBorder="1" applyAlignment="1">
      <alignment horizontal="left" vertical="justify" wrapText="1"/>
    </xf>
    <xf numFmtId="43" fontId="13" fillId="4" borderId="36" xfId="0" applyNumberFormat="1" applyFont="1" applyFill="1" applyBorder="1" applyAlignment="1">
      <alignment horizontal="left" vertical="justify" wrapText="1"/>
    </xf>
    <xf numFmtId="43" fontId="13" fillId="4" borderId="13" xfId="0" applyNumberFormat="1" applyFont="1" applyFill="1" applyBorder="1" applyAlignment="1">
      <alignment horizontal="left" vertical="justify" wrapText="1"/>
    </xf>
    <xf numFmtId="43" fontId="15" fillId="0" borderId="22" xfId="1" applyFont="1" applyBorder="1" applyAlignment="1">
      <alignment horizontal="right"/>
    </xf>
    <xf numFmtId="43" fontId="15" fillId="0" borderId="45" xfId="2" applyFont="1" applyBorder="1" applyAlignment="1">
      <alignment horizontal="right"/>
    </xf>
    <xf numFmtId="43" fontId="18" fillId="0" borderId="10" xfId="2" applyFont="1" applyBorder="1" applyAlignment="1">
      <alignment horizontal="right"/>
    </xf>
    <xf numFmtId="43" fontId="19" fillId="0" borderId="0" xfId="2" applyFont="1" applyAlignment="1">
      <alignment horizontal="right"/>
    </xf>
    <xf numFmtId="43" fontId="19" fillId="0" borderId="0" xfId="1" applyFont="1" applyAlignment="1">
      <alignment horizontal="right"/>
    </xf>
    <xf numFmtId="43" fontId="14" fillId="3" borderId="42" xfId="0" applyNumberFormat="1" applyFont="1" applyFill="1" applyBorder="1" applyAlignment="1">
      <alignment horizontal="left" vertical="justify" wrapText="1"/>
    </xf>
    <xf numFmtId="43" fontId="14" fillId="3" borderId="17" xfId="0" applyNumberFormat="1" applyFont="1" applyFill="1" applyBorder="1" applyAlignment="1">
      <alignment horizontal="left" vertical="justify" wrapText="1"/>
    </xf>
    <xf numFmtId="43" fontId="15" fillId="0" borderId="58" xfId="2" applyFont="1" applyBorder="1" applyAlignment="1">
      <alignment horizontal="right"/>
    </xf>
    <xf numFmtId="43" fontId="14" fillId="3" borderId="19" xfId="0" applyNumberFormat="1" applyFont="1" applyFill="1" applyBorder="1" applyAlignment="1">
      <alignment horizontal="left" vertical="justify" wrapText="1"/>
    </xf>
    <xf numFmtId="43" fontId="13" fillId="4" borderId="35" xfId="0" applyNumberFormat="1" applyFont="1" applyFill="1" applyBorder="1" applyAlignment="1">
      <alignment horizontal="left" vertical="justify" wrapText="1"/>
    </xf>
    <xf numFmtId="43" fontId="14" fillId="3" borderId="4" xfId="0" applyNumberFormat="1" applyFont="1" applyFill="1" applyBorder="1" applyAlignment="1">
      <alignment horizontal="left" vertical="justify" wrapText="1"/>
    </xf>
    <xf numFmtId="43" fontId="19" fillId="0" borderId="39" xfId="2" applyFont="1" applyBorder="1" applyAlignment="1">
      <alignment horizontal="left" vertical="justify" wrapText="1"/>
    </xf>
    <xf numFmtId="43" fontId="14" fillId="3" borderId="64" xfId="0" applyNumberFormat="1" applyFont="1" applyFill="1" applyBorder="1" applyAlignment="1">
      <alignment horizontal="left" vertical="justify" wrapText="1"/>
    </xf>
    <xf numFmtId="43" fontId="25" fillId="0" borderId="16" xfId="1" applyFont="1" applyBorder="1" applyAlignment="1">
      <alignment horizontal="right"/>
    </xf>
    <xf numFmtId="43" fontId="24" fillId="0" borderId="0" xfId="1" applyFont="1" applyAlignment="1">
      <alignment horizontal="right"/>
    </xf>
    <xf numFmtId="43" fontId="19" fillId="0" borderId="53" xfId="2" applyFont="1" applyBorder="1" applyAlignment="1">
      <alignment horizontal="right"/>
    </xf>
    <xf numFmtId="43" fontId="19" fillId="0" borderId="47" xfId="2" applyFont="1" applyBorder="1" applyAlignment="1">
      <alignment horizontal="left" vertical="justify" wrapText="1"/>
    </xf>
    <xf numFmtId="43" fontId="19" fillId="0" borderId="49" xfId="2" applyFont="1" applyBorder="1" applyAlignment="1">
      <alignment horizontal="left" vertical="justify" wrapText="1"/>
    </xf>
    <xf numFmtId="43" fontId="18" fillId="0" borderId="0" xfId="1" applyFont="1" applyAlignment="1">
      <alignment horizontal="right"/>
    </xf>
    <xf numFmtId="43" fontId="18" fillId="0" borderId="40" xfId="2" applyFont="1" applyBorder="1" applyAlignment="1">
      <alignment horizontal="right"/>
    </xf>
    <xf numFmtId="43" fontId="18" fillId="0" borderId="39" xfId="1" applyFont="1" applyBorder="1" applyAlignment="1">
      <alignment horizontal="right"/>
    </xf>
    <xf numFmtId="43" fontId="19" fillId="0" borderId="58" xfId="2" applyFont="1" applyBorder="1" applyAlignment="1">
      <alignment horizontal="right"/>
    </xf>
    <xf numFmtId="43" fontId="19" fillId="0" borderId="41" xfId="2" applyFont="1" applyBorder="1" applyAlignment="1">
      <alignment horizontal="left" vertical="justify" wrapText="1"/>
    </xf>
    <xf numFmtId="43" fontId="19" fillId="0" borderId="9" xfId="2" applyFont="1" applyBorder="1" applyAlignment="1">
      <alignment horizontal="left" vertical="justify" wrapText="1"/>
    </xf>
    <xf numFmtId="165" fontId="14" fillId="0" borderId="55" xfId="0" applyNumberFormat="1" applyFont="1" applyBorder="1" applyAlignment="1">
      <alignment vertical="center" wrapText="1"/>
    </xf>
    <xf numFmtId="165" fontId="10" fillId="0" borderId="54" xfId="0" applyNumberFormat="1" applyFont="1" applyBorder="1" applyAlignment="1">
      <alignment horizontal="right" vertical="center" wrapText="1"/>
    </xf>
    <xf numFmtId="43" fontId="19" fillId="0" borderId="6" xfId="2" applyFont="1" applyBorder="1" applyAlignment="1">
      <alignment horizontal="left" vertical="justify" wrapText="1"/>
    </xf>
    <xf numFmtId="43" fontId="13" fillId="3" borderId="64" xfId="0" applyNumberFormat="1" applyFont="1" applyFill="1" applyBorder="1" applyAlignment="1">
      <alignment horizontal="left" vertical="justify" wrapText="1"/>
    </xf>
    <xf numFmtId="0" fontId="14" fillId="0" borderId="38" xfId="0" applyFont="1" applyBorder="1" applyAlignment="1">
      <alignment horizontal="left" vertical="justify" wrapText="1"/>
    </xf>
    <xf numFmtId="0" fontId="14" fillId="0" borderId="39" xfId="0" applyFont="1" applyBorder="1" applyAlignment="1">
      <alignment horizontal="left" vertical="justify" wrapText="1"/>
    </xf>
    <xf numFmtId="0" fontId="14" fillId="0" borderId="40" xfId="0" applyFont="1" applyBorder="1" applyAlignment="1">
      <alignment horizontal="left" vertical="justify" wrapText="1"/>
    </xf>
    <xf numFmtId="0" fontId="14" fillId="0" borderId="44" xfId="0" applyFont="1" applyBorder="1" applyAlignment="1">
      <alignment horizontal="left" vertical="justify" wrapText="1"/>
    </xf>
    <xf numFmtId="43" fontId="13" fillId="3" borderId="17" xfId="0" applyNumberFormat="1" applyFont="1" applyFill="1" applyBorder="1" applyAlignment="1">
      <alignment horizontal="left" vertical="justify" wrapText="1"/>
    </xf>
    <xf numFmtId="0" fontId="14" fillId="0" borderId="65" xfId="0" applyFont="1" applyBorder="1" applyAlignment="1">
      <alignment horizontal="left" vertical="justify" wrapText="1"/>
    </xf>
    <xf numFmtId="0" fontId="14" fillId="0" borderId="6" xfId="0" applyFont="1" applyBorder="1" applyAlignment="1">
      <alignment horizontal="left" vertical="justify" wrapText="1"/>
    </xf>
    <xf numFmtId="0" fontId="14" fillId="0" borderId="54" xfId="0" applyFont="1" applyBorder="1" applyAlignment="1">
      <alignment horizontal="left" vertical="justify" wrapText="1"/>
    </xf>
    <xf numFmtId="0" fontId="14" fillId="0" borderId="55" xfId="0" applyFont="1" applyBorder="1" applyAlignment="1">
      <alignment horizontal="left" vertical="justify" wrapText="1"/>
    </xf>
    <xf numFmtId="0" fontId="14" fillId="0" borderId="52" xfId="0" applyFont="1" applyBorder="1" applyAlignment="1">
      <alignment horizontal="left" vertical="justify" wrapText="1"/>
    </xf>
    <xf numFmtId="0" fontId="14" fillId="0" borderId="66" xfId="0" applyFont="1" applyBorder="1" applyAlignment="1">
      <alignment horizontal="left" vertical="justify" wrapText="1"/>
    </xf>
    <xf numFmtId="0" fontId="14" fillId="0" borderId="47" xfId="0" applyFont="1" applyBorder="1" applyAlignment="1">
      <alignment horizontal="left" vertical="justify" wrapText="1"/>
    </xf>
    <xf numFmtId="0" fontId="14" fillId="0" borderId="49" xfId="0" applyFont="1" applyBorder="1" applyAlignment="1">
      <alignment horizontal="left" vertical="justify" wrapText="1"/>
    </xf>
    <xf numFmtId="0" fontId="14" fillId="0" borderId="48" xfId="0" applyFont="1" applyBorder="1" applyAlignment="1">
      <alignment horizontal="left" vertical="justify" wrapText="1"/>
    </xf>
    <xf numFmtId="43" fontId="13" fillId="3" borderId="4" xfId="0" applyNumberFormat="1" applyFont="1" applyFill="1" applyBorder="1" applyAlignment="1">
      <alignment horizontal="left" vertical="justify" wrapText="1"/>
    </xf>
    <xf numFmtId="0" fontId="14" fillId="0" borderId="53" xfId="0" applyFont="1" applyBorder="1" applyAlignment="1">
      <alignment horizontal="left" vertical="justify" wrapText="1"/>
    </xf>
    <xf numFmtId="43" fontId="3" fillId="7" borderId="0" xfId="1" applyFont="1" applyFill="1" applyBorder="1"/>
    <xf numFmtId="164" fontId="13" fillId="0" borderId="65" xfId="0" applyNumberFormat="1" applyFont="1" applyBorder="1" applyAlignment="1">
      <alignment horizontal="left" vertical="justify" wrapText="1"/>
    </xf>
    <xf numFmtId="164" fontId="13" fillId="0" borderId="54" xfId="0" applyNumberFormat="1" applyFont="1" applyBorder="1" applyAlignment="1">
      <alignment horizontal="left" vertical="justify" wrapText="1"/>
    </xf>
    <xf numFmtId="164" fontId="13" fillId="0" borderId="55" xfId="0" applyNumberFormat="1" applyFont="1" applyBorder="1" applyAlignment="1">
      <alignment horizontal="left" vertical="justify" wrapText="1"/>
    </xf>
    <xf numFmtId="164" fontId="13" fillId="0" borderId="6" xfId="0" applyNumberFormat="1" applyFont="1" applyBorder="1" applyAlignment="1">
      <alignment horizontal="left" vertical="justify" wrapText="1"/>
    </xf>
    <xf numFmtId="164" fontId="13" fillId="0" borderId="52" xfId="0" applyNumberFormat="1" applyFont="1" applyBorder="1" applyAlignment="1">
      <alignment horizontal="left" vertical="justify" wrapText="1"/>
    </xf>
    <xf numFmtId="43" fontId="19" fillId="0" borderId="67" xfId="2" applyFont="1" applyBorder="1" applyAlignment="1">
      <alignment horizontal="left" vertical="justify" wrapText="1"/>
    </xf>
    <xf numFmtId="43" fontId="19" fillId="0" borderId="58" xfId="2" applyFont="1" applyBorder="1" applyAlignment="1">
      <alignment horizontal="left" vertical="justify" wrapText="1"/>
    </xf>
    <xf numFmtId="43" fontId="19" fillId="0" borderId="54" xfId="2" applyFont="1" applyBorder="1" applyAlignment="1">
      <alignment horizontal="left" vertical="justify" wrapText="1"/>
    </xf>
    <xf numFmtId="43" fontId="19" fillId="0" borderId="46" xfId="2" applyFont="1" applyBorder="1" applyAlignment="1">
      <alignment horizontal="left" vertical="justify" wrapText="1"/>
    </xf>
    <xf numFmtId="43" fontId="24" fillId="0" borderId="0" xfId="2" applyFont="1" applyAlignment="1">
      <alignment horizontal="right"/>
    </xf>
    <xf numFmtId="43" fontId="13" fillId="4" borderId="37" xfId="0" applyNumberFormat="1" applyFont="1" applyFill="1" applyBorder="1" applyAlignment="1">
      <alignment horizontal="left" vertical="justify" wrapText="1"/>
    </xf>
    <xf numFmtId="0" fontId="14" fillId="0" borderId="22" xfId="0" applyFont="1" applyBorder="1" applyAlignment="1">
      <alignment horizontal="left" vertical="justify" wrapText="1"/>
    </xf>
    <xf numFmtId="0" fontId="14" fillId="0" borderId="9" xfId="0" applyFont="1" applyBorder="1" applyAlignment="1">
      <alignment horizontal="left" vertical="justify" wrapText="1"/>
    </xf>
    <xf numFmtId="0" fontId="14" fillId="0" borderId="58" xfId="0" applyFont="1" applyBorder="1" applyAlignment="1">
      <alignment horizontal="left" vertical="justify" wrapText="1"/>
    </xf>
    <xf numFmtId="0" fontId="14" fillId="0" borderId="36" xfId="0" applyFont="1" applyBorder="1" applyAlignment="1">
      <alignment horizontal="left" vertical="justify" wrapText="1"/>
    </xf>
    <xf numFmtId="43" fontId="13" fillId="3" borderId="59" xfId="0" applyNumberFormat="1" applyFont="1" applyFill="1" applyBorder="1" applyAlignment="1">
      <alignment horizontal="left" vertical="justify" wrapText="1"/>
    </xf>
    <xf numFmtId="0" fontId="23" fillId="2" borderId="43" xfId="0" applyFont="1" applyFill="1" applyBorder="1" applyAlignment="1">
      <alignment horizontal="left" vertical="justify" wrapText="1"/>
    </xf>
    <xf numFmtId="43" fontId="13" fillId="2" borderId="37" xfId="1" applyFont="1" applyFill="1" applyBorder="1" applyAlignment="1">
      <alignment horizontal="left" vertical="justify" wrapText="1"/>
    </xf>
    <xf numFmtId="43" fontId="13" fillId="2" borderId="36" xfId="1" applyFont="1" applyFill="1" applyBorder="1" applyAlignment="1">
      <alignment horizontal="left" vertical="justify" wrapText="1"/>
    </xf>
    <xf numFmtId="43" fontId="13" fillId="2" borderId="35" xfId="1" applyFont="1" applyFill="1" applyBorder="1" applyAlignment="1">
      <alignment horizontal="left" vertical="justify" wrapText="1"/>
    </xf>
    <xf numFmtId="43" fontId="13" fillId="5" borderId="13" xfId="0" applyNumberFormat="1" applyFont="1" applyFill="1" applyBorder="1" applyAlignment="1">
      <alignment horizontal="left" vertical="justify" wrapText="1"/>
    </xf>
    <xf numFmtId="0" fontId="13" fillId="0" borderId="0" xfId="0" applyFont="1" applyAlignment="1">
      <alignment horizontal="left" vertical="justify" wrapText="1"/>
    </xf>
    <xf numFmtId="164" fontId="11" fillId="0" borderId="59" xfId="0" applyNumberFormat="1" applyFont="1" applyBorder="1"/>
    <xf numFmtId="0" fontId="10" fillId="0" borderId="68" xfId="0" applyFont="1" applyBorder="1" applyAlignment="1">
      <alignment horizontal="left" indent="2"/>
    </xf>
    <xf numFmtId="43" fontId="15" fillId="0" borderId="69" xfId="1" applyFont="1" applyBorder="1" applyAlignment="1">
      <alignment horizontal="right"/>
    </xf>
    <xf numFmtId="43" fontId="16" fillId="0" borderId="13" xfId="2" applyFont="1" applyBorder="1" applyAlignment="1">
      <alignment horizontal="right"/>
    </xf>
    <xf numFmtId="0" fontId="10" fillId="0" borderId="70" xfId="0" applyFont="1" applyBorder="1" applyAlignment="1">
      <alignment horizontal="left" indent="2"/>
    </xf>
    <xf numFmtId="43" fontId="15" fillId="0" borderId="71" xfId="1" applyFont="1" applyBorder="1" applyAlignment="1">
      <alignment horizontal="right"/>
    </xf>
    <xf numFmtId="43" fontId="16" fillId="0" borderId="72" xfId="2" applyFont="1" applyBorder="1" applyAlignment="1">
      <alignment horizontal="right"/>
    </xf>
    <xf numFmtId="164" fontId="14" fillId="0" borderId="69" xfId="0" applyNumberFormat="1" applyFont="1" applyBorder="1"/>
    <xf numFmtId="43" fontId="16" fillId="0" borderId="64" xfId="2" applyFont="1" applyBorder="1" applyAlignment="1">
      <alignment horizontal="right"/>
    </xf>
    <xf numFmtId="43" fontId="13" fillId="4" borderId="43" xfId="0" applyNumberFormat="1" applyFont="1" applyFill="1" applyBorder="1"/>
    <xf numFmtId="0" fontId="13" fillId="0" borderId="68" xfId="0" applyFont="1" applyBorder="1" applyAlignment="1">
      <alignment horizontal="left" vertical="justify" wrapText="1"/>
    </xf>
    <xf numFmtId="43" fontId="16" fillId="0" borderId="0" xfId="2" applyFont="1" applyBorder="1" applyAlignment="1">
      <alignment horizontal="right"/>
    </xf>
    <xf numFmtId="43" fontId="18" fillId="0" borderId="0" xfId="2" applyFont="1" applyBorder="1" applyAlignment="1">
      <alignment horizontal="right"/>
    </xf>
    <xf numFmtId="0" fontId="14" fillId="0" borderId="33" xfId="0" applyFont="1" applyBorder="1" applyAlignment="1">
      <alignment horizontal="left" vertical="justify" wrapText="1"/>
    </xf>
    <xf numFmtId="43" fontId="19" fillId="0" borderId="32" xfId="2" applyFont="1" applyBorder="1" applyAlignment="1">
      <alignment horizontal="right"/>
    </xf>
    <xf numFmtId="43" fontId="16" fillId="0" borderId="7" xfId="2" applyFont="1" applyBorder="1" applyAlignment="1">
      <alignment horizontal="right"/>
    </xf>
    <xf numFmtId="165" fontId="14" fillId="0" borderId="73" xfId="0" applyNumberFormat="1" applyFont="1" applyBorder="1" applyAlignment="1">
      <alignment vertical="center" wrapText="1"/>
    </xf>
    <xf numFmtId="43" fontId="15" fillId="0" borderId="6" xfId="2" applyFont="1" applyBorder="1" applyAlignment="1">
      <alignment horizontal="right"/>
    </xf>
    <xf numFmtId="43" fontId="19" fillId="0" borderId="73" xfId="2" applyFont="1" applyBorder="1" applyAlignment="1">
      <alignment horizontal="right"/>
    </xf>
    <xf numFmtId="165" fontId="14" fillId="0" borderId="6" xfId="0" applyNumberFormat="1" applyFont="1" applyBorder="1" applyAlignment="1">
      <alignment vertical="center" wrapText="1"/>
    </xf>
    <xf numFmtId="43" fontId="14" fillId="3" borderId="64" xfId="0" applyNumberFormat="1" applyFont="1" applyFill="1" applyBorder="1"/>
    <xf numFmtId="0" fontId="14" fillId="0" borderId="74" xfId="0" applyFont="1" applyBorder="1" applyAlignment="1">
      <alignment horizontal="left" vertical="justify" wrapText="1"/>
    </xf>
    <xf numFmtId="0" fontId="14" fillId="0" borderId="75" xfId="0" applyFont="1" applyBorder="1" applyAlignment="1">
      <alignment horizontal="left" vertical="justify" wrapText="1"/>
    </xf>
    <xf numFmtId="0" fontId="2" fillId="2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6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43" fontId="4" fillId="2" borderId="7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27" fillId="0" borderId="0" xfId="0" applyFont="1" applyAlignment="1">
      <alignment horizontal="justify" vertical="justify" wrapText="1"/>
    </xf>
    <xf numFmtId="0" fontId="26" fillId="0" borderId="0" xfId="0" applyFont="1" applyAlignment="1">
      <alignment horizontal="justify" vertical="justify" wrapText="1"/>
    </xf>
    <xf numFmtId="0" fontId="22" fillId="0" borderId="1" xfId="0" applyFont="1" applyBorder="1" applyAlignment="1">
      <alignment horizontal="center" vertical="top" wrapText="1" readingOrder="1"/>
    </xf>
    <xf numFmtId="0" fontId="22" fillId="0" borderId="0" xfId="0" applyFont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23" fillId="2" borderId="23" xfId="0" applyFont="1" applyFill="1" applyBorder="1" applyAlignment="1">
      <alignment horizontal="left" vertical="center"/>
    </xf>
    <xf numFmtId="0" fontId="23" fillId="2" borderId="28" xfId="0" applyFont="1" applyFill="1" applyBorder="1" applyAlignment="1">
      <alignment horizontal="left" vertical="center"/>
    </xf>
    <xf numFmtId="43" fontId="23" fillId="2" borderId="24" xfId="1" applyFont="1" applyFill="1" applyBorder="1" applyAlignment="1">
      <alignment horizontal="center" vertical="center" wrapText="1"/>
    </xf>
    <xf numFmtId="43" fontId="23" fillId="2" borderId="22" xfId="1" applyFont="1" applyFill="1" applyBorder="1" applyAlignment="1">
      <alignment horizontal="center" vertical="center" wrapText="1"/>
    </xf>
    <xf numFmtId="43" fontId="23" fillId="2" borderId="10" xfId="1" applyFont="1" applyFill="1" applyBorder="1" applyAlignment="1">
      <alignment horizontal="center" vertical="center" wrapText="1"/>
    </xf>
    <xf numFmtId="43" fontId="23" fillId="2" borderId="9" xfId="1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center"/>
    </xf>
    <xf numFmtId="0" fontId="23" fillId="5" borderId="26" xfId="0" applyFont="1" applyFill="1" applyBorder="1" applyAlignment="1">
      <alignment horizontal="center" vertical="center"/>
    </xf>
    <xf numFmtId="0" fontId="23" fillId="5" borderId="27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justify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2819400</xdr:colOff>
      <xdr:row>0</xdr:row>
      <xdr:rowOff>142875</xdr:rowOff>
    </xdr:from>
    <xdr:to>
      <xdr:col>0</xdr:col>
      <xdr:colOff>5057775</xdr:colOff>
      <xdr:row>3</xdr:row>
      <xdr:rowOff>38100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6776AE38-8139-44CC-84F6-286BCF490DA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142875"/>
          <a:ext cx="223837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3</xdr:row>
      <xdr:rowOff>0</xdr:rowOff>
    </xdr:from>
    <xdr:to>
      <xdr:col>0</xdr:col>
      <xdr:colOff>2819400</xdr:colOff>
      <xdr:row>5</xdr:row>
      <xdr:rowOff>68179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1D2F3FBF-98CB-4FB2-A5DE-0F66D147D0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209550"/>
          <a:ext cx="2390775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149679</xdr:colOff>
      <xdr:row>0</xdr:row>
      <xdr:rowOff>40822</xdr:rowOff>
    </xdr:from>
    <xdr:to>
      <xdr:col>0</xdr:col>
      <xdr:colOff>3660321</xdr:colOff>
      <xdr:row>3</xdr:row>
      <xdr:rowOff>285750</xdr:rowOff>
    </xdr:to>
    <xdr:pic>
      <xdr:nvPicPr>
        <xdr:cNvPr id="2" name="Imagen 1" descr="logo firma">
          <a:extLst>
            <a:ext uri="{FF2B5EF4-FFF2-40B4-BE49-F238E27FC236}">
              <a16:creationId xmlns:a16="http://schemas.microsoft.com/office/drawing/2014/main" id="{516AFEAC-3021-4CAD-8E13-BC359F764E8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679" y="40822"/>
          <a:ext cx="3510642" cy="9878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85"/>
  <sheetViews>
    <sheetView showGridLines="0" topLeftCell="A73" workbookViewId="0">
      <selection sqref="A1:C84"/>
    </sheetView>
  </sheetViews>
  <sheetFormatPr baseColWidth="10" defaultColWidth="11.42578125" defaultRowHeight="15" x14ac:dyDescent="0.25"/>
  <cols>
    <col min="1" max="1" width="76.85546875" customWidth="1"/>
    <col min="2" max="2" width="19.28515625" customWidth="1"/>
    <col min="3" max="3" width="18.42578125" customWidth="1"/>
  </cols>
  <sheetData>
    <row r="3" spans="1:14" ht="28.5" customHeight="1" x14ac:dyDescent="0.25">
      <c r="A3" s="281"/>
      <c r="B3" s="282"/>
      <c r="C3" s="282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5.5" customHeight="1" x14ac:dyDescent="0.25">
      <c r="A4" s="283" t="s">
        <v>0</v>
      </c>
      <c r="B4" s="284"/>
      <c r="C4" s="284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.75" x14ac:dyDescent="0.25">
      <c r="A5" s="285" t="s">
        <v>1</v>
      </c>
      <c r="B5" s="286"/>
      <c r="C5" s="286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5.75" customHeight="1" x14ac:dyDescent="0.25">
      <c r="A6" s="287" t="s">
        <v>2</v>
      </c>
      <c r="B6" s="288"/>
      <c r="C6" s="288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customHeight="1" x14ac:dyDescent="0.25">
      <c r="A7" s="287" t="s">
        <v>3</v>
      </c>
      <c r="B7" s="288"/>
      <c r="C7" s="288"/>
      <c r="D7" s="5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/>
    <row r="9" spans="1:14" ht="15" customHeight="1" x14ac:dyDescent="0.25">
      <c r="A9" s="275" t="s">
        <v>4</v>
      </c>
      <c r="B9" s="277" t="s">
        <v>5</v>
      </c>
      <c r="C9" s="279" t="s">
        <v>6</v>
      </c>
      <c r="D9" s="6"/>
    </row>
    <row r="10" spans="1:14" ht="23.25" customHeight="1" thickBot="1" x14ac:dyDescent="0.3">
      <c r="A10" s="276"/>
      <c r="B10" s="278"/>
      <c r="C10" s="280"/>
      <c r="D10" s="6"/>
    </row>
    <row r="11" spans="1:14" ht="15.75" thickBot="1" x14ac:dyDescent="0.3">
      <c r="A11" s="7" t="s">
        <v>7</v>
      </c>
      <c r="B11" s="8"/>
      <c r="C11" s="252"/>
      <c r="D11" s="6"/>
    </row>
    <row r="12" spans="1:14" ht="16.5" thickBot="1" x14ac:dyDescent="0.3">
      <c r="A12" s="9" t="s">
        <v>8</v>
      </c>
      <c r="B12" s="10">
        <f>SUM(B13:B15)</f>
        <v>4373206560</v>
      </c>
      <c r="C12" s="11">
        <f>SUM(C13:C15)</f>
        <v>-170841000</v>
      </c>
      <c r="D12" s="6"/>
    </row>
    <row r="13" spans="1:14" x14ac:dyDescent="0.25">
      <c r="A13" s="12" t="s">
        <v>9</v>
      </c>
      <c r="B13" s="13">
        <v>3482209739</v>
      </c>
      <c r="C13" s="14">
        <v>-171249000</v>
      </c>
      <c r="D13" s="6"/>
    </row>
    <row r="14" spans="1:14" x14ac:dyDescent="0.25">
      <c r="A14" s="12" t="s">
        <v>10</v>
      </c>
      <c r="B14" s="15">
        <v>428526818</v>
      </c>
      <c r="C14" s="16">
        <v>0</v>
      </c>
      <c r="D14" s="6"/>
    </row>
    <row r="15" spans="1:14" ht="15.75" thickBot="1" x14ac:dyDescent="0.3">
      <c r="A15" s="12" t="s">
        <v>11</v>
      </c>
      <c r="B15" s="17">
        <v>462470003</v>
      </c>
      <c r="C15" s="14">
        <v>408000</v>
      </c>
      <c r="D15" s="6"/>
    </row>
    <row r="16" spans="1:14" ht="16.5" thickBot="1" x14ac:dyDescent="0.3">
      <c r="A16" s="9" t="s">
        <v>12</v>
      </c>
      <c r="B16" s="10">
        <f>SUM(B17:B25)</f>
        <v>3685948846</v>
      </c>
      <c r="C16" s="18">
        <f>SUM(C17:C25)</f>
        <v>-33400100</v>
      </c>
      <c r="D16" s="6"/>
    </row>
    <row r="17" spans="1:8" x14ac:dyDescent="0.25">
      <c r="A17" s="12" t="s">
        <v>13</v>
      </c>
      <c r="B17" s="13">
        <v>295407533</v>
      </c>
      <c r="C17" s="14">
        <v>0</v>
      </c>
      <c r="D17" s="6"/>
    </row>
    <row r="18" spans="1:8" x14ac:dyDescent="0.25">
      <c r="A18" s="12" t="s">
        <v>14</v>
      </c>
      <c r="B18" s="15">
        <v>38264549</v>
      </c>
      <c r="C18" s="16">
        <v>250000</v>
      </c>
      <c r="D18" s="6"/>
    </row>
    <row r="19" spans="1:8" x14ac:dyDescent="0.25">
      <c r="A19" s="12" t="s">
        <v>15</v>
      </c>
      <c r="B19" s="15">
        <v>141196219</v>
      </c>
      <c r="C19" s="16">
        <v>-450000</v>
      </c>
      <c r="D19" s="6"/>
    </row>
    <row r="20" spans="1:8" x14ac:dyDescent="0.25">
      <c r="A20" s="12" t="s">
        <v>16</v>
      </c>
      <c r="B20" s="15">
        <v>10337975</v>
      </c>
      <c r="C20" s="16">
        <v>0</v>
      </c>
      <c r="D20" s="6"/>
    </row>
    <row r="21" spans="1:8" x14ac:dyDescent="0.25">
      <c r="A21" s="12" t="s">
        <v>17</v>
      </c>
      <c r="B21" s="15">
        <v>127050000</v>
      </c>
      <c r="C21" s="16">
        <v>-54450100</v>
      </c>
    </row>
    <row r="22" spans="1:8" x14ac:dyDescent="0.25">
      <c r="A22" s="12" t="s">
        <v>18</v>
      </c>
      <c r="B22" s="15">
        <v>196000000</v>
      </c>
      <c r="C22" s="16">
        <v>0</v>
      </c>
    </row>
    <row r="23" spans="1:8" ht="26.25" x14ac:dyDescent="0.25">
      <c r="A23" s="19" t="s">
        <v>19</v>
      </c>
      <c r="B23" s="15">
        <v>63927010</v>
      </c>
      <c r="C23" s="16">
        <v>24600000</v>
      </c>
      <c r="G23" s="20"/>
      <c r="H23" s="20"/>
    </row>
    <row r="24" spans="1:8" x14ac:dyDescent="0.25">
      <c r="A24" s="12" t="s">
        <v>20</v>
      </c>
      <c r="B24" s="15">
        <v>2746665560</v>
      </c>
      <c r="C24" s="16">
        <v>6150000</v>
      </c>
    </row>
    <row r="25" spans="1:8" ht="15.75" thickBot="1" x14ac:dyDescent="0.3">
      <c r="A25" s="12" t="s">
        <v>21</v>
      </c>
      <c r="B25" s="17">
        <v>67100000</v>
      </c>
      <c r="C25" s="14">
        <v>-9500000</v>
      </c>
    </row>
    <row r="26" spans="1:8" ht="16.5" thickBot="1" x14ac:dyDescent="0.3">
      <c r="A26" s="9" t="s">
        <v>22</v>
      </c>
      <c r="B26" s="10">
        <f>SUM(B27:B35)</f>
        <v>553163844</v>
      </c>
      <c r="C26" s="18">
        <f>SUM(C27:C35)</f>
        <v>113765000</v>
      </c>
    </row>
    <row r="27" spans="1:8" x14ac:dyDescent="0.25">
      <c r="A27" s="12" t="s">
        <v>23</v>
      </c>
      <c r="B27" s="21">
        <v>22745809</v>
      </c>
      <c r="C27" s="14">
        <v>-8600000</v>
      </c>
    </row>
    <row r="28" spans="1:8" x14ac:dyDescent="0.25">
      <c r="A28" s="12" t="s">
        <v>24</v>
      </c>
      <c r="B28" s="22">
        <v>3844679</v>
      </c>
      <c r="C28" s="16">
        <v>500000</v>
      </c>
    </row>
    <row r="29" spans="1:8" x14ac:dyDescent="0.25">
      <c r="A29" s="12" t="s">
        <v>25</v>
      </c>
      <c r="B29" s="22">
        <v>3152511</v>
      </c>
      <c r="C29" s="16">
        <v>4500000</v>
      </c>
    </row>
    <row r="30" spans="1:8" x14ac:dyDescent="0.25">
      <c r="A30" s="12" t="s">
        <v>26</v>
      </c>
      <c r="B30" s="22">
        <v>4000000</v>
      </c>
      <c r="C30" s="16">
        <v>-3500000</v>
      </c>
    </row>
    <row r="31" spans="1:8" x14ac:dyDescent="0.25">
      <c r="A31" s="12" t="s">
        <v>27</v>
      </c>
      <c r="B31" s="22">
        <v>10917412</v>
      </c>
      <c r="C31" s="16">
        <v>-300000</v>
      </c>
    </row>
    <row r="32" spans="1:8" x14ac:dyDescent="0.25">
      <c r="A32" s="12" t="s">
        <v>28</v>
      </c>
      <c r="B32" s="22">
        <v>14926249</v>
      </c>
      <c r="C32" s="16">
        <v>-1200000</v>
      </c>
    </row>
    <row r="33" spans="1:3" x14ac:dyDescent="0.25">
      <c r="A33" s="12" t="s">
        <v>29</v>
      </c>
      <c r="B33" s="22">
        <v>308440615</v>
      </c>
      <c r="C33" s="14">
        <v>180450000</v>
      </c>
    </row>
    <row r="34" spans="1:3" x14ac:dyDescent="0.25">
      <c r="A34" s="19" t="s">
        <v>30</v>
      </c>
      <c r="B34" s="22">
        <v>1464118</v>
      </c>
      <c r="C34" s="23">
        <v>0</v>
      </c>
    </row>
    <row r="35" spans="1:3" ht="15.75" thickBot="1" x14ac:dyDescent="0.3">
      <c r="A35" s="12" t="s">
        <v>31</v>
      </c>
      <c r="B35" s="24">
        <v>183672451</v>
      </c>
      <c r="C35" s="14">
        <v>-58085000</v>
      </c>
    </row>
    <row r="36" spans="1:3" ht="16.5" thickBot="1" x14ac:dyDescent="0.3">
      <c r="A36" s="9" t="s">
        <v>32</v>
      </c>
      <c r="B36" s="10">
        <f>SUM(B37:B43)</f>
        <v>6918721470</v>
      </c>
      <c r="C36" s="11">
        <f>SUM(C37:C43)</f>
        <v>1113631100</v>
      </c>
    </row>
    <row r="37" spans="1:3" x14ac:dyDescent="0.25">
      <c r="A37" s="12" t="s">
        <v>33</v>
      </c>
      <c r="B37" s="21">
        <v>164990318</v>
      </c>
      <c r="C37" s="14">
        <v>688281000</v>
      </c>
    </row>
    <row r="38" spans="1:3" x14ac:dyDescent="0.25">
      <c r="A38" s="12" t="s">
        <v>34</v>
      </c>
      <c r="B38" s="22">
        <v>4399764911</v>
      </c>
      <c r="C38" s="16">
        <v>-65710223</v>
      </c>
    </row>
    <row r="39" spans="1:3" x14ac:dyDescent="0.25">
      <c r="A39" s="12" t="s">
        <v>35</v>
      </c>
      <c r="B39" s="22">
        <v>1357112088</v>
      </c>
      <c r="C39" s="16">
        <v>435710223</v>
      </c>
    </row>
    <row r="40" spans="1:3" x14ac:dyDescent="0.25">
      <c r="A40" s="12" t="s">
        <v>36</v>
      </c>
      <c r="B40" s="22">
        <v>250002253</v>
      </c>
      <c r="C40" s="16">
        <v>0</v>
      </c>
    </row>
    <row r="41" spans="1:3" x14ac:dyDescent="0.25">
      <c r="A41" s="12" t="s">
        <v>37</v>
      </c>
      <c r="B41" s="22">
        <v>300000000</v>
      </c>
      <c r="C41" s="16">
        <v>0</v>
      </c>
    </row>
    <row r="42" spans="1:3" x14ac:dyDescent="0.25">
      <c r="A42" s="12" t="s">
        <v>38</v>
      </c>
      <c r="B42" s="22">
        <v>40000000</v>
      </c>
      <c r="C42" s="16">
        <v>55350100</v>
      </c>
    </row>
    <row r="43" spans="1:3" ht="15.75" thickBot="1" x14ac:dyDescent="0.3">
      <c r="A43" s="12" t="s">
        <v>39</v>
      </c>
      <c r="B43" s="24">
        <v>406851900</v>
      </c>
      <c r="C43" s="14">
        <v>0</v>
      </c>
    </row>
    <row r="44" spans="1:3" ht="16.5" thickBot="1" x14ac:dyDescent="0.3">
      <c r="A44" s="9" t="s">
        <v>40</v>
      </c>
      <c r="B44" s="10">
        <f>SUM(B45:B46)</f>
        <v>134633805</v>
      </c>
      <c r="C44" s="11">
        <f>SUM(C45:C48)</f>
        <v>0</v>
      </c>
    </row>
    <row r="45" spans="1:3" x14ac:dyDescent="0.25">
      <c r="A45" s="25" t="s">
        <v>41</v>
      </c>
      <c r="B45" s="26"/>
      <c r="C45" s="27">
        <v>0</v>
      </c>
    </row>
    <row r="46" spans="1:3" x14ac:dyDescent="0.25">
      <c r="A46" s="25" t="s">
        <v>42</v>
      </c>
      <c r="B46" s="22">
        <v>134633805</v>
      </c>
      <c r="C46" s="28">
        <v>0</v>
      </c>
    </row>
    <row r="47" spans="1:3" ht="15.75" x14ac:dyDescent="0.25">
      <c r="A47" s="12" t="s">
        <v>43</v>
      </c>
      <c r="B47" s="29"/>
      <c r="C47" s="16">
        <v>0</v>
      </c>
    </row>
    <row r="48" spans="1:3" ht="16.5" thickBot="1" x14ac:dyDescent="0.3">
      <c r="A48" s="12" t="s">
        <v>44</v>
      </c>
      <c r="B48" s="30"/>
      <c r="C48" s="31">
        <v>0</v>
      </c>
    </row>
    <row r="49" spans="1:3" ht="16.5" thickBot="1" x14ac:dyDescent="0.3">
      <c r="A49" s="9" t="s">
        <v>45</v>
      </c>
      <c r="B49" s="10">
        <f>SUM(B50:B58)</f>
        <v>620550176</v>
      </c>
      <c r="C49" s="11">
        <f>SUM(C50:C58)</f>
        <v>-181555000</v>
      </c>
    </row>
    <row r="50" spans="1:3" x14ac:dyDescent="0.25">
      <c r="A50" s="12" t="s">
        <v>46</v>
      </c>
      <c r="B50" s="21">
        <v>120523806</v>
      </c>
      <c r="C50" s="14">
        <v>-11300000</v>
      </c>
    </row>
    <row r="51" spans="1:3" x14ac:dyDescent="0.25">
      <c r="A51" s="12" t="s">
        <v>47</v>
      </c>
      <c r="B51" s="22">
        <v>2010000</v>
      </c>
      <c r="C51" s="16">
        <v>-1400000</v>
      </c>
    </row>
    <row r="52" spans="1:3" x14ac:dyDescent="0.25">
      <c r="A52" s="12" t="s">
        <v>48</v>
      </c>
      <c r="B52" s="22">
        <v>8275842</v>
      </c>
      <c r="C52" s="16">
        <v>0</v>
      </c>
    </row>
    <row r="53" spans="1:3" x14ac:dyDescent="0.25">
      <c r="A53" s="12" t="s">
        <v>49</v>
      </c>
      <c r="B53" s="22">
        <v>122772090</v>
      </c>
      <c r="C53" s="16">
        <v>-1750000</v>
      </c>
    </row>
    <row r="54" spans="1:3" x14ac:dyDescent="0.25">
      <c r="A54" s="12" t="s">
        <v>50</v>
      </c>
      <c r="B54" s="22">
        <v>58418438</v>
      </c>
      <c r="C54" s="16">
        <v>-33600000</v>
      </c>
    </row>
    <row r="55" spans="1:3" x14ac:dyDescent="0.25">
      <c r="A55" s="25" t="s">
        <v>51</v>
      </c>
      <c r="B55" s="22"/>
      <c r="C55" s="16">
        <v>300000</v>
      </c>
    </row>
    <row r="56" spans="1:3" x14ac:dyDescent="0.25">
      <c r="A56" s="12" t="s">
        <v>52</v>
      </c>
      <c r="B56" s="22">
        <v>298600000</v>
      </c>
      <c r="C56" s="16">
        <v>-133805000</v>
      </c>
    </row>
    <row r="57" spans="1:3" x14ac:dyDescent="0.25">
      <c r="A57" s="12" t="s">
        <v>53</v>
      </c>
      <c r="B57" s="22">
        <v>9950000</v>
      </c>
      <c r="C57" s="14">
        <v>0</v>
      </c>
    </row>
    <row r="58" spans="1:3" ht="15.75" thickBot="1" x14ac:dyDescent="0.3">
      <c r="A58" s="25" t="s">
        <v>54</v>
      </c>
      <c r="B58" s="32"/>
      <c r="C58" s="33"/>
    </row>
    <row r="59" spans="1:3" ht="16.5" thickBot="1" x14ac:dyDescent="0.3">
      <c r="A59" s="9" t="s">
        <v>55</v>
      </c>
      <c r="B59" s="10">
        <f>SUM(B60:B63)</f>
        <v>1131574566</v>
      </c>
      <c r="C59" s="11">
        <f>SUM(C60:C63)</f>
        <v>-46600000</v>
      </c>
    </row>
    <row r="60" spans="1:3" ht="15.75" thickBot="1" x14ac:dyDescent="0.3">
      <c r="A60" s="253" t="s">
        <v>56</v>
      </c>
      <c r="B60" s="254">
        <v>91096969</v>
      </c>
      <c r="C60" s="255">
        <v>-2200000</v>
      </c>
    </row>
    <row r="61" spans="1:3" x14ac:dyDescent="0.25">
      <c r="A61" s="256" t="s">
        <v>57</v>
      </c>
      <c r="B61" s="257">
        <v>1040477597</v>
      </c>
      <c r="C61" s="258">
        <v>-44400000</v>
      </c>
    </row>
    <row r="62" spans="1:3" x14ac:dyDescent="0.25">
      <c r="A62" s="34" t="s">
        <v>58</v>
      </c>
      <c r="B62" s="35"/>
      <c r="C62" s="16">
        <v>0</v>
      </c>
    </row>
    <row r="63" spans="1:3" ht="27" thickBot="1" x14ac:dyDescent="0.3">
      <c r="A63" s="36" t="s">
        <v>59</v>
      </c>
      <c r="B63" s="37"/>
      <c r="C63" s="31">
        <v>0</v>
      </c>
    </row>
    <row r="64" spans="1:3" ht="16.5" thickBot="1" x14ac:dyDescent="0.3">
      <c r="A64" s="9" t="s">
        <v>60</v>
      </c>
      <c r="B64" s="38">
        <f>SUM(B65:B66)</f>
        <v>0</v>
      </c>
      <c r="C64" s="11">
        <f>SUM(C65:C66)</f>
        <v>0</v>
      </c>
    </row>
    <row r="65" spans="1:3" ht="15.75" x14ac:dyDescent="0.25">
      <c r="A65" s="34" t="s">
        <v>61</v>
      </c>
      <c r="B65" s="39"/>
      <c r="C65" s="27">
        <v>0</v>
      </c>
    </row>
    <row r="66" spans="1:3" ht="16.5" thickBot="1" x14ac:dyDescent="0.3">
      <c r="A66" s="34" t="s">
        <v>62</v>
      </c>
      <c r="B66" s="37"/>
      <c r="C66" s="31">
        <v>0</v>
      </c>
    </row>
    <row r="67" spans="1:3" ht="16.5" thickBot="1" x14ac:dyDescent="0.3">
      <c r="A67" s="9" t="s">
        <v>63</v>
      </c>
      <c r="B67" s="38">
        <f>SUM(B68:B70)</f>
        <v>0</v>
      </c>
      <c r="C67" s="11">
        <f>SUM(C68:C70)</f>
        <v>0</v>
      </c>
    </row>
    <row r="68" spans="1:3" ht="15.75" x14ac:dyDescent="0.25">
      <c r="A68" s="34" t="s">
        <v>64</v>
      </c>
      <c r="B68" s="39"/>
      <c r="C68" s="31">
        <v>0</v>
      </c>
    </row>
    <row r="69" spans="1:3" ht="15.75" x14ac:dyDescent="0.25">
      <c r="A69" s="34" t="s">
        <v>65</v>
      </c>
      <c r="B69" s="40"/>
      <c r="C69" s="16">
        <v>0</v>
      </c>
    </row>
    <row r="70" spans="1:3" ht="15.75" x14ac:dyDescent="0.25">
      <c r="A70" s="34" t="s">
        <v>66</v>
      </c>
      <c r="B70" s="40"/>
      <c r="C70" s="16">
        <v>0</v>
      </c>
    </row>
    <row r="71" spans="1:3" ht="16.5" thickBot="1" x14ac:dyDescent="0.3">
      <c r="A71" s="41" t="s">
        <v>67</v>
      </c>
      <c r="B71" s="37"/>
      <c r="C71" s="31">
        <v>0</v>
      </c>
    </row>
    <row r="72" spans="1:3" ht="16.5" thickBot="1" x14ac:dyDescent="0.3">
      <c r="A72" s="42" t="s">
        <v>68</v>
      </c>
      <c r="B72" s="38">
        <f>+B73+B74</f>
        <v>0</v>
      </c>
      <c r="C72" s="11">
        <f>SUM(C73:C74)</f>
        <v>0</v>
      </c>
    </row>
    <row r="73" spans="1:3" ht="15.75" x14ac:dyDescent="0.25">
      <c r="A73" s="34" t="s">
        <v>69</v>
      </c>
      <c r="B73" s="39"/>
      <c r="C73" s="27">
        <v>0</v>
      </c>
    </row>
    <row r="74" spans="1:3" ht="15.75" thickBot="1" x14ac:dyDescent="0.3">
      <c r="A74" s="34" t="s">
        <v>70</v>
      </c>
      <c r="B74" s="32"/>
      <c r="C74" s="31">
        <v>0</v>
      </c>
    </row>
    <row r="75" spans="1:3" ht="16.5" thickBot="1" x14ac:dyDescent="0.3">
      <c r="A75" s="9" t="s">
        <v>71</v>
      </c>
      <c r="B75" s="38">
        <f>SUM(B76:B77)</f>
        <v>0</v>
      </c>
      <c r="C75" s="11">
        <f>SUM(C76:C77)</f>
        <v>0</v>
      </c>
    </row>
    <row r="76" spans="1:3" ht="15.75" x14ac:dyDescent="0.25">
      <c r="A76" s="34" t="s">
        <v>72</v>
      </c>
      <c r="B76" s="43"/>
      <c r="C76" s="27">
        <v>0</v>
      </c>
    </row>
    <row r="77" spans="1:3" ht="16.5" thickBot="1" x14ac:dyDescent="0.3">
      <c r="A77" s="34" t="s">
        <v>73</v>
      </c>
      <c r="B77" s="37"/>
      <c r="C77" s="31">
        <v>0</v>
      </c>
    </row>
    <row r="78" spans="1:3" ht="16.5" thickBot="1" x14ac:dyDescent="0.3">
      <c r="A78" s="9" t="s">
        <v>74</v>
      </c>
      <c r="B78" s="38"/>
      <c r="C78" s="11"/>
    </row>
    <row r="79" spans="1:3" ht="16.5" thickBot="1" x14ac:dyDescent="0.3">
      <c r="A79" s="253" t="s">
        <v>75</v>
      </c>
      <c r="B79" s="259"/>
      <c r="C79" s="260">
        <v>0</v>
      </c>
    </row>
    <row r="80" spans="1:3" ht="16.5" thickBot="1" x14ac:dyDescent="0.3">
      <c r="A80" s="44" t="s">
        <v>76</v>
      </c>
      <c r="B80" s="45">
        <f>+B12+B16+B26+B36+B44+B49+B59+B64+B72+B75</f>
        <v>17417799267</v>
      </c>
      <c r="C80" s="46">
        <f>+C12+C16+C26+C36+C44+C49+C59+C64+C72+C75+C78</f>
        <v>795000000</v>
      </c>
    </row>
    <row r="81" spans="1:1" x14ac:dyDescent="0.25">
      <c r="A81" s="47" t="s">
        <v>77</v>
      </c>
    </row>
    <row r="82" spans="1:1" x14ac:dyDescent="0.25">
      <c r="A82" s="48"/>
    </row>
    <row r="83" spans="1:1" x14ac:dyDescent="0.25">
      <c r="A83" s="49" t="s">
        <v>78</v>
      </c>
    </row>
    <row r="84" spans="1:1" ht="30" x14ac:dyDescent="0.25">
      <c r="A84" s="50" t="s">
        <v>79</v>
      </c>
    </row>
    <row r="85" spans="1:1" x14ac:dyDescent="0.25">
      <c r="A85" s="51"/>
    </row>
  </sheetData>
  <mergeCells count="8">
    <mergeCell ref="A9:A10"/>
    <mergeCell ref="B9:B10"/>
    <mergeCell ref="C9:C10"/>
    <mergeCell ref="A3:C3"/>
    <mergeCell ref="A4:C4"/>
    <mergeCell ref="A5:C5"/>
    <mergeCell ref="A6:C6"/>
    <mergeCell ref="A7:C7"/>
  </mergeCells>
  <pageMargins left="0.9055118110236221" right="0.70866141732283472" top="0.5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96"/>
  <sheetViews>
    <sheetView showGridLines="0" tabSelected="1" topLeftCell="A77" zoomScale="95" zoomScaleNormal="95" workbookViewId="0">
      <selection sqref="A1:P88"/>
    </sheetView>
  </sheetViews>
  <sheetFormatPr baseColWidth="10" defaultColWidth="11.42578125" defaultRowHeight="15" x14ac:dyDescent="0.25"/>
  <cols>
    <col min="1" max="1" width="68.42578125" customWidth="1"/>
    <col min="2" max="2" width="21.42578125" customWidth="1"/>
    <col min="3" max="3" width="19.140625" customWidth="1"/>
    <col min="4" max="4" width="19.85546875" customWidth="1"/>
    <col min="5" max="5" width="19.28515625" customWidth="1"/>
    <col min="6" max="6" width="21.140625" customWidth="1"/>
    <col min="7" max="7" width="19.140625" customWidth="1"/>
    <col min="8" max="8" width="24.28515625" customWidth="1"/>
    <col min="9" max="9" width="20.85546875" customWidth="1"/>
    <col min="10" max="10" width="19.28515625" customWidth="1"/>
    <col min="11" max="11" width="20" customWidth="1"/>
    <col min="12" max="12" width="19.42578125" customWidth="1"/>
    <col min="13" max="13" width="20.7109375" customWidth="1"/>
    <col min="14" max="14" width="20.5703125" customWidth="1"/>
    <col min="15" max="15" width="19.28515625" customWidth="1"/>
    <col min="16" max="16" width="22.42578125" customWidth="1"/>
    <col min="17" max="17" width="11.42578125" customWidth="1"/>
  </cols>
  <sheetData>
    <row r="4" spans="1:20" ht="28.5" customHeight="1" x14ac:dyDescent="0.25">
      <c r="A4" s="281"/>
      <c r="B4" s="282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</row>
    <row r="5" spans="1:20" ht="27.75" customHeight="1" x14ac:dyDescent="0.25">
      <c r="A5" s="291" t="s">
        <v>0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2"/>
      <c r="P5" s="292"/>
    </row>
    <row r="6" spans="1:20" ht="15.75" x14ac:dyDescent="0.25">
      <c r="A6" s="285" t="s">
        <v>80</v>
      </c>
      <c r="B6" s="286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6"/>
      <c r="O6" s="286"/>
      <c r="P6" s="286"/>
    </row>
    <row r="7" spans="1:20" ht="15.75" customHeight="1" x14ac:dyDescent="0.25">
      <c r="A7" s="287" t="s">
        <v>81</v>
      </c>
      <c r="B7" s="293"/>
      <c r="C7" s="293"/>
      <c r="D7" s="293"/>
      <c r="E7" s="293"/>
      <c r="F7" s="293"/>
      <c r="G7" s="293"/>
      <c r="H7" s="293"/>
      <c r="I7" s="293"/>
      <c r="J7" s="293"/>
      <c r="K7" s="293"/>
      <c r="L7" s="293"/>
      <c r="M7" s="293"/>
      <c r="N7" s="293"/>
      <c r="O7" s="293"/>
      <c r="P7" s="293"/>
      <c r="Q7" s="20"/>
    </row>
    <row r="8" spans="1:20" ht="15.75" customHeight="1" x14ac:dyDescent="0.25">
      <c r="A8" s="288" t="s">
        <v>3</v>
      </c>
      <c r="B8" s="288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</row>
    <row r="9" spans="1:20" ht="16.5" thickBot="1" x14ac:dyDescent="0.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spans="1:20" ht="25.5" customHeight="1" x14ac:dyDescent="0.25">
      <c r="A10" s="294" t="s">
        <v>4</v>
      </c>
      <c r="B10" s="296" t="s">
        <v>5</v>
      </c>
      <c r="C10" s="298" t="s">
        <v>6</v>
      </c>
      <c r="D10" s="300" t="s">
        <v>82</v>
      </c>
      <c r="E10" s="301"/>
      <c r="F10" s="301"/>
      <c r="G10" s="301"/>
      <c r="H10" s="301"/>
      <c r="I10" s="301"/>
      <c r="J10" s="301"/>
      <c r="K10" s="301"/>
      <c r="L10" s="301"/>
      <c r="M10" s="301"/>
      <c r="N10" s="301"/>
      <c r="O10" s="301"/>
      <c r="P10" s="302"/>
      <c r="Q10" s="52"/>
      <c r="R10" s="52"/>
      <c r="S10" s="52"/>
      <c r="T10" s="52"/>
    </row>
    <row r="11" spans="1:20" ht="15.75" x14ac:dyDescent="0.25">
      <c r="A11" s="295"/>
      <c r="B11" s="297"/>
      <c r="C11" s="299"/>
      <c r="D11" s="53" t="s">
        <v>83</v>
      </c>
      <c r="E11" s="54" t="s">
        <v>84</v>
      </c>
      <c r="F11" s="54" t="s">
        <v>85</v>
      </c>
      <c r="G11" s="54" t="s">
        <v>86</v>
      </c>
      <c r="H11" s="54" t="s">
        <v>87</v>
      </c>
      <c r="I11" s="54" t="s">
        <v>88</v>
      </c>
      <c r="J11" s="54" t="s">
        <v>89</v>
      </c>
      <c r="K11" s="54" t="s">
        <v>90</v>
      </c>
      <c r="L11" s="54" t="s">
        <v>91</v>
      </c>
      <c r="M11" s="54" t="s">
        <v>92</v>
      </c>
      <c r="N11" s="54" t="s">
        <v>93</v>
      </c>
      <c r="O11" s="54" t="s">
        <v>94</v>
      </c>
      <c r="P11" s="55" t="s">
        <v>95</v>
      </c>
      <c r="Q11" s="52"/>
      <c r="R11" s="52"/>
      <c r="S11" s="52"/>
      <c r="T11" s="52"/>
    </row>
    <row r="12" spans="1:20" ht="16.5" thickBot="1" x14ac:dyDescent="0.3">
      <c r="A12" s="262" t="s">
        <v>7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7"/>
      <c r="Q12" s="52"/>
      <c r="R12" s="52"/>
      <c r="S12" s="52"/>
      <c r="T12" s="52"/>
    </row>
    <row r="13" spans="1:20" ht="16.5" thickBot="1" x14ac:dyDescent="0.3">
      <c r="A13" s="58" t="s">
        <v>8</v>
      </c>
      <c r="B13" s="59">
        <f>SUM(B14:B16)</f>
        <v>4373206560</v>
      </c>
      <c r="C13" s="60">
        <f>SUM(C14:C16)</f>
        <v>-170841000</v>
      </c>
      <c r="D13" s="61">
        <f>SUM(D14:D16)</f>
        <v>299244702.75</v>
      </c>
      <c r="E13" s="61">
        <f t="shared" ref="E13:O13" si="0">SUM(E14:E16)</f>
        <v>303141479.44</v>
      </c>
      <c r="F13" s="62">
        <f t="shared" si="0"/>
        <v>353748809.87</v>
      </c>
      <c r="G13" s="61">
        <f t="shared" si="0"/>
        <v>311659665.76999998</v>
      </c>
      <c r="H13" s="61">
        <f t="shared" si="0"/>
        <v>476690928.14999998</v>
      </c>
      <c r="I13" s="59">
        <f t="shared" si="0"/>
        <v>311985228.88</v>
      </c>
      <c r="J13" s="59">
        <f t="shared" si="0"/>
        <v>0</v>
      </c>
      <c r="K13" s="62">
        <f t="shared" si="0"/>
        <v>0</v>
      </c>
      <c r="L13" s="63">
        <f t="shared" si="0"/>
        <v>0</v>
      </c>
      <c r="M13" s="61">
        <f t="shared" si="0"/>
        <v>0</v>
      </c>
      <c r="N13" s="61">
        <f t="shared" si="0"/>
        <v>0</v>
      </c>
      <c r="O13" s="59">
        <f t="shared" si="0"/>
        <v>0</v>
      </c>
      <c r="P13" s="18">
        <f t="shared" ref="P13:P36" si="1">SUM(D13:O13)</f>
        <v>2056470814.8600001</v>
      </c>
      <c r="Q13" s="52"/>
      <c r="R13" s="52"/>
      <c r="S13" s="52"/>
      <c r="T13" s="52"/>
    </row>
    <row r="14" spans="1:20" ht="15.75" x14ac:dyDescent="0.25">
      <c r="A14" s="64" t="s">
        <v>96</v>
      </c>
      <c r="B14" s="65">
        <v>3482209739</v>
      </c>
      <c r="C14" s="14">
        <v>-171249000</v>
      </c>
      <c r="D14" s="66">
        <v>261557698.22999999</v>
      </c>
      <c r="E14" s="67">
        <v>265386636.34999999</v>
      </c>
      <c r="F14" s="126">
        <v>263511518.53999999</v>
      </c>
      <c r="G14" s="69">
        <v>263601546.44999999</v>
      </c>
      <c r="H14" s="70">
        <v>260507346.44999999</v>
      </c>
      <c r="I14" s="263">
        <v>272276741.99000001</v>
      </c>
      <c r="J14" s="72"/>
      <c r="K14" s="73"/>
      <c r="L14" s="74"/>
      <c r="M14" s="75"/>
      <c r="N14" s="72"/>
      <c r="O14" s="75"/>
      <c r="P14" s="76">
        <f t="shared" si="1"/>
        <v>1586841488.01</v>
      </c>
      <c r="Q14" s="52"/>
      <c r="R14" s="52"/>
      <c r="S14" s="52"/>
      <c r="T14" s="52"/>
    </row>
    <row r="15" spans="1:20" ht="15.75" x14ac:dyDescent="0.25">
      <c r="A15" s="64" t="s">
        <v>97</v>
      </c>
      <c r="B15" s="65">
        <v>428526818</v>
      </c>
      <c r="C15" s="16">
        <v>0</v>
      </c>
      <c r="D15" s="77">
        <v>958858.83</v>
      </c>
      <c r="E15" s="78">
        <v>999258.83</v>
      </c>
      <c r="F15" s="79">
        <v>53487557.060000002</v>
      </c>
      <c r="G15" s="80">
        <v>11307088.289999999</v>
      </c>
      <c r="H15" s="80">
        <v>179698745.09999999</v>
      </c>
      <c r="I15" s="80">
        <v>2689054.67</v>
      </c>
      <c r="J15" s="74"/>
      <c r="K15" s="81"/>
      <c r="L15" s="74"/>
      <c r="M15" s="82"/>
      <c r="N15" s="74"/>
      <c r="O15" s="83"/>
      <c r="P15" s="84">
        <f t="shared" si="1"/>
        <v>249140562.77999997</v>
      </c>
      <c r="Q15" s="52"/>
      <c r="R15" s="52"/>
      <c r="S15" s="52"/>
      <c r="T15" s="52"/>
    </row>
    <row r="16" spans="1:20" ht="16.5" thickBot="1" x14ac:dyDescent="0.3">
      <c r="A16" s="64" t="s">
        <v>98</v>
      </c>
      <c r="B16" s="65">
        <v>462470003</v>
      </c>
      <c r="C16" s="14">
        <v>408000</v>
      </c>
      <c r="D16" s="66">
        <v>36728145.689999998</v>
      </c>
      <c r="E16" s="67">
        <v>36755584.259999998</v>
      </c>
      <c r="F16" s="126">
        <v>36749734.270000003</v>
      </c>
      <c r="G16" s="70">
        <v>36751031.030000001</v>
      </c>
      <c r="H16" s="70">
        <v>36484836.600000001</v>
      </c>
      <c r="I16" s="263">
        <v>37019432.219999999</v>
      </c>
      <c r="J16" s="85"/>
      <c r="K16" s="73"/>
      <c r="L16" s="86"/>
      <c r="M16" s="75"/>
      <c r="N16" s="86"/>
      <c r="O16" s="75"/>
      <c r="P16" s="87">
        <f t="shared" si="1"/>
        <v>220488764.06999999</v>
      </c>
      <c r="Q16" s="52"/>
      <c r="R16" s="52"/>
      <c r="S16" s="52"/>
      <c r="T16" s="52"/>
    </row>
    <row r="17" spans="1:20" ht="16.5" thickBot="1" x14ac:dyDescent="0.3">
      <c r="A17" s="88" t="s">
        <v>12</v>
      </c>
      <c r="B17" s="62">
        <f>SUM(B18:B26)</f>
        <v>3685948846</v>
      </c>
      <c r="C17" s="60">
        <f>SUM(C18:C26)</f>
        <v>-33400100</v>
      </c>
      <c r="D17" s="61">
        <f>SUM(D18:D26)</f>
        <v>53518822.060000002</v>
      </c>
      <c r="E17" s="61">
        <f t="shared" ref="E17:O17" si="2">SUM(E18:E26)</f>
        <v>39919538.170000002</v>
      </c>
      <c r="F17" s="62">
        <f t="shared" si="2"/>
        <v>94392631.359999999</v>
      </c>
      <c r="G17" s="61">
        <f t="shared" si="2"/>
        <v>107515022.86</v>
      </c>
      <c r="H17" s="61">
        <f t="shared" si="2"/>
        <v>49395583.250000007</v>
      </c>
      <c r="I17" s="59">
        <f t="shared" si="2"/>
        <v>77889691.889999986</v>
      </c>
      <c r="J17" s="59">
        <f>SUM(J18:J26)</f>
        <v>0</v>
      </c>
      <c r="K17" s="62">
        <f>SUM(K18:K26)</f>
        <v>0</v>
      </c>
      <c r="L17" s="61">
        <f t="shared" si="2"/>
        <v>0</v>
      </c>
      <c r="M17" s="62">
        <f t="shared" si="2"/>
        <v>0</v>
      </c>
      <c r="N17" s="61">
        <f t="shared" si="2"/>
        <v>0</v>
      </c>
      <c r="O17" s="59">
        <f t="shared" si="2"/>
        <v>0</v>
      </c>
      <c r="P17" s="18">
        <f t="shared" si="1"/>
        <v>422631289.58999997</v>
      </c>
      <c r="Q17" s="52"/>
      <c r="R17" s="52"/>
      <c r="S17" s="52"/>
      <c r="T17" s="52"/>
    </row>
    <row r="18" spans="1:20" ht="15.75" x14ac:dyDescent="0.25">
      <c r="A18" s="89" t="s">
        <v>13</v>
      </c>
      <c r="B18" s="65">
        <v>295407533</v>
      </c>
      <c r="C18" s="14">
        <v>0</v>
      </c>
      <c r="D18" s="66">
        <v>34987870.859999999</v>
      </c>
      <c r="E18" s="90">
        <v>18490321.34</v>
      </c>
      <c r="F18" s="126">
        <v>27482986.280000001</v>
      </c>
      <c r="G18" s="67">
        <v>28201408.550000001</v>
      </c>
      <c r="H18" s="67">
        <v>25275155.870000001</v>
      </c>
      <c r="I18" s="263">
        <v>34680711.619999997</v>
      </c>
      <c r="J18" s="72"/>
      <c r="K18" s="73"/>
      <c r="L18" s="86"/>
      <c r="M18" s="75"/>
      <c r="N18" s="86"/>
      <c r="O18" s="75"/>
      <c r="P18" s="76">
        <f t="shared" si="1"/>
        <v>169118454.52000001</v>
      </c>
      <c r="Q18" s="52"/>
      <c r="R18" s="52"/>
      <c r="S18" s="52"/>
      <c r="T18" s="52"/>
    </row>
    <row r="19" spans="1:20" ht="15.75" x14ac:dyDescent="0.25">
      <c r="A19" s="89" t="s">
        <v>14</v>
      </c>
      <c r="B19" s="65">
        <v>38264549</v>
      </c>
      <c r="C19" s="16">
        <v>250000</v>
      </c>
      <c r="D19" s="77">
        <v>0</v>
      </c>
      <c r="E19" s="67">
        <v>0</v>
      </c>
      <c r="F19" s="79">
        <v>2885636.38</v>
      </c>
      <c r="G19" s="78">
        <v>35400</v>
      </c>
      <c r="H19" s="78">
        <v>141600</v>
      </c>
      <c r="I19" s="80">
        <v>4459016.6399999997</v>
      </c>
      <c r="J19" s="74"/>
      <c r="K19" s="81"/>
      <c r="L19" s="74"/>
      <c r="M19" s="82"/>
      <c r="N19" s="74"/>
      <c r="O19" s="83"/>
      <c r="P19" s="84">
        <f t="shared" si="1"/>
        <v>7521653.0199999996</v>
      </c>
      <c r="Q19" s="52"/>
      <c r="R19" s="52"/>
      <c r="S19" s="52"/>
      <c r="T19" s="52"/>
    </row>
    <row r="20" spans="1:20" ht="15.75" x14ac:dyDescent="0.25">
      <c r="A20" s="89" t="s">
        <v>15</v>
      </c>
      <c r="B20" s="65">
        <v>141196219</v>
      </c>
      <c r="C20" s="16">
        <v>-450000</v>
      </c>
      <c r="D20" s="77">
        <v>0</v>
      </c>
      <c r="E20" s="78"/>
      <c r="F20" s="79">
        <v>421011.18</v>
      </c>
      <c r="G20" s="78">
        <v>6763350</v>
      </c>
      <c r="H20" s="78">
        <v>0</v>
      </c>
      <c r="I20" s="80">
        <v>1480969.78</v>
      </c>
      <c r="J20" s="74"/>
      <c r="K20" s="91"/>
      <c r="L20" s="74"/>
      <c r="M20" s="82"/>
      <c r="N20" s="74"/>
      <c r="O20" s="83"/>
      <c r="P20" s="84">
        <f t="shared" si="1"/>
        <v>8665330.959999999</v>
      </c>
      <c r="Q20" s="52"/>
      <c r="R20" s="52"/>
      <c r="S20" s="52"/>
      <c r="T20" s="52"/>
    </row>
    <row r="21" spans="1:20" ht="15.75" x14ac:dyDescent="0.25">
      <c r="A21" s="89" t="s">
        <v>16</v>
      </c>
      <c r="B21" s="65">
        <v>10337975</v>
      </c>
      <c r="C21" s="16">
        <v>0</v>
      </c>
      <c r="D21" s="77">
        <v>0</v>
      </c>
      <c r="E21" s="78"/>
      <c r="F21" s="79"/>
      <c r="G21" s="78">
        <v>40000</v>
      </c>
      <c r="H21" s="78">
        <v>0</v>
      </c>
      <c r="I21" s="80">
        <v>209957.28</v>
      </c>
      <c r="J21" s="74"/>
      <c r="K21" s="81"/>
      <c r="L21" s="74"/>
      <c r="M21" s="82"/>
      <c r="N21" s="74"/>
      <c r="O21" s="83"/>
      <c r="P21" s="84">
        <f t="shared" si="1"/>
        <v>249957.28</v>
      </c>
      <c r="Q21" s="52"/>
      <c r="R21" s="52"/>
      <c r="S21" s="52"/>
      <c r="T21" s="52"/>
    </row>
    <row r="22" spans="1:20" ht="15.75" x14ac:dyDescent="0.25">
      <c r="A22" s="89" t="s">
        <v>17</v>
      </c>
      <c r="B22" s="65">
        <v>127050000</v>
      </c>
      <c r="C22" s="16">
        <v>-54450100</v>
      </c>
      <c r="D22" s="77">
        <v>3179301.2</v>
      </c>
      <c r="E22" s="67">
        <v>352940</v>
      </c>
      <c r="F22" s="79">
        <v>6609442.46</v>
      </c>
      <c r="G22" s="78">
        <v>3517902.14</v>
      </c>
      <c r="H22" s="78">
        <v>109150</v>
      </c>
      <c r="I22" s="80">
        <v>10097400.84</v>
      </c>
      <c r="J22" s="74"/>
      <c r="K22" s="81"/>
      <c r="L22" s="74"/>
      <c r="M22" s="82"/>
      <c r="N22" s="74"/>
      <c r="O22" s="83"/>
      <c r="P22" s="84">
        <f t="shared" si="1"/>
        <v>23866136.640000001</v>
      </c>
      <c r="Q22" s="52"/>
      <c r="R22" s="52"/>
      <c r="S22" s="52"/>
      <c r="T22" s="52"/>
    </row>
    <row r="23" spans="1:20" ht="15.75" x14ac:dyDescent="0.25">
      <c r="A23" s="89" t="s">
        <v>18</v>
      </c>
      <c r="B23" s="65">
        <v>196000000</v>
      </c>
      <c r="C23" s="16">
        <v>0</v>
      </c>
      <c r="D23" s="77">
        <v>12500000</v>
      </c>
      <c r="E23" s="78">
        <v>13062881.300000001</v>
      </c>
      <c r="F23" s="79">
        <v>12571556</v>
      </c>
      <c r="G23" s="78">
        <v>49331308.770000003</v>
      </c>
      <c r="H23" s="78">
        <v>12500000</v>
      </c>
      <c r="I23" s="80">
        <v>13624502.84</v>
      </c>
      <c r="J23" s="74"/>
      <c r="K23" s="81"/>
      <c r="L23" s="74"/>
      <c r="M23" s="82"/>
      <c r="N23" s="74"/>
      <c r="O23" s="83"/>
      <c r="P23" s="87">
        <f t="shared" si="1"/>
        <v>113590248.91</v>
      </c>
      <c r="Q23" s="52"/>
      <c r="R23" s="52"/>
      <c r="S23" s="52"/>
      <c r="T23" s="52"/>
    </row>
    <row r="24" spans="1:20" ht="31.5" x14ac:dyDescent="0.25">
      <c r="A24" s="89" t="s">
        <v>19</v>
      </c>
      <c r="B24" s="65">
        <v>63927010</v>
      </c>
      <c r="C24" s="16">
        <v>24600000</v>
      </c>
      <c r="D24" s="77">
        <v>0</v>
      </c>
      <c r="E24" s="78">
        <v>1495531.06</v>
      </c>
      <c r="F24" s="79">
        <v>2012032.45</v>
      </c>
      <c r="G24" s="78">
        <v>0</v>
      </c>
      <c r="H24" s="78">
        <v>9666571.3800000008</v>
      </c>
      <c r="I24" s="80">
        <v>1179177.6000000001</v>
      </c>
      <c r="J24" s="74"/>
      <c r="K24" s="81"/>
      <c r="L24" s="74"/>
      <c r="M24" s="82"/>
      <c r="N24" s="74"/>
      <c r="O24" s="83"/>
      <c r="P24" s="84">
        <f t="shared" si="1"/>
        <v>14353312.49</v>
      </c>
      <c r="Q24" s="52"/>
      <c r="R24" s="52"/>
      <c r="S24" s="52"/>
      <c r="T24" s="52"/>
    </row>
    <row r="25" spans="1:20" ht="31.5" x14ac:dyDescent="0.25">
      <c r="A25" s="89" t="s">
        <v>20</v>
      </c>
      <c r="B25" s="65">
        <v>2746665560</v>
      </c>
      <c r="C25" s="16">
        <v>6150000</v>
      </c>
      <c r="D25" s="77">
        <v>26250</v>
      </c>
      <c r="E25" s="78">
        <v>0</v>
      </c>
      <c r="F25" s="79">
        <v>35329710</v>
      </c>
      <c r="G25" s="78">
        <v>10001881.6</v>
      </c>
      <c r="H25" s="78">
        <v>723411</v>
      </c>
      <c r="I25" s="80">
        <v>2184622</v>
      </c>
      <c r="J25" s="74"/>
      <c r="K25" s="81"/>
      <c r="L25" s="74"/>
      <c r="M25" s="82"/>
      <c r="N25" s="74"/>
      <c r="O25" s="83"/>
      <c r="P25" s="87">
        <f t="shared" si="1"/>
        <v>48265874.600000001</v>
      </c>
      <c r="Q25" s="52"/>
      <c r="R25" s="52"/>
      <c r="S25" s="52"/>
      <c r="T25" s="52"/>
    </row>
    <row r="26" spans="1:20" ht="16.5" thickBot="1" x14ac:dyDescent="0.3">
      <c r="A26" s="89" t="s">
        <v>21</v>
      </c>
      <c r="B26" s="65">
        <v>67100000</v>
      </c>
      <c r="C26" s="14">
        <v>-9500000</v>
      </c>
      <c r="D26" s="66">
        <v>2825400</v>
      </c>
      <c r="E26" s="67">
        <v>6517864.4699999997</v>
      </c>
      <c r="F26" s="126">
        <v>7080256.6100000003</v>
      </c>
      <c r="G26" s="67">
        <v>9623771.8000000007</v>
      </c>
      <c r="H26" s="67">
        <v>979695</v>
      </c>
      <c r="I26" s="263">
        <v>9973333.2899999991</v>
      </c>
      <c r="J26" s="92"/>
      <c r="K26" s="73"/>
      <c r="L26" s="86"/>
      <c r="M26" s="75"/>
      <c r="N26" s="86"/>
      <c r="O26" s="75"/>
      <c r="P26" s="87">
        <f t="shared" si="1"/>
        <v>37000321.170000002</v>
      </c>
      <c r="Q26" s="52"/>
      <c r="R26" s="52"/>
      <c r="S26" s="52"/>
      <c r="T26" s="52"/>
    </row>
    <row r="27" spans="1:20" ht="16.5" thickBot="1" x14ac:dyDescent="0.3">
      <c r="A27" s="88" t="s">
        <v>22</v>
      </c>
      <c r="B27" s="59">
        <f>SUM(B28:B36)</f>
        <v>553163844</v>
      </c>
      <c r="C27" s="60">
        <f>SUM(C28:C36)</f>
        <v>113765000</v>
      </c>
      <c r="D27" s="61">
        <f>SUM(D28:D36)</f>
        <v>12085164.109999999</v>
      </c>
      <c r="E27" s="61">
        <f t="shared" ref="E27:O27" si="3">SUM(E28:E36)</f>
        <v>97218602.870000005</v>
      </c>
      <c r="F27" s="62">
        <f t="shared" si="3"/>
        <v>3514766.4099999997</v>
      </c>
      <c r="G27" s="61">
        <f t="shared" si="3"/>
        <v>34734690.340000004</v>
      </c>
      <c r="H27" s="61">
        <f t="shared" si="3"/>
        <v>22171259.179999996</v>
      </c>
      <c r="I27" s="59">
        <f t="shared" si="3"/>
        <v>20806174.75</v>
      </c>
      <c r="J27" s="59">
        <f t="shared" si="3"/>
        <v>0</v>
      </c>
      <c r="K27" s="62">
        <f t="shared" si="3"/>
        <v>0</v>
      </c>
      <c r="L27" s="61">
        <f t="shared" si="3"/>
        <v>0</v>
      </c>
      <c r="M27" s="62">
        <f t="shared" si="3"/>
        <v>0</v>
      </c>
      <c r="N27" s="261">
        <f t="shared" si="3"/>
        <v>0</v>
      </c>
      <c r="O27" s="59">
        <f t="shared" si="3"/>
        <v>0</v>
      </c>
      <c r="P27" s="18">
        <f t="shared" si="1"/>
        <v>190530657.66000003</v>
      </c>
      <c r="Q27" s="52"/>
      <c r="R27" s="52"/>
      <c r="S27" s="52"/>
      <c r="T27" s="52"/>
    </row>
    <row r="28" spans="1:20" ht="15.75" x14ac:dyDescent="0.25">
      <c r="A28" s="89" t="s">
        <v>23</v>
      </c>
      <c r="B28" s="65">
        <v>22745809</v>
      </c>
      <c r="C28" s="14">
        <v>-8600000</v>
      </c>
      <c r="D28" s="66">
        <v>144536</v>
      </c>
      <c r="E28" s="67">
        <v>317882.38</v>
      </c>
      <c r="F28" s="126">
        <v>93319.92</v>
      </c>
      <c r="G28" s="67">
        <v>1477482</v>
      </c>
      <c r="H28" s="67">
        <v>35000</v>
      </c>
      <c r="I28" s="264">
        <v>78648</v>
      </c>
      <c r="J28" s="72"/>
      <c r="K28" s="73"/>
      <c r="L28" s="86"/>
      <c r="M28" s="75"/>
      <c r="N28" s="109"/>
      <c r="O28" s="75"/>
      <c r="P28" s="76">
        <f t="shared" si="1"/>
        <v>2146868.2999999998</v>
      </c>
      <c r="Q28" s="52"/>
      <c r="R28" s="52"/>
      <c r="S28" s="52"/>
      <c r="T28" s="52"/>
    </row>
    <row r="29" spans="1:20" ht="15.75" x14ac:dyDescent="0.25">
      <c r="A29" s="89" t="s">
        <v>24</v>
      </c>
      <c r="B29" s="65">
        <v>3844679</v>
      </c>
      <c r="C29" s="16">
        <v>500000</v>
      </c>
      <c r="D29" s="77">
        <v>0</v>
      </c>
      <c r="E29" s="78">
        <v>204435</v>
      </c>
      <c r="F29" s="79">
        <v>0</v>
      </c>
      <c r="G29" s="78">
        <v>103250</v>
      </c>
      <c r="H29" s="78">
        <v>99120</v>
      </c>
      <c r="I29" s="94">
        <v>556027.80000000005</v>
      </c>
      <c r="J29" s="74"/>
      <c r="K29" s="81"/>
      <c r="L29" s="74"/>
      <c r="M29" s="82"/>
      <c r="N29" s="74"/>
      <c r="O29" s="83"/>
      <c r="P29" s="87">
        <f t="shared" si="1"/>
        <v>962832.8</v>
      </c>
      <c r="Q29" s="52"/>
      <c r="R29" s="52"/>
      <c r="S29" s="52"/>
      <c r="T29" s="52"/>
    </row>
    <row r="30" spans="1:20" ht="15.75" x14ac:dyDescent="0.25">
      <c r="A30" s="89" t="s">
        <v>25</v>
      </c>
      <c r="B30" s="65">
        <v>3152511</v>
      </c>
      <c r="C30" s="16">
        <v>4500000</v>
      </c>
      <c r="D30" s="77">
        <v>0</v>
      </c>
      <c r="E30" s="67">
        <v>0</v>
      </c>
      <c r="F30" s="126">
        <v>0</v>
      </c>
      <c r="G30" s="78">
        <v>0</v>
      </c>
      <c r="H30" s="78">
        <v>472000</v>
      </c>
      <c r="I30" s="94">
        <v>179850.92</v>
      </c>
      <c r="J30" s="74"/>
      <c r="K30" s="73"/>
      <c r="L30" s="74"/>
      <c r="M30" s="82"/>
      <c r="N30" s="74"/>
      <c r="O30" s="83"/>
      <c r="P30" s="87">
        <f t="shared" si="1"/>
        <v>651850.92000000004</v>
      </c>
      <c r="Q30" s="52"/>
      <c r="R30" s="52"/>
      <c r="S30" s="52"/>
      <c r="T30" s="52"/>
    </row>
    <row r="31" spans="1:20" ht="15.75" x14ac:dyDescent="0.25">
      <c r="A31" s="89" t="s">
        <v>26</v>
      </c>
      <c r="B31" s="65">
        <v>4000000</v>
      </c>
      <c r="C31" s="16">
        <v>-3500000</v>
      </c>
      <c r="D31" s="77">
        <v>0</v>
      </c>
      <c r="E31" s="78"/>
      <c r="F31" s="95"/>
      <c r="G31" s="78">
        <v>0</v>
      </c>
      <c r="H31" s="78">
        <v>0</v>
      </c>
      <c r="I31" s="78">
        <v>0</v>
      </c>
      <c r="J31" s="74"/>
      <c r="K31" s="91"/>
      <c r="L31" s="74"/>
      <c r="M31" s="82"/>
      <c r="N31" s="74"/>
      <c r="O31" s="83"/>
      <c r="P31" s="87">
        <f t="shared" si="1"/>
        <v>0</v>
      </c>
      <c r="Q31" s="52"/>
      <c r="R31" s="52"/>
      <c r="S31" s="52"/>
      <c r="T31" s="52"/>
    </row>
    <row r="32" spans="1:20" ht="15.75" x14ac:dyDescent="0.25">
      <c r="A32" s="89" t="s">
        <v>27</v>
      </c>
      <c r="B32" s="65">
        <v>10917412</v>
      </c>
      <c r="C32" s="16">
        <v>-300000</v>
      </c>
      <c r="D32" s="77">
        <v>0</v>
      </c>
      <c r="E32" s="67">
        <v>0</v>
      </c>
      <c r="F32" s="79">
        <v>0</v>
      </c>
      <c r="G32" s="78">
        <v>1026845.99</v>
      </c>
      <c r="H32" s="78">
        <v>1754326.04</v>
      </c>
      <c r="I32" s="94">
        <v>463835.08</v>
      </c>
      <c r="J32" s="74"/>
      <c r="K32" s="73"/>
      <c r="L32" s="74"/>
      <c r="M32" s="82"/>
      <c r="N32" s="74"/>
      <c r="O32" s="83"/>
      <c r="P32" s="84">
        <f t="shared" si="1"/>
        <v>3245007.1100000003</v>
      </c>
      <c r="Q32" s="52"/>
      <c r="R32" s="52"/>
      <c r="S32" s="52"/>
      <c r="T32" s="52"/>
    </row>
    <row r="33" spans="1:20" ht="31.5" x14ac:dyDescent="0.25">
      <c r="A33" s="89" t="s">
        <v>28</v>
      </c>
      <c r="B33" s="65">
        <v>14926249</v>
      </c>
      <c r="C33" s="16">
        <v>-1200000</v>
      </c>
      <c r="D33" s="77">
        <v>0</v>
      </c>
      <c r="E33" s="78">
        <v>289661.09000000003</v>
      </c>
      <c r="F33" s="79">
        <v>373580.09</v>
      </c>
      <c r="G33" s="78">
        <v>54150</v>
      </c>
      <c r="H33" s="78">
        <v>3106728.03</v>
      </c>
      <c r="I33" s="94">
        <v>137279.75</v>
      </c>
      <c r="J33" s="74"/>
      <c r="K33" s="81"/>
      <c r="L33" s="74"/>
      <c r="M33" s="82"/>
      <c r="N33" s="74"/>
      <c r="O33" s="83"/>
      <c r="P33" s="87">
        <f t="shared" si="1"/>
        <v>3961398.96</v>
      </c>
      <c r="Q33" s="52"/>
      <c r="R33" s="52"/>
      <c r="S33" s="52"/>
      <c r="T33" s="52"/>
    </row>
    <row r="34" spans="1:20" ht="31.5" x14ac:dyDescent="0.25">
      <c r="A34" s="89" t="s">
        <v>29</v>
      </c>
      <c r="B34" s="65">
        <v>308440615</v>
      </c>
      <c r="C34" s="14">
        <v>180450000</v>
      </c>
      <c r="D34" s="77">
        <v>11940628.109999999</v>
      </c>
      <c r="E34" s="78">
        <v>96406624.400000006</v>
      </c>
      <c r="F34" s="79">
        <v>2907470</v>
      </c>
      <c r="G34" s="78">
        <v>31859934.359999999</v>
      </c>
      <c r="H34" s="78">
        <v>15967201.369999999</v>
      </c>
      <c r="I34" s="94">
        <v>18788391.620000001</v>
      </c>
      <c r="J34" s="74"/>
      <c r="K34" s="81"/>
      <c r="L34" s="74"/>
      <c r="M34" s="82"/>
      <c r="N34" s="74"/>
      <c r="O34" s="83"/>
      <c r="P34" s="87">
        <f t="shared" si="1"/>
        <v>177870249.86000001</v>
      </c>
      <c r="Q34" s="52"/>
      <c r="R34" s="52"/>
      <c r="S34" s="52"/>
      <c r="T34" s="52"/>
    </row>
    <row r="35" spans="1:20" ht="31.5" x14ac:dyDescent="0.25">
      <c r="A35" s="96" t="s">
        <v>30</v>
      </c>
      <c r="B35" s="65">
        <v>1464118</v>
      </c>
      <c r="C35" s="23">
        <v>0</v>
      </c>
      <c r="D35" s="97">
        <v>0</v>
      </c>
      <c r="E35" s="78">
        <v>0</v>
      </c>
      <c r="F35" s="95"/>
      <c r="G35" s="78"/>
      <c r="H35" s="78">
        <v>0</v>
      </c>
      <c r="I35" s="74"/>
      <c r="J35" s="74"/>
      <c r="K35" s="98"/>
      <c r="L35" s="74"/>
      <c r="M35" s="99"/>
      <c r="N35" s="74"/>
      <c r="O35" s="99"/>
      <c r="P35" s="84"/>
      <c r="Q35" s="52"/>
      <c r="R35" s="52"/>
      <c r="S35" s="52"/>
      <c r="T35" s="52"/>
    </row>
    <row r="36" spans="1:20" ht="16.5" thickBot="1" x14ac:dyDescent="0.3">
      <c r="A36" s="89" t="s">
        <v>31</v>
      </c>
      <c r="B36" s="65">
        <v>183672451</v>
      </c>
      <c r="C36" s="14">
        <v>-58085000</v>
      </c>
      <c r="D36" s="100">
        <v>0</v>
      </c>
      <c r="E36" s="101">
        <v>0</v>
      </c>
      <c r="F36" s="126">
        <v>140396.4</v>
      </c>
      <c r="G36" s="67">
        <v>213027.99</v>
      </c>
      <c r="H36" s="67">
        <v>736883.74</v>
      </c>
      <c r="I36" s="264">
        <v>602141.57999999996</v>
      </c>
      <c r="J36" s="92"/>
      <c r="K36" s="73"/>
      <c r="L36" s="86"/>
      <c r="M36" s="75"/>
      <c r="N36" s="86"/>
      <c r="O36" s="75"/>
      <c r="P36" s="87">
        <f t="shared" si="1"/>
        <v>1692449.71</v>
      </c>
      <c r="Q36" s="52"/>
      <c r="R36" s="52"/>
      <c r="S36" s="52"/>
      <c r="T36" s="52"/>
    </row>
    <row r="37" spans="1:20" ht="16.5" thickBot="1" x14ac:dyDescent="0.3">
      <c r="A37" s="88" t="s">
        <v>32</v>
      </c>
      <c r="B37" s="62">
        <f>SUM(B38:B44)</f>
        <v>6918721470</v>
      </c>
      <c r="C37" s="60">
        <f>SUM(C38:C44)</f>
        <v>1113631100</v>
      </c>
      <c r="D37" s="61">
        <f>SUM(D38:D44)</f>
        <v>778851601.85000014</v>
      </c>
      <c r="E37" s="61">
        <f t="shared" ref="E37:O37" si="4">SUM(E38:E44)</f>
        <v>568155952.25</v>
      </c>
      <c r="F37" s="62">
        <f t="shared" si="4"/>
        <v>713855038.92000008</v>
      </c>
      <c r="G37" s="61">
        <f t="shared" si="4"/>
        <v>812236377.92000008</v>
      </c>
      <c r="H37" s="61">
        <f t="shared" si="4"/>
        <v>800690801.96000004</v>
      </c>
      <c r="I37" s="59">
        <f t="shared" si="4"/>
        <v>894791274.99000001</v>
      </c>
      <c r="J37" s="59">
        <f t="shared" si="4"/>
        <v>0</v>
      </c>
      <c r="K37" s="62">
        <f t="shared" si="4"/>
        <v>0</v>
      </c>
      <c r="L37" s="61">
        <f t="shared" si="4"/>
        <v>0</v>
      </c>
      <c r="M37" s="62">
        <f t="shared" si="4"/>
        <v>0</v>
      </c>
      <c r="N37" s="61">
        <f t="shared" si="4"/>
        <v>0</v>
      </c>
      <c r="O37" s="59">
        <f t="shared" si="4"/>
        <v>0</v>
      </c>
      <c r="P37" s="18">
        <f>SUM(D37:O37)</f>
        <v>4568581047.8900003</v>
      </c>
      <c r="Q37" s="52"/>
      <c r="R37" s="52"/>
      <c r="S37" s="52"/>
      <c r="T37" s="52"/>
    </row>
    <row r="38" spans="1:20" ht="15.75" x14ac:dyDescent="0.25">
      <c r="A38" s="89" t="s">
        <v>33</v>
      </c>
      <c r="B38" s="65">
        <v>164990318</v>
      </c>
      <c r="C38" s="14">
        <v>688281000</v>
      </c>
      <c r="D38" s="102">
        <v>0</v>
      </c>
      <c r="E38" s="67">
        <v>28637376.170000002</v>
      </c>
      <c r="F38" s="126">
        <v>27155844</v>
      </c>
      <c r="G38" s="67">
        <v>150500425</v>
      </c>
      <c r="H38" s="67">
        <v>146974963.22</v>
      </c>
      <c r="I38" s="263">
        <v>50271115.670000002</v>
      </c>
      <c r="J38" s="103"/>
      <c r="K38" s="103"/>
      <c r="L38" s="86"/>
      <c r="M38" s="104"/>
      <c r="N38" s="86"/>
      <c r="O38" s="104"/>
      <c r="P38" s="76">
        <f t="shared" ref="P38:P75" si="5">SUM(D38:O38)</f>
        <v>403539724.06</v>
      </c>
      <c r="Q38" s="52"/>
      <c r="R38" s="52"/>
      <c r="S38" s="52"/>
      <c r="T38" s="52"/>
    </row>
    <row r="39" spans="1:20" ht="31.5" x14ac:dyDescent="0.25">
      <c r="A39" s="89" t="s">
        <v>34</v>
      </c>
      <c r="B39" s="65">
        <v>4399764911</v>
      </c>
      <c r="C39" s="16">
        <v>-65710223</v>
      </c>
      <c r="D39" s="77">
        <v>332547755.16000003</v>
      </c>
      <c r="E39" s="78">
        <v>337864629.38999999</v>
      </c>
      <c r="F39" s="79">
        <v>349671354.92000002</v>
      </c>
      <c r="G39" s="78">
        <v>356423347.73000002</v>
      </c>
      <c r="H39" s="78">
        <v>343978364.73000002</v>
      </c>
      <c r="I39" s="80">
        <v>418220375.75</v>
      </c>
      <c r="J39" s="74"/>
      <c r="K39" s="81"/>
      <c r="L39" s="74"/>
      <c r="M39" s="105"/>
      <c r="N39" s="74"/>
      <c r="O39" s="106"/>
      <c r="P39" s="87">
        <f t="shared" si="5"/>
        <v>2138705827.6800001</v>
      </c>
      <c r="Q39" s="52"/>
      <c r="R39" s="52"/>
      <c r="S39" s="52"/>
      <c r="T39" s="52"/>
    </row>
    <row r="40" spans="1:20" ht="31.5" x14ac:dyDescent="0.25">
      <c r="A40" s="89" t="s">
        <v>35</v>
      </c>
      <c r="B40" s="65">
        <v>1357112088</v>
      </c>
      <c r="C40" s="16">
        <v>435710223</v>
      </c>
      <c r="D40" s="77">
        <v>93168579.150000006</v>
      </c>
      <c r="E40" s="78">
        <v>93168579.150000006</v>
      </c>
      <c r="F40" s="79">
        <v>303123515</v>
      </c>
      <c r="G40" s="78">
        <v>232946395.11000001</v>
      </c>
      <c r="H40" s="78">
        <v>256602206.47</v>
      </c>
      <c r="I40" s="80">
        <v>373164516.02999997</v>
      </c>
      <c r="J40" s="74"/>
      <c r="K40" s="81"/>
      <c r="L40" s="74"/>
      <c r="M40" s="105"/>
      <c r="N40" s="74"/>
      <c r="O40" s="106"/>
      <c r="P40" s="87">
        <f t="shared" si="5"/>
        <v>1352173790.9100001</v>
      </c>
      <c r="Q40" s="52"/>
      <c r="R40" s="52"/>
      <c r="S40" s="52"/>
      <c r="T40" s="52"/>
    </row>
    <row r="41" spans="1:20" ht="31.5" x14ac:dyDescent="0.25">
      <c r="A41" s="89" t="s">
        <v>36</v>
      </c>
      <c r="B41" s="65">
        <v>250002253</v>
      </c>
      <c r="C41" s="16">
        <v>0</v>
      </c>
      <c r="D41" s="77">
        <v>19230942.539999999</v>
      </c>
      <c r="E41" s="78">
        <v>19230942.539999999</v>
      </c>
      <c r="F41" s="79"/>
      <c r="G41" s="78">
        <v>38461885.079999998</v>
      </c>
      <c r="H41" s="78">
        <v>19230942.539999999</v>
      </c>
      <c r="I41" s="263">
        <v>19230942.539999999</v>
      </c>
      <c r="J41" s="74"/>
      <c r="K41" s="81"/>
      <c r="L41" s="86"/>
      <c r="M41" s="105"/>
      <c r="N41" s="74"/>
      <c r="O41" s="106"/>
      <c r="P41" s="87">
        <f t="shared" si="5"/>
        <v>115385655.23999998</v>
      </c>
      <c r="Q41" s="52"/>
      <c r="R41" s="52"/>
      <c r="S41" s="52"/>
      <c r="T41" s="52"/>
    </row>
    <row r="42" spans="1:20" ht="15.75" x14ac:dyDescent="0.25">
      <c r="A42" s="89" t="s">
        <v>37</v>
      </c>
      <c r="B42" s="65">
        <v>300000000</v>
      </c>
      <c r="C42" s="16">
        <v>0</v>
      </c>
      <c r="D42" s="77">
        <v>300000000</v>
      </c>
      <c r="E42" s="78">
        <v>0</v>
      </c>
      <c r="F42" s="79"/>
      <c r="G42" s="78"/>
      <c r="H42" s="78">
        <v>0</v>
      </c>
      <c r="I42" s="78">
        <v>0</v>
      </c>
      <c r="J42" s="74"/>
      <c r="K42" s="81"/>
      <c r="L42" s="74"/>
      <c r="M42" s="104"/>
      <c r="N42" s="74"/>
      <c r="O42" s="106"/>
      <c r="P42" s="84">
        <f t="shared" si="5"/>
        <v>300000000</v>
      </c>
      <c r="Q42" s="52"/>
      <c r="R42" s="52"/>
      <c r="S42" s="52"/>
      <c r="T42" s="52"/>
    </row>
    <row r="43" spans="1:20" ht="15.75" x14ac:dyDescent="0.25">
      <c r="A43" s="89" t="s">
        <v>38</v>
      </c>
      <c r="B43" s="65">
        <v>40000000</v>
      </c>
      <c r="C43" s="16">
        <v>55350100</v>
      </c>
      <c r="D43" s="77">
        <v>0</v>
      </c>
      <c r="E43" s="78">
        <v>55350100</v>
      </c>
      <c r="F43" s="79"/>
      <c r="G43" s="78"/>
      <c r="H43" s="78">
        <v>0</v>
      </c>
      <c r="I43" s="78">
        <v>0</v>
      </c>
      <c r="J43" s="74"/>
      <c r="K43" s="81"/>
      <c r="L43" s="74"/>
      <c r="M43" s="98"/>
      <c r="N43" s="74"/>
      <c r="O43" s="106"/>
      <c r="P43" s="87">
        <f t="shared" si="5"/>
        <v>55350100</v>
      </c>
      <c r="Q43" s="52"/>
      <c r="R43" s="52"/>
      <c r="S43" s="52"/>
      <c r="T43" s="52"/>
    </row>
    <row r="44" spans="1:20" ht="32.25" thickBot="1" x14ac:dyDescent="0.3">
      <c r="A44" s="89" t="s">
        <v>39</v>
      </c>
      <c r="B44" s="65">
        <v>406851900</v>
      </c>
      <c r="C44" s="14">
        <v>0</v>
      </c>
      <c r="D44" s="66">
        <v>33904325</v>
      </c>
      <c r="E44" s="67">
        <v>33904325</v>
      </c>
      <c r="F44" s="126">
        <v>33904325</v>
      </c>
      <c r="G44" s="67">
        <v>33904325</v>
      </c>
      <c r="H44" s="67">
        <v>33904325</v>
      </c>
      <c r="I44" s="263">
        <v>33904325</v>
      </c>
      <c r="J44" s="107"/>
      <c r="K44" s="108"/>
      <c r="L44" s="86"/>
      <c r="M44" s="104"/>
      <c r="N44" s="86"/>
      <c r="O44" s="104"/>
      <c r="P44" s="87">
        <f t="shared" si="5"/>
        <v>203425950</v>
      </c>
      <c r="Q44" s="52"/>
      <c r="R44" s="52"/>
      <c r="S44" s="52"/>
      <c r="T44" s="52"/>
    </row>
    <row r="45" spans="1:20" ht="16.5" thickBot="1" x14ac:dyDescent="0.3">
      <c r="A45" s="88" t="s">
        <v>40</v>
      </c>
      <c r="B45" s="62">
        <f>SUM(B46:B47)</f>
        <v>134633805</v>
      </c>
      <c r="C45" s="60">
        <f>SUM(C46:C49)</f>
        <v>0</v>
      </c>
      <c r="D45" s="61">
        <f>SUM(D46:D48)</f>
        <v>11219483.710000001</v>
      </c>
      <c r="E45" s="61">
        <f t="shared" ref="E45:N45" si="6">SUM(E46:E48)</f>
        <v>11219483.699999999</v>
      </c>
      <c r="F45" s="62">
        <f t="shared" si="6"/>
        <v>11219483.699999999</v>
      </c>
      <c r="G45" s="61">
        <f t="shared" si="6"/>
        <v>11219483.710000001</v>
      </c>
      <c r="H45" s="61">
        <f t="shared" si="6"/>
        <v>11219483.710000001</v>
      </c>
      <c r="I45" s="62">
        <f t="shared" si="6"/>
        <v>11219483.699999999</v>
      </c>
      <c r="J45" s="61">
        <f t="shared" si="6"/>
        <v>0</v>
      </c>
      <c r="K45" s="60">
        <f t="shared" si="6"/>
        <v>0</v>
      </c>
      <c r="L45" s="61">
        <f t="shared" si="6"/>
        <v>0</v>
      </c>
      <c r="M45" s="62">
        <f t="shared" si="6"/>
        <v>0</v>
      </c>
      <c r="N45" s="61">
        <f t="shared" si="6"/>
        <v>0</v>
      </c>
      <c r="O45" s="59">
        <f>SUM(O46:O49)</f>
        <v>0</v>
      </c>
      <c r="P45" s="18">
        <f t="shared" si="5"/>
        <v>67316902.230000004</v>
      </c>
      <c r="Q45" s="52"/>
      <c r="R45" s="52"/>
      <c r="S45" s="52"/>
      <c r="T45" s="52"/>
    </row>
    <row r="46" spans="1:20" ht="15.75" x14ac:dyDescent="0.25">
      <c r="A46" s="64" t="s">
        <v>41</v>
      </c>
      <c r="B46" s="73"/>
      <c r="C46" s="27">
        <v>0</v>
      </c>
      <c r="D46" s="109"/>
      <c r="E46" s="109"/>
      <c r="F46" s="110"/>
      <c r="G46" s="109"/>
      <c r="H46" s="109"/>
      <c r="I46" s="110"/>
      <c r="J46" s="111"/>
      <c r="K46" s="112"/>
      <c r="L46" s="109"/>
      <c r="M46" s="113"/>
      <c r="N46" s="109"/>
      <c r="O46" s="114"/>
      <c r="P46" s="76">
        <f t="shared" si="5"/>
        <v>0</v>
      </c>
      <c r="Q46" s="52"/>
      <c r="R46" s="52"/>
      <c r="S46" s="52"/>
      <c r="T46" s="52"/>
    </row>
    <row r="47" spans="1:20" ht="31.5" x14ac:dyDescent="0.25">
      <c r="A47" s="64" t="s">
        <v>42</v>
      </c>
      <c r="B47" s="65">
        <v>134633805</v>
      </c>
      <c r="C47" s="28">
        <v>0</v>
      </c>
      <c r="D47" s="77">
        <v>11219483.710000001</v>
      </c>
      <c r="E47" s="78">
        <v>11219483.699999999</v>
      </c>
      <c r="F47" s="79">
        <v>11219483.699999999</v>
      </c>
      <c r="G47" s="78">
        <v>11219483.710000001</v>
      </c>
      <c r="H47" s="78">
        <v>11219483.710000001</v>
      </c>
      <c r="I47" s="263">
        <v>11219483.699999999</v>
      </c>
      <c r="J47" s="81"/>
      <c r="K47" s="81"/>
      <c r="L47" s="70"/>
      <c r="M47" s="82"/>
      <c r="N47" s="115"/>
      <c r="O47" s="75"/>
      <c r="P47" s="87">
        <f t="shared" si="5"/>
        <v>67316902.230000004</v>
      </c>
      <c r="Q47" s="52"/>
      <c r="R47" s="52"/>
      <c r="S47" s="52"/>
      <c r="T47" s="52"/>
    </row>
    <row r="48" spans="1:20" ht="31.5" x14ac:dyDescent="0.25">
      <c r="A48" s="89" t="s">
        <v>99</v>
      </c>
      <c r="B48" s="110"/>
      <c r="C48" s="16">
        <v>0</v>
      </c>
      <c r="D48" s="74"/>
      <c r="E48" s="109"/>
      <c r="F48" s="116"/>
      <c r="G48" s="117"/>
      <c r="H48" s="78">
        <v>0</v>
      </c>
      <c r="I48" s="78">
        <v>0</v>
      </c>
      <c r="J48" s="74"/>
      <c r="K48" s="118"/>
      <c r="L48" s="74"/>
      <c r="M48" s="119"/>
      <c r="N48" s="74"/>
      <c r="O48" s="120"/>
      <c r="P48" s="87">
        <f t="shared" si="5"/>
        <v>0</v>
      </c>
      <c r="Q48" s="52"/>
      <c r="R48" s="52"/>
      <c r="S48" s="52"/>
      <c r="T48" s="52"/>
    </row>
    <row r="49" spans="1:20" ht="32.25" thickBot="1" x14ac:dyDescent="0.3">
      <c r="A49" s="89" t="s">
        <v>100</v>
      </c>
      <c r="B49" s="73"/>
      <c r="C49" s="31">
        <v>0</v>
      </c>
      <c r="D49" s="86"/>
      <c r="E49" s="86"/>
      <c r="F49" s="73"/>
      <c r="G49" s="86"/>
      <c r="H49" s="78">
        <v>0</v>
      </c>
      <c r="I49" s="78">
        <v>0</v>
      </c>
      <c r="J49" s="92"/>
      <c r="K49" s="121"/>
      <c r="L49" s="86"/>
      <c r="M49" s="73"/>
      <c r="N49" s="86"/>
      <c r="O49" s="75"/>
      <c r="P49" s="87">
        <f t="shared" si="5"/>
        <v>0</v>
      </c>
      <c r="Q49" s="52"/>
      <c r="R49" s="52"/>
      <c r="S49" s="52"/>
      <c r="T49" s="52"/>
    </row>
    <row r="50" spans="1:20" ht="16.5" thickBot="1" x14ac:dyDescent="0.3">
      <c r="A50" s="88" t="s">
        <v>45</v>
      </c>
      <c r="B50" s="62">
        <f>SUM(B51:B59)</f>
        <v>620550176</v>
      </c>
      <c r="C50" s="60">
        <f>SUM(C51:C59)</f>
        <v>-181555000</v>
      </c>
      <c r="D50" s="61">
        <f>SUM(D51:D59)</f>
        <v>20105912.5</v>
      </c>
      <c r="E50" s="61">
        <f t="shared" ref="E50:O50" si="7">SUM(E51:E59)</f>
        <v>30281643</v>
      </c>
      <c r="F50" s="122">
        <f t="shared" si="7"/>
        <v>18053583.09</v>
      </c>
      <c r="G50" s="61">
        <f t="shared" si="7"/>
        <v>29774690.98</v>
      </c>
      <c r="H50" s="61">
        <f t="shared" si="7"/>
        <v>3027121.99</v>
      </c>
      <c r="I50" s="59">
        <f t="shared" si="7"/>
        <v>13216003.4</v>
      </c>
      <c r="J50" s="61">
        <f t="shared" si="7"/>
        <v>0</v>
      </c>
      <c r="K50" s="60">
        <f t="shared" si="7"/>
        <v>0</v>
      </c>
      <c r="L50" s="61">
        <f t="shared" si="7"/>
        <v>0</v>
      </c>
      <c r="M50" s="62">
        <f t="shared" si="7"/>
        <v>0</v>
      </c>
      <c r="N50" s="61">
        <f t="shared" si="7"/>
        <v>0</v>
      </c>
      <c r="O50" s="59">
        <f t="shared" si="7"/>
        <v>0</v>
      </c>
      <c r="P50" s="18">
        <f t="shared" si="5"/>
        <v>114458954.96000001</v>
      </c>
      <c r="Q50" s="52"/>
      <c r="R50" s="52"/>
      <c r="S50" s="52"/>
      <c r="T50" s="52"/>
    </row>
    <row r="51" spans="1:20" ht="15.75" x14ac:dyDescent="0.25">
      <c r="A51" s="89" t="s">
        <v>46</v>
      </c>
      <c r="B51" s="65">
        <v>120523806</v>
      </c>
      <c r="C51" s="14">
        <v>-11300000</v>
      </c>
      <c r="D51" s="100">
        <v>0</v>
      </c>
      <c r="E51" s="86"/>
      <c r="F51" s="79">
        <v>1941489.41</v>
      </c>
      <c r="G51" s="67">
        <v>77400</v>
      </c>
      <c r="H51" s="67">
        <v>0</v>
      </c>
      <c r="I51" s="263">
        <v>279336.01</v>
      </c>
      <c r="J51" s="123"/>
      <c r="K51" s="73"/>
      <c r="L51" s="115"/>
      <c r="M51" s="75"/>
      <c r="N51" s="86"/>
      <c r="O51" s="75"/>
      <c r="P51" s="76">
        <f t="shared" si="5"/>
        <v>2298225.42</v>
      </c>
      <c r="Q51" s="52"/>
      <c r="R51" s="52"/>
      <c r="S51" s="52"/>
      <c r="T51" s="52"/>
    </row>
    <row r="52" spans="1:20" ht="31.5" x14ac:dyDescent="0.25">
      <c r="A52" s="89" t="s">
        <v>47</v>
      </c>
      <c r="B52" s="65">
        <v>2010000</v>
      </c>
      <c r="C52" s="16">
        <v>-1400000</v>
      </c>
      <c r="D52" s="97">
        <v>0</v>
      </c>
      <c r="E52" s="74"/>
      <c r="F52" s="79">
        <v>0</v>
      </c>
      <c r="G52" s="78">
        <v>0</v>
      </c>
      <c r="H52" s="78">
        <v>0</v>
      </c>
      <c r="I52" s="80">
        <v>0</v>
      </c>
      <c r="J52" s="74"/>
      <c r="K52" s="81"/>
      <c r="L52" s="124"/>
      <c r="M52" s="82"/>
      <c r="N52" s="74"/>
      <c r="O52" s="83"/>
      <c r="P52" s="87">
        <f t="shared" si="5"/>
        <v>0</v>
      </c>
      <c r="Q52" s="52"/>
      <c r="R52" s="52"/>
      <c r="S52" s="52"/>
      <c r="T52" s="52"/>
    </row>
    <row r="53" spans="1:20" ht="15.75" x14ac:dyDescent="0.25">
      <c r="A53" s="89" t="s">
        <v>48</v>
      </c>
      <c r="B53" s="65">
        <v>8275842</v>
      </c>
      <c r="C53" s="16">
        <v>0</v>
      </c>
      <c r="D53" s="97">
        <v>0</v>
      </c>
      <c r="E53" s="74"/>
      <c r="F53" s="79"/>
      <c r="G53" s="78"/>
      <c r="H53" s="78"/>
      <c r="I53" s="80">
        <v>0</v>
      </c>
      <c r="J53" s="74"/>
      <c r="K53" s="81"/>
      <c r="L53" s="124"/>
      <c r="M53" s="82"/>
      <c r="N53" s="74"/>
      <c r="O53" s="83"/>
      <c r="P53" s="87">
        <f t="shared" si="5"/>
        <v>0</v>
      </c>
      <c r="Q53" s="52"/>
      <c r="R53" s="52"/>
      <c r="S53" s="52"/>
      <c r="T53" s="52"/>
    </row>
    <row r="54" spans="1:20" ht="31.5" x14ac:dyDescent="0.25">
      <c r="A54" s="89" t="s">
        <v>49</v>
      </c>
      <c r="B54" s="65">
        <v>122772090</v>
      </c>
      <c r="C54" s="16">
        <v>-1750000</v>
      </c>
      <c r="D54" s="97">
        <v>0</v>
      </c>
      <c r="E54" s="74"/>
      <c r="F54" s="79">
        <v>252260.4</v>
      </c>
      <c r="G54" s="78">
        <v>3328650</v>
      </c>
      <c r="H54" s="78">
        <v>0</v>
      </c>
      <c r="I54" s="80">
        <v>0</v>
      </c>
      <c r="J54" s="74"/>
      <c r="K54" s="81"/>
      <c r="L54" s="124"/>
      <c r="M54" s="82"/>
      <c r="N54" s="74"/>
      <c r="O54" s="83"/>
      <c r="P54" s="87">
        <f t="shared" si="5"/>
        <v>3580910.4</v>
      </c>
      <c r="Q54" s="52"/>
      <c r="R54" s="52"/>
      <c r="S54" s="52"/>
      <c r="T54" s="52"/>
    </row>
    <row r="55" spans="1:20" ht="15.75" x14ac:dyDescent="0.25">
      <c r="A55" s="89" t="s">
        <v>50</v>
      </c>
      <c r="B55" s="65">
        <v>58418438</v>
      </c>
      <c r="C55" s="16">
        <v>-33600000</v>
      </c>
      <c r="D55" s="77">
        <v>4000000</v>
      </c>
      <c r="E55" s="74"/>
      <c r="F55" s="79">
        <v>168988.34</v>
      </c>
      <c r="G55" s="78">
        <v>11370341.98</v>
      </c>
      <c r="H55" s="78">
        <v>24293.99</v>
      </c>
      <c r="I55" s="80">
        <v>126067.39</v>
      </c>
      <c r="J55" s="74"/>
      <c r="K55" s="81"/>
      <c r="L55" s="124"/>
      <c r="M55" s="82"/>
      <c r="N55" s="74"/>
      <c r="O55" s="83"/>
      <c r="P55" s="84">
        <f t="shared" si="5"/>
        <v>15689691.700000001</v>
      </c>
      <c r="Q55" s="52"/>
      <c r="R55" s="52"/>
      <c r="S55" s="52"/>
      <c r="T55" s="52"/>
    </row>
    <row r="56" spans="1:20" ht="15.75" x14ac:dyDescent="0.25">
      <c r="A56" s="64" t="s">
        <v>51</v>
      </c>
      <c r="B56" s="98"/>
      <c r="C56" s="16">
        <v>300000</v>
      </c>
      <c r="D56" s="78"/>
      <c r="E56" s="125"/>
      <c r="F56" s="79"/>
      <c r="G56" s="78">
        <v>0</v>
      </c>
      <c r="H56" s="78">
        <v>0</v>
      </c>
      <c r="I56" s="80">
        <v>0</v>
      </c>
      <c r="J56" s="74"/>
      <c r="K56" s="81"/>
      <c r="L56" s="74"/>
      <c r="M56" s="82"/>
      <c r="N56" s="74"/>
      <c r="O56" s="83"/>
      <c r="P56" s="87">
        <f t="shared" si="5"/>
        <v>0</v>
      </c>
      <c r="Q56" s="52"/>
      <c r="R56" s="52"/>
      <c r="S56" s="52"/>
      <c r="T56" s="52"/>
    </row>
    <row r="57" spans="1:20" ht="15.75" x14ac:dyDescent="0.25">
      <c r="A57" s="89" t="s">
        <v>52</v>
      </c>
      <c r="B57" s="65">
        <v>298600000</v>
      </c>
      <c r="C57" s="16">
        <v>-133805000</v>
      </c>
      <c r="D57" s="77">
        <v>16105912.5</v>
      </c>
      <c r="E57" s="67">
        <v>30281643</v>
      </c>
      <c r="F57" s="79">
        <v>15690844.939999999</v>
      </c>
      <c r="G57" s="67">
        <v>14998299</v>
      </c>
      <c r="H57" s="78">
        <v>3002828</v>
      </c>
      <c r="I57" s="80">
        <v>12810600</v>
      </c>
      <c r="J57" s="74"/>
      <c r="K57" s="81"/>
      <c r="L57" s="124"/>
      <c r="M57" s="75"/>
      <c r="N57" s="86"/>
      <c r="O57" s="83"/>
      <c r="P57" s="84">
        <f t="shared" si="5"/>
        <v>92890127.439999998</v>
      </c>
      <c r="Q57" s="52"/>
      <c r="R57" s="52"/>
      <c r="S57" s="52"/>
      <c r="T57" s="52"/>
    </row>
    <row r="58" spans="1:20" ht="15.75" x14ac:dyDescent="0.25">
      <c r="A58" s="89" t="s">
        <v>53</v>
      </c>
      <c r="B58" s="65">
        <v>9950000</v>
      </c>
      <c r="C58" s="14">
        <v>0</v>
      </c>
      <c r="D58" s="97">
        <v>0</v>
      </c>
      <c r="E58" s="74"/>
      <c r="F58" s="126"/>
      <c r="G58" s="78"/>
      <c r="H58" s="78">
        <v>0</v>
      </c>
      <c r="I58" s="73"/>
      <c r="J58" s="74"/>
      <c r="K58" s="73"/>
      <c r="L58" s="124"/>
      <c r="M58" s="98"/>
      <c r="N58" s="74"/>
      <c r="O58" s="73"/>
      <c r="P58" s="87">
        <f t="shared" si="5"/>
        <v>0</v>
      </c>
      <c r="Q58" s="52"/>
      <c r="R58" s="52"/>
      <c r="S58" s="52"/>
      <c r="T58" s="52"/>
    </row>
    <row r="59" spans="1:20" ht="32.25" thickBot="1" x14ac:dyDescent="0.3">
      <c r="A59" s="265" t="s">
        <v>54</v>
      </c>
      <c r="B59" s="266"/>
      <c r="C59" s="267"/>
      <c r="D59" s="127"/>
      <c r="E59" s="92"/>
      <c r="F59" s="268"/>
      <c r="G59" s="127"/>
      <c r="H59" s="269">
        <v>0</v>
      </c>
      <c r="I59" s="270"/>
      <c r="J59" s="107"/>
      <c r="K59" s="129"/>
      <c r="L59" s="271"/>
      <c r="M59" s="266"/>
      <c r="N59" s="92"/>
      <c r="O59" s="268"/>
      <c r="P59" s="272">
        <f t="shared" si="5"/>
        <v>0</v>
      </c>
      <c r="Q59" s="52"/>
      <c r="R59" s="52"/>
      <c r="S59" s="52"/>
      <c r="T59" s="52"/>
    </row>
    <row r="60" spans="1:20" ht="16.5" thickBot="1" x14ac:dyDescent="0.3">
      <c r="A60" s="88" t="s">
        <v>55</v>
      </c>
      <c r="B60" s="62">
        <f>SUM(B61:B64)</f>
        <v>1131574566</v>
      </c>
      <c r="C60" s="60">
        <f>SUM(C61:C64)</f>
        <v>-46600000</v>
      </c>
      <c r="D60" s="61">
        <f>SUM(D61:D64)</f>
        <v>52480813.299999997</v>
      </c>
      <c r="E60" s="61">
        <f t="shared" ref="E60:O60" si="8">SUM(E61:E64)</f>
        <v>7230846.6199999992</v>
      </c>
      <c r="F60" s="62">
        <f t="shared" si="8"/>
        <v>272803439.42000002</v>
      </c>
      <c r="G60" s="61">
        <f t="shared" si="8"/>
        <v>122272074.78999999</v>
      </c>
      <c r="H60" s="61">
        <f t="shared" si="8"/>
        <v>70985843.239999995</v>
      </c>
      <c r="I60" s="59">
        <f t="shared" si="8"/>
        <v>173172079.22</v>
      </c>
      <c r="J60" s="61">
        <f t="shared" si="8"/>
        <v>0</v>
      </c>
      <c r="K60" s="60">
        <f t="shared" si="8"/>
        <v>0</v>
      </c>
      <c r="L60" s="61">
        <f t="shared" si="8"/>
        <v>0</v>
      </c>
      <c r="M60" s="62">
        <f t="shared" si="8"/>
        <v>0</v>
      </c>
      <c r="N60" s="61">
        <f t="shared" si="8"/>
        <v>0</v>
      </c>
      <c r="O60" s="131">
        <f t="shared" si="8"/>
        <v>0</v>
      </c>
      <c r="P60" s="18">
        <f t="shared" si="5"/>
        <v>698945096.59000003</v>
      </c>
      <c r="Q60" s="52"/>
      <c r="R60" s="52"/>
      <c r="S60" s="52"/>
      <c r="T60" s="52"/>
    </row>
    <row r="61" spans="1:20" ht="15.75" x14ac:dyDescent="0.25">
      <c r="A61" s="64" t="s">
        <v>56</v>
      </c>
      <c r="B61" s="65">
        <v>91096969</v>
      </c>
      <c r="C61" s="27">
        <v>-2200000</v>
      </c>
      <c r="D61" s="132">
        <v>0</v>
      </c>
      <c r="E61" s="67">
        <v>2595370.65</v>
      </c>
      <c r="F61" s="133">
        <v>-1399498.64</v>
      </c>
      <c r="G61" s="90">
        <v>3280913.38</v>
      </c>
      <c r="H61" s="90">
        <v>3476266.6</v>
      </c>
      <c r="I61" s="134">
        <v>0</v>
      </c>
      <c r="J61" s="72"/>
      <c r="K61" s="135"/>
      <c r="L61" s="123"/>
      <c r="M61" s="136"/>
      <c r="N61" s="123"/>
      <c r="O61" s="83"/>
      <c r="P61" s="76">
        <f t="shared" si="5"/>
        <v>7953051.9900000002</v>
      </c>
      <c r="Q61" s="52"/>
      <c r="R61" s="52"/>
      <c r="S61" s="52"/>
      <c r="T61" s="52"/>
    </row>
    <row r="62" spans="1:20" ht="15.75" x14ac:dyDescent="0.25">
      <c r="A62" s="64" t="s">
        <v>57</v>
      </c>
      <c r="B62" s="65">
        <v>1040477597</v>
      </c>
      <c r="C62" s="14">
        <v>-44400000</v>
      </c>
      <c r="D62" s="66">
        <v>52480813.299999997</v>
      </c>
      <c r="E62" s="78">
        <v>4635475.97</v>
      </c>
      <c r="F62" s="68">
        <v>274202938.06</v>
      </c>
      <c r="G62" s="67">
        <v>118991161.41</v>
      </c>
      <c r="H62" s="67">
        <v>67509576.640000001</v>
      </c>
      <c r="I62" s="93">
        <v>173172079.22</v>
      </c>
      <c r="J62" s="74"/>
      <c r="K62" s="73"/>
      <c r="L62" s="86"/>
      <c r="M62" s="75"/>
      <c r="N62" s="86"/>
      <c r="O62" s="75"/>
      <c r="P62" s="84">
        <f t="shared" si="5"/>
        <v>690992044.60000002</v>
      </c>
      <c r="Q62" s="52"/>
      <c r="R62" s="52"/>
      <c r="S62" s="52"/>
      <c r="T62" s="52"/>
    </row>
    <row r="63" spans="1:20" ht="15.75" x14ac:dyDescent="0.25">
      <c r="A63" s="64" t="s">
        <v>58</v>
      </c>
      <c r="B63" s="137"/>
      <c r="C63" s="80">
        <v>0</v>
      </c>
      <c r="D63" s="138"/>
      <c r="E63" s="138"/>
      <c r="F63" s="139"/>
      <c r="G63" s="138"/>
      <c r="H63" s="78">
        <v>0</v>
      </c>
      <c r="I63" s="139"/>
      <c r="J63" s="140"/>
      <c r="K63" s="140"/>
      <c r="L63" s="138"/>
      <c r="M63" s="139"/>
      <c r="N63" s="138"/>
      <c r="O63" s="139"/>
      <c r="P63" s="87">
        <f t="shared" si="5"/>
        <v>0</v>
      </c>
      <c r="Q63" s="52"/>
      <c r="R63" s="52"/>
      <c r="S63" s="52"/>
      <c r="T63" s="52"/>
    </row>
    <row r="64" spans="1:20" ht="32.25" thickBot="1" x14ac:dyDescent="0.3">
      <c r="A64" s="64" t="s">
        <v>59</v>
      </c>
      <c r="B64" s="141"/>
      <c r="C64" s="70">
        <v>0</v>
      </c>
      <c r="D64" s="142"/>
      <c r="E64" s="143"/>
      <c r="F64" s="144"/>
      <c r="G64" s="142"/>
      <c r="H64" s="78">
        <v>0</v>
      </c>
      <c r="I64" s="144"/>
      <c r="J64" s="145"/>
      <c r="K64" s="145"/>
      <c r="L64" s="142"/>
      <c r="M64" s="144"/>
      <c r="N64" s="142"/>
      <c r="O64" s="144"/>
      <c r="P64" s="87">
        <f t="shared" si="5"/>
        <v>0</v>
      </c>
      <c r="Q64" s="52"/>
      <c r="R64" s="52"/>
      <c r="S64" s="52"/>
      <c r="T64" s="52"/>
    </row>
    <row r="65" spans="1:20" ht="32.25" thickBot="1" x14ac:dyDescent="0.3">
      <c r="A65" s="88" t="s">
        <v>60</v>
      </c>
      <c r="B65" s="62">
        <f>SUM(B66:B67)</f>
        <v>0</v>
      </c>
      <c r="C65" s="60">
        <f>SUM(C66:C67)</f>
        <v>0</v>
      </c>
      <c r="D65" s="61">
        <f>SUM(D66:D67)</f>
        <v>0</v>
      </c>
      <c r="E65" s="146">
        <f t="shared" ref="E65:O65" si="9">SUM(E66:E67)</f>
        <v>0</v>
      </c>
      <c r="F65" s="62">
        <f t="shared" si="9"/>
        <v>0</v>
      </c>
      <c r="G65" s="61">
        <f t="shared" si="9"/>
        <v>0</v>
      </c>
      <c r="H65" s="61">
        <f t="shared" si="9"/>
        <v>0</v>
      </c>
      <c r="I65" s="59">
        <f t="shared" si="9"/>
        <v>0</v>
      </c>
      <c r="J65" s="61">
        <f t="shared" si="9"/>
        <v>0</v>
      </c>
      <c r="K65" s="60">
        <f t="shared" si="9"/>
        <v>0</v>
      </c>
      <c r="L65" s="61">
        <f t="shared" si="9"/>
        <v>0</v>
      </c>
      <c r="M65" s="62">
        <f t="shared" si="9"/>
        <v>0</v>
      </c>
      <c r="N65" s="61">
        <f t="shared" si="9"/>
        <v>0</v>
      </c>
      <c r="O65" s="59">
        <f t="shared" si="9"/>
        <v>0</v>
      </c>
      <c r="P65" s="18">
        <f t="shared" si="5"/>
        <v>0</v>
      </c>
      <c r="Q65" s="52"/>
      <c r="R65" s="52"/>
      <c r="S65" s="52"/>
      <c r="T65" s="52"/>
    </row>
    <row r="66" spans="1:20" ht="15.75" x14ac:dyDescent="0.25">
      <c r="A66" s="64" t="s">
        <v>61</v>
      </c>
      <c r="B66" s="147"/>
      <c r="C66" s="148">
        <v>0</v>
      </c>
      <c r="D66" s="149"/>
      <c r="E66" s="149"/>
      <c r="F66" s="150"/>
      <c r="G66" s="149"/>
      <c r="H66" s="149"/>
      <c r="I66" s="150"/>
      <c r="J66" s="151"/>
      <c r="K66" s="151"/>
      <c r="L66" s="149"/>
      <c r="M66" s="150"/>
      <c r="N66" s="149"/>
      <c r="O66" s="150"/>
      <c r="P66" s="76">
        <f t="shared" si="5"/>
        <v>0</v>
      </c>
      <c r="Q66" s="52"/>
      <c r="R66" s="52"/>
      <c r="S66" s="52"/>
      <c r="T66" s="52"/>
    </row>
    <row r="67" spans="1:20" ht="32.25" thickBot="1" x14ac:dyDescent="0.3">
      <c r="A67" s="64" t="s">
        <v>62</v>
      </c>
      <c r="B67" s="141"/>
      <c r="C67" s="70">
        <v>0</v>
      </c>
      <c r="D67" s="152"/>
      <c r="E67" s="152"/>
      <c r="F67" s="153"/>
      <c r="G67" s="152"/>
      <c r="H67" s="78">
        <v>0</v>
      </c>
      <c r="I67" s="153"/>
      <c r="J67" s="154"/>
      <c r="K67" s="154"/>
      <c r="L67" s="152"/>
      <c r="M67" s="153"/>
      <c r="N67" s="152"/>
      <c r="O67" s="153"/>
      <c r="P67" s="87">
        <f t="shared" si="5"/>
        <v>0</v>
      </c>
      <c r="Q67" s="52"/>
      <c r="R67" s="52"/>
      <c r="S67" s="52"/>
      <c r="T67" s="52"/>
    </row>
    <row r="68" spans="1:20" ht="16.5" thickBot="1" x14ac:dyDescent="0.3">
      <c r="A68" s="88" t="s">
        <v>63</v>
      </c>
      <c r="B68" s="62">
        <f>SUM(B69:B71)</f>
        <v>0</v>
      </c>
      <c r="C68" s="60">
        <f>SUM(C69:C71)</f>
        <v>0</v>
      </c>
      <c r="D68" s="61">
        <f>SUM(D69:D71)</f>
        <v>0</v>
      </c>
      <c r="E68" s="61">
        <f t="shared" ref="E68:O68" si="10">SUM(E69:E71)</f>
        <v>0</v>
      </c>
      <c r="F68" s="62">
        <f t="shared" si="10"/>
        <v>0</v>
      </c>
      <c r="G68" s="61">
        <f t="shared" si="10"/>
        <v>0</v>
      </c>
      <c r="H68" s="61">
        <f t="shared" si="10"/>
        <v>0</v>
      </c>
      <c r="I68" s="59">
        <f t="shared" si="10"/>
        <v>0</v>
      </c>
      <c r="J68" s="61">
        <f t="shared" si="10"/>
        <v>0</v>
      </c>
      <c r="K68" s="60">
        <f t="shared" si="10"/>
        <v>0</v>
      </c>
      <c r="L68" s="61">
        <f t="shared" si="10"/>
        <v>0</v>
      </c>
      <c r="M68" s="62">
        <f t="shared" si="10"/>
        <v>0</v>
      </c>
      <c r="N68" s="61">
        <f t="shared" si="10"/>
        <v>0</v>
      </c>
      <c r="O68" s="59">
        <f t="shared" si="10"/>
        <v>0</v>
      </c>
      <c r="P68" s="18">
        <f t="shared" si="5"/>
        <v>0</v>
      </c>
      <c r="Q68" s="52"/>
      <c r="R68" s="52"/>
      <c r="S68" s="52"/>
      <c r="T68" s="52"/>
    </row>
    <row r="69" spans="1:20" ht="15.75" x14ac:dyDescent="0.25">
      <c r="A69" s="64" t="s">
        <v>64</v>
      </c>
      <c r="B69" s="147"/>
      <c r="C69" s="70">
        <v>0</v>
      </c>
      <c r="D69" s="149"/>
      <c r="E69" s="149"/>
      <c r="F69" s="150"/>
      <c r="G69" s="149"/>
      <c r="H69" s="78">
        <v>0</v>
      </c>
      <c r="I69" s="150"/>
      <c r="J69" s="151"/>
      <c r="K69" s="151"/>
      <c r="L69" s="149"/>
      <c r="M69" s="150"/>
      <c r="N69" s="149"/>
      <c r="O69" s="150"/>
      <c r="P69" s="76">
        <f t="shared" si="5"/>
        <v>0</v>
      </c>
      <c r="Q69" s="52"/>
      <c r="R69" s="52"/>
      <c r="S69" s="52"/>
      <c r="T69" s="52"/>
    </row>
    <row r="70" spans="1:20" ht="15.75" x14ac:dyDescent="0.25">
      <c r="A70" s="64" t="s">
        <v>65</v>
      </c>
      <c r="B70" s="137"/>
      <c r="C70" s="80">
        <v>0</v>
      </c>
      <c r="D70" s="138"/>
      <c r="E70" s="138"/>
      <c r="F70" s="139"/>
      <c r="G70" s="138"/>
      <c r="H70" s="78">
        <v>0</v>
      </c>
      <c r="I70" s="139"/>
      <c r="J70" s="140"/>
      <c r="K70" s="140"/>
      <c r="L70" s="138"/>
      <c r="M70" s="139"/>
      <c r="N70" s="138"/>
      <c r="O70" s="139"/>
      <c r="P70" s="87">
        <f t="shared" si="5"/>
        <v>0</v>
      </c>
      <c r="Q70" s="52"/>
      <c r="R70" s="52"/>
      <c r="S70" s="52"/>
      <c r="T70" s="52"/>
    </row>
    <row r="71" spans="1:20" ht="32.25" thickBot="1" x14ac:dyDescent="0.3">
      <c r="A71" s="64" t="s">
        <v>66</v>
      </c>
      <c r="B71" s="137"/>
      <c r="C71" s="80">
        <v>0</v>
      </c>
      <c r="D71" s="138"/>
      <c r="E71" s="138"/>
      <c r="F71" s="139"/>
      <c r="G71" s="138"/>
      <c r="H71" s="78">
        <v>0</v>
      </c>
      <c r="I71" s="139"/>
      <c r="J71" s="140"/>
      <c r="K71" s="140"/>
      <c r="L71" s="138"/>
      <c r="M71" s="139"/>
      <c r="N71" s="138"/>
      <c r="O71" s="139"/>
      <c r="P71" s="87">
        <f t="shared" si="5"/>
        <v>0</v>
      </c>
      <c r="Q71" s="52"/>
      <c r="R71" s="52"/>
      <c r="S71" s="52"/>
      <c r="T71" s="52"/>
    </row>
    <row r="72" spans="1:20" ht="16.5" thickBot="1" x14ac:dyDescent="0.3">
      <c r="A72" s="155" t="s">
        <v>67</v>
      </c>
      <c r="B72" s="156"/>
      <c r="C72" s="70">
        <v>0</v>
      </c>
      <c r="D72" s="157"/>
      <c r="E72" s="157"/>
      <c r="F72" s="156"/>
      <c r="G72" s="157"/>
      <c r="H72" s="78">
        <v>0</v>
      </c>
      <c r="I72" s="156"/>
      <c r="J72" s="158"/>
      <c r="K72" s="158"/>
      <c r="L72" s="157"/>
      <c r="M72" s="156"/>
      <c r="N72" s="157"/>
      <c r="O72" s="156"/>
      <c r="P72" s="87">
        <f t="shared" si="5"/>
        <v>0</v>
      </c>
      <c r="Q72" s="52"/>
      <c r="R72" s="52"/>
      <c r="S72" s="52"/>
      <c r="T72" s="52"/>
    </row>
    <row r="73" spans="1:20" ht="16.5" thickBot="1" x14ac:dyDescent="0.3">
      <c r="A73" s="58" t="s">
        <v>68</v>
      </c>
      <c r="B73" s="62">
        <f>SUM(B74:B75)</f>
        <v>0</v>
      </c>
      <c r="C73" s="60">
        <f>SUM(C74:C75)</f>
        <v>0</v>
      </c>
      <c r="D73" s="61">
        <f>SUM(D74:D75)</f>
        <v>0</v>
      </c>
      <c r="E73" s="61">
        <f t="shared" ref="E73:O73" si="11">SUM(E74:E75)</f>
        <v>0</v>
      </c>
      <c r="F73" s="62">
        <f t="shared" si="11"/>
        <v>0</v>
      </c>
      <c r="G73" s="61">
        <f t="shared" si="11"/>
        <v>0</v>
      </c>
      <c r="H73" s="61">
        <f t="shared" si="11"/>
        <v>0</v>
      </c>
      <c r="I73" s="59">
        <f t="shared" si="11"/>
        <v>0</v>
      </c>
      <c r="J73" s="61">
        <f t="shared" si="11"/>
        <v>0</v>
      </c>
      <c r="K73" s="60">
        <f t="shared" si="11"/>
        <v>0</v>
      </c>
      <c r="L73" s="61">
        <f t="shared" si="11"/>
        <v>0</v>
      </c>
      <c r="M73" s="62">
        <f t="shared" si="11"/>
        <v>0</v>
      </c>
      <c r="N73" s="61">
        <f t="shared" si="11"/>
        <v>0</v>
      </c>
      <c r="O73" s="59">
        <f t="shared" si="11"/>
        <v>0</v>
      </c>
      <c r="P73" s="18">
        <f t="shared" si="5"/>
        <v>0</v>
      </c>
      <c r="Q73" s="52"/>
      <c r="R73" s="52"/>
      <c r="S73" s="52"/>
      <c r="T73" s="52"/>
    </row>
    <row r="74" spans="1:20" ht="15.75" x14ac:dyDescent="0.25">
      <c r="A74" s="64" t="s">
        <v>69</v>
      </c>
      <c r="B74" s="147"/>
      <c r="C74" s="148">
        <v>0</v>
      </c>
      <c r="D74" s="149"/>
      <c r="E74" s="149"/>
      <c r="F74" s="150"/>
      <c r="G74" s="149"/>
      <c r="H74" s="78">
        <v>0</v>
      </c>
      <c r="I74" s="150"/>
      <c r="J74" s="151"/>
      <c r="K74" s="151"/>
      <c r="L74" s="149"/>
      <c r="M74" s="150"/>
      <c r="N74" s="149"/>
      <c r="O74" s="150"/>
      <c r="P74" s="76">
        <f t="shared" si="5"/>
        <v>0</v>
      </c>
      <c r="Q74" s="52"/>
      <c r="R74" s="52"/>
      <c r="S74" s="52"/>
      <c r="T74" s="52"/>
    </row>
    <row r="75" spans="1:20" ht="32.25" thickBot="1" x14ac:dyDescent="0.3">
      <c r="A75" s="64" t="s">
        <v>70</v>
      </c>
      <c r="B75" s="73"/>
      <c r="C75" s="70">
        <v>0</v>
      </c>
      <c r="D75" s="107"/>
      <c r="E75" s="86"/>
      <c r="F75" s="73"/>
      <c r="G75" s="159"/>
      <c r="H75" s="78">
        <v>0</v>
      </c>
      <c r="I75" s="160"/>
      <c r="J75" s="107"/>
      <c r="K75" s="73"/>
      <c r="L75" s="159"/>
      <c r="M75" s="73"/>
      <c r="N75" s="86"/>
      <c r="O75" s="73"/>
      <c r="P75" s="87">
        <f t="shared" si="5"/>
        <v>0</v>
      </c>
      <c r="Q75" s="52"/>
      <c r="R75" s="52"/>
      <c r="S75" s="52"/>
      <c r="T75" s="52"/>
    </row>
    <row r="76" spans="1:20" ht="16.5" thickBot="1" x14ac:dyDescent="0.3">
      <c r="A76" s="88" t="s">
        <v>71</v>
      </c>
      <c r="B76" s="62">
        <f>SUM(B77:B78)</f>
        <v>0</v>
      </c>
      <c r="C76" s="60">
        <f>SUM(C77:C78)</f>
        <v>0</v>
      </c>
      <c r="D76" s="61">
        <f>SUM(D77:D78)</f>
        <v>0</v>
      </c>
      <c r="E76" s="61">
        <f t="shared" ref="E76:O76" si="12">SUM(E77:E78)</f>
        <v>0</v>
      </c>
      <c r="F76" s="62">
        <f t="shared" si="12"/>
        <v>0</v>
      </c>
      <c r="G76" s="61">
        <f t="shared" si="12"/>
        <v>0</v>
      </c>
      <c r="H76" s="61">
        <f t="shared" si="12"/>
        <v>0</v>
      </c>
      <c r="I76" s="59">
        <f t="shared" si="12"/>
        <v>0</v>
      </c>
      <c r="J76" s="61">
        <f t="shared" si="12"/>
        <v>0</v>
      </c>
      <c r="K76" s="60">
        <f t="shared" si="12"/>
        <v>0</v>
      </c>
      <c r="L76" s="61">
        <f t="shared" si="12"/>
        <v>0</v>
      </c>
      <c r="M76" s="62">
        <f t="shared" si="12"/>
        <v>0</v>
      </c>
      <c r="N76" s="61">
        <f t="shared" si="12"/>
        <v>0</v>
      </c>
      <c r="O76" s="59">
        <f t="shared" si="12"/>
        <v>0</v>
      </c>
      <c r="P76" s="18">
        <f>+D76+E76+F76+G76+H76+I76</f>
        <v>0</v>
      </c>
      <c r="Q76" s="52"/>
      <c r="R76" s="52"/>
      <c r="S76" s="52"/>
      <c r="T76" s="52"/>
    </row>
    <row r="77" spans="1:20" ht="15.75" x14ac:dyDescent="0.25">
      <c r="A77" s="64" t="s">
        <v>72</v>
      </c>
      <c r="B77" s="147"/>
      <c r="C77" s="148">
        <v>0</v>
      </c>
      <c r="D77" s="149"/>
      <c r="E77" s="149"/>
      <c r="F77" s="150"/>
      <c r="G77" s="149"/>
      <c r="H77" s="78">
        <v>0</v>
      </c>
      <c r="I77" s="150"/>
      <c r="J77" s="151"/>
      <c r="K77" s="151"/>
      <c r="L77" s="149"/>
      <c r="M77" s="150"/>
      <c r="N77" s="149"/>
      <c r="O77" s="150"/>
      <c r="P77" s="76">
        <f>SUM(D77:O77)</f>
        <v>0</v>
      </c>
      <c r="Q77" s="52"/>
      <c r="R77" s="52"/>
      <c r="S77" s="52"/>
      <c r="T77" s="52"/>
    </row>
    <row r="78" spans="1:20" ht="16.5" thickBot="1" x14ac:dyDescent="0.3">
      <c r="A78" s="64" t="s">
        <v>73</v>
      </c>
      <c r="B78" s="141"/>
      <c r="C78" s="70">
        <v>0</v>
      </c>
      <c r="D78" s="152"/>
      <c r="E78" s="152"/>
      <c r="F78" s="153"/>
      <c r="G78" s="152"/>
      <c r="H78" s="78">
        <v>0</v>
      </c>
      <c r="I78" s="153"/>
      <c r="J78" s="154"/>
      <c r="K78" s="154"/>
      <c r="L78" s="152"/>
      <c r="M78" s="153"/>
      <c r="N78" s="152"/>
      <c r="O78" s="153"/>
      <c r="P78" s="87">
        <f>SUM(D78:O78)</f>
        <v>0</v>
      </c>
      <c r="Q78" s="52"/>
      <c r="R78" s="52"/>
      <c r="S78" s="52"/>
      <c r="T78" s="52"/>
    </row>
    <row r="79" spans="1:20" ht="16.5" thickBot="1" x14ac:dyDescent="0.3">
      <c r="A79" s="88" t="s">
        <v>74</v>
      </c>
      <c r="B79" s="62"/>
      <c r="C79" s="60"/>
      <c r="D79" s="61"/>
      <c r="E79" s="61"/>
      <c r="F79" s="62"/>
      <c r="G79" s="61"/>
      <c r="H79" s="61"/>
      <c r="I79" s="62"/>
      <c r="J79" s="60"/>
      <c r="K79" s="60"/>
      <c r="L79" s="61"/>
      <c r="M79" s="62"/>
      <c r="N79" s="61"/>
      <c r="O79" s="62"/>
      <c r="P79" s="18">
        <f>+D79+E79+F79+G79</f>
        <v>0</v>
      </c>
      <c r="Q79" s="52"/>
      <c r="R79" s="52"/>
      <c r="S79" s="52"/>
      <c r="T79" s="52"/>
    </row>
    <row r="80" spans="1:20" ht="16.5" thickBot="1" x14ac:dyDescent="0.3">
      <c r="A80" s="64" t="s">
        <v>75</v>
      </c>
      <c r="B80" s="161"/>
      <c r="C80" s="70">
        <v>0</v>
      </c>
      <c r="D80" s="162"/>
      <c r="E80" s="162"/>
      <c r="F80" s="163"/>
      <c r="G80" s="162"/>
      <c r="H80" s="78">
        <v>0</v>
      </c>
      <c r="I80" s="163"/>
      <c r="J80" s="164"/>
      <c r="K80" s="164"/>
      <c r="L80" s="165"/>
      <c r="M80" s="163"/>
      <c r="N80" s="162"/>
      <c r="O80" s="163"/>
      <c r="P80" s="166">
        <f>SUM(D80:O80)</f>
        <v>0</v>
      </c>
      <c r="Q80" s="52"/>
      <c r="R80" s="52"/>
      <c r="S80" s="52"/>
      <c r="T80" s="52"/>
    </row>
    <row r="81" spans="1:20" ht="16.5" thickBot="1" x14ac:dyDescent="0.3">
      <c r="A81" s="167" t="s">
        <v>76</v>
      </c>
      <c r="B81" s="168">
        <f>+B13+B17+B27+B37+B45+B50+B60+B65+B73</f>
        <v>17417799267</v>
      </c>
      <c r="C81" s="169">
        <f>+C13+C17+C27+C37+C45+C50+C60+C65+C73</f>
        <v>795000000</v>
      </c>
      <c r="D81" s="170">
        <f>+D13+D17+D27+D37+D45+D50+D60+D65+D73</f>
        <v>1227506500.2800002</v>
      </c>
      <c r="E81" s="170">
        <f>+E13+E17+E27+E37+E45+E50+E60+E65+E73</f>
        <v>1057167546.0500001</v>
      </c>
      <c r="F81" s="168">
        <f>+F13+F17+F27+F37+F45+F50+F60+F65+F73</f>
        <v>1467587752.7700002</v>
      </c>
      <c r="G81" s="170">
        <f t="shared" ref="G81:O81" si="13">+G13+G17+G27+G37+G45+G50+G60+G65+G73</f>
        <v>1429412006.3700001</v>
      </c>
      <c r="H81" s="170">
        <f t="shared" si="13"/>
        <v>1434181021.48</v>
      </c>
      <c r="I81" s="171">
        <f t="shared" si="13"/>
        <v>1503079936.8300002</v>
      </c>
      <c r="J81" s="170">
        <f t="shared" si="13"/>
        <v>0</v>
      </c>
      <c r="K81" s="169">
        <f t="shared" si="13"/>
        <v>0</v>
      </c>
      <c r="L81" s="170">
        <f t="shared" si="13"/>
        <v>0</v>
      </c>
      <c r="M81" s="168">
        <f t="shared" si="13"/>
        <v>0</v>
      </c>
      <c r="N81" s="170">
        <f t="shared" si="13"/>
        <v>0</v>
      </c>
      <c r="O81" s="171">
        <f t="shared" si="13"/>
        <v>0</v>
      </c>
      <c r="P81" s="172">
        <f>+P13+P17+P27+P37+P45+P50+P60+P73</f>
        <v>8118934763.7799997</v>
      </c>
      <c r="Q81" s="52"/>
      <c r="R81" s="52"/>
      <c r="S81" s="52"/>
      <c r="T81" s="52"/>
    </row>
    <row r="82" spans="1:20" ht="20.25" x14ac:dyDescent="0.25">
      <c r="A82" s="173" t="s">
        <v>77</v>
      </c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52"/>
      <c r="R82" s="52"/>
      <c r="S82" s="52"/>
      <c r="T82" s="52"/>
    </row>
    <row r="83" spans="1:20" ht="23.25" customHeight="1" x14ac:dyDescent="0.25">
      <c r="A83" s="289" t="s">
        <v>101</v>
      </c>
      <c r="B83" s="289"/>
      <c r="C83" s="289"/>
      <c r="D83" s="289"/>
      <c r="E83" s="289"/>
      <c r="F83" s="289"/>
      <c r="G83" s="289"/>
      <c r="H83" s="289"/>
      <c r="I83" s="289"/>
      <c r="J83" s="289"/>
      <c r="K83" s="289"/>
      <c r="L83" s="289"/>
      <c r="M83" s="289"/>
      <c r="N83" s="289"/>
      <c r="O83" s="289"/>
      <c r="P83" s="289"/>
      <c r="Q83" s="52"/>
      <c r="R83" s="52"/>
      <c r="S83" s="52"/>
      <c r="T83" s="52"/>
    </row>
    <row r="84" spans="1:20" ht="24.75" customHeight="1" x14ac:dyDescent="0.25">
      <c r="A84" s="290" t="s">
        <v>102</v>
      </c>
      <c r="B84" s="290"/>
      <c r="C84" s="290"/>
      <c r="D84" s="290"/>
      <c r="E84" s="290"/>
      <c r="F84" s="290"/>
      <c r="G84" s="290"/>
      <c r="H84" s="290"/>
      <c r="I84" s="290"/>
      <c r="J84" s="290"/>
      <c r="K84" s="290"/>
      <c r="L84" s="290"/>
      <c r="M84" s="290"/>
      <c r="N84" s="290"/>
      <c r="O84" s="290"/>
      <c r="P84" s="290"/>
      <c r="Q84" s="52"/>
      <c r="R84" s="52"/>
      <c r="S84" s="52"/>
      <c r="T84" s="52"/>
    </row>
    <row r="85" spans="1:20" ht="39.75" customHeight="1" x14ac:dyDescent="0.25">
      <c r="A85" s="289" t="s">
        <v>103</v>
      </c>
      <c r="B85" s="289"/>
      <c r="C85" s="289"/>
      <c r="D85" s="289"/>
      <c r="E85" s="289"/>
      <c r="F85" s="289"/>
      <c r="G85" s="289"/>
      <c r="H85" s="289"/>
      <c r="I85" s="289"/>
      <c r="J85" s="289"/>
      <c r="K85" s="289"/>
      <c r="L85" s="289"/>
      <c r="M85" s="289"/>
      <c r="N85" s="289"/>
      <c r="O85" s="289"/>
      <c r="P85" s="289"/>
      <c r="Q85" s="52"/>
      <c r="R85" s="52"/>
      <c r="S85" s="52"/>
      <c r="T85" s="52"/>
    </row>
    <row r="86" spans="1:20" ht="15.75" x14ac:dyDescent="0.25">
      <c r="A86" s="175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</row>
    <row r="87" spans="1:20" ht="15.75" x14ac:dyDescent="0.25">
      <c r="A87" s="176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</row>
    <row r="88" spans="1:20" ht="15.75" x14ac:dyDescent="0.25">
      <c r="A88" s="176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</row>
    <row r="89" spans="1:20" ht="15.75" x14ac:dyDescent="0.25">
      <c r="A89" s="176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</row>
    <row r="90" spans="1:20" ht="15.75" x14ac:dyDescent="0.2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</row>
    <row r="91" spans="1:20" ht="15.75" x14ac:dyDescent="0.2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</row>
    <row r="92" spans="1:20" ht="15.75" x14ac:dyDescent="0.2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</row>
    <row r="93" spans="1:20" ht="15.75" x14ac:dyDescent="0.2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</row>
    <row r="94" spans="1:20" ht="15.75" x14ac:dyDescent="0.2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</row>
    <row r="95" spans="1:20" ht="15.75" x14ac:dyDescent="0.2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</row>
    <row r="96" spans="1:20" ht="15.75" x14ac:dyDescent="0.2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</row>
  </sheetData>
  <mergeCells count="12">
    <mergeCell ref="A83:P83"/>
    <mergeCell ref="A84:P84"/>
    <mergeCell ref="A85:P85"/>
    <mergeCell ref="A4:P4"/>
    <mergeCell ref="A5:P5"/>
    <mergeCell ref="A6:P6"/>
    <mergeCell ref="A7:P7"/>
    <mergeCell ref="A8:P8"/>
    <mergeCell ref="A10:A11"/>
    <mergeCell ref="B10:B11"/>
    <mergeCell ref="C10:C11"/>
    <mergeCell ref="D10:P10"/>
  </mergeCells>
  <printOptions horizontalCentered="1"/>
  <pageMargins left="0.31496062992125984" right="0.27559055118110237" top="0.39370078740157483" bottom="0.74803149606299213" header="0.15748031496062992" footer="0.55118110236220474"/>
  <pageSetup paperSize="5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82"/>
  <sheetViews>
    <sheetView showGridLines="0" topLeftCell="A8" zoomScale="88" zoomScaleNormal="88" workbookViewId="0">
      <selection sqref="A1:N87"/>
    </sheetView>
  </sheetViews>
  <sheetFormatPr baseColWidth="10" defaultColWidth="11.42578125" defaultRowHeight="15" x14ac:dyDescent="0.25"/>
  <cols>
    <col min="1" max="1" width="75.140625" customWidth="1"/>
    <col min="2" max="2" width="22.42578125" customWidth="1"/>
    <col min="3" max="3" width="20.42578125" customWidth="1"/>
    <col min="4" max="4" width="20.28515625" customWidth="1"/>
    <col min="5" max="5" width="19.42578125" customWidth="1"/>
    <col min="6" max="6" width="19" customWidth="1"/>
    <col min="7" max="7" width="19.85546875" customWidth="1"/>
    <col min="8" max="8" width="20.85546875" customWidth="1"/>
    <col min="9" max="9" width="21.42578125" customWidth="1"/>
    <col min="10" max="10" width="21.140625" customWidth="1"/>
    <col min="11" max="11" width="18.28515625" customWidth="1"/>
    <col min="12" max="12" width="16.140625" customWidth="1"/>
    <col min="13" max="13" width="18.140625" customWidth="1"/>
    <col min="14" max="14" width="23.85546875" customWidth="1"/>
  </cols>
  <sheetData>
    <row r="3" spans="1:14" ht="28.5" customHeight="1" x14ac:dyDescent="0.25">
      <c r="A3" s="281"/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</row>
    <row r="4" spans="1:14" ht="30.75" customHeight="1" x14ac:dyDescent="0.25">
      <c r="A4" s="291" t="s">
        <v>0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</row>
    <row r="5" spans="1:14" ht="15.75" x14ac:dyDescent="0.25">
      <c r="A5" s="285" t="s">
        <v>80</v>
      </c>
      <c r="B5" s="286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6"/>
    </row>
    <row r="6" spans="1:14" ht="15.75" customHeight="1" x14ac:dyDescent="0.25">
      <c r="A6" s="287" t="s">
        <v>81</v>
      </c>
      <c r="B6" s="288"/>
      <c r="C6" s="288"/>
      <c r="D6" s="288"/>
      <c r="E6" s="288"/>
      <c r="F6" s="288"/>
      <c r="G6" s="288"/>
      <c r="H6" s="288"/>
      <c r="I6" s="288"/>
      <c r="J6" s="288"/>
      <c r="K6" s="288"/>
      <c r="L6" s="288"/>
      <c r="M6" s="288"/>
      <c r="N6" s="288"/>
    </row>
    <row r="7" spans="1:14" ht="15.75" customHeight="1" x14ac:dyDescent="0.25">
      <c r="A7" s="288" t="s">
        <v>3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</row>
    <row r="8" spans="1:14" ht="15.75" thickBot="1" x14ac:dyDescent="0.3"/>
    <row r="9" spans="1:14" ht="23.25" customHeight="1" thickBot="1" x14ac:dyDescent="0.3">
      <c r="A9" s="177" t="s">
        <v>4</v>
      </c>
      <c r="B9" s="178" t="s">
        <v>83</v>
      </c>
      <c r="C9" s="178" t="s">
        <v>84</v>
      </c>
      <c r="D9" s="178" t="s">
        <v>85</v>
      </c>
      <c r="E9" s="178" t="s">
        <v>86</v>
      </c>
      <c r="F9" s="178" t="s">
        <v>87</v>
      </c>
      <c r="G9" s="178" t="s">
        <v>88</v>
      </c>
      <c r="H9" s="178" t="s">
        <v>89</v>
      </c>
      <c r="I9" s="178" t="s">
        <v>90</v>
      </c>
      <c r="J9" s="178" t="s">
        <v>91</v>
      </c>
      <c r="K9" s="178" t="s">
        <v>104</v>
      </c>
      <c r="L9" s="178" t="s">
        <v>93</v>
      </c>
      <c r="M9" s="178" t="s">
        <v>94</v>
      </c>
      <c r="N9" s="179" t="s">
        <v>95</v>
      </c>
    </row>
    <row r="10" spans="1:14" ht="16.5" thickBot="1" x14ac:dyDescent="0.3">
      <c r="A10" s="180" t="s">
        <v>7</v>
      </c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</row>
    <row r="11" spans="1:14" ht="16.5" thickBot="1" x14ac:dyDescent="0.3">
      <c r="A11" s="88" t="s">
        <v>8</v>
      </c>
      <c r="B11" s="182">
        <f>SUM(B12:B14)</f>
        <v>299244702.75</v>
      </c>
      <c r="C11" s="183">
        <f>SUM(C12:C14)</f>
        <v>303141479.44</v>
      </c>
      <c r="D11" s="183">
        <f>SUM(D12:D14)</f>
        <v>353748809.87</v>
      </c>
      <c r="E11" s="183">
        <f t="shared" ref="E11:M11" si="0">SUM(E12:E14)</f>
        <v>311659665.76999998</v>
      </c>
      <c r="F11" s="183">
        <f t="shared" si="0"/>
        <v>476690928.14999998</v>
      </c>
      <c r="G11" s="183">
        <f t="shared" si="0"/>
        <v>311985228.88</v>
      </c>
      <c r="H11" s="183">
        <f t="shared" si="0"/>
        <v>0</v>
      </c>
      <c r="I11" s="183">
        <f t="shared" si="0"/>
        <v>0</v>
      </c>
      <c r="J11" s="183">
        <f t="shared" si="0"/>
        <v>0</v>
      </c>
      <c r="K11" s="183">
        <f t="shared" si="0"/>
        <v>0</v>
      </c>
      <c r="L11" s="183">
        <f t="shared" si="0"/>
        <v>0</v>
      </c>
      <c r="M11" s="183">
        <f t="shared" si="0"/>
        <v>0</v>
      </c>
      <c r="N11" s="184">
        <f>SUM(B11:M11)</f>
        <v>2056470814.8600001</v>
      </c>
    </row>
    <row r="12" spans="1:14" ht="15.75" x14ac:dyDescent="0.25">
      <c r="A12" s="64" t="s">
        <v>96</v>
      </c>
      <c r="B12" s="185">
        <v>261557698.22999999</v>
      </c>
      <c r="C12" s="67">
        <v>265386636.34999999</v>
      </c>
      <c r="D12" s="186">
        <v>263511518.53999999</v>
      </c>
      <c r="E12" s="187">
        <v>263601546.44999999</v>
      </c>
      <c r="F12" s="70">
        <v>260507346.44999999</v>
      </c>
      <c r="G12" s="71">
        <v>272276741.99000001</v>
      </c>
      <c r="H12" s="72"/>
      <c r="I12" s="188"/>
      <c r="J12" s="74"/>
      <c r="K12" s="189"/>
      <c r="L12" s="72"/>
      <c r="M12" s="189"/>
      <c r="N12" s="190">
        <f>SUM(B12:M12)</f>
        <v>1586841488.01</v>
      </c>
    </row>
    <row r="13" spans="1:14" ht="15.75" x14ac:dyDescent="0.25">
      <c r="A13" s="64" t="s">
        <v>97</v>
      </c>
      <c r="B13" s="65">
        <v>958858.83</v>
      </c>
      <c r="C13" s="78">
        <v>999258.83</v>
      </c>
      <c r="D13" s="79">
        <v>53487557.060000002</v>
      </c>
      <c r="E13" s="94">
        <v>11307088.289999999</v>
      </c>
      <c r="F13" s="80">
        <v>179698745.09999999</v>
      </c>
      <c r="G13" s="80">
        <v>2689054.67</v>
      </c>
      <c r="H13" s="74"/>
      <c r="I13" s="74"/>
      <c r="J13" s="74"/>
      <c r="K13" s="83"/>
      <c r="L13" s="74"/>
      <c r="M13" s="83"/>
      <c r="N13" s="191">
        <f t="shared" ref="N13" si="1">SUM(B13:M13)</f>
        <v>249140562.77999997</v>
      </c>
    </row>
    <row r="14" spans="1:14" ht="16.5" thickBot="1" x14ac:dyDescent="0.3">
      <c r="A14" s="64" t="s">
        <v>98</v>
      </c>
      <c r="B14" s="185">
        <v>36728145.689999998</v>
      </c>
      <c r="C14" s="67">
        <v>36755584.259999998</v>
      </c>
      <c r="D14" s="192">
        <v>36749734.270000003</v>
      </c>
      <c r="E14" s="101">
        <v>36751031.030000001</v>
      </c>
      <c r="F14" s="70">
        <v>36484836.600000001</v>
      </c>
      <c r="G14" s="71">
        <v>37019432.219999999</v>
      </c>
      <c r="H14" s="85"/>
      <c r="I14" s="188"/>
      <c r="J14" s="86"/>
      <c r="K14" s="189"/>
      <c r="L14" s="86"/>
      <c r="M14" s="189"/>
      <c r="N14" s="193">
        <f>SUM(B14:M14)</f>
        <v>220488764.06999999</v>
      </c>
    </row>
    <row r="15" spans="1:14" ht="16.5" thickBot="1" x14ac:dyDescent="0.3">
      <c r="A15" s="88" t="s">
        <v>12</v>
      </c>
      <c r="B15" s="182">
        <f>SUM(B16:B24)</f>
        <v>53518822.060000002</v>
      </c>
      <c r="C15" s="183">
        <f>SUM(C16:C24)</f>
        <v>39919538.170000002</v>
      </c>
      <c r="D15" s="183">
        <f>SUM(D16:D24)</f>
        <v>94392631.359999999</v>
      </c>
      <c r="E15" s="183">
        <f t="shared" ref="E15:M15" si="2">SUM(E16:E24)</f>
        <v>107515022.86</v>
      </c>
      <c r="F15" s="183">
        <f>SUM(F16:F24)</f>
        <v>49395583.250000007</v>
      </c>
      <c r="G15" s="194">
        <f t="shared" si="2"/>
        <v>77889691.889999986</v>
      </c>
      <c r="H15" s="183">
        <f t="shared" si="2"/>
        <v>0</v>
      </c>
      <c r="I15" s="183">
        <f t="shared" si="2"/>
        <v>0</v>
      </c>
      <c r="J15" s="183">
        <f t="shared" si="2"/>
        <v>0</v>
      </c>
      <c r="K15" s="183">
        <f t="shared" si="2"/>
        <v>0</v>
      </c>
      <c r="L15" s="183">
        <f t="shared" si="2"/>
        <v>0</v>
      </c>
      <c r="M15" s="183">
        <f t="shared" si="2"/>
        <v>0</v>
      </c>
      <c r="N15" s="184">
        <f>SUM(B15:M15)</f>
        <v>422631289.58999997</v>
      </c>
    </row>
    <row r="16" spans="1:14" ht="15.75" x14ac:dyDescent="0.25">
      <c r="A16" s="64" t="s">
        <v>105</v>
      </c>
      <c r="B16" s="66">
        <v>34987870.859999999</v>
      </c>
      <c r="C16" s="90">
        <v>18490321.34</v>
      </c>
      <c r="D16" s="192">
        <v>27482986.280000001</v>
      </c>
      <c r="E16" s="101">
        <v>28201408.550000001</v>
      </c>
      <c r="F16" s="67">
        <v>25275155.870000001</v>
      </c>
      <c r="G16" s="71">
        <v>34680711.619999997</v>
      </c>
      <c r="H16" s="72"/>
      <c r="I16" s="188"/>
      <c r="J16" s="86"/>
      <c r="K16" s="189"/>
      <c r="L16" s="86"/>
      <c r="M16" s="189"/>
      <c r="N16" s="195">
        <f t="shared" ref="N16:N24" si="3">SUM(B16:M16)</f>
        <v>169118454.52000001</v>
      </c>
    </row>
    <row r="17" spans="1:14" ht="15.75" x14ac:dyDescent="0.25">
      <c r="A17" s="64" t="s">
        <v>106</v>
      </c>
      <c r="B17" s="77">
        <v>0</v>
      </c>
      <c r="C17" s="67">
        <v>0</v>
      </c>
      <c r="D17" s="79">
        <v>2885636.38</v>
      </c>
      <c r="E17" s="94">
        <v>35400</v>
      </c>
      <c r="F17" s="78">
        <v>141600</v>
      </c>
      <c r="G17" s="80">
        <v>4459016.6399999997</v>
      </c>
      <c r="H17" s="74"/>
      <c r="I17" s="74"/>
      <c r="J17" s="74"/>
      <c r="K17" s="83"/>
      <c r="L17" s="74"/>
      <c r="M17" s="83"/>
      <c r="N17" s="191">
        <f t="shared" si="3"/>
        <v>7521653.0199999996</v>
      </c>
    </row>
    <row r="18" spans="1:14" ht="15.75" x14ac:dyDescent="0.25">
      <c r="A18" s="64" t="s">
        <v>107</v>
      </c>
      <c r="B18" s="77">
        <v>0</v>
      </c>
      <c r="C18" s="78"/>
      <c r="D18" s="79">
        <v>421011.18</v>
      </c>
      <c r="E18" s="94">
        <v>6763350</v>
      </c>
      <c r="F18" s="78">
        <v>0</v>
      </c>
      <c r="G18" s="80">
        <v>1480969.78</v>
      </c>
      <c r="H18" s="74"/>
      <c r="I18" s="196"/>
      <c r="J18" s="74"/>
      <c r="K18" s="83"/>
      <c r="L18" s="74"/>
      <c r="M18" s="83"/>
      <c r="N18" s="191">
        <f t="shared" si="3"/>
        <v>8665330.959999999</v>
      </c>
    </row>
    <row r="19" spans="1:14" ht="15.75" x14ac:dyDescent="0.25">
      <c r="A19" s="64" t="s">
        <v>108</v>
      </c>
      <c r="B19" s="77">
        <v>0</v>
      </c>
      <c r="C19" s="78"/>
      <c r="D19" s="79"/>
      <c r="E19" s="94">
        <v>40000</v>
      </c>
      <c r="F19" s="78">
        <v>0</v>
      </c>
      <c r="G19" s="80">
        <v>209957.28</v>
      </c>
      <c r="H19" s="74"/>
      <c r="I19" s="74"/>
      <c r="J19" s="74"/>
      <c r="K19" s="83"/>
      <c r="L19" s="74"/>
      <c r="M19" s="83"/>
      <c r="N19" s="191">
        <f t="shared" si="3"/>
        <v>249957.28</v>
      </c>
    </row>
    <row r="20" spans="1:14" ht="15.75" x14ac:dyDescent="0.25">
      <c r="A20" s="64" t="s">
        <v>109</v>
      </c>
      <c r="B20" s="77">
        <v>3179301.2</v>
      </c>
      <c r="C20" s="67">
        <v>352940</v>
      </c>
      <c r="D20" s="79">
        <v>6609442.46</v>
      </c>
      <c r="E20" s="94">
        <v>3517902.14</v>
      </c>
      <c r="F20" s="78">
        <v>109150</v>
      </c>
      <c r="G20" s="80">
        <v>10097400.84</v>
      </c>
      <c r="H20" s="74"/>
      <c r="I20" s="74"/>
      <c r="J20" s="74"/>
      <c r="K20" s="83"/>
      <c r="L20" s="74"/>
      <c r="M20" s="83"/>
      <c r="N20" s="191">
        <f t="shared" si="3"/>
        <v>23866136.640000001</v>
      </c>
    </row>
    <row r="21" spans="1:14" ht="15.75" x14ac:dyDescent="0.25">
      <c r="A21" s="64" t="s">
        <v>110</v>
      </c>
      <c r="B21" s="77">
        <v>12500000</v>
      </c>
      <c r="C21" s="78">
        <v>13062881.300000001</v>
      </c>
      <c r="D21" s="79">
        <v>12571556</v>
      </c>
      <c r="E21" s="94">
        <v>49331308.770000003</v>
      </c>
      <c r="F21" s="78">
        <v>12500000</v>
      </c>
      <c r="G21" s="80">
        <v>13624502.84</v>
      </c>
      <c r="H21" s="74"/>
      <c r="I21" s="74"/>
      <c r="J21" s="74"/>
      <c r="K21" s="83"/>
      <c r="L21" s="74"/>
      <c r="M21" s="83"/>
      <c r="N21" s="191">
        <f t="shared" si="3"/>
        <v>113590248.91</v>
      </c>
    </row>
    <row r="22" spans="1:14" ht="31.5" x14ac:dyDescent="0.25">
      <c r="A22" s="64" t="s">
        <v>111</v>
      </c>
      <c r="B22" s="77">
        <v>0</v>
      </c>
      <c r="C22" s="78">
        <v>1495531.06</v>
      </c>
      <c r="D22" s="79">
        <v>2012032.45</v>
      </c>
      <c r="E22" s="94">
        <v>0</v>
      </c>
      <c r="F22" s="78">
        <v>9666571.3800000008</v>
      </c>
      <c r="G22" s="80">
        <v>1179177.6000000001</v>
      </c>
      <c r="H22" s="74"/>
      <c r="I22" s="74"/>
      <c r="J22" s="74"/>
      <c r="K22" s="83"/>
      <c r="L22" s="74"/>
      <c r="M22" s="83"/>
      <c r="N22" s="191">
        <f t="shared" si="3"/>
        <v>14353312.49</v>
      </c>
    </row>
    <row r="23" spans="1:14" ht="31.5" x14ac:dyDescent="0.25">
      <c r="A23" s="64" t="s">
        <v>112</v>
      </c>
      <c r="B23" s="77">
        <v>26250</v>
      </c>
      <c r="C23" s="78">
        <v>0</v>
      </c>
      <c r="D23" s="79">
        <v>35329710</v>
      </c>
      <c r="E23" s="94">
        <v>10001881.6</v>
      </c>
      <c r="F23" s="78">
        <v>723411</v>
      </c>
      <c r="G23" s="80">
        <v>2184622</v>
      </c>
      <c r="H23" s="74"/>
      <c r="I23" s="74"/>
      <c r="J23" s="74"/>
      <c r="K23" s="83"/>
      <c r="L23" s="74"/>
      <c r="M23" s="83"/>
      <c r="N23" s="190">
        <f t="shared" si="3"/>
        <v>48265874.600000001</v>
      </c>
    </row>
    <row r="24" spans="1:14" ht="16.5" thickBot="1" x14ac:dyDescent="0.3">
      <c r="A24" s="64" t="s">
        <v>113</v>
      </c>
      <c r="B24" s="66">
        <v>2825400</v>
      </c>
      <c r="C24" s="67">
        <v>6517864.4699999997</v>
      </c>
      <c r="D24" s="192">
        <v>7080256.6100000003</v>
      </c>
      <c r="E24" s="101">
        <v>9623771.8000000007</v>
      </c>
      <c r="F24" s="67">
        <v>979695</v>
      </c>
      <c r="G24" s="71">
        <v>9973333.2899999991</v>
      </c>
      <c r="H24" s="92"/>
      <c r="I24" s="188"/>
      <c r="J24" s="86"/>
      <c r="K24" s="189"/>
      <c r="L24" s="86"/>
      <c r="M24" s="189"/>
      <c r="N24" s="197">
        <f t="shared" si="3"/>
        <v>37000321.170000002</v>
      </c>
    </row>
    <row r="25" spans="1:14" ht="16.5" thickBot="1" x14ac:dyDescent="0.3">
      <c r="A25" s="88" t="s">
        <v>22</v>
      </c>
      <c r="B25" s="182">
        <f>SUM(B26:B34)</f>
        <v>12085164.109999999</v>
      </c>
      <c r="C25" s="183">
        <f>SUM(C26:C34)</f>
        <v>97218602.870000005</v>
      </c>
      <c r="D25" s="183">
        <f>SUM(D26:D34)</f>
        <v>3514766.4099999997</v>
      </c>
      <c r="E25" s="182">
        <f t="shared" ref="E25:M25" si="4">SUM(E26:E34)</f>
        <v>34734690.340000004</v>
      </c>
      <c r="F25" s="183">
        <f t="shared" si="4"/>
        <v>22171259.179999996</v>
      </c>
      <c r="G25" s="194">
        <f>SUM(G26:G34)</f>
        <v>20806174.75</v>
      </c>
      <c r="H25" s="183">
        <f t="shared" si="4"/>
        <v>0</v>
      </c>
      <c r="I25" s="183">
        <f>SUM(I26:I34)</f>
        <v>0</v>
      </c>
      <c r="J25" s="183">
        <f t="shared" si="4"/>
        <v>0</v>
      </c>
      <c r="K25" s="183">
        <f t="shared" si="4"/>
        <v>0</v>
      </c>
      <c r="L25" s="183">
        <f t="shared" si="4"/>
        <v>0</v>
      </c>
      <c r="M25" s="183">
        <f t="shared" si="4"/>
        <v>0</v>
      </c>
      <c r="N25" s="184">
        <f>SUM(B25:M25)</f>
        <v>190530657.66000003</v>
      </c>
    </row>
    <row r="26" spans="1:14" ht="15.75" x14ac:dyDescent="0.25">
      <c r="A26" s="64" t="s">
        <v>114</v>
      </c>
      <c r="B26" s="66">
        <v>144536</v>
      </c>
      <c r="C26" s="67">
        <v>317882.38</v>
      </c>
      <c r="D26" s="192">
        <v>93319.92</v>
      </c>
      <c r="E26" s="101">
        <v>1477482</v>
      </c>
      <c r="F26" s="67">
        <v>35000</v>
      </c>
      <c r="G26" s="93">
        <v>78648</v>
      </c>
      <c r="H26" s="72"/>
      <c r="I26" s="188"/>
      <c r="J26" s="86"/>
      <c r="K26" s="189"/>
      <c r="L26" s="86"/>
      <c r="M26" s="189"/>
      <c r="N26" s="195">
        <f>SUM(B26:M26)</f>
        <v>2146868.2999999998</v>
      </c>
    </row>
    <row r="27" spans="1:14" ht="15.75" x14ac:dyDescent="0.25">
      <c r="A27" s="64" t="s">
        <v>115</v>
      </c>
      <c r="B27" s="77">
        <v>0</v>
      </c>
      <c r="C27" s="78">
        <v>204435</v>
      </c>
      <c r="D27" s="79">
        <v>0</v>
      </c>
      <c r="E27" s="94">
        <v>103250</v>
      </c>
      <c r="F27" s="78">
        <v>99120</v>
      </c>
      <c r="G27" s="94">
        <v>556027.80000000005</v>
      </c>
      <c r="H27" s="74"/>
      <c r="I27" s="74"/>
      <c r="J27" s="74"/>
      <c r="K27" s="83"/>
      <c r="L27" s="74"/>
      <c r="M27" s="83"/>
      <c r="N27" s="191">
        <f t="shared" ref="N27:N34" si="5">SUM(B27:M27)</f>
        <v>962832.8</v>
      </c>
    </row>
    <row r="28" spans="1:14" ht="15.75" x14ac:dyDescent="0.25">
      <c r="A28" s="64" t="s">
        <v>116</v>
      </c>
      <c r="B28" s="77">
        <v>0</v>
      </c>
      <c r="C28" s="67">
        <v>0</v>
      </c>
      <c r="D28" s="192">
        <v>0</v>
      </c>
      <c r="E28" s="94">
        <v>0</v>
      </c>
      <c r="F28" s="78">
        <v>472000</v>
      </c>
      <c r="G28" s="94">
        <v>179850.92</v>
      </c>
      <c r="H28" s="74"/>
      <c r="I28" s="188"/>
      <c r="J28" s="74"/>
      <c r="K28" s="83"/>
      <c r="L28" s="74"/>
      <c r="M28" s="83"/>
      <c r="N28" s="191">
        <f t="shared" si="5"/>
        <v>651850.92000000004</v>
      </c>
    </row>
    <row r="29" spans="1:14" ht="15.75" x14ac:dyDescent="0.25">
      <c r="A29" s="64" t="s">
        <v>117</v>
      </c>
      <c r="B29" s="77">
        <v>0</v>
      </c>
      <c r="C29" s="78"/>
      <c r="D29" s="79"/>
      <c r="E29" s="94">
        <v>0</v>
      </c>
      <c r="F29" s="78"/>
      <c r="G29" s="78">
        <v>0</v>
      </c>
      <c r="H29" s="74"/>
      <c r="I29" s="196"/>
      <c r="J29" s="74"/>
      <c r="K29" s="83"/>
      <c r="L29" s="74"/>
      <c r="M29" s="83"/>
      <c r="N29" s="191">
        <f t="shared" si="5"/>
        <v>0</v>
      </c>
    </row>
    <row r="30" spans="1:14" ht="15.75" x14ac:dyDescent="0.25">
      <c r="A30" s="64" t="s">
        <v>118</v>
      </c>
      <c r="B30" s="77">
        <v>0</v>
      </c>
      <c r="C30" s="67">
        <v>0</v>
      </c>
      <c r="D30" s="79">
        <v>0</v>
      </c>
      <c r="E30" s="94">
        <v>1026845.99</v>
      </c>
      <c r="F30" s="78">
        <v>1754326.04</v>
      </c>
      <c r="G30" s="94">
        <v>463835.08</v>
      </c>
      <c r="H30" s="74"/>
      <c r="I30" s="188"/>
      <c r="J30" s="74"/>
      <c r="K30" s="83"/>
      <c r="L30" s="74"/>
      <c r="M30" s="83"/>
      <c r="N30" s="191">
        <f t="shared" si="5"/>
        <v>3245007.1100000003</v>
      </c>
    </row>
    <row r="31" spans="1:14" ht="15.75" x14ac:dyDescent="0.25">
      <c r="A31" s="64" t="s">
        <v>119</v>
      </c>
      <c r="B31" s="77">
        <v>0</v>
      </c>
      <c r="C31" s="78">
        <v>289661.09000000003</v>
      </c>
      <c r="D31" s="79">
        <v>373580.09</v>
      </c>
      <c r="E31" s="94">
        <v>54150</v>
      </c>
      <c r="F31" s="78">
        <v>3106728.03</v>
      </c>
      <c r="G31" s="94">
        <v>137279.75</v>
      </c>
      <c r="H31" s="74"/>
      <c r="I31" s="74"/>
      <c r="J31" s="74"/>
      <c r="K31" s="83"/>
      <c r="L31" s="74"/>
      <c r="M31" s="83"/>
      <c r="N31" s="191">
        <f t="shared" si="5"/>
        <v>3961398.96</v>
      </c>
    </row>
    <row r="32" spans="1:14" ht="31.5" x14ac:dyDescent="0.25">
      <c r="A32" s="64" t="s">
        <v>120</v>
      </c>
      <c r="B32" s="77">
        <v>11940628.109999999</v>
      </c>
      <c r="C32" s="78">
        <v>96406624.400000006</v>
      </c>
      <c r="D32" s="79">
        <v>2907470</v>
      </c>
      <c r="E32" s="94">
        <v>31859934.359999999</v>
      </c>
      <c r="F32" s="78">
        <v>15967201.369999999</v>
      </c>
      <c r="G32" s="94">
        <v>18788391.620000001</v>
      </c>
      <c r="H32" s="74"/>
      <c r="I32" s="74"/>
      <c r="J32" s="74"/>
      <c r="K32" s="83"/>
      <c r="L32" s="74"/>
      <c r="M32" s="83"/>
      <c r="N32" s="191">
        <f t="shared" si="5"/>
        <v>177870249.86000001</v>
      </c>
    </row>
    <row r="33" spans="1:14" ht="31.5" x14ac:dyDescent="0.25">
      <c r="A33" s="96" t="s">
        <v>30</v>
      </c>
      <c r="B33" s="198">
        <v>0</v>
      </c>
      <c r="C33" s="78">
        <v>0</v>
      </c>
      <c r="D33" s="79"/>
      <c r="E33" s="74"/>
      <c r="F33" s="78"/>
      <c r="G33" s="74"/>
      <c r="H33" s="74"/>
      <c r="I33" s="98"/>
      <c r="J33" s="74"/>
      <c r="K33" s="99"/>
      <c r="L33" s="74"/>
      <c r="M33" s="99"/>
      <c r="N33" s="191"/>
    </row>
    <row r="34" spans="1:14" ht="16.5" thickBot="1" x14ac:dyDescent="0.3">
      <c r="A34" s="64" t="s">
        <v>121</v>
      </c>
      <c r="B34" s="100">
        <v>0</v>
      </c>
      <c r="C34" s="101">
        <v>0</v>
      </c>
      <c r="D34" s="192">
        <v>140396.4</v>
      </c>
      <c r="E34" s="101">
        <v>213027.99</v>
      </c>
      <c r="F34" s="67">
        <v>736883.74</v>
      </c>
      <c r="G34" s="93">
        <v>602141.57999999996</v>
      </c>
      <c r="H34" s="92"/>
      <c r="I34" s="188"/>
      <c r="J34" s="86"/>
      <c r="K34" s="189"/>
      <c r="L34" s="86"/>
      <c r="M34" s="189"/>
      <c r="N34" s="197">
        <f t="shared" si="5"/>
        <v>1692449.71</v>
      </c>
    </row>
    <row r="35" spans="1:14" ht="16.5" thickBot="1" x14ac:dyDescent="0.3">
      <c r="A35" s="88" t="s">
        <v>32</v>
      </c>
      <c r="B35" s="182">
        <f>SUM(B36:B42)</f>
        <v>778851601.85000014</v>
      </c>
      <c r="C35" s="183">
        <f>SUM(C36:C42)</f>
        <v>568155952.25</v>
      </c>
      <c r="D35" s="183">
        <f>SUM(D36:D42)</f>
        <v>713855038.92000008</v>
      </c>
      <c r="E35" s="183">
        <f t="shared" ref="E35:M35" si="6">SUM(E36:E42)</f>
        <v>812236377.92000008</v>
      </c>
      <c r="F35" s="183">
        <f t="shared" si="6"/>
        <v>800690801.96000004</v>
      </c>
      <c r="G35" s="194">
        <f t="shared" si="6"/>
        <v>894791274.99000001</v>
      </c>
      <c r="H35" s="183">
        <f t="shared" si="6"/>
        <v>0</v>
      </c>
      <c r="I35" s="183">
        <f t="shared" si="6"/>
        <v>0</v>
      </c>
      <c r="J35" s="183">
        <f t="shared" si="6"/>
        <v>0</v>
      </c>
      <c r="K35" s="183">
        <f t="shared" si="6"/>
        <v>0</v>
      </c>
      <c r="L35" s="183">
        <f t="shared" si="6"/>
        <v>0</v>
      </c>
      <c r="M35" s="183">
        <f t="shared" si="6"/>
        <v>0</v>
      </c>
      <c r="N35" s="184">
        <f>SUM(B35:M35)</f>
        <v>4568581047.8900003</v>
      </c>
    </row>
    <row r="36" spans="1:14" ht="15.75" x14ac:dyDescent="0.25">
      <c r="A36" s="64" t="s">
        <v>122</v>
      </c>
      <c r="B36" s="102">
        <v>0</v>
      </c>
      <c r="C36" s="67">
        <v>28637376.170000002</v>
      </c>
      <c r="D36" s="192">
        <v>27155844</v>
      </c>
      <c r="E36" s="101">
        <v>150500425</v>
      </c>
      <c r="F36" s="67">
        <v>146974963.22</v>
      </c>
      <c r="G36" s="71">
        <v>50271115.670000002</v>
      </c>
      <c r="H36" s="103"/>
      <c r="I36" s="72"/>
      <c r="J36" s="86"/>
      <c r="K36" s="199"/>
      <c r="L36" s="86"/>
      <c r="M36" s="199"/>
      <c r="N36" s="195">
        <f t="shared" ref="N36:N42" si="7">SUM(B36:M36)</f>
        <v>403539724.06</v>
      </c>
    </row>
    <row r="37" spans="1:14" ht="31.5" x14ac:dyDescent="0.25">
      <c r="A37" s="64" t="s">
        <v>123</v>
      </c>
      <c r="B37" s="77">
        <v>332547755.16000003</v>
      </c>
      <c r="C37" s="78">
        <v>337864629.38999999</v>
      </c>
      <c r="D37" s="79">
        <v>349671354.92000002</v>
      </c>
      <c r="E37" s="94">
        <v>356423347.73000002</v>
      </c>
      <c r="F37" s="78">
        <v>343978364.73000002</v>
      </c>
      <c r="G37" s="80">
        <v>418220375.75</v>
      </c>
      <c r="H37" s="81"/>
      <c r="I37" s="74"/>
      <c r="J37" s="74"/>
      <c r="K37" s="106"/>
      <c r="L37" s="74"/>
      <c r="M37" s="106"/>
      <c r="N37" s="191">
        <f t="shared" si="7"/>
        <v>2138705827.6800001</v>
      </c>
    </row>
    <row r="38" spans="1:14" ht="31.5" x14ac:dyDescent="0.25">
      <c r="A38" s="64" t="s">
        <v>124</v>
      </c>
      <c r="B38" s="77">
        <v>93168579.150000006</v>
      </c>
      <c r="C38" s="78">
        <v>93168579.150000006</v>
      </c>
      <c r="D38" s="79">
        <v>303123515</v>
      </c>
      <c r="E38" s="94">
        <v>232946395.11000001</v>
      </c>
      <c r="F38" s="78">
        <v>256602206.47</v>
      </c>
      <c r="G38" s="80">
        <v>373164516.02999997</v>
      </c>
      <c r="H38" s="81"/>
      <c r="I38" s="74"/>
      <c r="J38" s="74"/>
      <c r="K38" s="106"/>
      <c r="L38" s="74"/>
      <c r="M38" s="106"/>
      <c r="N38" s="191">
        <f t="shared" si="7"/>
        <v>1352173790.9100001</v>
      </c>
    </row>
    <row r="39" spans="1:14" ht="31.5" x14ac:dyDescent="0.25">
      <c r="A39" s="64" t="s">
        <v>125</v>
      </c>
      <c r="B39" s="77">
        <v>19230942.539999999</v>
      </c>
      <c r="C39" s="78">
        <v>19230942.539999999</v>
      </c>
      <c r="D39" s="79"/>
      <c r="E39" s="94">
        <v>38461885.079999998</v>
      </c>
      <c r="F39" s="78">
        <v>19230942.539999999</v>
      </c>
      <c r="G39" s="71">
        <v>19230942.539999999</v>
      </c>
      <c r="H39" s="81"/>
      <c r="I39" s="74"/>
      <c r="J39" s="86"/>
      <c r="K39" s="106"/>
      <c r="L39" s="74"/>
      <c r="M39" s="106"/>
      <c r="N39" s="191">
        <f t="shared" si="7"/>
        <v>115385655.23999998</v>
      </c>
    </row>
    <row r="40" spans="1:14" ht="15.75" x14ac:dyDescent="0.25">
      <c r="A40" s="64" t="s">
        <v>126</v>
      </c>
      <c r="B40" s="77">
        <v>300000000</v>
      </c>
      <c r="C40" s="78">
        <v>0</v>
      </c>
      <c r="D40" s="79"/>
      <c r="E40" s="86"/>
      <c r="F40" s="78"/>
      <c r="G40" s="78">
        <v>0</v>
      </c>
      <c r="H40" s="81"/>
      <c r="I40" s="74"/>
      <c r="J40" s="74"/>
      <c r="K40" s="199"/>
      <c r="L40" s="74"/>
      <c r="M40" s="106"/>
      <c r="N40" s="191">
        <f t="shared" si="7"/>
        <v>300000000</v>
      </c>
    </row>
    <row r="41" spans="1:14" ht="15.75" x14ac:dyDescent="0.25">
      <c r="A41" s="64" t="s">
        <v>127</v>
      </c>
      <c r="B41" s="77">
        <v>0</v>
      </c>
      <c r="C41" s="78">
        <v>55350100</v>
      </c>
      <c r="D41" s="79"/>
      <c r="E41" s="74"/>
      <c r="F41" s="78"/>
      <c r="G41" s="78">
        <v>0</v>
      </c>
      <c r="H41" s="81"/>
      <c r="I41" s="74"/>
      <c r="J41" s="74"/>
      <c r="K41" s="98"/>
      <c r="L41" s="74"/>
      <c r="M41" s="106"/>
      <c r="N41" s="191">
        <f t="shared" si="7"/>
        <v>55350100</v>
      </c>
    </row>
    <row r="42" spans="1:14" ht="32.25" thickBot="1" x14ac:dyDescent="0.3">
      <c r="A42" s="64" t="s">
        <v>128</v>
      </c>
      <c r="B42" s="66">
        <v>33904325</v>
      </c>
      <c r="C42" s="67">
        <v>33904325</v>
      </c>
      <c r="D42" s="192">
        <v>33904325</v>
      </c>
      <c r="E42" s="101">
        <v>33904325</v>
      </c>
      <c r="F42" s="67">
        <v>33904325</v>
      </c>
      <c r="G42" s="71">
        <v>33904325</v>
      </c>
      <c r="H42" s="200"/>
      <c r="I42" s="92"/>
      <c r="J42" s="86"/>
      <c r="K42" s="199"/>
      <c r="L42" s="86"/>
      <c r="M42" s="199"/>
      <c r="N42" s="197">
        <f t="shared" si="7"/>
        <v>203425950</v>
      </c>
    </row>
    <row r="43" spans="1:14" ht="16.5" thickBot="1" x14ac:dyDescent="0.3">
      <c r="A43" s="88" t="s">
        <v>40</v>
      </c>
      <c r="B43" s="182">
        <f>SUM(B44:B45)</f>
        <v>11219483.710000001</v>
      </c>
      <c r="C43" s="183">
        <f>SUM(C44:C45)</f>
        <v>11219483.699999999</v>
      </c>
      <c r="D43" s="183">
        <f>SUM(D44:D45)</f>
        <v>11219483.699999999</v>
      </c>
      <c r="E43" s="183">
        <f t="shared" ref="E43:L43" si="8">SUM(E44:E45)</f>
        <v>11219483.710000001</v>
      </c>
      <c r="F43" s="183">
        <f t="shared" si="8"/>
        <v>11219483.710000001</v>
      </c>
      <c r="G43" s="194">
        <f t="shared" si="8"/>
        <v>11219483.699999999</v>
      </c>
      <c r="H43" s="183">
        <f t="shared" si="8"/>
        <v>0</v>
      </c>
      <c r="I43" s="182">
        <f t="shared" si="8"/>
        <v>0</v>
      </c>
      <c r="J43" s="183">
        <f t="shared" si="8"/>
        <v>0</v>
      </c>
      <c r="K43" s="183">
        <f>SUM(K44:K46)</f>
        <v>0</v>
      </c>
      <c r="L43" s="183">
        <f t="shared" si="8"/>
        <v>0</v>
      </c>
      <c r="M43" s="183">
        <f>SUM(M44:M47)</f>
        <v>0</v>
      </c>
      <c r="N43" s="184">
        <f>SUM(B44:M47)</f>
        <v>67316902.230000004</v>
      </c>
    </row>
    <row r="44" spans="1:14" ht="15.75" x14ac:dyDescent="0.25">
      <c r="A44" s="64" t="s">
        <v>41</v>
      </c>
      <c r="B44" s="109"/>
      <c r="C44" s="109"/>
      <c r="D44" s="111"/>
      <c r="E44" s="201"/>
      <c r="F44" s="202"/>
      <c r="G44" s="202"/>
      <c r="H44" s="201"/>
      <c r="I44" s="118"/>
      <c r="J44" s="109"/>
      <c r="K44" s="203"/>
      <c r="L44" s="201"/>
      <c r="M44" s="114"/>
      <c r="N44" s="195">
        <f>SUM(B44:M44)</f>
        <v>0</v>
      </c>
    </row>
    <row r="45" spans="1:14" ht="31.5" x14ac:dyDescent="0.25">
      <c r="A45" s="64" t="s">
        <v>42</v>
      </c>
      <c r="B45" s="77">
        <v>11219483.710000001</v>
      </c>
      <c r="C45" s="78">
        <v>11219483.699999999</v>
      </c>
      <c r="D45" s="204">
        <v>11219483.699999999</v>
      </c>
      <c r="E45" s="94">
        <v>11219483.710000001</v>
      </c>
      <c r="F45" s="78">
        <v>11219483.710000001</v>
      </c>
      <c r="G45" s="71">
        <v>11219483.699999999</v>
      </c>
      <c r="H45" s="74"/>
      <c r="I45" s="74"/>
      <c r="J45" s="70"/>
      <c r="K45" s="83"/>
      <c r="L45" s="124"/>
      <c r="M45" s="189"/>
      <c r="N45" s="191">
        <f t="shared" ref="N45:N47" si="9">SUM(B45:M45)</f>
        <v>67316902.230000004</v>
      </c>
    </row>
    <row r="46" spans="1:14" ht="31.5" x14ac:dyDescent="0.25">
      <c r="A46" s="89" t="s">
        <v>99</v>
      </c>
      <c r="B46" s="74"/>
      <c r="C46" s="109"/>
      <c r="D46" s="111"/>
      <c r="E46" s="201"/>
      <c r="F46" s="201"/>
      <c r="G46" s="78">
        <v>0</v>
      </c>
      <c r="H46" s="201"/>
      <c r="I46" s="118"/>
      <c r="J46" s="74"/>
      <c r="K46" s="205"/>
      <c r="L46" s="201"/>
      <c r="M46" s="120"/>
      <c r="N46" s="191">
        <f t="shared" si="9"/>
        <v>0</v>
      </c>
    </row>
    <row r="47" spans="1:14" ht="32.25" thickBot="1" x14ac:dyDescent="0.3">
      <c r="A47" s="89" t="s">
        <v>100</v>
      </c>
      <c r="B47" s="86"/>
      <c r="C47" s="86"/>
      <c r="D47" s="206"/>
      <c r="E47" s="207"/>
      <c r="F47" s="207"/>
      <c r="G47" s="78">
        <v>0</v>
      </c>
      <c r="H47" s="207"/>
      <c r="I47" s="121"/>
      <c r="J47" s="86"/>
      <c r="K47" s="121"/>
      <c r="L47" s="208"/>
      <c r="M47" s="189"/>
      <c r="N47" s="191">
        <f t="shared" si="9"/>
        <v>0</v>
      </c>
    </row>
    <row r="48" spans="1:14" ht="16.5" thickBot="1" x14ac:dyDescent="0.3">
      <c r="A48" s="88" t="s">
        <v>45</v>
      </c>
      <c r="B48" s="182">
        <f>SUM(B49:B57)</f>
        <v>20105912.5</v>
      </c>
      <c r="C48" s="183">
        <f>SUM(C49:C57)</f>
        <v>30281643</v>
      </c>
      <c r="D48" s="183">
        <f>SUM(D49:D57)</f>
        <v>18053583.09</v>
      </c>
      <c r="E48" s="183">
        <f t="shared" ref="E48:M48" si="10">SUM(E49:E57)</f>
        <v>29774690.98</v>
      </c>
      <c r="F48" s="183">
        <f t="shared" si="10"/>
        <v>3027121.99</v>
      </c>
      <c r="G48" s="194">
        <f t="shared" si="10"/>
        <v>13216003.4</v>
      </c>
      <c r="H48" s="183">
        <f t="shared" si="10"/>
        <v>0</v>
      </c>
      <c r="I48" s="183">
        <f t="shared" si="10"/>
        <v>0</v>
      </c>
      <c r="J48" s="183">
        <f t="shared" si="10"/>
        <v>0</v>
      </c>
      <c r="K48" s="183">
        <f t="shared" si="10"/>
        <v>0</v>
      </c>
      <c r="L48" s="183">
        <f t="shared" si="10"/>
        <v>0</v>
      </c>
      <c r="M48" s="183">
        <f t="shared" si="10"/>
        <v>0</v>
      </c>
      <c r="N48" s="184">
        <f>SUM(B48:M48)</f>
        <v>114458954.96000001</v>
      </c>
    </row>
    <row r="49" spans="1:14" ht="15.75" x14ac:dyDescent="0.25">
      <c r="A49" s="64" t="s">
        <v>129</v>
      </c>
      <c r="B49" s="100">
        <v>0</v>
      </c>
      <c r="C49" s="86"/>
      <c r="D49" s="79">
        <v>1941489.41</v>
      </c>
      <c r="E49" s="101">
        <v>77400</v>
      </c>
      <c r="F49" s="67">
        <v>0</v>
      </c>
      <c r="G49" s="71">
        <v>279336.01</v>
      </c>
      <c r="H49" s="123"/>
      <c r="I49" s="188"/>
      <c r="J49" s="115"/>
      <c r="K49" s="189"/>
      <c r="L49" s="86"/>
      <c r="M49" s="189"/>
      <c r="N49" s="195">
        <f t="shared" ref="N49:N57" si="11">SUM(B49:M49)</f>
        <v>2298225.42</v>
      </c>
    </row>
    <row r="50" spans="1:14" ht="31.5" x14ac:dyDescent="0.25">
      <c r="A50" s="64" t="s">
        <v>130</v>
      </c>
      <c r="B50" s="97">
        <v>0</v>
      </c>
      <c r="C50" s="74"/>
      <c r="D50" s="79">
        <v>0</v>
      </c>
      <c r="E50" s="94">
        <v>0</v>
      </c>
      <c r="F50" s="78">
        <v>0</v>
      </c>
      <c r="G50" s="80">
        <v>0</v>
      </c>
      <c r="H50" s="74"/>
      <c r="I50" s="74"/>
      <c r="J50" s="124"/>
      <c r="K50" s="83"/>
      <c r="L50" s="74"/>
      <c r="M50" s="83"/>
      <c r="N50" s="191">
        <f t="shared" si="11"/>
        <v>0</v>
      </c>
    </row>
    <row r="51" spans="1:14" ht="15.75" x14ac:dyDescent="0.25">
      <c r="A51" s="273" t="s">
        <v>131</v>
      </c>
      <c r="B51" s="97">
        <v>0</v>
      </c>
      <c r="C51" s="74"/>
      <c r="D51" s="79"/>
      <c r="E51" s="74"/>
      <c r="F51" s="78"/>
      <c r="G51" s="80">
        <v>0</v>
      </c>
      <c r="H51" s="74"/>
      <c r="I51" s="74"/>
      <c r="J51" s="124"/>
      <c r="K51" s="83"/>
      <c r="L51" s="74"/>
      <c r="M51" s="83"/>
      <c r="N51" s="191">
        <f t="shared" si="11"/>
        <v>0</v>
      </c>
    </row>
    <row r="52" spans="1:14" ht="31.5" x14ac:dyDescent="0.25">
      <c r="A52" s="274" t="s">
        <v>132</v>
      </c>
      <c r="B52" s="97">
        <v>0</v>
      </c>
      <c r="C52" s="74"/>
      <c r="D52" s="79">
        <v>252260.4</v>
      </c>
      <c r="E52" s="94">
        <v>3328650</v>
      </c>
      <c r="F52" s="78">
        <v>0</v>
      </c>
      <c r="G52" s="80">
        <v>0</v>
      </c>
      <c r="H52" s="74"/>
      <c r="I52" s="74"/>
      <c r="J52" s="124"/>
      <c r="K52" s="83"/>
      <c r="L52" s="74"/>
      <c r="M52" s="83"/>
      <c r="N52" s="191">
        <f t="shared" si="11"/>
        <v>3580910.4</v>
      </c>
    </row>
    <row r="53" spans="1:14" ht="15.75" x14ac:dyDescent="0.25">
      <c r="A53" s="64" t="s">
        <v>133</v>
      </c>
      <c r="B53" s="77">
        <v>4000000</v>
      </c>
      <c r="C53" s="74"/>
      <c r="D53" s="79">
        <v>168988.34</v>
      </c>
      <c r="E53" s="94">
        <v>11370341.98</v>
      </c>
      <c r="F53" s="78">
        <v>24293.99</v>
      </c>
      <c r="G53" s="80">
        <v>126067.39</v>
      </c>
      <c r="H53" s="74"/>
      <c r="I53" s="74"/>
      <c r="J53" s="124"/>
      <c r="K53" s="83"/>
      <c r="L53" s="74"/>
      <c r="M53" s="83"/>
      <c r="N53" s="190">
        <f t="shared" si="11"/>
        <v>15689691.700000001</v>
      </c>
    </row>
    <row r="54" spans="1:14" ht="15.75" x14ac:dyDescent="0.25">
      <c r="A54" s="64" t="s">
        <v>51</v>
      </c>
      <c r="B54" s="78"/>
      <c r="C54" s="125"/>
      <c r="D54" s="79"/>
      <c r="E54" s="94">
        <v>0</v>
      </c>
      <c r="F54" s="78">
        <v>0</v>
      </c>
      <c r="G54" s="80">
        <v>0</v>
      </c>
      <c r="H54" s="74"/>
      <c r="I54" s="74"/>
      <c r="J54" s="74"/>
      <c r="K54" s="83"/>
      <c r="L54" s="74"/>
      <c r="M54" s="83"/>
      <c r="N54" s="191">
        <f t="shared" si="11"/>
        <v>0</v>
      </c>
    </row>
    <row r="55" spans="1:14" ht="15.75" x14ac:dyDescent="0.25">
      <c r="A55" s="64" t="s">
        <v>134</v>
      </c>
      <c r="B55" s="77">
        <v>16105912.5</v>
      </c>
      <c r="C55" s="67">
        <v>30281643</v>
      </c>
      <c r="D55" s="79">
        <v>15690844.939999999</v>
      </c>
      <c r="E55" s="101">
        <v>14998299</v>
      </c>
      <c r="F55" s="78">
        <v>3002828</v>
      </c>
      <c r="G55" s="80">
        <v>12810600</v>
      </c>
      <c r="H55" s="74"/>
      <c r="I55" s="74"/>
      <c r="J55" s="124"/>
      <c r="K55" s="189"/>
      <c r="L55" s="86"/>
      <c r="M55" s="83"/>
      <c r="N55" s="191">
        <f t="shared" si="11"/>
        <v>92890127.439999998</v>
      </c>
    </row>
    <row r="56" spans="1:14" ht="15.75" x14ac:dyDescent="0.25">
      <c r="A56" s="64" t="s">
        <v>135</v>
      </c>
      <c r="B56" s="97">
        <v>0</v>
      </c>
      <c r="C56" s="74"/>
      <c r="D56" s="192"/>
      <c r="E56" s="74"/>
      <c r="F56" s="78">
        <v>0</v>
      </c>
      <c r="G56" s="73"/>
      <c r="H56" s="74"/>
      <c r="I56" s="93"/>
      <c r="J56" s="124"/>
      <c r="K56" s="98"/>
      <c r="L56" s="196"/>
      <c r="M56" s="188"/>
      <c r="N56" s="191">
        <f t="shared" si="11"/>
        <v>0</v>
      </c>
    </row>
    <row r="57" spans="1:14" ht="32.25" thickBot="1" x14ac:dyDescent="0.3">
      <c r="A57" s="64" t="s">
        <v>54</v>
      </c>
      <c r="B57" s="127"/>
      <c r="C57" s="86"/>
      <c r="D57" s="209"/>
      <c r="E57" s="86"/>
      <c r="F57" s="210"/>
      <c r="G57" s="98"/>
      <c r="H57" s="107"/>
      <c r="I57" s="211"/>
      <c r="J57" s="130"/>
      <c r="K57" s="188"/>
      <c r="L57" s="207"/>
      <c r="M57" s="128"/>
      <c r="N57" s="212">
        <f t="shared" si="11"/>
        <v>0</v>
      </c>
    </row>
    <row r="58" spans="1:14" ht="16.5" thickBot="1" x14ac:dyDescent="0.3">
      <c r="A58" s="88" t="s">
        <v>55</v>
      </c>
      <c r="B58" s="182">
        <f>SUM(B59:B62)</f>
        <v>52480813.299999997</v>
      </c>
      <c r="C58" s="183">
        <f>SUM(C59:C62)</f>
        <v>7230846.6199999992</v>
      </c>
      <c r="D58" s="183">
        <f>SUM(D59:D62)</f>
        <v>272803439.42000002</v>
      </c>
      <c r="E58" s="183">
        <f t="shared" ref="E58:M58" si="12">SUM(E59:E62)</f>
        <v>122272074.78999999</v>
      </c>
      <c r="F58" s="194">
        <f t="shared" si="12"/>
        <v>70985843.239999995</v>
      </c>
      <c r="G58" s="194">
        <f t="shared" si="12"/>
        <v>173172079.22</v>
      </c>
      <c r="H58" s="183">
        <f t="shared" si="12"/>
        <v>0</v>
      </c>
      <c r="I58" s="182">
        <f t="shared" si="12"/>
        <v>0</v>
      </c>
      <c r="J58" s="183">
        <f t="shared" si="12"/>
        <v>0</v>
      </c>
      <c r="K58" s="183">
        <f t="shared" si="12"/>
        <v>0</v>
      </c>
      <c r="L58" s="183">
        <f t="shared" si="12"/>
        <v>0</v>
      </c>
      <c r="M58" s="183">
        <f t="shared" si="12"/>
        <v>0</v>
      </c>
      <c r="N58" s="184">
        <f>SUM(B58:M58)</f>
        <v>698945096.59000003</v>
      </c>
    </row>
    <row r="59" spans="1:14" ht="15.75" x14ac:dyDescent="0.25">
      <c r="A59" s="64" t="s">
        <v>56</v>
      </c>
      <c r="B59" s="132">
        <v>0</v>
      </c>
      <c r="C59" s="67">
        <v>2595370.65</v>
      </c>
      <c r="D59" s="90">
        <v>-1399498.64</v>
      </c>
      <c r="E59" s="134">
        <v>3280913.38</v>
      </c>
      <c r="F59" s="90">
        <v>3476266.6</v>
      </c>
      <c r="G59" s="134">
        <v>0</v>
      </c>
      <c r="H59" s="72"/>
      <c r="I59" s="134"/>
      <c r="J59" s="123"/>
      <c r="K59" s="132"/>
      <c r="L59" s="123"/>
      <c r="M59" s="83"/>
      <c r="N59" s="195">
        <f t="shared" ref="N59:N61" si="13">SUM(B59:M59)</f>
        <v>7953051.9900000002</v>
      </c>
    </row>
    <row r="60" spans="1:14" ht="15.75" x14ac:dyDescent="0.25">
      <c r="A60" s="64" t="s">
        <v>57</v>
      </c>
      <c r="B60" s="66">
        <v>52480813.299999997</v>
      </c>
      <c r="C60" s="78">
        <v>4635475.97</v>
      </c>
      <c r="D60" s="192">
        <v>274202938.06</v>
      </c>
      <c r="E60" s="101">
        <v>118991161.41</v>
      </c>
      <c r="F60" s="67">
        <v>67509576.640000001</v>
      </c>
      <c r="G60" s="93">
        <v>173172079.22</v>
      </c>
      <c r="H60" s="74"/>
      <c r="I60" s="188"/>
      <c r="J60" s="86"/>
      <c r="K60" s="189"/>
      <c r="L60" s="86"/>
      <c r="M60" s="189"/>
      <c r="N60" s="191">
        <f t="shared" si="13"/>
        <v>690992044.60000002</v>
      </c>
    </row>
    <row r="61" spans="1:14" ht="15.75" x14ac:dyDescent="0.25">
      <c r="A61" s="64" t="s">
        <v>58</v>
      </c>
      <c r="B61" s="213"/>
      <c r="C61" s="214"/>
      <c r="D61" s="214"/>
      <c r="E61" s="213"/>
      <c r="F61" s="215"/>
      <c r="G61" s="215"/>
      <c r="H61" s="214"/>
      <c r="I61" s="216"/>
      <c r="J61" s="215"/>
      <c r="K61" s="215"/>
      <c r="L61" s="215"/>
      <c r="M61" s="215"/>
      <c r="N61" s="217">
        <f t="shared" si="13"/>
        <v>0</v>
      </c>
    </row>
    <row r="62" spans="1:14" ht="32.25" thickBot="1" x14ac:dyDescent="0.3">
      <c r="A62" s="64" t="s">
        <v>59</v>
      </c>
      <c r="B62" s="218"/>
      <c r="C62" s="219"/>
      <c r="D62" s="220"/>
      <c r="E62" s="220"/>
      <c r="F62" s="221"/>
      <c r="G62" s="221"/>
      <c r="H62" s="219"/>
      <c r="I62" s="222"/>
      <c r="J62" s="221"/>
      <c r="K62" s="221"/>
      <c r="L62" s="221"/>
      <c r="M62" s="221"/>
      <c r="N62" s="212">
        <f>SUM(B62:M62)</f>
        <v>0</v>
      </c>
    </row>
    <row r="63" spans="1:14" ht="32.25" thickBot="1" x14ac:dyDescent="0.3">
      <c r="A63" s="88" t="s">
        <v>60</v>
      </c>
      <c r="B63" s="182">
        <f>SUM(B64:B65)</f>
        <v>0</v>
      </c>
      <c r="C63" s="183">
        <f>SUM(C64:C65)</f>
        <v>0</v>
      </c>
      <c r="D63" s="183">
        <f>SUM(D64:D65)</f>
        <v>0</v>
      </c>
      <c r="E63" s="183">
        <f t="shared" ref="E63:M63" si="14">SUM(E64:E65)</f>
        <v>0</v>
      </c>
      <c r="F63" s="194">
        <f t="shared" si="14"/>
        <v>0</v>
      </c>
      <c r="G63" s="194">
        <f t="shared" si="14"/>
        <v>0</v>
      </c>
      <c r="H63" s="183">
        <f t="shared" si="14"/>
        <v>0</v>
      </c>
      <c r="I63" s="182">
        <f t="shared" si="14"/>
        <v>0</v>
      </c>
      <c r="J63" s="183">
        <f t="shared" si="14"/>
        <v>0</v>
      </c>
      <c r="K63" s="183">
        <f t="shared" si="14"/>
        <v>0</v>
      </c>
      <c r="L63" s="183">
        <f t="shared" si="14"/>
        <v>0</v>
      </c>
      <c r="M63" s="183">
        <f t="shared" si="14"/>
        <v>0</v>
      </c>
      <c r="N63" s="184">
        <f>SUM(B63:M63)</f>
        <v>0</v>
      </c>
    </row>
    <row r="64" spans="1:14" ht="15.75" x14ac:dyDescent="0.25">
      <c r="A64" s="64" t="s">
        <v>61</v>
      </c>
      <c r="B64" s="223"/>
      <c r="C64" s="224"/>
      <c r="D64" s="224"/>
      <c r="E64" s="224"/>
      <c r="F64" s="225"/>
      <c r="G64" s="225"/>
      <c r="H64" s="224"/>
      <c r="I64" s="226"/>
      <c r="J64" s="225"/>
      <c r="K64" s="225"/>
      <c r="L64" s="225"/>
      <c r="M64" s="225"/>
      <c r="N64" s="227">
        <f t="shared" ref="N64:N65" si="15">SUM(B64:M64)</f>
        <v>0</v>
      </c>
    </row>
    <row r="65" spans="1:16" ht="32.25" thickBot="1" x14ac:dyDescent="0.3">
      <c r="A65" s="64" t="s">
        <v>62</v>
      </c>
      <c r="B65" s="218"/>
      <c r="C65" s="220"/>
      <c r="D65" s="220"/>
      <c r="E65" s="220"/>
      <c r="F65" s="221"/>
      <c r="G65" s="228"/>
      <c r="H65" s="219"/>
      <c r="I65" s="222"/>
      <c r="J65" s="221"/>
      <c r="K65" s="221"/>
      <c r="L65" s="221"/>
      <c r="M65" s="221"/>
      <c r="N65" s="212">
        <f t="shared" si="15"/>
        <v>0</v>
      </c>
    </row>
    <row r="66" spans="1:16" ht="16.5" thickBot="1" x14ac:dyDescent="0.3">
      <c r="A66" s="88" t="s">
        <v>63</v>
      </c>
      <c r="B66" s="182">
        <f>SUM(B67:B69)</f>
        <v>0</v>
      </c>
      <c r="C66" s="183">
        <f>SUM(C67:C69)</f>
        <v>0</v>
      </c>
      <c r="D66" s="183">
        <f>SUM(D67:D69)</f>
        <v>0</v>
      </c>
      <c r="E66" s="183">
        <f t="shared" ref="E66:M66" si="16">SUM(E67:E69)</f>
        <v>0</v>
      </c>
      <c r="F66" s="183">
        <f t="shared" si="16"/>
        <v>0</v>
      </c>
      <c r="G66" s="194">
        <f t="shared" si="16"/>
        <v>0</v>
      </c>
      <c r="H66" s="183">
        <f t="shared" si="16"/>
        <v>0</v>
      </c>
      <c r="I66" s="182">
        <f t="shared" si="16"/>
        <v>0</v>
      </c>
      <c r="J66" s="183">
        <f t="shared" si="16"/>
        <v>0</v>
      </c>
      <c r="K66" s="183">
        <f t="shared" si="16"/>
        <v>0</v>
      </c>
      <c r="L66" s="183">
        <f t="shared" si="16"/>
        <v>0</v>
      </c>
      <c r="M66" s="183">
        <f t="shared" si="16"/>
        <v>0</v>
      </c>
      <c r="N66" s="184">
        <f>SUM(B66:M66)</f>
        <v>0</v>
      </c>
    </row>
    <row r="67" spans="1:16" ht="15.75" x14ac:dyDescent="0.25">
      <c r="A67" s="64" t="s">
        <v>64</v>
      </c>
      <c r="B67" s="223"/>
      <c r="C67" s="224"/>
      <c r="D67" s="224"/>
      <c r="E67" s="224"/>
      <c r="F67" s="225"/>
      <c r="G67" s="225"/>
      <c r="H67" s="224"/>
      <c r="I67" s="226"/>
      <c r="J67" s="225"/>
      <c r="K67" s="225"/>
      <c r="L67" s="225"/>
      <c r="M67" s="225"/>
      <c r="N67" s="227">
        <f>SUM(B67:M67)</f>
        <v>0</v>
      </c>
      <c r="P67" s="229"/>
    </row>
    <row r="68" spans="1:16" ht="15.75" x14ac:dyDescent="0.25">
      <c r="A68" s="64" t="s">
        <v>65</v>
      </c>
      <c r="B68" s="213"/>
      <c r="C68" s="214"/>
      <c r="D68" s="214"/>
      <c r="E68" s="214"/>
      <c r="F68" s="215"/>
      <c r="G68" s="215"/>
      <c r="H68" s="214"/>
      <c r="I68" s="216"/>
      <c r="J68" s="215"/>
      <c r="K68" s="215"/>
      <c r="L68" s="215"/>
      <c r="M68" s="215"/>
      <c r="N68" s="217">
        <f t="shared" ref="N68:N70" si="17">SUM(B68:M68)</f>
        <v>0</v>
      </c>
    </row>
    <row r="69" spans="1:16" ht="32.25" thickBot="1" x14ac:dyDescent="0.3">
      <c r="A69" s="64" t="s">
        <v>66</v>
      </c>
      <c r="B69" s="213"/>
      <c r="C69" s="214"/>
      <c r="D69" s="214"/>
      <c r="E69" s="214"/>
      <c r="F69" s="215"/>
      <c r="G69" s="215"/>
      <c r="H69" s="214"/>
      <c r="I69" s="216"/>
      <c r="J69" s="215"/>
      <c r="K69" s="215"/>
      <c r="L69" s="215"/>
      <c r="M69" s="215"/>
      <c r="N69" s="217">
        <f t="shared" si="17"/>
        <v>0</v>
      </c>
    </row>
    <row r="70" spans="1:16" ht="16.5" thickBot="1" x14ac:dyDescent="0.3">
      <c r="A70" s="155" t="s">
        <v>67</v>
      </c>
      <c r="B70" s="230"/>
      <c r="C70" s="231"/>
      <c r="D70" s="231"/>
      <c r="E70" s="231"/>
      <c r="F70" s="232"/>
      <c r="G70" s="232"/>
      <c r="H70" s="233"/>
      <c r="I70" s="234"/>
      <c r="J70" s="232"/>
      <c r="K70" s="232"/>
      <c r="L70" s="232"/>
      <c r="M70" s="232"/>
      <c r="N70" s="212">
        <f t="shared" si="17"/>
        <v>0</v>
      </c>
    </row>
    <row r="71" spans="1:16" ht="16.5" thickBot="1" x14ac:dyDescent="0.3">
      <c r="A71" s="58" t="s">
        <v>68</v>
      </c>
      <c r="B71" s="182">
        <f>SUM(B72:B73)</f>
        <v>0</v>
      </c>
      <c r="C71" s="183">
        <f>SUM(C72:C73)</f>
        <v>0</v>
      </c>
      <c r="D71" s="183">
        <f>SUM(D72:D73)</f>
        <v>0</v>
      </c>
      <c r="E71" s="183">
        <f t="shared" ref="E71:M71" si="18">SUM(E72:E73)</f>
        <v>0</v>
      </c>
      <c r="F71" s="183">
        <f t="shared" si="18"/>
        <v>0</v>
      </c>
      <c r="G71" s="194">
        <f t="shared" si="18"/>
        <v>0</v>
      </c>
      <c r="H71" s="183">
        <f t="shared" si="18"/>
        <v>0</v>
      </c>
      <c r="I71" s="182">
        <f t="shared" si="18"/>
        <v>0</v>
      </c>
      <c r="J71" s="183">
        <f t="shared" si="18"/>
        <v>0</v>
      </c>
      <c r="K71" s="183">
        <f t="shared" si="18"/>
        <v>0</v>
      </c>
      <c r="L71" s="183">
        <f t="shared" si="18"/>
        <v>0</v>
      </c>
      <c r="M71" s="183">
        <f t="shared" si="18"/>
        <v>0</v>
      </c>
      <c r="N71" s="184">
        <f>SUM(B71:M71)</f>
        <v>0</v>
      </c>
    </row>
    <row r="72" spans="1:16" ht="15.75" x14ac:dyDescent="0.25">
      <c r="A72" s="64" t="s">
        <v>69</v>
      </c>
      <c r="B72" s="223"/>
      <c r="C72" s="224"/>
      <c r="D72" s="196"/>
      <c r="E72" s="196"/>
      <c r="F72" s="196"/>
      <c r="G72" s="196"/>
      <c r="H72" s="196"/>
      <c r="I72" s="196"/>
      <c r="J72" s="225"/>
      <c r="K72" s="225"/>
      <c r="L72" s="225"/>
      <c r="M72" s="225"/>
      <c r="N72" s="227">
        <f t="shared" ref="N72" si="19">SUM(B72:M72)</f>
        <v>0</v>
      </c>
    </row>
    <row r="73" spans="1:16" ht="16.5" thickBot="1" x14ac:dyDescent="0.3">
      <c r="A73" s="64" t="s">
        <v>70</v>
      </c>
      <c r="B73" s="235"/>
      <c r="C73" s="208"/>
      <c r="D73" s="236"/>
      <c r="E73" s="237"/>
      <c r="F73" s="211"/>
      <c r="G73" s="238"/>
      <c r="H73" s="211"/>
      <c r="I73" s="188"/>
      <c r="J73" s="237"/>
      <c r="K73" s="121"/>
      <c r="L73" s="239"/>
      <c r="M73" s="211"/>
      <c r="N73" s="190">
        <f>SUM(B73:M73)</f>
        <v>0</v>
      </c>
    </row>
    <row r="74" spans="1:16" ht="16.5" thickBot="1" x14ac:dyDescent="0.3">
      <c r="A74" s="88" t="s">
        <v>71</v>
      </c>
      <c r="B74" s="182">
        <f>SUM(B75:B76)</f>
        <v>0</v>
      </c>
      <c r="C74" s="183">
        <f>SUM(C75:C76)</f>
        <v>0</v>
      </c>
      <c r="D74" s="183">
        <f>SUM(D75:D76)</f>
        <v>0</v>
      </c>
      <c r="E74" s="183">
        <f t="shared" ref="E74:M74" si="20">SUM(E75:E76)</f>
        <v>0</v>
      </c>
      <c r="F74" s="183">
        <f t="shared" si="20"/>
        <v>0</v>
      </c>
      <c r="G74" s="194">
        <f t="shared" si="20"/>
        <v>0</v>
      </c>
      <c r="H74" s="183">
        <f t="shared" si="20"/>
        <v>0</v>
      </c>
      <c r="I74" s="182">
        <f t="shared" si="20"/>
        <v>0</v>
      </c>
      <c r="J74" s="183">
        <f t="shared" si="20"/>
        <v>0</v>
      </c>
      <c r="K74" s="183">
        <f t="shared" si="20"/>
        <v>0</v>
      </c>
      <c r="L74" s="183">
        <f t="shared" si="20"/>
        <v>0</v>
      </c>
      <c r="M74" s="183">
        <f t="shared" si="20"/>
        <v>0</v>
      </c>
      <c r="N74" s="184">
        <f>+B74+C74+D74+E74+F74+G74+H74+I74</f>
        <v>0</v>
      </c>
    </row>
    <row r="75" spans="1:16" ht="15.75" x14ac:dyDescent="0.25">
      <c r="A75" s="64" t="s">
        <v>72</v>
      </c>
      <c r="B75" s="223"/>
      <c r="C75" s="224"/>
      <c r="D75" s="224"/>
      <c r="E75" s="224"/>
      <c r="F75" s="225"/>
      <c r="G75" s="225"/>
      <c r="H75" s="224"/>
      <c r="I75" s="226"/>
      <c r="J75" s="225"/>
      <c r="K75" s="225"/>
      <c r="L75" s="225"/>
      <c r="M75" s="225"/>
      <c r="N75" s="227">
        <f t="shared" ref="N75:N76" si="21">SUM(B75:M75)</f>
        <v>0</v>
      </c>
    </row>
    <row r="76" spans="1:16" ht="16.5" thickBot="1" x14ac:dyDescent="0.3">
      <c r="A76" s="64" t="s">
        <v>73</v>
      </c>
      <c r="B76" s="218"/>
      <c r="C76" s="220"/>
      <c r="D76" s="220"/>
      <c r="E76" s="220"/>
      <c r="F76" s="221"/>
      <c r="G76" s="221"/>
      <c r="H76" s="219"/>
      <c r="I76" s="222"/>
      <c r="J76" s="221"/>
      <c r="K76" s="221"/>
      <c r="L76" s="221"/>
      <c r="M76" s="221"/>
      <c r="N76" s="212">
        <f t="shared" si="21"/>
        <v>0</v>
      </c>
    </row>
    <row r="77" spans="1:16" ht="16.5" thickBot="1" x14ac:dyDescent="0.3">
      <c r="A77" s="88" t="s">
        <v>74</v>
      </c>
      <c r="B77" s="240">
        <f>SUM(B78)</f>
        <v>0</v>
      </c>
      <c r="C77" s="183">
        <f t="shared" ref="C77:M77" si="22">SUM(C78)</f>
        <v>0</v>
      </c>
      <c r="D77" s="183">
        <f t="shared" si="22"/>
        <v>0</v>
      </c>
      <c r="E77" s="182">
        <f t="shared" si="22"/>
        <v>0</v>
      </c>
      <c r="F77" s="183">
        <f t="shared" si="22"/>
        <v>0</v>
      </c>
      <c r="G77" s="194">
        <f t="shared" si="22"/>
        <v>0</v>
      </c>
      <c r="H77" s="183">
        <f t="shared" si="22"/>
        <v>0</v>
      </c>
      <c r="I77" s="240">
        <f t="shared" si="22"/>
        <v>0</v>
      </c>
      <c r="J77" s="183">
        <f t="shared" si="22"/>
        <v>0</v>
      </c>
      <c r="K77" s="240">
        <f t="shared" si="22"/>
        <v>0</v>
      </c>
      <c r="L77" s="183">
        <f t="shared" si="22"/>
        <v>0</v>
      </c>
      <c r="M77" s="182">
        <f t="shared" si="22"/>
        <v>0</v>
      </c>
      <c r="N77" s="184">
        <f>+B77+C77+D77+E77+F77+G77+H77+I77</f>
        <v>0</v>
      </c>
    </row>
    <row r="78" spans="1:16" ht="16.5" thickBot="1" x14ac:dyDescent="0.3">
      <c r="A78" s="64" t="s">
        <v>75</v>
      </c>
      <c r="B78" s="241"/>
      <c r="C78" s="242"/>
      <c r="D78" s="242"/>
      <c r="E78" s="242"/>
      <c r="F78" s="243"/>
      <c r="G78" s="243"/>
      <c r="H78" s="244"/>
      <c r="I78" s="175"/>
      <c r="J78" s="243"/>
      <c r="K78" s="243"/>
      <c r="L78" s="243"/>
      <c r="M78" s="243"/>
      <c r="N78" s="245">
        <f>SUM(B78:M78)</f>
        <v>0</v>
      </c>
    </row>
    <row r="79" spans="1:16" ht="16.5" thickBot="1" x14ac:dyDescent="0.3">
      <c r="A79" s="246" t="s">
        <v>76</v>
      </c>
      <c r="B79" s="247">
        <f>+B11+B15+B25+B35+B43+B48+B58+B63+B71</f>
        <v>1227506500.2800002</v>
      </c>
      <c r="C79" s="248">
        <f>+C11+C15+C25+C35+C43+C48+C58+C63+C71</f>
        <v>1057167546.0500001</v>
      </c>
      <c r="D79" s="249">
        <f>+D11+D15+D25+D35+D43+D48+D58+D63+D71</f>
        <v>1467587752.7700002</v>
      </c>
      <c r="E79" s="248">
        <f t="shared" ref="E79:M79" si="23">+E11+E15+E25+E35+E43+E48+E58+E63+E71</f>
        <v>1429412006.3700001</v>
      </c>
      <c r="F79" s="247">
        <f>+F11+F15+F25+F35+F43+F48+F58+F63+F71</f>
        <v>1434181021.48</v>
      </c>
      <c r="G79" s="249">
        <f t="shared" si="23"/>
        <v>1503079936.8300002</v>
      </c>
      <c r="H79" s="248">
        <f t="shared" si="23"/>
        <v>0</v>
      </c>
      <c r="I79" s="247">
        <f t="shared" si="23"/>
        <v>0</v>
      </c>
      <c r="J79" s="248">
        <f t="shared" si="23"/>
        <v>0</v>
      </c>
      <c r="K79" s="247">
        <f t="shared" si="23"/>
        <v>0</v>
      </c>
      <c r="L79" s="248">
        <f t="shared" si="23"/>
        <v>0</v>
      </c>
      <c r="M79" s="248">
        <f t="shared" si="23"/>
        <v>0</v>
      </c>
      <c r="N79" s="250">
        <f>SUM(B79:M79)</f>
        <v>8118934763.7800007</v>
      </c>
    </row>
    <row r="80" spans="1:16" ht="15.75" x14ac:dyDescent="0.25">
      <c r="A80" s="251" t="s">
        <v>136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</row>
    <row r="81" spans="1:14" ht="15.75" x14ac:dyDescent="0.25">
      <c r="A81" s="251"/>
      <c r="B81" s="175"/>
      <c r="C81" s="175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</row>
    <row r="82" spans="1:14" ht="25.5" customHeight="1" x14ac:dyDescent="0.25">
      <c r="A82" s="303" t="s">
        <v>137</v>
      </c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</row>
  </sheetData>
  <mergeCells count="6">
    <mergeCell ref="A82:N82"/>
    <mergeCell ref="A3:N3"/>
    <mergeCell ref="A4:N4"/>
    <mergeCell ref="A5:N5"/>
    <mergeCell ref="A6:N6"/>
    <mergeCell ref="A7:N7"/>
  </mergeCells>
  <printOptions horizontalCentered="1"/>
  <pageMargins left="0.35433070866141736" right="0.35433070866141736" top="0.59055118110236227" bottom="0.74803149606299213" header="0.27559055118110237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Presup. aprobado JUNIO 24</vt:lpstr>
      <vt:lpstr>P2Presup.aprobado Ejec.Junio 24</vt:lpstr>
      <vt:lpstr>P3 Ejecucion Junio 24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Alcantara</dc:creator>
  <cp:lastModifiedBy>Mabel Valdez</cp:lastModifiedBy>
  <cp:lastPrinted>2024-07-05T16:50:50Z</cp:lastPrinted>
  <dcterms:created xsi:type="dcterms:W3CDTF">2024-07-05T16:09:15Z</dcterms:created>
  <dcterms:modified xsi:type="dcterms:W3CDTF">2024-07-05T16:50:58Z</dcterms:modified>
</cp:coreProperties>
</file>