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8-Estadísticas Institucionales\2-Abril-Junio\"/>
    </mc:Choice>
  </mc:AlternateContent>
  <xr:revisionPtr revIDLastSave="0" documentId="13_ncr:1_{F051A0A4-5226-4C84-B05B-1B6876D08256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state="hidden" r:id="rId6"/>
  </sheets>
  <externalReferences>
    <externalReference r:id="rId7"/>
  </externalReferences>
  <definedNames>
    <definedName name="_xlnm.Print_Titles" localSheetId="0">'Table 1'!$A:$P,'Table 1'!$1:$9</definedName>
    <definedName name="_xlnm.Print_Titles" localSheetId="1">'Table 2'!$A:$P,'Table 2'!$1:$10</definedName>
    <definedName name="_xlnm.Print_Titles" localSheetId="2">'Table 3'!$A:$P,'Table 3'!$1:$10</definedName>
    <definedName name="_xlnm.Print_Titles" localSheetId="3">'Table 4'!$A:$P,'Table 4'!$1:$10</definedName>
    <definedName name="_xlnm.Print_Titles" localSheetId="4">'Table 5'!$A:$P,'Table 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E14" i="1"/>
  <c r="K14" i="1"/>
  <c r="J14" i="1"/>
  <c r="D14" i="1"/>
  <c r="I14" i="1"/>
  <c r="H14" i="1"/>
  <c r="C14" i="1"/>
  <c r="N15" i="2" l="1"/>
  <c r="N16" i="2"/>
  <c r="O16" i="2" s="1"/>
  <c r="O17" i="2"/>
  <c r="N17" i="2"/>
  <c r="F15" i="5" l="1"/>
  <c r="N15" i="5"/>
  <c r="O15" i="5"/>
  <c r="P15" i="5"/>
  <c r="F35" i="4" l="1"/>
  <c r="F36" i="4"/>
  <c r="F37" i="4"/>
  <c r="F19" i="4"/>
  <c r="P19" i="4"/>
  <c r="O19" i="4"/>
  <c r="N19" i="4"/>
  <c r="D52" i="1" l="1"/>
  <c r="F37" i="1" l="1"/>
  <c r="F38" i="1"/>
  <c r="P50" i="6" l="1"/>
  <c r="O50" i="6"/>
  <c r="N50" i="6"/>
  <c r="F50" i="6"/>
  <c r="P40" i="6"/>
  <c r="O40" i="6"/>
  <c r="N40" i="6"/>
  <c r="F40" i="6"/>
  <c r="P39" i="6"/>
  <c r="O39" i="6"/>
  <c r="N39" i="6"/>
  <c r="F39" i="6"/>
  <c r="F38" i="6"/>
  <c r="P37" i="6"/>
  <c r="O37" i="6"/>
  <c r="N37" i="6"/>
  <c r="F37" i="6"/>
  <c r="P36" i="6"/>
  <c r="O36" i="6"/>
  <c r="N36" i="6"/>
  <c r="F36" i="6"/>
  <c r="P30" i="6"/>
  <c r="O30" i="6"/>
  <c r="N30" i="6"/>
  <c r="F30" i="6"/>
  <c r="F29" i="6"/>
  <c r="O28" i="6"/>
  <c r="N28" i="6"/>
  <c r="P28" i="6" s="1"/>
  <c r="F28" i="6"/>
  <c r="F27" i="6"/>
  <c r="F26" i="6"/>
  <c r="P20" i="6"/>
  <c r="O20" i="6"/>
  <c r="N20" i="6"/>
  <c r="F20" i="6"/>
  <c r="P19" i="6"/>
  <c r="O19" i="6"/>
  <c r="N19" i="6"/>
  <c r="F19" i="6"/>
  <c r="P18" i="6"/>
  <c r="O18" i="6"/>
  <c r="N18" i="6"/>
  <c r="F18" i="6"/>
  <c r="P17" i="6"/>
  <c r="O17" i="6"/>
  <c r="N17" i="6"/>
  <c r="F17" i="6"/>
  <c r="P16" i="6"/>
  <c r="O16" i="6"/>
  <c r="N16" i="6"/>
  <c r="F16" i="6"/>
  <c r="P15" i="6"/>
  <c r="O15" i="6"/>
  <c r="N15" i="6"/>
  <c r="F15" i="6"/>
  <c r="P14" i="6"/>
  <c r="O14" i="6"/>
  <c r="N14" i="6"/>
  <c r="F14" i="6"/>
  <c r="P47" i="5"/>
  <c r="I47" i="5"/>
  <c r="D47" i="5"/>
  <c r="H47" i="5" s="1"/>
  <c r="P46" i="5"/>
  <c r="I46" i="5"/>
  <c r="D46" i="5"/>
  <c r="H46" i="5" s="1"/>
  <c r="P45" i="5"/>
  <c r="I45" i="5"/>
  <c r="D45" i="5"/>
  <c r="H45" i="5" s="1"/>
  <c r="P39" i="5"/>
  <c r="O39" i="5"/>
  <c r="N39" i="5"/>
  <c r="F39" i="5"/>
  <c r="F38" i="5"/>
  <c r="F37" i="5"/>
  <c r="P36" i="5"/>
  <c r="O36" i="5"/>
  <c r="N36" i="5"/>
  <c r="F36" i="5"/>
  <c r="P35" i="5"/>
  <c r="O35" i="5"/>
  <c r="N35" i="5"/>
  <c r="F35" i="5"/>
  <c r="P30" i="5"/>
  <c r="O30" i="5"/>
  <c r="N30" i="5"/>
  <c r="F30" i="5"/>
  <c r="P29" i="5"/>
  <c r="O29" i="5"/>
  <c r="N29" i="5"/>
  <c r="F29" i="5"/>
  <c r="P28" i="5"/>
  <c r="O28" i="5"/>
  <c r="N28" i="5"/>
  <c r="F28" i="5"/>
  <c r="P27" i="5"/>
  <c r="O27" i="5"/>
  <c r="N27" i="5"/>
  <c r="F27" i="5"/>
  <c r="P26" i="5"/>
  <c r="O26" i="5"/>
  <c r="N26" i="5"/>
  <c r="F26" i="5"/>
  <c r="P25" i="5"/>
  <c r="O25" i="5"/>
  <c r="N25" i="5"/>
  <c r="F25" i="5"/>
  <c r="P24" i="5"/>
  <c r="O24" i="5"/>
  <c r="N24" i="5"/>
  <c r="F24" i="5"/>
  <c r="P23" i="5"/>
  <c r="O23" i="5"/>
  <c r="N23" i="5"/>
  <c r="F23" i="5"/>
  <c r="P22" i="5"/>
  <c r="O22" i="5"/>
  <c r="N22" i="5"/>
  <c r="F22" i="5"/>
  <c r="P21" i="5"/>
  <c r="O21" i="5"/>
  <c r="N21" i="5"/>
  <c r="F21" i="5"/>
  <c r="P20" i="5"/>
  <c r="O20" i="5"/>
  <c r="N20" i="5"/>
  <c r="F20" i="5"/>
  <c r="P19" i="5"/>
  <c r="O19" i="5"/>
  <c r="N19" i="5"/>
  <c r="F19" i="5"/>
  <c r="P18" i="5"/>
  <c r="O18" i="5"/>
  <c r="N18" i="5"/>
  <c r="F18" i="5"/>
  <c r="P17" i="5"/>
  <c r="O17" i="5"/>
  <c r="N17" i="5"/>
  <c r="F17" i="5"/>
  <c r="P16" i="5"/>
  <c r="O16" i="5"/>
  <c r="N16" i="5"/>
  <c r="F16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4" i="4"/>
  <c r="F33" i="4"/>
  <c r="F32" i="4"/>
  <c r="F31" i="4"/>
  <c r="F30" i="4"/>
  <c r="F29" i="4"/>
  <c r="F28" i="4"/>
  <c r="F27" i="4"/>
  <c r="F26" i="4"/>
  <c r="F25" i="4"/>
  <c r="F24" i="4"/>
  <c r="P18" i="4"/>
  <c r="O18" i="4"/>
  <c r="N18" i="4"/>
  <c r="F18" i="4"/>
  <c r="F17" i="4"/>
  <c r="P16" i="4"/>
  <c r="O16" i="4"/>
  <c r="N16" i="4"/>
  <c r="F16" i="4"/>
  <c r="P15" i="4"/>
  <c r="O15" i="4"/>
  <c r="N15" i="4"/>
  <c r="F15" i="4"/>
  <c r="P43" i="3"/>
  <c r="O43" i="3"/>
  <c r="N43" i="3"/>
  <c r="F43" i="3"/>
  <c r="P42" i="3"/>
  <c r="O42" i="3"/>
  <c r="N42" i="3"/>
  <c r="F42" i="3"/>
  <c r="P41" i="3"/>
  <c r="O41" i="3"/>
  <c r="N41" i="3"/>
  <c r="F41" i="3"/>
  <c r="P40" i="3"/>
  <c r="O40" i="3"/>
  <c r="N40" i="3"/>
  <c r="P39" i="3"/>
  <c r="O39" i="3"/>
  <c r="N39" i="3"/>
  <c r="P38" i="3"/>
  <c r="O38" i="3"/>
  <c r="N38" i="3"/>
  <c r="P37" i="3"/>
  <c r="O37" i="3"/>
  <c r="N37" i="3"/>
  <c r="F37" i="3"/>
  <c r="P36" i="3"/>
  <c r="O36" i="3"/>
  <c r="N36" i="3"/>
  <c r="F36" i="3"/>
  <c r="P35" i="3"/>
  <c r="O35" i="3"/>
  <c r="N35" i="3"/>
  <c r="F35" i="3"/>
  <c r="P34" i="3"/>
  <c r="O34" i="3"/>
  <c r="N34" i="3"/>
  <c r="F34" i="3"/>
  <c r="P33" i="3"/>
  <c r="O33" i="3"/>
  <c r="N33" i="3"/>
  <c r="F33" i="3"/>
  <c r="P32" i="3"/>
  <c r="O32" i="3"/>
  <c r="N32" i="3"/>
  <c r="F32" i="3"/>
  <c r="P31" i="3"/>
  <c r="O31" i="3"/>
  <c r="N31" i="3"/>
  <c r="F31" i="3"/>
  <c r="P26" i="3"/>
  <c r="O26" i="3"/>
  <c r="N26" i="3"/>
  <c r="F26" i="3"/>
  <c r="P25" i="3"/>
  <c r="O25" i="3"/>
  <c r="N25" i="3"/>
  <c r="F25" i="3"/>
  <c r="P24" i="3"/>
  <c r="O24" i="3"/>
  <c r="N24" i="3"/>
  <c r="F24" i="3"/>
  <c r="P23" i="3"/>
  <c r="O23" i="3"/>
  <c r="N23" i="3"/>
  <c r="F23" i="3"/>
  <c r="P22" i="3"/>
  <c r="O22" i="3"/>
  <c r="N22" i="3"/>
  <c r="F22" i="3"/>
  <c r="P21" i="3"/>
  <c r="O21" i="3"/>
  <c r="N21" i="3"/>
  <c r="F21" i="3"/>
  <c r="P16" i="3"/>
  <c r="N16" i="3"/>
  <c r="F16" i="3"/>
  <c r="N15" i="3"/>
  <c r="P15" i="3" s="1"/>
  <c r="F15" i="3"/>
  <c r="P41" i="2"/>
  <c r="O41" i="2"/>
  <c r="N41" i="2"/>
  <c r="F41" i="2"/>
  <c r="P40" i="2"/>
  <c r="O40" i="2"/>
  <c r="N40" i="2"/>
  <c r="F40" i="2"/>
  <c r="P39" i="2"/>
  <c r="O39" i="2"/>
  <c r="N39" i="2"/>
  <c r="F39" i="2"/>
  <c r="P38" i="2"/>
  <c r="O38" i="2"/>
  <c r="N38" i="2"/>
  <c r="F38" i="2"/>
  <c r="P37" i="2"/>
  <c r="O37" i="2"/>
  <c r="N37" i="2"/>
  <c r="F37" i="2"/>
  <c r="P32" i="2"/>
  <c r="O32" i="2"/>
  <c r="N32" i="2"/>
  <c r="F32" i="2"/>
  <c r="P31" i="2"/>
  <c r="O31" i="2"/>
  <c r="N31" i="2"/>
  <c r="F31" i="2"/>
  <c r="P30" i="2"/>
  <c r="O30" i="2"/>
  <c r="N30" i="2"/>
  <c r="F30" i="2"/>
  <c r="P29" i="2"/>
  <c r="O29" i="2"/>
  <c r="N29" i="2"/>
  <c r="F29" i="2"/>
  <c r="P28" i="2"/>
  <c r="O28" i="2"/>
  <c r="N28" i="2"/>
  <c r="F28" i="2"/>
  <c r="P23" i="2"/>
  <c r="O23" i="2"/>
  <c r="N23" i="2"/>
  <c r="F23" i="2"/>
  <c r="P22" i="2"/>
  <c r="O22" i="2"/>
  <c r="N22" i="2"/>
  <c r="F22" i="2"/>
  <c r="P17" i="2"/>
  <c r="F17" i="2"/>
  <c r="P16" i="2"/>
  <c r="F16" i="2"/>
  <c r="P15" i="2"/>
  <c r="O15" i="2"/>
  <c r="F15" i="2"/>
  <c r="P52" i="1"/>
  <c r="I52" i="1"/>
  <c r="H52" i="1"/>
  <c r="P46" i="1"/>
  <c r="O46" i="1"/>
  <c r="N46" i="1"/>
  <c r="F46" i="1"/>
  <c r="P40" i="1"/>
  <c r="O40" i="1"/>
  <c r="N40" i="1"/>
  <c r="F40" i="1"/>
  <c r="P39" i="1"/>
  <c r="O39" i="1"/>
  <c r="N39" i="1"/>
  <c r="F39" i="1"/>
  <c r="P38" i="1"/>
  <c r="O38" i="1"/>
  <c r="N38" i="1"/>
  <c r="P37" i="1"/>
  <c r="O37" i="1"/>
  <c r="N37" i="1"/>
  <c r="P31" i="1"/>
  <c r="O31" i="1"/>
  <c r="N31" i="1"/>
  <c r="F31" i="1"/>
  <c r="P30" i="1"/>
  <c r="O30" i="1"/>
  <c r="N30" i="1"/>
  <c r="F30" i="1"/>
  <c r="F29" i="1"/>
  <c r="O28" i="1"/>
  <c r="N28" i="1"/>
  <c r="F28" i="1"/>
  <c r="F27" i="1"/>
  <c r="F26" i="1"/>
  <c r="P20" i="1"/>
  <c r="O20" i="1"/>
  <c r="N20" i="1"/>
  <c r="F20" i="1"/>
  <c r="P19" i="1"/>
  <c r="O19" i="1"/>
  <c r="N19" i="1"/>
  <c r="F19" i="1"/>
  <c r="P18" i="1"/>
  <c r="O18" i="1"/>
  <c r="N18" i="1"/>
  <c r="F18" i="1"/>
  <c r="P17" i="1"/>
  <c r="O17" i="1"/>
  <c r="N17" i="1"/>
  <c r="F17" i="1"/>
  <c r="P16" i="1"/>
  <c r="O16" i="1"/>
  <c r="N16" i="1"/>
  <c r="F16" i="1"/>
  <c r="P15" i="1"/>
  <c r="O15" i="1"/>
  <c r="N15" i="1"/>
  <c r="F15" i="1"/>
  <c r="P14" i="1"/>
  <c r="O14" i="1"/>
  <c r="N14" i="1"/>
  <c r="F14" i="1"/>
  <c r="P28" i="1" l="1"/>
</calcChain>
</file>

<file path=xl/sharedStrings.xml><?xml version="1.0" encoding="utf-8"?>
<sst xmlns="http://schemas.openxmlformats.org/spreadsheetml/2006/main" count="1199" uniqueCount="266">
  <si>
    <t>VICEMINISTERIO DE PLANIFICACIÓN SECTORIAL AROPECUARIA</t>
  </si>
  <si>
    <t>Departamento de Formulación, Monitoreo y Evaluación de Planes, Programas y Proyectos.</t>
  </si>
  <si>
    <t>División de Evaluación</t>
  </si>
  <si>
    <t>Matríz Estadística Institucional</t>
  </si>
  <si>
    <t>Documento relacionado</t>
  </si>
  <si>
    <t>Versión</t>
  </si>
  <si>
    <t>Plantilla de ejecución de las unidades ejecutoras</t>
  </si>
  <si>
    <t>Distribución Material de Siembra</t>
  </si>
  <si>
    <t>Producción/Actividad</t>
  </si>
  <si>
    <t>Unidad de Medida</t>
  </si>
  <si>
    <t>Cantidad</t>
  </si>
  <si>
    <t>Tipo de Beneficiario</t>
  </si>
  <si>
    <t>Beneficiarios</t>
  </si>
  <si>
    <t>Enero</t>
  </si>
  <si>
    <t>Febr.</t>
  </si>
  <si>
    <t>Marzo</t>
  </si>
  <si>
    <t>Febrero</t>
  </si>
  <si>
    <t>Total Masc.</t>
  </si>
  <si>
    <t>Total Fem.</t>
  </si>
  <si>
    <t>Masc.</t>
  </si>
  <si>
    <t>Fem.</t>
  </si>
  <si>
    <t>Cereales</t>
  </si>
  <si>
    <t>Quintales</t>
  </si>
  <si>
    <t>Productores</t>
  </si>
  <si>
    <t>Raíces y Tubérculos</t>
  </si>
  <si>
    <t>Camionadas</t>
  </si>
  <si>
    <t>Hortalizas</t>
  </si>
  <si>
    <t>Libras</t>
  </si>
  <si>
    <t>Leguminosas</t>
  </si>
  <si>
    <t>Musáceas</t>
  </si>
  <si>
    <t>Unidades de cepas de plátanos y guineos</t>
  </si>
  <si>
    <t>Unidades de plantas de plátanos y guineos</t>
  </si>
  <si>
    <t>Oleaginosas</t>
  </si>
  <si>
    <t>Unidades de plantas y nueces de coco</t>
  </si>
  <si>
    <t>Desarrollo Frutícola</t>
  </si>
  <si>
    <t>Producción de Plantas Frutales/Plantas Producidas</t>
  </si>
  <si>
    <t>Unidades</t>
  </si>
  <si>
    <t>n/a</t>
  </si>
  <si>
    <t>Distribución de semillas en viveros de frutales</t>
  </si>
  <si>
    <t>Distribución de Plantas Frutales</t>
  </si>
  <si>
    <t>Siembra de Frutales Plantas</t>
  </si>
  <si>
    <t>Capacitación a Productores y Técnicos</t>
  </si>
  <si>
    <t xml:space="preserve">Tareas </t>
  </si>
  <si>
    <t>Asesoría y Asistencia Técnica</t>
  </si>
  <si>
    <t xml:space="preserve">Prod. y Téc. </t>
  </si>
  <si>
    <t>Desarrollo Cacaotalero</t>
  </si>
  <si>
    <t>Producción de Plantas</t>
  </si>
  <si>
    <t>Planta Vendidas y Donadas</t>
  </si>
  <si>
    <t>Asistencia Técnica</t>
  </si>
  <si>
    <t>Mecanización de terrenos</t>
  </si>
  <si>
    <t>Mecanización Agrícola</t>
  </si>
  <si>
    <t>Tareas preparadas</t>
  </si>
  <si>
    <t>Producto</t>
  </si>
  <si>
    <t>Unidad de medida</t>
  </si>
  <si>
    <t>Meta Producto Trimestre</t>
  </si>
  <si>
    <t>Ejecución Meses</t>
  </si>
  <si>
    <t>% Eficacia Producto</t>
  </si>
  <si>
    <t>Ejecución Beneficiario</t>
  </si>
  <si>
    <t>M</t>
  </si>
  <si>
    <t>F</t>
  </si>
  <si>
    <t xml:space="preserve">Producción y distribución de plantas </t>
  </si>
  <si>
    <t>Plantas distribuidas</t>
  </si>
  <si>
    <t>Desarrollo Rural</t>
  </si>
  <si>
    <t>Familias</t>
  </si>
  <si>
    <t>Entrega de semillas de hotalizas</t>
  </si>
  <si>
    <t>Asociaciones</t>
  </si>
  <si>
    <t>Capacitación</t>
  </si>
  <si>
    <t>Téc. y prod.</t>
  </si>
  <si>
    <t>Asistencias Técnicas (reuniones, asistencias y encuentros)</t>
  </si>
  <si>
    <t xml:space="preserve">Departamento de Asociatividad y Gestión Organizativa </t>
  </si>
  <si>
    <t>Fomento a las Agroempresas</t>
  </si>
  <si>
    <t>Total Masc</t>
  </si>
  <si>
    <t>Total Fem</t>
  </si>
  <si>
    <t>Visitas Técnicas/Seguimiento</t>
  </si>
  <si>
    <t xml:space="preserve">Número de Agroempresas Visitadas </t>
  </si>
  <si>
    <t>Reunión de Evaluación/Seguimiento</t>
  </si>
  <si>
    <t>Agroempresas Asistidas</t>
  </si>
  <si>
    <t>Técnicos</t>
  </si>
  <si>
    <t>Participacion en Ferias y Ruedas de Negocios</t>
  </si>
  <si>
    <t>Agroempresas Participantes</t>
  </si>
  <si>
    <t>Industriales</t>
  </si>
  <si>
    <t>Actualización/Validación de Datos</t>
  </si>
  <si>
    <t>Capacitacion/Cursos/Seminarios</t>
  </si>
  <si>
    <t>Oficina Sectorial de la Mujer</t>
  </si>
  <si>
    <t>Asistencia técnica</t>
  </si>
  <si>
    <t>Fortalecimiento Institucional</t>
  </si>
  <si>
    <t>Jornada de Sensilización</t>
  </si>
  <si>
    <t>Entrega de material de siembra</t>
  </si>
  <si>
    <t>Departamento de Formulación, Monitoreo y Evaluación de Planes, Programas y Proyectos</t>
  </si>
  <si>
    <t>Infraestructuras Rurales</t>
  </si>
  <si>
    <t xml:space="preserve">Total beneficiarios </t>
  </si>
  <si>
    <t>Kilómetros</t>
  </si>
  <si>
    <t>*Productores</t>
  </si>
  <si>
    <t>Inocuidad Agroalimentaria</t>
  </si>
  <si>
    <t>Analisis de Plaguicidas (monitoreo de residuo)</t>
  </si>
  <si>
    <t>Varios</t>
  </si>
  <si>
    <t>Unidades producción primaria registradas en el DIA.</t>
  </si>
  <si>
    <t xml:space="preserve">Inspecciones, reinspecciones y auditoría </t>
  </si>
  <si>
    <t>Asistencia a comité técnico cient. De alimentos</t>
  </si>
  <si>
    <t>Certificación de las unidades y establecimientos Agropecuarios</t>
  </si>
  <si>
    <t>Cursos</t>
  </si>
  <si>
    <t>Sanidad Vegetal - Subdirección de Registro</t>
  </si>
  <si>
    <t>Registros de Plaguicidas</t>
  </si>
  <si>
    <t>Certificados</t>
  </si>
  <si>
    <t>Importadores</t>
  </si>
  <si>
    <t>Registro de Empresas Distribuidoras</t>
  </si>
  <si>
    <t>Registro Tiendas Expendios</t>
  </si>
  <si>
    <t>Registro Empresas Fumigadoras</t>
  </si>
  <si>
    <t>Renovación Registros de Plaguicidas</t>
  </si>
  <si>
    <t>Renovacion Registros Tiendas Expendios</t>
  </si>
  <si>
    <t>Renovacion Registros de Empresas Distribuidoras</t>
  </si>
  <si>
    <t>Emisión Guía Importación Plaguicidas Formulados</t>
  </si>
  <si>
    <t xml:space="preserve">Guías Emitidas </t>
  </si>
  <si>
    <t>Emisión Guía Importación Materia Prima Plaguicidas</t>
  </si>
  <si>
    <t>Emisión Guía Importación Muestras Plaguicidas</t>
  </si>
  <si>
    <t>Inspección Plaguicidas en Punto de Entrada</t>
  </si>
  <si>
    <t>Reporte de inspección</t>
  </si>
  <si>
    <t>Fiscalización Tiendas Expendios</t>
  </si>
  <si>
    <t>Pruebas Eficacia Biológica</t>
  </si>
  <si>
    <t>Informe de Prueba</t>
  </si>
  <si>
    <t>Sanidad Vegetal - Subdirección Técnica</t>
  </si>
  <si>
    <t>Monitoreo para la detección de plagas</t>
  </si>
  <si>
    <t>Monitoreos</t>
  </si>
  <si>
    <t>Vigilancia Moscafrut-RD Moscas exóticas</t>
  </si>
  <si>
    <t>Monitoreos/Trampeos</t>
  </si>
  <si>
    <t>Monitoreo Severidad Sigatoka Negra</t>
  </si>
  <si>
    <t>Sanidad Vegetal - Subdirección de Cuarentena</t>
  </si>
  <si>
    <t>Muestras procesadas  Internacional Laboratorio (AILA)</t>
  </si>
  <si>
    <t xml:space="preserve">Muestras  </t>
  </si>
  <si>
    <t>Agroempresa</t>
  </si>
  <si>
    <t>Muestras Procesadas Internacional Laboratorio (Haina)</t>
  </si>
  <si>
    <t>Muestras procesasas Internac. Laborat. (Caucedo)</t>
  </si>
  <si>
    <t>Muestras procesadas internacional Laboratorio (Puerto Plata)</t>
  </si>
  <si>
    <t>Muestras procesadas Nacional Laboratorio (AILA)</t>
  </si>
  <si>
    <t>Productor</t>
  </si>
  <si>
    <t>Barcos Recibidos</t>
  </si>
  <si>
    <t>Inspecciones</t>
  </si>
  <si>
    <t>Comunidad</t>
  </si>
  <si>
    <t>Vuelos Recibidos</t>
  </si>
  <si>
    <t>No. De pasajeros</t>
  </si>
  <si>
    <t>Lanchas, Veleros recibidos</t>
  </si>
  <si>
    <t xml:space="preserve">Cruceros recibidos </t>
  </si>
  <si>
    <t>No. De Turistas recibidos</t>
  </si>
  <si>
    <t>Importaciones en TM</t>
  </si>
  <si>
    <t>Volumen (toneladas métricas)</t>
  </si>
  <si>
    <t>Importaciones de madera M3</t>
  </si>
  <si>
    <t>Volumen (metro cubico)</t>
  </si>
  <si>
    <t>Exportaciones en TM</t>
  </si>
  <si>
    <t>Vehiculos inspeccionados</t>
  </si>
  <si>
    <t>Decomisos en Kgs</t>
  </si>
  <si>
    <t>Vólumen (kilogramos)</t>
  </si>
  <si>
    <t>Manejo de Basura en Aeropuertos Kgs</t>
  </si>
  <si>
    <t>Manejo de Basura en Puertos Mts3</t>
  </si>
  <si>
    <t>Inspección en Origen</t>
  </si>
  <si>
    <t>Inspección en Destino</t>
  </si>
  <si>
    <t>Devolución exportación a Preinspecciona</t>
  </si>
  <si>
    <t>No. Objeciones Emitidas (Subproductos)</t>
  </si>
  <si>
    <t xml:space="preserve">Certificaciones </t>
  </si>
  <si>
    <t>Importaciones Emitidas</t>
  </si>
  <si>
    <t>Certificados Fitosanitarios Emitidos</t>
  </si>
  <si>
    <t>Certificados Fitosanitarios Electronicos ePhyto Emitidos</t>
  </si>
  <si>
    <t xml:space="preserve">Tratamientos Realizados </t>
  </si>
  <si>
    <t>Tratamientos</t>
  </si>
  <si>
    <t>Intercepciones de Plagas</t>
  </si>
  <si>
    <t>Informes</t>
  </si>
  <si>
    <t>Envío al Laboratorio</t>
  </si>
  <si>
    <t>Informe de resultados</t>
  </si>
  <si>
    <t>Solicitud de Análisis de Riesgo</t>
  </si>
  <si>
    <t>Informe de ARP</t>
  </si>
  <si>
    <t>Análisis de Riesgo realizado</t>
  </si>
  <si>
    <t xml:space="preserve">Solicitudes </t>
  </si>
  <si>
    <t>Análisis de Riesgo en Proceso</t>
  </si>
  <si>
    <t>Servicios de Extensión y Capacitación Agropecuaria</t>
  </si>
  <si>
    <t>Visitas</t>
  </si>
  <si>
    <t>Visitas a fincas a otros agricultores (ATE)</t>
  </si>
  <si>
    <t>Reuniones GIA's</t>
  </si>
  <si>
    <t>Reuniones</t>
  </si>
  <si>
    <t>Reuniones con organizadores de productores/as</t>
  </si>
  <si>
    <t>Parcelas Demostrativas</t>
  </si>
  <si>
    <t>Demostrativas</t>
  </si>
  <si>
    <t>Días de campo/Giras</t>
  </si>
  <si>
    <t>Días de campo/Gira</t>
  </si>
  <si>
    <t>Charlas/ Conferencias</t>
  </si>
  <si>
    <t>Charlas/Conferencias</t>
  </si>
  <si>
    <t>Cursos a productores</t>
  </si>
  <si>
    <t>Cursos a técnicos</t>
  </si>
  <si>
    <t>Talleres a tecnicos</t>
  </si>
  <si>
    <t xml:space="preserve">Talleres </t>
  </si>
  <si>
    <t xml:space="preserve">Tecnicos </t>
  </si>
  <si>
    <t>Talleres a productores</t>
  </si>
  <si>
    <t>Adiestramientos</t>
  </si>
  <si>
    <t>Demostraciones de Métodos</t>
  </si>
  <si>
    <t>Metodos</t>
  </si>
  <si>
    <t>Demostraciones de Resultados</t>
  </si>
  <si>
    <t>Resultados</t>
  </si>
  <si>
    <t>Huertos Nuevos</t>
  </si>
  <si>
    <t>Huertos</t>
  </si>
  <si>
    <t>Huertos En Producción</t>
  </si>
  <si>
    <t>Agricultura Orgánica</t>
  </si>
  <si>
    <t>Capacitación en Agricultura Orgánica</t>
  </si>
  <si>
    <t>Cantidad de Capacitaciones realizadas (taller, charla y cursos)</t>
  </si>
  <si>
    <t>Elaboración de abonos Orgánicos  sólidos (Bocashi)</t>
  </si>
  <si>
    <t>Elaboración de abono orgánicos líquidos. (supermagro)</t>
  </si>
  <si>
    <t>Litros</t>
  </si>
  <si>
    <t>Elaboración de plaguicidas Orgánicos, caldo sulfocalcico</t>
  </si>
  <si>
    <t>Visitas realizadas</t>
  </si>
  <si>
    <t>Bioarroz</t>
  </si>
  <si>
    <t>Ejecución Benef. Trimestre 1</t>
  </si>
  <si>
    <t>Qqs</t>
  </si>
  <si>
    <t>Producción de Semillas Básicas</t>
  </si>
  <si>
    <t>Distribución de Carnadas</t>
  </si>
  <si>
    <t xml:space="preserve">Capacitación a Técnicos y Productores </t>
  </si>
  <si>
    <t>Cantidad de personas</t>
  </si>
  <si>
    <t>Viceministerio de Planificación Sectorial Agropecuaria / Economia Agropecuaria</t>
  </si>
  <si>
    <t>Depto. Planificación y Desarrollo</t>
  </si>
  <si>
    <t>Capacitación en temas de planificación (Metodología del POA)</t>
  </si>
  <si>
    <t>Cantidad de Talleres</t>
  </si>
  <si>
    <t>Socialización y seguimiento para la aplicación de la Valoración de Riesgo (VAR)</t>
  </si>
  <si>
    <t>Cantidad de Socializaciones</t>
  </si>
  <si>
    <t>Política y procedimientos para la elaboración del POA</t>
  </si>
  <si>
    <t>Documento elaborado</t>
  </si>
  <si>
    <t>Asistencia técnica a los proyectos de Inversión Publica a través de la UEPIP</t>
  </si>
  <si>
    <t>Asistencia tecnica</t>
  </si>
  <si>
    <t>Reformulación del PEI</t>
  </si>
  <si>
    <t>Cooperación Internacional</t>
  </si>
  <si>
    <t>Desarrollo institucional y Calidad en la Gestión</t>
  </si>
  <si>
    <t>Encuesta institucional de satisfacción ciudadana</t>
  </si>
  <si>
    <t xml:space="preserve">Unidad </t>
  </si>
  <si>
    <t>Elaboración y actualización de Políticas y Procedimientos</t>
  </si>
  <si>
    <t>Autodiagnóstico CAF</t>
  </si>
  <si>
    <t>Plan de Mejora Institucional</t>
  </si>
  <si>
    <t>Manual de Procedimientos Misionales.</t>
  </si>
  <si>
    <t>Comité de calidad</t>
  </si>
  <si>
    <t>ABRIL - JUNIO 2024</t>
  </si>
  <si>
    <r>
      <rPr>
        <b/>
        <sz val="10"/>
        <rFont val="Times New Roman"/>
        <family val="1"/>
      </rPr>
      <t>Total
Trimestre</t>
    </r>
    <r>
      <rPr>
        <sz val="10"/>
        <rFont val="Times New Roman"/>
        <family val="1"/>
      </rPr>
      <t xml:space="preserve"> 2</t>
    </r>
  </si>
  <si>
    <t>Total
Trimestre 2</t>
  </si>
  <si>
    <t>Actividades</t>
  </si>
  <si>
    <t>Visitas a finca agricultores líderes</t>
  </si>
  <si>
    <t>Meta Benef. Trimestre 1</t>
  </si>
  <si>
    <t>ABRIL-JUNIO 2024</t>
  </si>
  <si>
    <t>Abril</t>
  </si>
  <si>
    <t xml:space="preserve">Mayo </t>
  </si>
  <si>
    <t>Junio</t>
  </si>
  <si>
    <t>Mayo</t>
  </si>
  <si>
    <t>Total
Trimestre II</t>
  </si>
  <si>
    <t xml:space="preserve">Abril </t>
  </si>
  <si>
    <t>Ejecución Producto Trimestre II</t>
  </si>
  <si>
    <t>Total Trimestre II</t>
  </si>
  <si>
    <t>Meta Producto Trimestre II</t>
  </si>
  <si>
    <t>Meta Benef. Trimestre II</t>
  </si>
  <si>
    <t>Total 
Trimestre II</t>
  </si>
  <si>
    <t>ABRIL-JUNIO 20224</t>
  </si>
  <si>
    <t>Técnicos, Productores y Asociaciones</t>
  </si>
  <si>
    <t>BIOVEGA</t>
  </si>
  <si>
    <t>*Nota: 1: un pozo construido, equivale a 38 productores beneficiados.</t>
  </si>
  <si>
    <t>**Nota 2: una laguna construidas, igual a 8 ganaderos.</t>
  </si>
  <si>
    <t>***Nota 3: un km. De caminos interparcelario reconstruido, igual a 50 productores beneficiados.</t>
  </si>
  <si>
    <t>**** Nota 4: un km. De camino rehablitado, iguala 80 personas beneficiadas.</t>
  </si>
  <si>
    <t>*Construcción de pozos tubulares</t>
  </si>
  <si>
    <t xml:space="preserve">***Caminos Interparcelarios (Rehabilitados) y reconstrucción </t>
  </si>
  <si>
    <t>Visitas, reuniones</t>
  </si>
  <si>
    <t>Versión: T2-2024</t>
  </si>
  <si>
    <t>Aquí aunque se produjo 33 lts de cardo sulfocalcico sin participacipación de productores, se realizó en el marco de una actividad Internac. De Certificación</t>
  </si>
  <si>
    <t>Productores Técnicos</t>
  </si>
  <si>
    <t>VICEMINISTERIO DE PLANIFICACIÓN SECTORIAL AGROPECUARIA</t>
  </si>
  <si>
    <r>
      <rPr>
        <sz val="7"/>
        <rFont val="Arial Narrow"/>
        <family val="2"/>
      </rPr>
      <t>Total
Trimestre</t>
    </r>
    <r>
      <rPr>
        <sz val="10"/>
        <rFont val="Arial Narrow"/>
        <family val="2"/>
      </rPr>
      <t xml:space="preserve"> 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</si>
</sst>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"/>
    <numFmt numFmtId="165" formatCode="_-* #,##0.00_-;\-* #,##0.00_-;_-* &quot;-&quot;??_-;_-@"/>
    <numFmt numFmtId="166" formatCode="#,##0_ ;\-#,##0\ "/>
    <numFmt numFmtId="167" formatCode="_-* #,##0_-;\-* #,##0_-;_-* &quot;-&quot;??_-;_-@_-"/>
  </numFmts>
  <fonts count="26" x14ac:knownFonts="1">
    <font>
      <sz val="10"/>
      <color rgb="FF000000"/>
      <name val="Calibri"/>
      <scheme val="minor"/>
    </font>
    <font>
      <sz val="10"/>
      <name val="Times New Roman"/>
      <family val="1"/>
    </font>
    <font>
      <b/>
      <sz val="10"/>
      <name val="Book Antiqua"/>
      <family val="1"/>
    </font>
    <font>
      <b/>
      <sz val="12"/>
      <name val="Times New Roman"/>
      <family val="1"/>
    </font>
    <font>
      <sz val="10"/>
      <name val="Calibri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sz val="7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sz val="6"/>
      <name val="Arial Narrow"/>
      <family val="2"/>
    </font>
    <font>
      <sz val="7"/>
      <color rgb="FFFF000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color rgb="FF000000"/>
      <name val="Calibri"/>
      <family val="2"/>
      <scheme val="minor"/>
    </font>
    <font>
      <sz val="7"/>
      <color rgb="FF000000"/>
      <name val="Arial Narrow"/>
      <family val="2"/>
    </font>
    <font>
      <sz val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theme="2" tint="-9.9978637043366805E-2"/>
        <bgColor rgb="FF2E75B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2E75B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DD6EE"/>
      </patternFill>
    </fill>
  </fills>
  <borders count="7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8" fillId="0" borderId="41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shrinkToFit="1"/>
    </xf>
    <xf numFmtId="3" fontId="9" fillId="0" borderId="39" xfId="0" applyNumberFormat="1" applyFont="1" applyBorder="1" applyAlignment="1">
      <alignment horizontal="center" vertical="center" shrinkToFit="1"/>
    </xf>
    <xf numFmtId="164" fontId="8" fillId="0" borderId="42" xfId="0" applyNumberFormat="1" applyFont="1" applyBorder="1" applyAlignment="1">
      <alignment horizontal="center" vertical="center" wrapText="1"/>
    </xf>
    <xf numFmtId="164" fontId="9" fillId="0" borderId="4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shrinkToFit="1"/>
    </xf>
    <xf numFmtId="164" fontId="9" fillId="0" borderId="42" xfId="0" applyNumberFormat="1" applyFont="1" applyBorder="1" applyAlignment="1">
      <alignment horizontal="center" vertical="center" shrinkToFit="1"/>
    </xf>
    <xf numFmtId="164" fontId="9" fillId="0" borderId="43" xfId="0" applyNumberFormat="1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top"/>
    </xf>
    <xf numFmtId="0" fontId="8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shrinkToFit="1"/>
    </xf>
    <xf numFmtId="164" fontId="8" fillId="0" borderId="46" xfId="0" applyNumberFormat="1" applyFont="1" applyBorder="1" applyAlignment="1">
      <alignment horizontal="center" vertical="center" wrapText="1"/>
    </xf>
    <xf numFmtId="3" fontId="9" fillId="0" borderId="46" xfId="0" applyNumberFormat="1" applyFont="1" applyBorder="1" applyAlignment="1">
      <alignment horizontal="center" vertical="center" shrinkToFit="1"/>
    </xf>
    <xf numFmtId="164" fontId="9" fillId="0" borderId="47" xfId="0" applyNumberFormat="1" applyFont="1" applyBorder="1" applyAlignment="1">
      <alignment horizontal="center" vertical="center" shrinkToFit="1"/>
    </xf>
    <xf numFmtId="164" fontId="9" fillId="0" borderId="48" xfId="0" applyNumberFormat="1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64" fontId="8" fillId="0" borderId="44" xfId="0" applyNumberFormat="1" applyFont="1" applyBorder="1" applyAlignment="1">
      <alignment horizontal="center" vertical="top" shrinkToFi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shrinkToFit="1"/>
    </xf>
    <xf numFmtId="164" fontId="9" fillId="0" borderId="0" xfId="0" applyNumberFormat="1" applyFont="1" applyAlignment="1">
      <alignment horizontal="center" vertical="center" shrinkToFit="1"/>
    </xf>
    <xf numFmtId="164" fontId="9" fillId="0" borderId="44" xfId="0" applyNumberFormat="1" applyFont="1" applyBorder="1" applyAlignment="1">
      <alignment horizontal="center" vertical="center" shrinkToFit="1"/>
    </xf>
    <xf numFmtId="164" fontId="9" fillId="0" borderId="3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164" fontId="8" fillId="0" borderId="54" xfId="0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top" shrinkToFit="1"/>
    </xf>
    <xf numFmtId="164" fontId="8" fillId="0" borderId="39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top" wrapText="1"/>
    </xf>
    <xf numFmtId="164" fontId="9" fillId="0" borderId="39" xfId="0" applyNumberFormat="1" applyFont="1" applyBorder="1" applyAlignment="1">
      <alignment horizontal="center" vertical="top" wrapText="1"/>
    </xf>
    <xf numFmtId="164" fontId="9" fillId="0" borderId="39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9" xfId="0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4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39" xfId="0" applyFont="1" applyBorder="1" applyAlignment="1">
      <alignment horizontal="left" vertical="top" wrapText="1"/>
    </xf>
    <xf numFmtId="3" fontId="8" fillId="0" borderId="39" xfId="0" applyNumberFormat="1" applyFont="1" applyBorder="1" applyAlignment="1">
      <alignment horizontal="center" vertical="center" wrapText="1"/>
    </xf>
    <xf numFmtId="0" fontId="11" fillId="0" borderId="74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39" xfId="0" applyFont="1" applyBorder="1" applyAlignment="1">
      <alignment horizontal="center"/>
    </xf>
    <xf numFmtId="164" fontId="8" fillId="0" borderId="70" xfId="0" applyNumberFormat="1" applyFont="1" applyBorder="1" applyAlignment="1">
      <alignment horizontal="center" vertical="center" shrinkToFit="1"/>
    </xf>
    <xf numFmtId="164" fontId="8" fillId="0" borderId="70" xfId="0" applyNumberFormat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center"/>
    </xf>
    <xf numFmtId="0" fontId="10" fillId="0" borderId="39" xfId="0" applyFont="1" applyBorder="1" applyAlignment="1">
      <alignment horizontal="center" vertical="center" wrapText="1"/>
    </xf>
    <xf numFmtId="0" fontId="11" fillId="0" borderId="0" xfId="0" applyFont="1"/>
    <xf numFmtId="0" fontId="12" fillId="0" borderId="39" xfId="0" applyFont="1" applyBorder="1" applyAlignment="1">
      <alignment horizontal="center"/>
    </xf>
    <xf numFmtId="0" fontId="8" fillId="0" borderId="72" xfId="0" applyFont="1" applyBorder="1" applyAlignment="1">
      <alignment horizontal="left" vertical="top" wrapText="1"/>
    </xf>
    <xf numFmtId="0" fontId="12" fillId="0" borderId="39" xfId="0" applyFont="1" applyBorder="1" applyAlignment="1">
      <alignment wrapText="1"/>
    </xf>
    <xf numFmtId="0" fontId="6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39" xfId="0" applyFont="1" applyBorder="1"/>
    <xf numFmtId="0" fontId="7" fillId="0" borderId="44" xfId="0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6" fillId="3" borderId="71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4" fillId="4" borderId="38" xfId="0" applyFont="1" applyFill="1" applyBorder="1"/>
    <xf numFmtId="0" fontId="16" fillId="3" borderId="36" xfId="0" applyFont="1" applyFill="1" applyBorder="1" applyAlignment="1">
      <alignment horizontal="center" vertical="center" wrapText="1"/>
    </xf>
    <xf numFmtId="0" fontId="4" fillId="4" borderId="77" xfId="0" applyFont="1" applyFill="1" applyBorder="1"/>
    <xf numFmtId="0" fontId="4" fillId="4" borderId="69" xfId="0" applyFont="1" applyFill="1" applyBorder="1"/>
    <xf numFmtId="0" fontId="6" fillId="3" borderId="19" xfId="0" applyFont="1" applyFill="1" applyBorder="1" applyAlignment="1">
      <alignment horizontal="center" vertical="center" wrapText="1"/>
    </xf>
    <xf numFmtId="0" fontId="4" fillId="4" borderId="18" xfId="0" applyFont="1" applyFill="1" applyBorder="1"/>
    <xf numFmtId="0" fontId="6" fillId="3" borderId="68" xfId="0" applyFont="1" applyFill="1" applyBorder="1" applyAlignment="1">
      <alignment horizontal="center" vertical="center" wrapText="1"/>
    </xf>
    <xf numFmtId="0" fontId="4" fillId="4" borderId="67" xfId="0" applyFont="1" applyFill="1" applyBorder="1"/>
    <xf numFmtId="0" fontId="4" fillId="4" borderId="76" xfId="0" applyFont="1" applyFill="1" applyBorder="1"/>
    <xf numFmtId="0" fontId="4" fillId="4" borderId="17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shrinkToFit="1"/>
    </xf>
    <xf numFmtId="0" fontId="4" fillId="0" borderId="38" xfId="0" applyFont="1" applyBorder="1"/>
    <xf numFmtId="0" fontId="5" fillId="3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2" fillId="0" borderId="1" xfId="0" applyFont="1" applyBorder="1" applyAlignment="1">
      <alignment horizontal="left" vertical="center"/>
    </xf>
    <xf numFmtId="0" fontId="4" fillId="0" borderId="5" xfId="0" applyFont="1" applyBorder="1"/>
    <xf numFmtId="0" fontId="4" fillId="0" borderId="21" xfId="0" applyFont="1" applyBorder="1"/>
    <xf numFmtId="0" fontId="5" fillId="2" borderId="28" xfId="0" applyFont="1" applyFill="1" applyBorder="1" applyAlignment="1">
      <alignment horizontal="left" vertical="top" wrapText="1"/>
    </xf>
    <xf numFmtId="0" fontId="4" fillId="0" borderId="9" xfId="0" applyFont="1" applyBorder="1"/>
    <xf numFmtId="0" fontId="4" fillId="0" borderId="27" xfId="0" applyFont="1" applyBorder="1"/>
    <xf numFmtId="0" fontId="5" fillId="3" borderId="3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4" fillId="4" borderId="32" xfId="0" applyFont="1" applyFill="1" applyBorder="1"/>
    <xf numFmtId="0" fontId="6" fillId="3" borderId="30" xfId="0" applyFont="1" applyFill="1" applyBorder="1" applyAlignment="1">
      <alignment horizontal="center" vertical="center" wrapText="1"/>
    </xf>
    <xf numFmtId="0" fontId="4" fillId="4" borderId="34" xfId="0" applyFont="1" applyFill="1" applyBorder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0" fillId="0" borderId="0" xfId="0"/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4" fillId="0" borderId="10" xfId="0" applyFont="1" applyBorder="1"/>
    <xf numFmtId="0" fontId="5" fillId="0" borderId="11" xfId="0" applyFont="1" applyBorder="1" applyAlignment="1">
      <alignment horizontal="center" vertical="top"/>
    </xf>
    <xf numFmtId="0" fontId="4" fillId="0" borderId="12" xfId="0" applyFont="1" applyBorder="1"/>
    <xf numFmtId="0" fontId="4" fillId="0" borderId="13" xfId="0" applyFont="1" applyBorder="1"/>
    <xf numFmtId="0" fontId="3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6" fillId="0" borderId="17" xfId="0" applyFont="1" applyBorder="1" applyAlignment="1">
      <alignment horizontal="center" vertical="top"/>
    </xf>
    <xf numFmtId="0" fontId="4" fillId="0" borderId="17" xfId="0" applyFont="1" applyBorder="1"/>
    <xf numFmtId="0" fontId="4" fillId="0" borderId="18" xfId="0" applyFont="1" applyBorder="1"/>
    <xf numFmtId="0" fontId="1" fillId="0" borderId="22" xfId="0" applyFont="1" applyBorder="1" applyAlignment="1">
      <alignment horizontal="center" vertical="top"/>
    </xf>
    <xf numFmtId="0" fontId="4" fillId="0" borderId="22" xfId="0" applyFont="1" applyBorder="1"/>
    <xf numFmtId="0" fontId="4" fillId="0" borderId="23" xfId="0" applyFont="1" applyBorder="1"/>
    <xf numFmtId="0" fontId="6" fillId="0" borderId="26" xfId="0" applyFont="1" applyBorder="1" applyAlignment="1">
      <alignment horizontal="center" vertical="top"/>
    </xf>
    <xf numFmtId="0" fontId="4" fillId="4" borderId="40" xfId="0" applyFont="1" applyFill="1" applyBorder="1"/>
    <xf numFmtId="0" fontId="6" fillId="3" borderId="53" xfId="0" applyFont="1" applyFill="1" applyBorder="1" applyAlignment="1">
      <alignment horizontal="center" vertical="center" wrapText="1"/>
    </xf>
    <xf numFmtId="0" fontId="4" fillId="4" borderId="33" xfId="0" applyFont="1" applyFill="1" applyBorder="1"/>
    <xf numFmtId="0" fontId="4" fillId="4" borderId="75" xfId="0" applyFont="1" applyFill="1" applyBorder="1"/>
    <xf numFmtId="0" fontId="6" fillId="3" borderId="60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top" wrapText="1"/>
    </xf>
    <xf numFmtId="0" fontId="4" fillId="0" borderId="51" xfId="0" applyFont="1" applyBorder="1"/>
    <xf numFmtId="0" fontId="4" fillId="0" borderId="52" xfId="0" applyFont="1" applyBorder="1"/>
    <xf numFmtId="164" fontId="8" fillId="0" borderId="35" xfId="0" applyNumberFormat="1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4" fillId="4" borderId="37" xfId="0" applyFont="1" applyFill="1" applyBorder="1"/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/>
    </xf>
    <xf numFmtId="0" fontId="4" fillId="0" borderId="20" xfId="0" applyFont="1" applyBorder="1"/>
    <xf numFmtId="0" fontId="4" fillId="4" borderId="16" xfId="0" applyFont="1" applyFill="1" applyBorder="1"/>
    <xf numFmtId="0" fontId="16" fillId="0" borderId="24" xfId="0" applyFont="1" applyBorder="1" applyAlignment="1">
      <alignment horizontal="center" vertical="top"/>
    </xf>
    <xf numFmtId="0" fontId="4" fillId="0" borderId="25" xfId="0" applyFont="1" applyBorder="1"/>
    <xf numFmtId="0" fontId="5" fillId="2" borderId="57" xfId="0" applyFont="1" applyFill="1" applyBorder="1" applyAlignment="1">
      <alignment horizontal="left" vertical="top" wrapText="1"/>
    </xf>
    <xf numFmtId="0" fontId="4" fillId="0" borderId="58" xfId="0" applyFont="1" applyBorder="1"/>
    <xf numFmtId="0" fontId="4" fillId="0" borderId="59" xfId="0" applyFont="1" applyBorder="1"/>
    <xf numFmtId="0" fontId="5" fillId="3" borderId="62" xfId="0" applyFont="1" applyFill="1" applyBorder="1" applyAlignment="1">
      <alignment horizontal="center" vertical="center" wrapText="1"/>
    </xf>
    <xf numFmtId="0" fontId="4" fillId="4" borderId="63" xfId="0" applyFont="1" applyFill="1" applyBorder="1"/>
    <xf numFmtId="0" fontId="4" fillId="4" borderId="66" xfId="0" applyFont="1" applyFill="1" applyBorder="1"/>
    <xf numFmtId="0" fontId="6" fillId="3" borderId="62" xfId="0" applyFont="1" applyFill="1" applyBorder="1" applyAlignment="1">
      <alignment horizontal="center" vertical="center" wrapText="1"/>
    </xf>
    <xf numFmtId="0" fontId="4" fillId="4" borderId="64" xfId="0" applyFont="1" applyFill="1" applyBorder="1"/>
    <xf numFmtId="0" fontId="7" fillId="3" borderId="65" xfId="0" applyFont="1" applyFill="1" applyBorder="1" applyAlignment="1">
      <alignment horizontal="center" vertical="center" wrapText="1"/>
    </xf>
    <xf numFmtId="164" fontId="9" fillId="0" borderId="35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shrinkToFit="1"/>
    </xf>
    <xf numFmtId="164" fontId="9" fillId="0" borderId="36" xfId="0" applyNumberFormat="1" applyFont="1" applyBorder="1" applyAlignment="1">
      <alignment horizontal="center" vertical="center" shrinkToFit="1"/>
    </xf>
    <xf numFmtId="0" fontId="4" fillId="0" borderId="40" xfId="0" applyFont="1" applyBorder="1"/>
    <xf numFmtId="3" fontId="15" fillId="5" borderId="73" xfId="0" applyNumberFormat="1" applyFont="1" applyFill="1" applyBorder="1" applyAlignment="1">
      <alignment vertical="center" wrapText="1"/>
    </xf>
    <xf numFmtId="167" fontId="15" fillId="5" borderId="73" xfId="0" applyNumberFormat="1" applyFont="1" applyFill="1" applyBorder="1" applyAlignment="1">
      <alignment vertical="center" shrinkToFit="1"/>
    </xf>
    <xf numFmtId="164" fontId="15" fillId="5" borderId="73" xfId="0" applyNumberFormat="1" applyFont="1" applyFill="1" applyBorder="1" applyAlignment="1">
      <alignment vertical="center" shrinkToFit="1"/>
    </xf>
    <xf numFmtId="164" fontId="18" fillId="5" borderId="73" xfId="0" applyNumberFormat="1" applyFont="1" applyFill="1" applyBorder="1" applyAlignment="1">
      <alignment vertical="center" wrapText="1" shrinkToFit="1"/>
    </xf>
    <xf numFmtId="0" fontId="13" fillId="5" borderId="73" xfId="0" applyFont="1" applyFill="1" applyBorder="1" applyAlignment="1">
      <alignment vertical="top"/>
    </xf>
    <xf numFmtId="0" fontId="13" fillId="5" borderId="73" xfId="0" applyFont="1" applyFill="1" applyBorder="1" applyAlignment="1">
      <alignment vertical="center"/>
    </xf>
    <xf numFmtId="0" fontId="20" fillId="5" borderId="73" xfId="0" applyFont="1" applyFill="1" applyBorder="1" applyAlignment="1">
      <alignment vertical="center"/>
    </xf>
    <xf numFmtId="0" fontId="13" fillId="5" borderId="73" xfId="0" applyFont="1" applyFill="1" applyBorder="1" applyAlignment="1"/>
    <xf numFmtId="0" fontId="14" fillId="5" borderId="73" xfId="0" applyFont="1" applyFill="1" applyBorder="1" applyAlignment="1"/>
    <xf numFmtId="0" fontId="21" fillId="5" borderId="73" xfId="0" applyFont="1" applyFill="1" applyBorder="1" applyAlignment="1">
      <alignment vertical="center"/>
    </xf>
    <xf numFmtId="0" fontId="21" fillId="5" borderId="73" xfId="0" applyFont="1" applyFill="1" applyBorder="1" applyAlignment="1">
      <alignment vertical="top"/>
    </xf>
    <xf numFmtId="0" fontId="20" fillId="5" borderId="73" xfId="0" applyFont="1" applyFill="1" applyBorder="1" applyAlignment="1"/>
    <xf numFmtId="0" fontId="13" fillId="5" borderId="73" xfId="0" applyFont="1" applyFill="1" applyBorder="1" applyAlignment="1">
      <alignment vertical="top"/>
    </xf>
    <xf numFmtId="0" fontId="17" fillId="6" borderId="73" xfId="0" applyFont="1" applyFill="1" applyBorder="1" applyAlignment="1">
      <alignment vertical="top" wrapText="1"/>
    </xf>
    <xf numFmtId="0" fontId="15" fillId="7" borderId="73" xfId="0" applyFont="1" applyFill="1" applyBorder="1" applyAlignment="1">
      <alignment vertical="center" wrapText="1"/>
    </xf>
    <xf numFmtId="0" fontId="15" fillId="7" borderId="73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top" wrapText="1"/>
    </xf>
    <xf numFmtId="167" fontId="15" fillId="5" borderId="73" xfId="0" applyNumberFormat="1" applyFont="1" applyFill="1" applyBorder="1" applyAlignment="1">
      <alignment shrinkToFit="1"/>
    </xf>
    <xf numFmtId="164" fontId="17" fillId="5" borderId="73" xfId="0" applyNumberFormat="1" applyFont="1" applyFill="1" applyBorder="1" applyAlignment="1">
      <alignment vertical="top" shrinkToFit="1"/>
    </xf>
    <xf numFmtId="3" fontId="15" fillId="5" borderId="73" xfId="0" applyNumberFormat="1" applyFont="1" applyFill="1" applyBorder="1" applyAlignment="1">
      <alignment wrapText="1"/>
    </xf>
    <xf numFmtId="164" fontId="15" fillId="5" borderId="73" xfId="0" applyNumberFormat="1" applyFont="1" applyFill="1" applyBorder="1" applyAlignment="1">
      <alignment shrinkToFit="1"/>
    </xf>
    <xf numFmtId="3" fontId="15" fillId="5" borderId="73" xfId="0" applyNumberFormat="1" applyFont="1" applyFill="1" applyBorder="1" applyAlignment="1">
      <alignment shrinkToFit="1"/>
    </xf>
    <xf numFmtId="164" fontId="15" fillId="5" borderId="73" xfId="0" applyNumberFormat="1" applyFont="1" applyFill="1" applyBorder="1" applyAlignment="1">
      <alignment vertical="top" shrinkToFit="1"/>
    </xf>
    <xf numFmtId="0" fontId="15" fillId="5" borderId="73" xfId="0" applyFont="1" applyFill="1" applyBorder="1" applyAlignment="1">
      <alignment wrapText="1"/>
    </xf>
    <xf numFmtId="167" fontId="15" fillId="5" borderId="73" xfId="0" applyNumberFormat="1" applyFont="1" applyFill="1" applyBorder="1" applyAlignment="1">
      <alignment vertical="top" shrinkToFit="1"/>
    </xf>
    <xf numFmtId="0" fontId="15" fillId="5" borderId="73" xfId="0" applyFont="1" applyFill="1" applyBorder="1" applyAlignment="1">
      <alignment vertical="center" wrapText="1"/>
    </xf>
    <xf numFmtId="164" fontId="17" fillId="5" borderId="73" xfId="0" applyNumberFormat="1" applyFont="1" applyFill="1" applyBorder="1" applyAlignment="1">
      <alignment vertical="center" shrinkToFit="1"/>
    </xf>
    <xf numFmtId="164" fontId="15" fillId="5" borderId="73" xfId="0" applyNumberFormat="1" applyFont="1" applyFill="1" applyBorder="1" applyAlignment="1">
      <alignment vertical="center" shrinkToFit="1"/>
    </xf>
    <xf numFmtId="164" fontId="18" fillId="5" borderId="73" xfId="0" applyNumberFormat="1" applyFont="1" applyFill="1" applyBorder="1" applyAlignment="1">
      <alignment vertical="center" wrapText="1" shrinkToFit="1"/>
    </xf>
    <xf numFmtId="0" fontId="13" fillId="6" borderId="73" xfId="0" applyFont="1" applyFill="1" applyBorder="1" applyAlignment="1">
      <alignment vertical="top"/>
    </xf>
    <xf numFmtId="0" fontId="15" fillId="7" borderId="73" xfId="0" applyFont="1" applyFill="1" applyBorder="1" applyAlignment="1">
      <alignment vertical="center"/>
    </xf>
    <xf numFmtId="0" fontId="15" fillId="8" borderId="73" xfId="0" applyFont="1" applyFill="1" applyBorder="1" applyAlignment="1">
      <alignment vertical="center" wrapText="1"/>
    </xf>
    <xf numFmtId="3" fontId="15" fillId="8" borderId="73" xfId="0" applyNumberFormat="1" applyFont="1" applyFill="1" applyBorder="1" applyAlignment="1">
      <alignment vertical="center" wrapText="1"/>
    </xf>
    <xf numFmtId="2" fontId="15" fillId="8" borderId="73" xfId="0" applyNumberFormat="1" applyFont="1" applyFill="1" applyBorder="1" applyAlignment="1">
      <alignment vertical="center" wrapText="1"/>
    </xf>
    <xf numFmtId="1" fontId="15" fillId="8" borderId="73" xfId="0" applyNumberFormat="1" applyFont="1" applyFill="1" applyBorder="1" applyAlignment="1">
      <alignment vertical="center" wrapText="1"/>
    </xf>
    <xf numFmtId="1" fontId="15" fillId="5" borderId="73" xfId="0" applyNumberFormat="1" applyFont="1" applyFill="1" applyBorder="1" applyAlignment="1">
      <alignment vertical="center" shrinkToFit="1"/>
    </xf>
    <xf numFmtId="0" fontId="15" fillId="5" borderId="73" xfId="0" applyFont="1" applyFill="1" applyBorder="1" applyAlignment="1">
      <alignment vertical="center"/>
    </xf>
    <xf numFmtId="1" fontId="15" fillId="5" borderId="73" xfId="0" applyNumberFormat="1" applyFont="1" applyFill="1" applyBorder="1" applyAlignment="1">
      <alignment vertical="center"/>
    </xf>
    <xf numFmtId="0" fontId="13" fillId="5" borderId="73" xfId="0" applyFont="1" applyFill="1" applyBorder="1" applyAlignment="1">
      <alignment vertical="center"/>
    </xf>
    <xf numFmtId="0" fontId="20" fillId="5" borderId="73" xfId="0" applyFont="1" applyFill="1" applyBorder="1" applyAlignment="1">
      <alignment vertical="center"/>
    </xf>
    <xf numFmtId="0" fontId="13" fillId="5" borderId="73" xfId="0" applyFont="1" applyFill="1" applyBorder="1" applyAlignment="1"/>
    <xf numFmtId="0" fontId="14" fillId="5" borderId="73" xfId="0" applyFont="1" applyFill="1" applyBorder="1" applyAlignment="1"/>
    <xf numFmtId="0" fontId="21" fillId="5" borderId="73" xfId="0" applyFont="1" applyFill="1" applyBorder="1" applyAlignment="1">
      <alignment vertical="center"/>
    </xf>
    <xf numFmtId="0" fontId="21" fillId="5" borderId="73" xfId="0" applyFont="1" applyFill="1" applyBorder="1" applyAlignment="1">
      <alignment vertical="top"/>
    </xf>
    <xf numFmtId="0" fontId="20" fillId="5" borderId="73" xfId="0" applyFont="1" applyFill="1" applyBorder="1" applyAlignment="1"/>
    <xf numFmtId="0" fontId="22" fillId="5" borderId="73" xfId="0" applyFont="1" applyFill="1" applyBorder="1" applyAlignment="1">
      <alignment vertical="top"/>
    </xf>
    <xf numFmtId="0" fontId="13" fillId="6" borderId="73" xfId="0" applyFont="1" applyFill="1" applyBorder="1" applyAlignment="1">
      <alignment vertical="center"/>
    </xf>
    <xf numFmtId="0" fontId="17" fillId="7" borderId="73" xfId="0" applyFont="1" applyFill="1" applyBorder="1" applyAlignment="1">
      <alignment vertical="center" wrapText="1"/>
    </xf>
    <xf numFmtId="0" fontId="15" fillId="5" borderId="73" xfId="0" applyFont="1" applyFill="1" applyBorder="1" applyAlignment="1"/>
    <xf numFmtId="165" fontId="15" fillId="5" borderId="73" xfId="0" applyNumberFormat="1" applyFont="1" applyFill="1" applyBorder="1" applyAlignment="1">
      <alignment shrinkToFit="1"/>
    </xf>
    <xf numFmtId="4" fontId="15" fillId="5" borderId="73" xfId="0" applyNumberFormat="1" applyFont="1" applyFill="1" applyBorder="1" applyAlignment="1">
      <alignment shrinkToFit="1"/>
    </xf>
    <xf numFmtId="0" fontId="1" fillId="5" borderId="73" xfId="0" applyFont="1" applyFill="1" applyBorder="1" applyAlignment="1">
      <alignment vertical="top"/>
    </xf>
    <xf numFmtId="0" fontId="1" fillId="5" borderId="73" xfId="0" applyFont="1" applyFill="1" applyBorder="1" applyAlignment="1"/>
    <xf numFmtId="0" fontId="23" fillId="5" borderId="73" xfId="0" applyFont="1" applyFill="1" applyBorder="1" applyAlignment="1"/>
    <xf numFmtId="0" fontId="17" fillId="5" borderId="73" xfId="0" applyFont="1" applyFill="1" applyBorder="1" applyAlignment="1">
      <alignment vertical="center"/>
    </xf>
    <xf numFmtId="0" fontId="17" fillId="6" borderId="73" xfId="0" applyFont="1" applyFill="1" applyBorder="1" applyAlignment="1">
      <alignment vertical="center" wrapText="1"/>
    </xf>
    <xf numFmtId="0" fontId="17" fillId="5" borderId="73" xfId="0" applyFont="1" applyFill="1" applyBorder="1" applyAlignment="1">
      <alignment vertical="center" wrapText="1"/>
    </xf>
    <xf numFmtId="164" fontId="17" fillId="5" borderId="73" xfId="0" applyNumberFormat="1" applyFont="1" applyFill="1" applyBorder="1" applyAlignment="1">
      <alignment shrinkToFit="1"/>
    </xf>
    <xf numFmtId="165" fontId="17" fillId="5" borderId="73" xfId="0" applyNumberFormat="1" applyFont="1" applyFill="1" applyBorder="1" applyAlignment="1">
      <alignment shrinkToFit="1"/>
    </xf>
    <xf numFmtId="39" fontId="17" fillId="5" borderId="73" xfId="0" applyNumberFormat="1" applyFont="1" applyFill="1" applyBorder="1" applyAlignment="1">
      <alignment shrinkToFit="1"/>
    </xf>
    <xf numFmtId="164" fontId="17" fillId="5" borderId="73" xfId="0" applyNumberFormat="1" applyFont="1" applyFill="1" applyBorder="1" applyAlignment="1">
      <alignment vertical="center" shrinkToFit="1"/>
    </xf>
    <xf numFmtId="166" fontId="17" fillId="5" borderId="73" xfId="0" applyNumberFormat="1" applyFont="1" applyFill="1" applyBorder="1" applyAlignment="1">
      <alignment shrinkToFit="1"/>
    </xf>
    <xf numFmtId="165" fontId="17" fillId="5" borderId="73" xfId="0" applyNumberFormat="1" applyFont="1" applyFill="1" applyBorder="1" applyAlignment="1">
      <alignment vertical="center" shrinkToFit="1"/>
    </xf>
    <xf numFmtId="0" fontId="17" fillId="7" borderId="73" xfId="0" applyFont="1" applyFill="1" applyBorder="1" applyAlignment="1">
      <alignment vertical="center" wrapText="1"/>
    </xf>
    <xf numFmtId="0" fontId="17" fillId="5" borderId="73" xfId="0" applyFont="1" applyFill="1" applyBorder="1" applyAlignment="1">
      <alignment wrapText="1"/>
    </xf>
    <xf numFmtId="3" fontId="17" fillId="5" borderId="73" xfId="0" applyNumberFormat="1" applyFont="1" applyFill="1" applyBorder="1" applyAlignment="1">
      <alignment shrinkToFit="1"/>
    </xf>
    <xf numFmtId="0" fontId="15" fillId="5" borderId="73" xfId="0" applyFont="1" applyFill="1" applyBorder="1" applyAlignment="1">
      <alignment vertical="center"/>
    </xf>
    <xf numFmtId="0" fontId="24" fillId="5" borderId="73" xfId="0" applyFont="1" applyFill="1" applyBorder="1" applyAlignment="1"/>
    <xf numFmtId="0" fontId="8" fillId="5" borderId="73" xfId="0" applyFont="1" applyFill="1" applyBorder="1" applyAlignment="1">
      <alignment vertical="top"/>
    </xf>
    <xf numFmtId="0" fontId="8" fillId="5" borderId="73" xfId="0" applyFont="1" applyFill="1" applyBorder="1" applyAlignment="1">
      <alignment vertical="center"/>
    </xf>
    <xf numFmtId="0" fontId="1" fillId="5" borderId="73" xfId="0" applyFont="1" applyFill="1" applyBorder="1" applyAlignment="1">
      <alignment vertical="center"/>
    </xf>
    <xf numFmtId="0" fontId="15" fillId="5" borderId="73" xfId="0" applyFont="1" applyFill="1" applyBorder="1" applyAlignment="1">
      <alignment shrinkToFit="1"/>
    </xf>
    <xf numFmtId="37" fontId="15" fillId="5" borderId="73" xfId="0" applyNumberFormat="1" applyFont="1" applyFill="1" applyBorder="1" applyAlignment="1">
      <alignment shrinkToFit="1"/>
    </xf>
    <xf numFmtId="164" fontId="15" fillId="5" borderId="73" xfId="0" applyNumberFormat="1" applyFont="1" applyFill="1" applyBorder="1" applyAlignment="1">
      <alignment wrapText="1"/>
    </xf>
    <xf numFmtId="0" fontId="17" fillId="5" borderId="73" xfId="0" applyFont="1" applyFill="1" applyBorder="1" applyAlignment="1">
      <alignment shrinkToFit="1"/>
    </xf>
    <xf numFmtId="164" fontId="17" fillId="5" borderId="73" xfId="0" applyNumberFormat="1" applyFont="1" applyFill="1" applyBorder="1" applyAlignment="1">
      <alignment wrapText="1"/>
    </xf>
    <xf numFmtId="164" fontId="15" fillId="5" borderId="73" xfId="0" applyNumberFormat="1" applyFont="1" applyFill="1" applyBorder="1" applyAlignment="1">
      <alignment vertical="center" wrapText="1"/>
    </xf>
    <xf numFmtId="0" fontId="13" fillId="5" borderId="73" xfId="0" applyFont="1" applyFill="1" applyBorder="1" applyAlignment="1">
      <alignment vertical="center" wrapText="1"/>
    </xf>
    <xf numFmtId="0" fontId="25" fillId="6" borderId="73" xfId="0" applyFont="1" applyFill="1" applyBorder="1" applyAlignment="1">
      <alignment vertical="center" wrapText="1"/>
    </xf>
    <xf numFmtId="0" fontId="25" fillId="7" borderId="73" xfId="0" applyFont="1" applyFill="1" applyBorder="1" applyAlignment="1">
      <alignment vertical="center" wrapText="1"/>
    </xf>
    <xf numFmtId="0" fontId="13" fillId="7" borderId="73" xfId="0" applyFont="1" applyFill="1" applyBorder="1" applyAlignment="1">
      <alignment vertical="center" wrapText="1"/>
    </xf>
    <xf numFmtId="0" fontId="13" fillId="6" borderId="73" xfId="0" applyFont="1" applyFill="1" applyBorder="1" applyAlignment="1">
      <alignment vertical="center" wrapText="1"/>
    </xf>
    <xf numFmtId="164" fontId="15" fillId="5" borderId="73" xfId="0" applyNumberFormat="1" applyFont="1" applyFill="1" applyBorder="1" applyAlignment="1">
      <alignment vertical="center"/>
    </xf>
    <xf numFmtId="0" fontId="21" fillId="6" borderId="73" xfId="0" applyFont="1" applyFill="1" applyBorder="1" applyAlignment="1">
      <alignment vertical="top" wrapText="1"/>
    </xf>
    <xf numFmtId="0" fontId="21" fillId="7" borderId="73" xfId="0" applyFont="1" applyFill="1" applyBorder="1" applyAlignment="1">
      <alignment vertical="center" wrapText="1"/>
    </xf>
    <xf numFmtId="0" fontId="13" fillId="7" borderId="73" xfId="0" applyFont="1" applyFill="1" applyBorder="1" applyAlignment="1">
      <alignment vertical="center" wrapText="1"/>
    </xf>
    <xf numFmtId="3" fontId="15" fillId="5" borderId="73" xfId="0" applyNumberFormat="1" applyFont="1" applyFill="1" applyBorder="1" applyAlignment="1">
      <alignment vertical="center" shrinkToFit="1"/>
    </xf>
    <xf numFmtId="164" fontId="19" fillId="5" borderId="73" xfId="0" applyNumberFormat="1" applyFont="1" applyFill="1" applyBorder="1" applyAlignment="1">
      <alignment vertical="center" shrinkToFit="1"/>
    </xf>
    <xf numFmtId="164" fontId="15" fillId="5" borderId="73" xfId="0" applyNumberFormat="1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top"/>
    </xf>
    <xf numFmtId="164" fontId="15" fillId="5" borderId="73" xfId="0" applyNumberFormat="1" applyFont="1" applyFill="1" applyBorder="1" applyAlignment="1">
      <alignment vertical="top" wrapText="1"/>
    </xf>
    <xf numFmtId="0" fontId="17" fillId="9" borderId="73" xfId="0" applyFont="1" applyFill="1" applyBorder="1" applyAlignment="1">
      <alignment vertical="top"/>
    </xf>
    <xf numFmtId="0" fontId="13" fillId="9" borderId="73" xfId="0" applyFont="1" applyFill="1" applyBorder="1" applyAlignment="1">
      <alignment vertical="top"/>
    </xf>
    <xf numFmtId="0" fontId="13" fillId="7" borderId="73" xfId="0" applyFont="1" applyFill="1" applyBorder="1" applyAlignment="1">
      <alignment vertical="center"/>
    </xf>
    <xf numFmtId="2" fontId="15" fillId="5" borderId="73" xfId="0" applyNumberFormat="1" applyFont="1" applyFill="1" applyBorder="1" applyAlignment="1">
      <alignment vertical="center"/>
    </xf>
    <xf numFmtId="0" fontId="17" fillId="5" borderId="7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</xdr:colOff>
      <xdr:row>1</xdr:row>
      <xdr:rowOff>0</xdr:rowOff>
    </xdr:from>
    <xdr:ext cx="1609726" cy="15621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4" y="161925"/>
          <a:ext cx="1609726" cy="15621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ell.AGRICULTURA\Desktop\Base%20de%20Datos%202024%20yEstad.%20Instituc\Base%20de%20Datos%20Gonell%202024.xlsx" TargetMode="External"/><Relationship Id="rId1" Type="http://schemas.openxmlformats.org/officeDocument/2006/relationships/externalLinkPath" Target="/Users/agonell.AGRICULTURA/Desktop/Base%20de%20Datos%202024%20yEstad.%20Instituc/Base%20de%20Datos%20Gonel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canizacion"/>
      <sheetName val="Produccion"/>
      <sheetName val="Hoja4"/>
      <sheetName val="Defrut"/>
      <sheetName val="Cacao"/>
      <sheetName val="Desarr Rural"/>
      <sheetName val="Agroemp"/>
      <sheetName val="Osam"/>
      <sheetName val="Caminos y Pozos"/>
      <sheetName val="Inocuidad"/>
      <sheetName val="Registros SV"/>
      <sheetName val="Hoja1"/>
      <sheetName val="SubD Tecn SV"/>
      <sheetName val="Ext. y Capac"/>
      <sheetName val="Cuarentena SV"/>
      <sheetName val="Agric Organica"/>
      <sheetName val="Asociatividad"/>
      <sheetName val="CEBIORA"/>
      <sheetName val="BIOARROZ"/>
      <sheetName val="RRHH"/>
      <sheetName val="Hoja2"/>
      <sheetName val="BIOVEGA"/>
      <sheetName val="Hoja3"/>
    </sheetNames>
    <sheetDataSet>
      <sheetData sheetId="0"/>
      <sheetData sheetId="1">
        <row r="34">
          <cell r="G34">
            <v>209.4</v>
          </cell>
          <cell r="I34">
            <v>128</v>
          </cell>
          <cell r="J34">
            <v>6</v>
          </cell>
          <cell r="K34">
            <v>817</v>
          </cell>
          <cell r="M34">
            <v>74</v>
          </cell>
          <cell r="N34">
            <v>3</v>
          </cell>
          <cell r="O34">
            <v>794</v>
          </cell>
          <cell r="Q34">
            <v>56</v>
          </cell>
          <cell r="R34">
            <v>12</v>
          </cell>
        </row>
        <row r="35">
          <cell r="G35">
            <v>230</v>
          </cell>
          <cell r="I35">
            <v>42</v>
          </cell>
          <cell r="J35">
            <v>4</v>
          </cell>
          <cell r="K35">
            <v>30</v>
          </cell>
          <cell r="M35">
            <v>10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</row>
        <row r="36">
          <cell r="G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9"/>
  <sheetViews>
    <sheetView zoomScaleNormal="100" workbookViewId="0">
      <selection activeCell="B1" sqref="B1:B1048576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185"/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187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4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187"/>
      <c r="B4" s="153" t="s">
        <v>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187"/>
      <c r="B5" s="157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187"/>
      <c r="B6" s="158" t="s">
        <v>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187"/>
      <c r="B7" s="159" t="s">
        <v>4</v>
      </c>
      <c r="C7" s="154"/>
      <c r="D7" s="154"/>
      <c r="E7" s="154"/>
      <c r="F7" s="154"/>
      <c r="G7" s="154"/>
      <c r="H7" s="154"/>
      <c r="I7" s="154"/>
      <c r="J7" s="159" t="s">
        <v>261</v>
      </c>
      <c r="K7" s="154"/>
      <c r="L7" s="154"/>
      <c r="M7" s="154"/>
      <c r="N7" s="154"/>
      <c r="O7" s="154"/>
      <c r="P7" s="154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187"/>
      <c r="B8" s="159" t="s">
        <v>6</v>
      </c>
      <c r="C8" s="154"/>
      <c r="D8" s="154"/>
      <c r="E8" s="154"/>
      <c r="F8" s="154"/>
      <c r="G8" s="154"/>
      <c r="H8" s="154"/>
      <c r="I8" s="154"/>
      <c r="J8" s="159" t="s">
        <v>239</v>
      </c>
      <c r="K8" s="154"/>
      <c r="L8" s="154"/>
      <c r="M8" s="154"/>
      <c r="N8" s="154"/>
      <c r="O8" s="154"/>
      <c r="P8" s="154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159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230" t="s">
        <v>7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231" t="s">
        <v>8</v>
      </c>
      <c r="B11" s="231" t="s">
        <v>9</v>
      </c>
      <c r="C11" s="231" t="s">
        <v>10</v>
      </c>
      <c r="D11" s="154"/>
      <c r="E11" s="154"/>
      <c r="F11" s="154"/>
      <c r="G11" s="227" t="s">
        <v>11</v>
      </c>
      <c r="H11" s="231" t="s">
        <v>12</v>
      </c>
      <c r="I11" s="154"/>
      <c r="J11" s="154"/>
      <c r="K11" s="154"/>
      <c r="L11" s="154"/>
      <c r="M11" s="154"/>
      <c r="N11" s="154"/>
      <c r="O11" s="154"/>
      <c r="P11" s="154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154"/>
      <c r="B12" s="154"/>
      <c r="C12" s="194" t="s">
        <v>240</v>
      </c>
      <c r="D12" s="194" t="s">
        <v>243</v>
      </c>
      <c r="E12" s="194" t="s">
        <v>242</v>
      </c>
      <c r="F12" s="227" t="s">
        <v>244</v>
      </c>
      <c r="G12" s="154"/>
      <c r="H12" s="227" t="s">
        <v>240</v>
      </c>
      <c r="I12" s="154"/>
      <c r="J12" s="227" t="s">
        <v>243</v>
      </c>
      <c r="K12" s="154"/>
      <c r="L12" s="227" t="s">
        <v>242</v>
      </c>
      <c r="M12" s="154"/>
      <c r="N12" s="227" t="s">
        <v>17</v>
      </c>
      <c r="O12" s="227" t="s">
        <v>18</v>
      </c>
      <c r="P12" s="227" t="s">
        <v>244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154"/>
      <c r="B13" s="154"/>
      <c r="C13" s="154"/>
      <c r="D13" s="154"/>
      <c r="E13" s="154"/>
      <c r="F13" s="154"/>
      <c r="G13" s="154"/>
      <c r="H13" s="232" t="s">
        <v>19</v>
      </c>
      <c r="I13" s="232" t="s">
        <v>20</v>
      </c>
      <c r="J13" s="232" t="s">
        <v>19</v>
      </c>
      <c r="K13" s="232" t="s">
        <v>20</v>
      </c>
      <c r="L13" s="232" t="s">
        <v>19</v>
      </c>
      <c r="M13" s="232" t="s">
        <v>20</v>
      </c>
      <c r="N13" s="154"/>
      <c r="O13" s="154"/>
      <c r="P13" s="154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163" t="s">
        <v>21</v>
      </c>
      <c r="B14" s="172" t="s">
        <v>22</v>
      </c>
      <c r="C14" s="223">
        <f>+[1]Produccion!$G$34+[1]Produccion!$G$35+[1]Produccion!$G$36</f>
        <v>439.4</v>
      </c>
      <c r="D14" s="223">
        <f>+[1]Produccion!$K$34+[1]Produccion!$K$35+[1]Produccion!$K$36</f>
        <v>847</v>
      </c>
      <c r="E14" s="149">
        <f>+[1]Produccion!$O$34+[1]Produccion!$O$35+[1]Produccion!$O$36</f>
        <v>794</v>
      </c>
      <c r="F14" s="233">
        <f t="shared" ref="F14:F20" si="0">SUM(C14:E14)</f>
        <v>2080.4</v>
      </c>
      <c r="G14" s="172" t="s">
        <v>23</v>
      </c>
      <c r="H14" s="149">
        <f>+[1]Produccion!$I$34+[1]Produccion!$I$35</f>
        <v>170</v>
      </c>
      <c r="I14" s="149">
        <f>+[1]Produccion!$J$34+[1]Produccion!$J$35</f>
        <v>10</v>
      </c>
      <c r="J14" s="223">
        <f>+[1]Produccion!$M$34+[1]Produccion!$M$35+[1]Produccion!$M$36</f>
        <v>84</v>
      </c>
      <c r="K14" s="223">
        <f>+[1]Produccion!$N$34+[1]Produccion!$N$35+[1]Produccion!$N$36</f>
        <v>3</v>
      </c>
      <c r="L14" s="223">
        <f>+[1]Produccion!$Q$34+[1]Produccion!$Q$35+[1]Produccion!$Q$36</f>
        <v>56</v>
      </c>
      <c r="M14" s="223">
        <f>+[1]Produccion!$R$34+[1]Produccion!$R$35+[1]Produccion!$R$36</f>
        <v>12</v>
      </c>
      <c r="N14" s="223">
        <f t="shared" ref="N14:O14" si="1">SUM(H14,J14,L14)</f>
        <v>310</v>
      </c>
      <c r="O14" s="223">
        <f t="shared" si="1"/>
        <v>25</v>
      </c>
      <c r="P14" s="149">
        <f t="shared" ref="P14:P20" si="2">SUM(H14:M14)</f>
        <v>335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163" t="s">
        <v>24</v>
      </c>
      <c r="B15" s="172" t="s">
        <v>25</v>
      </c>
      <c r="C15" s="149">
        <v>153</v>
      </c>
      <c r="D15" s="223">
        <v>760</v>
      </c>
      <c r="E15" s="149">
        <v>222</v>
      </c>
      <c r="F15" s="233">
        <f t="shared" si="0"/>
        <v>1135</v>
      </c>
      <c r="G15" s="172" t="s">
        <v>23</v>
      </c>
      <c r="H15" s="149">
        <v>96</v>
      </c>
      <c r="I15" s="149">
        <v>0</v>
      </c>
      <c r="J15" s="149">
        <v>227</v>
      </c>
      <c r="K15" s="149">
        <v>0</v>
      </c>
      <c r="L15" s="149">
        <v>119</v>
      </c>
      <c r="M15" s="149">
        <v>0</v>
      </c>
      <c r="N15" s="149">
        <f t="shared" ref="N15:O15" si="3">SUM(H15,J15,L15)</f>
        <v>442</v>
      </c>
      <c r="O15" s="149">
        <f t="shared" si="3"/>
        <v>0</v>
      </c>
      <c r="P15" s="149">
        <f t="shared" si="2"/>
        <v>442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163" t="s">
        <v>26</v>
      </c>
      <c r="B16" s="172" t="s">
        <v>27</v>
      </c>
      <c r="C16" s="149">
        <v>299</v>
      </c>
      <c r="D16" s="223">
        <v>32</v>
      </c>
      <c r="E16" s="149">
        <v>53</v>
      </c>
      <c r="F16" s="233">
        <f t="shared" si="0"/>
        <v>384</v>
      </c>
      <c r="G16" s="172" t="s">
        <v>23</v>
      </c>
      <c r="H16" s="149">
        <v>69</v>
      </c>
      <c r="I16" s="149">
        <v>63</v>
      </c>
      <c r="J16" s="149">
        <v>41</v>
      </c>
      <c r="K16" s="149">
        <v>25</v>
      </c>
      <c r="L16" s="149">
        <v>34</v>
      </c>
      <c r="M16" s="149">
        <v>22</v>
      </c>
      <c r="N16" s="149">
        <f t="shared" ref="N16:O16" si="4">SUM(H16,J16,L16)</f>
        <v>144</v>
      </c>
      <c r="O16" s="149">
        <f t="shared" si="4"/>
        <v>110</v>
      </c>
      <c r="P16" s="149">
        <f t="shared" si="2"/>
        <v>254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163" t="s">
        <v>28</v>
      </c>
      <c r="B17" s="172" t="s">
        <v>22</v>
      </c>
      <c r="C17" s="149">
        <v>844</v>
      </c>
      <c r="D17" s="223">
        <v>204</v>
      </c>
      <c r="E17" s="149">
        <v>200</v>
      </c>
      <c r="F17" s="233">
        <f t="shared" si="0"/>
        <v>1248</v>
      </c>
      <c r="G17" s="172" t="s">
        <v>23</v>
      </c>
      <c r="H17" s="149">
        <v>73</v>
      </c>
      <c r="I17" s="149">
        <v>0</v>
      </c>
      <c r="J17" s="149">
        <v>32</v>
      </c>
      <c r="K17" s="149">
        <v>2</v>
      </c>
      <c r="L17" s="149">
        <v>95</v>
      </c>
      <c r="M17" s="149">
        <v>3</v>
      </c>
      <c r="N17" s="149">
        <f t="shared" ref="N17:O17" si="5">SUM(H17,J17,L17)</f>
        <v>200</v>
      </c>
      <c r="O17" s="149">
        <f t="shared" si="5"/>
        <v>5</v>
      </c>
      <c r="P17" s="149">
        <f t="shared" si="2"/>
        <v>205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163" t="s">
        <v>29</v>
      </c>
      <c r="B18" s="172" t="s">
        <v>30</v>
      </c>
      <c r="C18" s="149">
        <v>205300</v>
      </c>
      <c r="D18" s="223">
        <v>371905</v>
      </c>
      <c r="E18" s="149">
        <v>208198</v>
      </c>
      <c r="F18" s="233">
        <f t="shared" si="0"/>
        <v>785403</v>
      </c>
      <c r="G18" s="172" t="s">
        <v>23</v>
      </c>
      <c r="H18" s="149">
        <v>465</v>
      </c>
      <c r="I18" s="149">
        <v>0</v>
      </c>
      <c r="J18" s="149">
        <v>67</v>
      </c>
      <c r="K18" s="149">
        <v>20</v>
      </c>
      <c r="L18" s="149">
        <v>73</v>
      </c>
      <c r="M18" s="149">
        <v>1</v>
      </c>
      <c r="N18" s="149">
        <f t="shared" ref="N18:O18" si="6">SUM(H18,J18,L18)</f>
        <v>605</v>
      </c>
      <c r="O18" s="149">
        <f t="shared" si="6"/>
        <v>21</v>
      </c>
      <c r="P18" s="149">
        <f t="shared" si="2"/>
        <v>626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163" t="s">
        <v>29</v>
      </c>
      <c r="B19" s="172" t="s">
        <v>31</v>
      </c>
      <c r="C19" s="149">
        <v>174900</v>
      </c>
      <c r="D19" s="223">
        <v>144825</v>
      </c>
      <c r="E19" s="149">
        <v>341400</v>
      </c>
      <c r="F19" s="233">
        <f t="shared" si="0"/>
        <v>661125</v>
      </c>
      <c r="G19" s="172" t="s">
        <v>23</v>
      </c>
      <c r="H19" s="149">
        <v>32</v>
      </c>
      <c r="I19" s="149">
        <v>0</v>
      </c>
      <c r="J19" s="149">
        <v>36</v>
      </c>
      <c r="K19" s="149">
        <v>0</v>
      </c>
      <c r="L19" s="149">
        <v>71</v>
      </c>
      <c r="M19" s="149">
        <v>0</v>
      </c>
      <c r="N19" s="149">
        <f t="shared" ref="N19:O19" si="7">SUM(H19,J19,L19)</f>
        <v>139</v>
      </c>
      <c r="O19" s="149">
        <f t="shared" si="7"/>
        <v>0</v>
      </c>
      <c r="P19" s="149">
        <f t="shared" si="2"/>
        <v>139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63" t="s">
        <v>32</v>
      </c>
      <c r="B20" s="172" t="s">
        <v>33</v>
      </c>
      <c r="C20" s="149">
        <v>9300</v>
      </c>
      <c r="D20" s="223">
        <v>30000</v>
      </c>
      <c r="E20" s="149">
        <v>19999</v>
      </c>
      <c r="F20" s="233">
        <f t="shared" si="0"/>
        <v>59299</v>
      </c>
      <c r="G20" s="172" t="s">
        <v>23</v>
      </c>
      <c r="H20" s="149">
        <v>48</v>
      </c>
      <c r="I20" s="149">
        <v>1</v>
      </c>
      <c r="J20" s="234">
        <v>0</v>
      </c>
      <c r="K20" s="234">
        <v>0</v>
      </c>
      <c r="L20" s="149">
        <v>71</v>
      </c>
      <c r="M20" s="149">
        <v>0</v>
      </c>
      <c r="N20" s="149">
        <f t="shared" ref="N20:O20" si="8">SUM(H20,J20,L20)</f>
        <v>119</v>
      </c>
      <c r="O20" s="149">
        <f t="shared" si="8"/>
        <v>1</v>
      </c>
      <c r="P20" s="149">
        <f t="shared" si="2"/>
        <v>120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163"/>
      <c r="B21" s="163"/>
      <c r="C21" s="169"/>
      <c r="D21" s="223"/>
      <c r="E21" s="149"/>
      <c r="F21" s="149"/>
      <c r="G21" s="163"/>
      <c r="H21" s="149"/>
      <c r="I21" s="149"/>
      <c r="J21" s="149"/>
      <c r="K21" s="149"/>
      <c r="L21" s="149"/>
      <c r="M21" s="149"/>
      <c r="N21" s="149"/>
      <c r="O21" s="149"/>
      <c r="P21" s="149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230" t="s">
        <v>34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227" t="s">
        <v>8</v>
      </c>
      <c r="B23" s="227" t="s">
        <v>9</v>
      </c>
      <c r="C23" s="227" t="s">
        <v>10</v>
      </c>
      <c r="D23" s="154"/>
      <c r="E23" s="154"/>
      <c r="F23" s="154"/>
      <c r="G23" s="227" t="s">
        <v>11</v>
      </c>
      <c r="H23" s="231" t="s">
        <v>12</v>
      </c>
      <c r="I23" s="154"/>
      <c r="J23" s="154"/>
      <c r="K23" s="154"/>
      <c r="L23" s="154"/>
      <c r="M23" s="154"/>
      <c r="N23" s="154"/>
      <c r="O23" s="154"/>
      <c r="P23" s="154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154"/>
      <c r="B24" s="154"/>
      <c r="C24" s="227" t="s">
        <v>240</v>
      </c>
      <c r="D24" s="227" t="s">
        <v>243</v>
      </c>
      <c r="E24" s="227" t="s">
        <v>242</v>
      </c>
      <c r="F24" s="227" t="s">
        <v>244</v>
      </c>
      <c r="G24" s="154"/>
      <c r="H24" s="227" t="s">
        <v>240</v>
      </c>
      <c r="I24" s="154"/>
      <c r="J24" s="227" t="s">
        <v>243</v>
      </c>
      <c r="K24" s="154"/>
      <c r="L24" s="227" t="s">
        <v>242</v>
      </c>
      <c r="M24" s="154"/>
      <c r="N24" s="227" t="s">
        <v>17</v>
      </c>
      <c r="O24" s="227" t="s">
        <v>18</v>
      </c>
      <c r="P24" s="227" t="s">
        <v>244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154"/>
      <c r="B25" s="154"/>
      <c r="C25" s="154"/>
      <c r="D25" s="154"/>
      <c r="E25" s="154"/>
      <c r="F25" s="154"/>
      <c r="G25" s="154"/>
      <c r="H25" s="232" t="s">
        <v>19</v>
      </c>
      <c r="I25" s="232" t="s">
        <v>20</v>
      </c>
      <c r="J25" s="232" t="s">
        <v>19</v>
      </c>
      <c r="K25" s="232" t="s">
        <v>20</v>
      </c>
      <c r="L25" s="232" t="s">
        <v>19</v>
      </c>
      <c r="M25" s="232" t="s">
        <v>20</v>
      </c>
      <c r="N25" s="154"/>
      <c r="O25" s="154"/>
      <c r="P25" s="154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8" customHeight="1" x14ac:dyDescent="0.2">
      <c r="A26" s="172" t="s">
        <v>35</v>
      </c>
      <c r="B26" s="172" t="s">
        <v>36</v>
      </c>
      <c r="C26" s="149">
        <v>28322</v>
      </c>
      <c r="D26" s="149">
        <v>22834</v>
      </c>
      <c r="E26" s="149">
        <v>10840</v>
      </c>
      <c r="F26" s="149">
        <f t="shared" ref="F26:F28" si="9">+C26+D26+E26</f>
        <v>61996</v>
      </c>
      <c r="G26" s="172" t="s">
        <v>23</v>
      </c>
      <c r="H26" s="223">
        <v>0</v>
      </c>
      <c r="I26" s="223"/>
      <c r="J26" s="223">
        <v>0</v>
      </c>
      <c r="K26" s="223">
        <v>0</v>
      </c>
      <c r="L26" s="223">
        <v>0</v>
      </c>
      <c r="M26" s="223">
        <v>0</v>
      </c>
      <c r="N26" s="223" t="s">
        <v>37</v>
      </c>
      <c r="O26" s="223" t="s">
        <v>37</v>
      </c>
      <c r="P26" s="223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customHeight="1" x14ac:dyDescent="0.2">
      <c r="A27" s="172" t="s">
        <v>38</v>
      </c>
      <c r="B27" s="172" t="s">
        <v>36</v>
      </c>
      <c r="C27" s="149">
        <v>0</v>
      </c>
      <c r="D27" s="149">
        <v>0</v>
      </c>
      <c r="E27" s="149">
        <v>0</v>
      </c>
      <c r="F27" s="149">
        <f t="shared" si="9"/>
        <v>0</v>
      </c>
      <c r="G27" s="172" t="s">
        <v>23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 t="s">
        <v>37</v>
      </c>
      <c r="O27" s="223" t="s">
        <v>37</v>
      </c>
      <c r="P27" s="223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customHeight="1" x14ac:dyDescent="0.2">
      <c r="A28" s="163" t="s">
        <v>39</v>
      </c>
      <c r="B28" s="172" t="s">
        <v>36</v>
      </c>
      <c r="C28" s="169">
        <v>52717</v>
      </c>
      <c r="D28" s="169">
        <v>43801</v>
      </c>
      <c r="E28" s="169">
        <v>61900</v>
      </c>
      <c r="F28" s="149">
        <f t="shared" si="9"/>
        <v>158418</v>
      </c>
      <c r="G28" s="172" t="s">
        <v>23</v>
      </c>
      <c r="H28" s="235">
        <v>196</v>
      </c>
      <c r="I28" s="235">
        <v>35</v>
      </c>
      <c r="J28" s="235">
        <v>256</v>
      </c>
      <c r="K28" s="235">
        <v>46</v>
      </c>
      <c r="L28" s="235">
        <v>258</v>
      </c>
      <c r="M28" s="235">
        <v>45</v>
      </c>
      <c r="N28" s="235">
        <f t="shared" ref="N28:O28" si="10">+H28+J28+L28</f>
        <v>710</v>
      </c>
      <c r="O28" s="235">
        <f t="shared" si="10"/>
        <v>126</v>
      </c>
      <c r="P28" s="174">
        <f>+N28+O28</f>
        <v>836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8" customHeight="1" x14ac:dyDescent="0.2">
      <c r="A29" s="163" t="s">
        <v>40</v>
      </c>
      <c r="B29" s="172" t="s">
        <v>36</v>
      </c>
      <c r="C29" s="169">
        <v>4872</v>
      </c>
      <c r="D29" s="169">
        <v>4187</v>
      </c>
      <c r="E29" s="169">
        <v>5392</v>
      </c>
      <c r="F29" s="149">
        <f t="shared" ref="F29:F31" si="11">SUM(C29:E29)</f>
        <v>14451</v>
      </c>
      <c r="G29" s="172" t="s">
        <v>23</v>
      </c>
      <c r="H29" s="154"/>
      <c r="I29" s="154"/>
      <c r="J29" s="154"/>
      <c r="K29" s="154"/>
      <c r="L29" s="154"/>
      <c r="M29" s="154"/>
      <c r="N29" s="154"/>
      <c r="O29" s="154"/>
      <c r="P29" s="154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236" t="s">
        <v>41</v>
      </c>
      <c r="B30" s="172" t="s">
        <v>42</v>
      </c>
      <c r="C30" s="169">
        <v>3</v>
      </c>
      <c r="D30" s="169">
        <v>4</v>
      </c>
      <c r="E30" s="169">
        <v>0</v>
      </c>
      <c r="F30" s="149">
        <f t="shared" si="11"/>
        <v>7</v>
      </c>
      <c r="G30" s="172" t="s">
        <v>23</v>
      </c>
      <c r="H30" s="223">
        <v>61</v>
      </c>
      <c r="I30" s="223">
        <v>69</v>
      </c>
      <c r="J30" s="223">
        <v>119</v>
      </c>
      <c r="K30" s="223">
        <v>154</v>
      </c>
      <c r="L30" s="237">
        <v>0</v>
      </c>
      <c r="M30" s="237">
        <v>0</v>
      </c>
      <c r="N30" s="237">
        <f t="shared" ref="N30:O30" si="12">SUM(H30,J30,L30)</f>
        <v>180</v>
      </c>
      <c r="O30" s="223">
        <f t="shared" si="12"/>
        <v>223</v>
      </c>
      <c r="P30" s="149">
        <f t="shared" ref="P30:P31" si="13">SUM(H30:M30)</f>
        <v>403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163" t="s">
        <v>43</v>
      </c>
      <c r="B31" s="172" t="s">
        <v>36</v>
      </c>
      <c r="C31" s="169">
        <v>40</v>
      </c>
      <c r="D31" s="169">
        <v>40</v>
      </c>
      <c r="E31" s="169">
        <v>49</v>
      </c>
      <c r="F31" s="149">
        <f t="shared" si="11"/>
        <v>129</v>
      </c>
      <c r="G31" s="172" t="s">
        <v>44</v>
      </c>
      <c r="H31" s="220">
        <v>29</v>
      </c>
      <c r="I31" s="167">
        <v>11</v>
      </c>
      <c r="J31" s="220">
        <v>28</v>
      </c>
      <c r="K31" s="220">
        <v>12</v>
      </c>
      <c r="L31" s="220">
        <v>28</v>
      </c>
      <c r="M31" s="220">
        <v>21</v>
      </c>
      <c r="N31" s="220">
        <f t="shared" ref="N31:O31" si="14">SUM(H31,J31,L31)</f>
        <v>85</v>
      </c>
      <c r="O31" s="223">
        <f t="shared" si="14"/>
        <v>44</v>
      </c>
      <c r="P31" s="149">
        <f t="shared" si="13"/>
        <v>129</v>
      </c>
      <c r="Q31" s="1"/>
      <c r="R31" s="3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8" customHeight="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1:36" ht="18" customHeight="1" x14ac:dyDescent="0.2">
      <c r="A33" s="230" t="s">
        <v>45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227" t="s">
        <v>8</v>
      </c>
      <c r="B34" s="227" t="s">
        <v>9</v>
      </c>
      <c r="C34" s="227" t="s">
        <v>10</v>
      </c>
      <c r="D34" s="154"/>
      <c r="E34" s="154"/>
      <c r="F34" s="154"/>
      <c r="G34" s="194" t="s">
        <v>11</v>
      </c>
      <c r="H34" s="231" t="s">
        <v>12</v>
      </c>
      <c r="I34" s="154"/>
      <c r="J34" s="154"/>
      <c r="K34" s="154"/>
      <c r="L34" s="154"/>
      <c r="M34" s="154"/>
      <c r="N34" s="154"/>
      <c r="O34" s="154"/>
      <c r="P34" s="154"/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154"/>
      <c r="B35" s="154"/>
      <c r="C35" s="227" t="s">
        <v>240</v>
      </c>
      <c r="D35" s="227" t="s">
        <v>243</v>
      </c>
      <c r="E35" s="227" t="s">
        <v>242</v>
      </c>
      <c r="F35" s="227" t="s">
        <v>244</v>
      </c>
      <c r="G35" s="154"/>
      <c r="H35" s="227" t="s">
        <v>240</v>
      </c>
      <c r="I35" s="154"/>
      <c r="J35" s="227" t="s">
        <v>243</v>
      </c>
      <c r="K35" s="154"/>
      <c r="L35" s="227" t="s">
        <v>242</v>
      </c>
      <c r="M35" s="154"/>
      <c r="N35" s="227" t="s">
        <v>17</v>
      </c>
      <c r="O35" s="227" t="s">
        <v>18</v>
      </c>
      <c r="P35" s="227" t="s">
        <v>244</v>
      </c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154"/>
      <c r="B36" s="154"/>
      <c r="C36" s="154"/>
      <c r="D36" s="154"/>
      <c r="E36" s="154"/>
      <c r="F36" s="154"/>
      <c r="G36" s="154"/>
      <c r="H36" s="232" t="s">
        <v>19</v>
      </c>
      <c r="I36" s="232" t="s">
        <v>20</v>
      </c>
      <c r="J36" s="232" t="s">
        <v>19</v>
      </c>
      <c r="K36" s="232" t="s">
        <v>20</v>
      </c>
      <c r="L36" s="232" t="s">
        <v>19</v>
      </c>
      <c r="M36" s="232" t="s">
        <v>20</v>
      </c>
      <c r="N36" s="154"/>
      <c r="O36" s="154"/>
      <c r="P36" s="154"/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163" t="s">
        <v>46</v>
      </c>
      <c r="B37" s="172" t="s">
        <v>36</v>
      </c>
      <c r="C37" s="149">
        <v>35115</v>
      </c>
      <c r="D37" s="149">
        <v>19880</v>
      </c>
      <c r="E37" s="149">
        <v>6130</v>
      </c>
      <c r="F37" s="149">
        <f t="shared" ref="F37:F39" si="15">SUM(C37:E37)</f>
        <v>61125</v>
      </c>
      <c r="G37" s="163" t="s">
        <v>23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f t="shared" ref="N37:O37" si="16">SUM(H37,J37,L37)</f>
        <v>0</v>
      </c>
      <c r="O37" s="149">
        <f t="shared" si="16"/>
        <v>0</v>
      </c>
      <c r="P37" s="149">
        <f t="shared" ref="P37:P38" si="17">SUM(H37:M37)</f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163" t="s">
        <v>47</v>
      </c>
      <c r="B38" s="172" t="s">
        <v>36</v>
      </c>
      <c r="C38" s="149">
        <v>35115</v>
      </c>
      <c r="D38" s="149">
        <v>34880</v>
      </c>
      <c r="E38" s="149">
        <v>88160</v>
      </c>
      <c r="F38" s="149">
        <f t="shared" si="15"/>
        <v>158155</v>
      </c>
      <c r="G38" s="163" t="s">
        <v>23</v>
      </c>
      <c r="H38" s="149">
        <v>32</v>
      </c>
      <c r="I38" s="149">
        <v>7</v>
      </c>
      <c r="J38" s="149">
        <v>51</v>
      </c>
      <c r="K38" s="149">
        <v>4</v>
      </c>
      <c r="L38" s="149">
        <v>167</v>
      </c>
      <c r="M38" s="149">
        <v>36</v>
      </c>
      <c r="N38" s="149">
        <f t="shared" ref="N38:O38" si="18">SUM(H38,J38,L38)</f>
        <v>250</v>
      </c>
      <c r="O38" s="149">
        <f t="shared" si="18"/>
        <v>47</v>
      </c>
      <c r="P38" s="149">
        <f t="shared" si="17"/>
        <v>297</v>
      </c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163" t="s">
        <v>41</v>
      </c>
      <c r="B39" s="172" t="s">
        <v>36</v>
      </c>
      <c r="C39" s="149">
        <v>444</v>
      </c>
      <c r="D39" s="149">
        <v>216</v>
      </c>
      <c r="E39" s="149">
        <v>236</v>
      </c>
      <c r="F39" s="149">
        <f t="shared" si="15"/>
        <v>896</v>
      </c>
      <c r="G39" s="163" t="s">
        <v>23</v>
      </c>
      <c r="H39" s="149">
        <v>2272</v>
      </c>
      <c r="I39" s="149">
        <v>282</v>
      </c>
      <c r="J39" s="149">
        <v>1389</v>
      </c>
      <c r="K39" s="149">
        <v>172</v>
      </c>
      <c r="L39" s="149">
        <v>1164</v>
      </c>
      <c r="M39" s="149">
        <v>145</v>
      </c>
      <c r="N39" s="149">
        <f t="shared" ref="N39:O39" si="19">SUM(H39,J39,L39)</f>
        <v>4825</v>
      </c>
      <c r="O39" s="149">
        <f t="shared" si="19"/>
        <v>599</v>
      </c>
      <c r="P39" s="149">
        <f t="shared" ref="P39:P40" si="20">SUM(H39:M39)</f>
        <v>5424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163" t="s">
        <v>48</v>
      </c>
      <c r="B40" s="172" t="s">
        <v>36</v>
      </c>
      <c r="C40" s="149">
        <v>2106</v>
      </c>
      <c r="D40" s="149">
        <v>2219</v>
      </c>
      <c r="E40" s="149">
        <v>2382</v>
      </c>
      <c r="F40" s="149">
        <f>SUM(C40:E40)</f>
        <v>6707</v>
      </c>
      <c r="G40" s="163" t="s">
        <v>23</v>
      </c>
      <c r="H40" s="149">
        <v>1972</v>
      </c>
      <c r="I40" s="149">
        <v>247</v>
      </c>
      <c r="J40" s="149">
        <v>2080</v>
      </c>
      <c r="K40" s="149">
        <v>258</v>
      </c>
      <c r="L40" s="149">
        <v>2221</v>
      </c>
      <c r="M40" s="149">
        <v>275</v>
      </c>
      <c r="N40" s="149">
        <f t="shared" ref="N40:O40" si="21">SUM(H40,J40,L40)</f>
        <v>6273</v>
      </c>
      <c r="O40" s="149">
        <f t="shared" si="21"/>
        <v>780</v>
      </c>
      <c r="P40" s="149">
        <f t="shared" si="20"/>
        <v>7053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163"/>
      <c r="B41" s="172"/>
      <c r="C41" s="149"/>
      <c r="D41" s="149"/>
      <c r="E41" s="149"/>
      <c r="F41" s="149"/>
      <c r="G41" s="163"/>
      <c r="H41" s="149"/>
      <c r="I41" s="149"/>
      <c r="J41" s="149"/>
      <c r="K41" s="149"/>
      <c r="L41" s="149"/>
      <c r="M41" s="149"/>
      <c r="N41" s="149"/>
      <c r="O41" s="149"/>
      <c r="P41" s="149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230" t="s">
        <v>49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227" t="s">
        <v>8</v>
      </c>
      <c r="B43" s="227" t="s">
        <v>9</v>
      </c>
      <c r="C43" s="227" t="s">
        <v>10</v>
      </c>
      <c r="D43" s="154"/>
      <c r="E43" s="154"/>
      <c r="F43" s="154"/>
      <c r="G43" s="227" t="s">
        <v>11</v>
      </c>
      <c r="H43" s="231" t="s">
        <v>12</v>
      </c>
      <c r="I43" s="154"/>
      <c r="J43" s="154"/>
      <c r="K43" s="154"/>
      <c r="L43" s="154"/>
      <c r="M43" s="154"/>
      <c r="N43" s="154"/>
      <c r="O43" s="154"/>
      <c r="P43" s="154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154"/>
      <c r="B44" s="154"/>
      <c r="C44" s="227" t="s">
        <v>240</v>
      </c>
      <c r="D44" s="227" t="s">
        <v>243</v>
      </c>
      <c r="E44" s="227" t="s">
        <v>242</v>
      </c>
      <c r="F44" s="227" t="s">
        <v>244</v>
      </c>
      <c r="G44" s="154"/>
      <c r="H44" s="227" t="s">
        <v>240</v>
      </c>
      <c r="I44" s="154"/>
      <c r="J44" s="227" t="s">
        <v>243</v>
      </c>
      <c r="K44" s="154"/>
      <c r="L44" s="227" t="s">
        <v>242</v>
      </c>
      <c r="M44" s="154"/>
      <c r="N44" s="227" t="s">
        <v>17</v>
      </c>
      <c r="O44" s="227" t="s">
        <v>18</v>
      </c>
      <c r="P44" s="227" t="s">
        <v>244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154"/>
      <c r="B45" s="154"/>
      <c r="C45" s="154"/>
      <c r="D45" s="154"/>
      <c r="E45" s="154"/>
      <c r="F45" s="154"/>
      <c r="G45" s="154"/>
      <c r="H45" s="232" t="s">
        <v>19</v>
      </c>
      <c r="I45" s="232" t="s">
        <v>20</v>
      </c>
      <c r="J45" s="232" t="s">
        <v>19</v>
      </c>
      <c r="K45" s="232" t="s">
        <v>20</v>
      </c>
      <c r="L45" s="232" t="s">
        <v>19</v>
      </c>
      <c r="M45" s="232" t="s">
        <v>20</v>
      </c>
      <c r="N45" s="154"/>
      <c r="O45" s="154"/>
      <c r="P45" s="154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8" customHeight="1" x14ac:dyDescent="0.2">
      <c r="A46" s="172" t="s">
        <v>50</v>
      </c>
      <c r="B46" s="172" t="s">
        <v>51</v>
      </c>
      <c r="C46" s="149">
        <v>72699</v>
      </c>
      <c r="D46" s="149">
        <v>56808</v>
      </c>
      <c r="E46" s="149">
        <v>43096</v>
      </c>
      <c r="F46" s="149">
        <f>SUM(C46:E46)</f>
        <v>172603</v>
      </c>
      <c r="G46" s="172" t="s">
        <v>23</v>
      </c>
      <c r="H46" s="147">
        <v>1105</v>
      </c>
      <c r="I46" s="149">
        <v>68</v>
      </c>
      <c r="J46" s="149">
        <v>732</v>
      </c>
      <c r="K46" s="149">
        <v>35</v>
      </c>
      <c r="L46" s="149">
        <v>643</v>
      </c>
      <c r="M46" s="149">
        <v>42</v>
      </c>
      <c r="N46" s="149">
        <f t="shared" ref="N46:O46" si="22">SUM(H46,J46,L46)</f>
        <v>2480</v>
      </c>
      <c r="O46" s="149">
        <f t="shared" si="22"/>
        <v>145</v>
      </c>
      <c r="P46" s="149">
        <f>SUM(H46:M46)</f>
        <v>2625</v>
      </c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8" customHeight="1" x14ac:dyDescent="0.2">
      <c r="A47" s="172"/>
      <c r="B47" s="172"/>
      <c r="C47" s="149"/>
      <c r="D47" s="149"/>
      <c r="E47" s="149"/>
      <c r="F47" s="149"/>
      <c r="G47" s="172"/>
      <c r="H47" s="147"/>
      <c r="I47" s="149"/>
      <c r="J47" s="149"/>
      <c r="K47" s="149"/>
      <c r="L47" s="149"/>
      <c r="M47" s="149"/>
      <c r="N47" s="149"/>
      <c r="O47" s="149"/>
      <c r="P47" s="149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238" t="s">
        <v>253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227" t="s">
        <v>52</v>
      </c>
      <c r="B49" s="227" t="s">
        <v>53</v>
      </c>
      <c r="C49" s="161" t="s">
        <v>54</v>
      </c>
      <c r="D49" s="161" t="s">
        <v>246</v>
      </c>
      <c r="E49" s="240" t="s">
        <v>55</v>
      </c>
      <c r="F49" s="154"/>
      <c r="G49" s="154"/>
      <c r="H49" s="161" t="s">
        <v>56</v>
      </c>
      <c r="I49" s="161" t="s">
        <v>249</v>
      </c>
      <c r="J49" s="227" t="s">
        <v>57</v>
      </c>
      <c r="K49" s="154"/>
      <c r="L49" s="154"/>
      <c r="M49" s="154"/>
      <c r="N49" s="154"/>
      <c r="O49" s="154"/>
      <c r="P49" s="154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8" customHeight="1" x14ac:dyDescent="0.2">
      <c r="A50" s="154"/>
      <c r="B50" s="154"/>
      <c r="C50" s="154"/>
      <c r="D50" s="154"/>
      <c r="E50" s="154"/>
      <c r="F50" s="154"/>
      <c r="G50" s="154"/>
      <c r="H50" s="154"/>
      <c r="I50" s="154"/>
      <c r="J50" s="227" t="s">
        <v>240</v>
      </c>
      <c r="K50" s="154"/>
      <c r="L50" s="227" t="s">
        <v>243</v>
      </c>
      <c r="M50" s="154"/>
      <c r="N50" s="227" t="s">
        <v>242</v>
      </c>
      <c r="O50" s="154"/>
      <c r="P50" s="227" t="s">
        <v>247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154"/>
      <c r="B51" s="154"/>
      <c r="C51" s="154"/>
      <c r="D51" s="154"/>
      <c r="E51" s="232" t="s">
        <v>240</v>
      </c>
      <c r="F51" s="232" t="s">
        <v>243</v>
      </c>
      <c r="G51" s="232" t="s">
        <v>242</v>
      </c>
      <c r="H51" s="154"/>
      <c r="I51" s="154"/>
      <c r="J51" s="232" t="s">
        <v>58</v>
      </c>
      <c r="K51" s="232" t="s">
        <v>59</v>
      </c>
      <c r="L51" s="232" t="s">
        <v>58</v>
      </c>
      <c r="M51" s="232" t="s">
        <v>59</v>
      </c>
      <c r="N51" s="232" t="s">
        <v>58</v>
      </c>
      <c r="O51" s="232" t="s">
        <v>59</v>
      </c>
      <c r="P51" s="154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8" customHeight="1" x14ac:dyDescent="0.2">
      <c r="A52" s="178" t="s">
        <v>60</v>
      </c>
      <c r="B52" s="178" t="s">
        <v>61</v>
      </c>
      <c r="C52" s="147">
        <v>250000</v>
      </c>
      <c r="D52" s="147">
        <f>SUM(E52+F52+G52)</f>
        <v>102796</v>
      </c>
      <c r="E52" s="179">
        <v>34920</v>
      </c>
      <c r="F52" s="179">
        <v>39242</v>
      </c>
      <c r="G52" s="179">
        <v>28634</v>
      </c>
      <c r="H52" s="241">
        <f>(D52/C52)*100</f>
        <v>41.118400000000001</v>
      </c>
      <c r="I52" s="179">
        <f>+C52*(61038)/3174000</f>
        <v>4807.6559546313802</v>
      </c>
      <c r="J52" s="147">
        <v>33</v>
      </c>
      <c r="K52" s="147">
        <v>2</v>
      </c>
      <c r="L52" s="147">
        <v>42</v>
      </c>
      <c r="M52" s="147">
        <v>0</v>
      </c>
      <c r="N52" s="147">
        <v>27</v>
      </c>
      <c r="O52" s="147">
        <v>0</v>
      </c>
      <c r="P52" s="179">
        <f>SUM(J52:O52)</f>
        <v>104</v>
      </c>
      <c r="Q52" s="1"/>
      <c r="R52" s="3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"/>
      <c r="R53" s="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"/>
      <c r="R54" s="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"/>
      <c r="R55" s="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"/>
      <c r="R58" s="3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"/>
      <c r="R59" s="3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"/>
      <c r="R60" s="3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"/>
      <c r="R61" s="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"/>
      <c r="R62" s="3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8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</sheetData>
  <mergeCells count="94">
    <mergeCell ref="J49:P49"/>
    <mergeCell ref="J50:K50"/>
    <mergeCell ref="L50:M50"/>
    <mergeCell ref="N50:O50"/>
    <mergeCell ref="O44:O45"/>
    <mergeCell ref="A43:A45"/>
    <mergeCell ref="H49:H51"/>
    <mergeCell ref="I49:I51"/>
    <mergeCell ref="G43:G45"/>
    <mergeCell ref="H43:P43"/>
    <mergeCell ref="P44:P45"/>
    <mergeCell ref="H44:I44"/>
    <mergeCell ref="J44:K44"/>
    <mergeCell ref="L44:M44"/>
    <mergeCell ref="N44:N45"/>
    <mergeCell ref="P50:P51"/>
    <mergeCell ref="B49:B51"/>
    <mergeCell ref="C49:C51"/>
    <mergeCell ref="D49:D51"/>
    <mergeCell ref="E49:G50"/>
    <mergeCell ref="B43:B45"/>
    <mergeCell ref="A42:P42"/>
    <mergeCell ref="B6:P6"/>
    <mergeCell ref="G23:G25"/>
    <mergeCell ref="B23:B25"/>
    <mergeCell ref="C23:F23"/>
    <mergeCell ref="C24:C25"/>
    <mergeCell ref="D24:D25"/>
    <mergeCell ref="E24:E25"/>
    <mergeCell ref="F24:F25"/>
    <mergeCell ref="A9:P9"/>
    <mergeCell ref="A10:P10"/>
    <mergeCell ref="B8:I8"/>
    <mergeCell ref="J8:P8"/>
    <mergeCell ref="C11:F11"/>
    <mergeCell ref="G11:G13"/>
    <mergeCell ref="B2:P3"/>
    <mergeCell ref="A11:A13"/>
    <mergeCell ref="B11:B13"/>
    <mergeCell ref="E12:E13"/>
    <mergeCell ref="F12:F13"/>
    <mergeCell ref="B4:P4"/>
    <mergeCell ref="B5:P5"/>
    <mergeCell ref="B7:I7"/>
    <mergeCell ref="J7:P7"/>
    <mergeCell ref="H11:P11"/>
    <mergeCell ref="P12:P13"/>
    <mergeCell ref="H12:I12"/>
    <mergeCell ref="J12:K12"/>
    <mergeCell ref="L12:M12"/>
    <mergeCell ref="N12:N13"/>
    <mergeCell ref="O12:O13"/>
    <mergeCell ref="C12:C13"/>
    <mergeCell ref="D12:D13"/>
    <mergeCell ref="L24:M24"/>
    <mergeCell ref="N24:N25"/>
    <mergeCell ref="E35:E36"/>
    <mergeCell ref="F35:F36"/>
    <mergeCell ref="H35:I35"/>
    <mergeCell ref="L28:L29"/>
    <mergeCell ref="C35:C36"/>
    <mergeCell ref="D35:D36"/>
    <mergeCell ref="C34:F34"/>
    <mergeCell ref="H34:P34"/>
    <mergeCell ref="L35:M35"/>
    <mergeCell ref="N35:N36"/>
    <mergeCell ref="A33:P33"/>
    <mergeCell ref="A34:A36"/>
    <mergeCell ref="A49:A51"/>
    <mergeCell ref="A23:A25"/>
    <mergeCell ref="A22:P22"/>
    <mergeCell ref="H23:P23"/>
    <mergeCell ref="O24:O25"/>
    <mergeCell ref="P24:P25"/>
    <mergeCell ref="M28:M29"/>
    <mergeCell ref="N28:N29"/>
    <mergeCell ref="O28:O29"/>
    <mergeCell ref="P28:P29"/>
    <mergeCell ref="H24:I24"/>
    <mergeCell ref="J24:K24"/>
    <mergeCell ref="H28:H29"/>
    <mergeCell ref="I28:I29"/>
    <mergeCell ref="J28:J29"/>
    <mergeCell ref="K28:K29"/>
    <mergeCell ref="D44:D45"/>
    <mergeCell ref="E44:E45"/>
    <mergeCell ref="F44:F45"/>
    <mergeCell ref="C43:F43"/>
    <mergeCell ref="C44:C45"/>
    <mergeCell ref="B34:B36"/>
    <mergeCell ref="G34:G36"/>
    <mergeCell ref="O35:O36"/>
    <mergeCell ref="P35:P36"/>
    <mergeCell ref="J35:K35"/>
  </mergeCells>
  <printOptions horizontalCentered="1"/>
  <pageMargins left="0.23622047244094491" right="0.23622047244094491" top="0.74803149606299213" bottom="0.74803149606299213" header="0" footer="0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"/>
  <sheetViews>
    <sheetView zoomScaleNormal="100" workbookViewId="0">
      <selection activeCell="A2" sqref="A2:A9"/>
    </sheetView>
  </sheetViews>
  <sheetFormatPr baseColWidth="10" defaultColWidth="14.42578125" defaultRowHeight="15" customHeight="1" x14ac:dyDescent="0.2"/>
  <cols>
    <col min="1" max="1" width="29.85546875" customWidth="1"/>
    <col min="2" max="2" width="10" customWidth="1"/>
    <col min="3" max="4" width="5.85546875" customWidth="1"/>
    <col min="5" max="5" width="6.140625" customWidth="1"/>
    <col min="6" max="6" width="9.140625" customWidth="1"/>
    <col min="7" max="7" width="10.42578125" customWidth="1"/>
    <col min="8" max="15" width="6.85546875" customWidth="1"/>
    <col min="16" max="16" width="13" customWidth="1"/>
  </cols>
  <sheetData>
    <row r="1" spans="1:16" ht="12.75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8" customHeight="1" x14ac:dyDescent="0.2">
      <c r="A2" s="185"/>
      <c r="B2" s="156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ht="18" customHeight="1" x14ac:dyDescent="0.2">
      <c r="A3" s="187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4"/>
    </row>
    <row r="4" spans="1:16" ht="18" customHeight="1" x14ac:dyDescent="0.2">
      <c r="A4" s="187"/>
      <c r="B4" s="224" t="s">
        <v>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6" ht="18" customHeight="1" x14ac:dyDescent="0.2">
      <c r="A5" s="187"/>
      <c r="B5" s="152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8" customHeight="1" x14ac:dyDescent="0.2">
      <c r="A6" s="187"/>
      <c r="B6" s="156" t="s">
        <v>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6" ht="18" customHeight="1" x14ac:dyDescent="0.2">
      <c r="A7" s="187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16" ht="18" customHeight="1" x14ac:dyDescent="0.2">
      <c r="A8" s="187"/>
      <c r="B8" s="152" t="s">
        <v>4</v>
      </c>
      <c r="C8" s="154"/>
      <c r="D8" s="154"/>
      <c r="E8" s="154"/>
      <c r="F8" s="154"/>
      <c r="G8" s="154"/>
      <c r="H8" s="154"/>
      <c r="I8" s="154"/>
      <c r="J8" s="152" t="s">
        <v>261</v>
      </c>
      <c r="K8" s="154"/>
      <c r="L8" s="154"/>
      <c r="M8" s="154"/>
      <c r="N8" s="154"/>
      <c r="O8" s="154"/>
      <c r="P8" s="154"/>
    </row>
    <row r="9" spans="1:16" ht="18" customHeight="1" x14ac:dyDescent="0.2">
      <c r="A9" s="187"/>
      <c r="B9" s="152" t="s">
        <v>6</v>
      </c>
      <c r="C9" s="154"/>
      <c r="D9" s="154"/>
      <c r="E9" s="154"/>
      <c r="F9" s="154"/>
      <c r="G9" s="154"/>
      <c r="H9" s="154"/>
      <c r="I9" s="154"/>
      <c r="J9" s="159" t="s">
        <v>239</v>
      </c>
      <c r="K9" s="154"/>
      <c r="L9" s="154"/>
      <c r="M9" s="154"/>
      <c r="N9" s="154"/>
      <c r="O9" s="154"/>
      <c r="P9" s="154"/>
    </row>
    <row r="10" spans="1:16" ht="18" customHeight="1" x14ac:dyDescent="0.2">
      <c r="A10" s="152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</row>
    <row r="11" spans="1:16" ht="18" customHeight="1" x14ac:dyDescent="0.2">
      <c r="A11" s="225" t="s">
        <v>62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8" customHeight="1" x14ac:dyDescent="0.2">
      <c r="A12" s="226" t="s">
        <v>8</v>
      </c>
      <c r="B12" s="226" t="s">
        <v>9</v>
      </c>
      <c r="C12" s="226" t="s">
        <v>10</v>
      </c>
      <c r="D12" s="154"/>
      <c r="E12" s="154"/>
      <c r="F12" s="154"/>
      <c r="G12" s="161" t="s">
        <v>11</v>
      </c>
      <c r="H12" s="226" t="s">
        <v>12</v>
      </c>
      <c r="I12" s="154"/>
      <c r="J12" s="154"/>
      <c r="K12" s="154"/>
      <c r="L12" s="154"/>
      <c r="M12" s="154"/>
      <c r="N12" s="154"/>
      <c r="O12" s="154"/>
      <c r="P12" s="154"/>
    </row>
    <row r="13" spans="1:16" ht="18" customHeight="1" x14ac:dyDescent="0.2">
      <c r="A13" s="154"/>
      <c r="B13" s="154"/>
      <c r="C13" s="194" t="s">
        <v>240</v>
      </c>
      <c r="D13" s="194" t="s">
        <v>243</v>
      </c>
      <c r="E13" s="194" t="s">
        <v>242</v>
      </c>
      <c r="F13" s="161" t="s">
        <v>244</v>
      </c>
      <c r="G13" s="154"/>
      <c r="H13" s="194" t="s">
        <v>240</v>
      </c>
      <c r="I13" s="154"/>
      <c r="J13" s="194" t="s">
        <v>243</v>
      </c>
      <c r="K13" s="154"/>
      <c r="L13" s="194" t="s">
        <v>242</v>
      </c>
      <c r="M13" s="154"/>
      <c r="N13" s="161" t="s">
        <v>17</v>
      </c>
      <c r="O13" s="161" t="s">
        <v>18</v>
      </c>
      <c r="P13" s="227" t="s">
        <v>265</v>
      </c>
    </row>
    <row r="14" spans="1:16" ht="18" customHeight="1" x14ac:dyDescent="0.2">
      <c r="A14" s="154"/>
      <c r="B14" s="154"/>
      <c r="C14" s="154"/>
      <c r="D14" s="154"/>
      <c r="E14" s="154"/>
      <c r="F14" s="154"/>
      <c r="G14" s="154"/>
      <c r="H14" s="162" t="s">
        <v>19</v>
      </c>
      <c r="I14" s="162" t="s">
        <v>20</v>
      </c>
      <c r="J14" s="162" t="s">
        <v>19</v>
      </c>
      <c r="K14" s="162" t="s">
        <v>20</v>
      </c>
      <c r="L14" s="162" t="s">
        <v>19</v>
      </c>
      <c r="M14" s="162" t="s">
        <v>20</v>
      </c>
      <c r="N14" s="154"/>
      <c r="O14" s="154"/>
      <c r="P14" s="154"/>
    </row>
    <row r="15" spans="1:16" ht="18" customHeight="1" x14ac:dyDescent="0.2">
      <c r="A15" s="172" t="s">
        <v>64</v>
      </c>
      <c r="B15" s="172" t="s">
        <v>27</v>
      </c>
      <c r="C15" s="167">
        <v>0</v>
      </c>
      <c r="D15" s="167">
        <v>135</v>
      </c>
      <c r="E15" s="167">
        <v>135</v>
      </c>
      <c r="F15" s="167">
        <f t="shared" ref="F15:F17" si="0">SUM(C15:E15)</f>
        <v>270</v>
      </c>
      <c r="G15" s="172" t="s">
        <v>65</v>
      </c>
      <c r="H15" s="167">
        <v>0</v>
      </c>
      <c r="I15" s="167">
        <v>0</v>
      </c>
      <c r="J15" s="167">
        <v>504</v>
      </c>
      <c r="K15" s="167">
        <v>365</v>
      </c>
      <c r="L15" s="167">
        <v>504</v>
      </c>
      <c r="M15" s="167">
        <v>365</v>
      </c>
      <c r="N15" s="167">
        <f>SUM(H15+J15+L15)</f>
        <v>1008</v>
      </c>
      <c r="O15" s="167">
        <f t="shared" ref="O15:O16" si="1">SUM(I15:N15)</f>
        <v>2746</v>
      </c>
      <c r="P15" s="167">
        <f t="shared" ref="P15:P17" si="2">SUM(H15:M15)</f>
        <v>1738</v>
      </c>
    </row>
    <row r="16" spans="1:16" ht="18" customHeight="1" x14ac:dyDescent="0.2">
      <c r="A16" s="172" t="s">
        <v>66</v>
      </c>
      <c r="B16" s="172" t="s">
        <v>36</v>
      </c>
      <c r="C16" s="218">
        <v>28</v>
      </c>
      <c r="D16" s="167">
        <v>8</v>
      </c>
      <c r="E16" s="167">
        <v>8</v>
      </c>
      <c r="F16" s="167">
        <f t="shared" si="0"/>
        <v>44</v>
      </c>
      <c r="G16" s="172" t="s">
        <v>67</v>
      </c>
      <c r="H16" s="170">
        <v>345</v>
      </c>
      <c r="I16" s="167">
        <v>103</v>
      </c>
      <c r="J16" s="167">
        <v>130</v>
      </c>
      <c r="K16" s="167">
        <v>76</v>
      </c>
      <c r="L16" s="167">
        <v>116</v>
      </c>
      <c r="M16" s="167">
        <v>117</v>
      </c>
      <c r="N16" s="167">
        <f>SUM(H16+J16+L16)</f>
        <v>591</v>
      </c>
      <c r="O16" s="167">
        <f t="shared" si="1"/>
        <v>1133</v>
      </c>
      <c r="P16" s="167">
        <f t="shared" si="2"/>
        <v>887</v>
      </c>
    </row>
    <row r="17" spans="1:16" ht="24.75" customHeight="1" x14ac:dyDescent="0.2">
      <c r="A17" s="172" t="s">
        <v>68</v>
      </c>
      <c r="B17" s="172" t="s">
        <v>36</v>
      </c>
      <c r="C17" s="218">
        <v>93</v>
      </c>
      <c r="D17" s="167">
        <v>55</v>
      </c>
      <c r="E17" s="167">
        <v>38</v>
      </c>
      <c r="F17" s="167">
        <f t="shared" si="0"/>
        <v>186</v>
      </c>
      <c r="G17" s="172" t="s">
        <v>252</v>
      </c>
      <c r="H17" s="170">
        <v>669</v>
      </c>
      <c r="I17" s="167">
        <v>610</v>
      </c>
      <c r="J17" s="167">
        <v>560</v>
      </c>
      <c r="K17" s="167">
        <v>367</v>
      </c>
      <c r="L17" s="167">
        <v>320</v>
      </c>
      <c r="M17" s="218">
        <v>412</v>
      </c>
      <c r="N17" s="167">
        <f>SUM(H17+J17+L17)</f>
        <v>1549</v>
      </c>
      <c r="O17" s="167">
        <f>SUM(I17+K17+M17)</f>
        <v>1389</v>
      </c>
      <c r="P17" s="167">
        <f t="shared" si="2"/>
        <v>2938</v>
      </c>
    </row>
    <row r="18" spans="1:16" ht="18" customHeight="1" x14ac:dyDescent="0.2">
      <c r="A18" s="225" t="s">
        <v>69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</row>
    <row r="19" spans="1:16" ht="18" customHeight="1" x14ac:dyDescent="0.2">
      <c r="A19" s="226" t="s">
        <v>8</v>
      </c>
      <c r="B19" s="226" t="s">
        <v>9</v>
      </c>
      <c r="C19" s="226" t="s">
        <v>10</v>
      </c>
      <c r="D19" s="154"/>
      <c r="E19" s="154"/>
      <c r="F19" s="154"/>
      <c r="G19" s="161" t="s">
        <v>11</v>
      </c>
      <c r="H19" s="226" t="s">
        <v>12</v>
      </c>
      <c r="I19" s="154"/>
      <c r="J19" s="154"/>
      <c r="K19" s="154"/>
      <c r="L19" s="154"/>
      <c r="M19" s="154"/>
      <c r="N19" s="154"/>
      <c r="O19" s="154"/>
      <c r="P19" s="154"/>
    </row>
    <row r="20" spans="1:16" ht="18" customHeight="1" x14ac:dyDescent="0.2">
      <c r="A20" s="154"/>
      <c r="B20" s="154"/>
      <c r="C20" s="194" t="s">
        <v>240</v>
      </c>
      <c r="D20" s="194" t="s">
        <v>243</v>
      </c>
      <c r="E20" s="194" t="s">
        <v>242</v>
      </c>
      <c r="F20" s="161" t="s">
        <v>244</v>
      </c>
      <c r="G20" s="154"/>
      <c r="H20" s="194" t="s">
        <v>240</v>
      </c>
      <c r="I20" s="154"/>
      <c r="J20" s="194" t="s">
        <v>243</v>
      </c>
      <c r="K20" s="154"/>
      <c r="L20" s="194" t="s">
        <v>242</v>
      </c>
      <c r="M20" s="154"/>
      <c r="N20" s="161" t="s">
        <v>17</v>
      </c>
      <c r="O20" s="161" t="s">
        <v>18</v>
      </c>
      <c r="P20" s="161" t="s">
        <v>244</v>
      </c>
    </row>
    <row r="21" spans="1:16" ht="18" customHeight="1" x14ac:dyDescent="0.2">
      <c r="A21" s="154"/>
      <c r="B21" s="154"/>
      <c r="C21" s="154"/>
      <c r="D21" s="154"/>
      <c r="E21" s="154"/>
      <c r="F21" s="154"/>
      <c r="G21" s="154"/>
      <c r="H21" s="162" t="s">
        <v>19</v>
      </c>
      <c r="I21" s="162" t="s">
        <v>20</v>
      </c>
      <c r="J21" s="162" t="s">
        <v>19</v>
      </c>
      <c r="K21" s="162" t="s">
        <v>20</v>
      </c>
      <c r="L21" s="162" t="s">
        <v>19</v>
      </c>
      <c r="M21" s="162" t="s">
        <v>20</v>
      </c>
      <c r="N21" s="154"/>
      <c r="O21" s="154"/>
      <c r="P21" s="154"/>
    </row>
    <row r="22" spans="1:16" ht="18" customHeight="1" x14ac:dyDescent="0.2">
      <c r="A22" s="172" t="s">
        <v>48</v>
      </c>
      <c r="B22" s="172" t="s">
        <v>36</v>
      </c>
      <c r="C22" s="219">
        <v>28</v>
      </c>
      <c r="D22" s="219">
        <v>0</v>
      </c>
      <c r="E22" s="168">
        <v>0</v>
      </c>
      <c r="F22" s="167">
        <f t="shared" ref="F22:F23" si="3">SUM(C22:E22)</f>
        <v>28</v>
      </c>
      <c r="G22" s="172" t="s">
        <v>23</v>
      </c>
      <c r="H22" s="170">
        <v>239</v>
      </c>
      <c r="I22" s="167">
        <v>127</v>
      </c>
      <c r="J22" s="149">
        <v>0</v>
      </c>
      <c r="K22" s="149">
        <v>0</v>
      </c>
      <c r="L22" s="149">
        <v>0</v>
      </c>
      <c r="M22" s="149">
        <v>0</v>
      </c>
      <c r="N22" s="149">
        <f t="shared" ref="N22:O22" si="4">SUM(H22,J22,L22)</f>
        <v>239</v>
      </c>
      <c r="O22" s="149">
        <f t="shared" si="4"/>
        <v>127</v>
      </c>
      <c r="P22" s="149">
        <f t="shared" ref="P22:P23" si="5">SUM(H22:M22)</f>
        <v>366</v>
      </c>
    </row>
    <row r="23" spans="1:16" ht="18" customHeight="1" x14ac:dyDescent="0.2">
      <c r="A23" s="172" t="s">
        <v>66</v>
      </c>
      <c r="B23" s="172" t="s">
        <v>36</v>
      </c>
      <c r="C23" s="219">
        <v>1</v>
      </c>
      <c r="D23" s="219"/>
      <c r="E23" s="168">
        <v>0</v>
      </c>
      <c r="F23" s="167">
        <f t="shared" si="3"/>
        <v>1</v>
      </c>
      <c r="G23" s="172" t="s">
        <v>23</v>
      </c>
      <c r="H23" s="170">
        <v>2</v>
      </c>
      <c r="I23" s="167">
        <v>2</v>
      </c>
      <c r="J23" s="149">
        <v>0</v>
      </c>
      <c r="K23" s="149">
        <v>0</v>
      </c>
      <c r="L23" s="149">
        <v>0</v>
      </c>
      <c r="M23" s="149">
        <v>0</v>
      </c>
      <c r="N23" s="149">
        <f t="shared" ref="N23:O23" si="6">SUM(H23,J23,L23)</f>
        <v>2</v>
      </c>
      <c r="O23" s="149">
        <f t="shared" si="6"/>
        <v>2</v>
      </c>
      <c r="P23" s="149">
        <f t="shared" si="5"/>
        <v>4</v>
      </c>
    </row>
    <row r="24" spans="1:16" ht="18" customHeight="1" x14ac:dyDescent="0.2">
      <c r="A24" s="202" t="s">
        <v>70</v>
      </c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</row>
    <row r="25" spans="1:16" ht="18" customHeight="1" x14ac:dyDescent="0.2">
      <c r="A25" s="226" t="s">
        <v>8</v>
      </c>
      <c r="B25" s="226" t="s">
        <v>9</v>
      </c>
      <c r="C25" s="226" t="s">
        <v>10</v>
      </c>
      <c r="D25" s="154"/>
      <c r="E25" s="154"/>
      <c r="F25" s="154"/>
      <c r="G25" s="161" t="s">
        <v>11</v>
      </c>
      <c r="H25" s="226" t="s">
        <v>12</v>
      </c>
      <c r="I25" s="154"/>
      <c r="J25" s="154"/>
      <c r="K25" s="154"/>
      <c r="L25" s="154"/>
      <c r="M25" s="154"/>
      <c r="N25" s="154"/>
      <c r="O25" s="154"/>
      <c r="P25" s="154"/>
    </row>
    <row r="26" spans="1:16" ht="18" customHeight="1" x14ac:dyDescent="0.2">
      <c r="A26" s="154"/>
      <c r="B26" s="154"/>
      <c r="C26" s="194" t="s">
        <v>240</v>
      </c>
      <c r="D26" s="194" t="s">
        <v>243</v>
      </c>
      <c r="E26" s="194" t="s">
        <v>242</v>
      </c>
      <c r="F26" s="161" t="s">
        <v>244</v>
      </c>
      <c r="G26" s="154"/>
      <c r="H26" s="194" t="s">
        <v>240</v>
      </c>
      <c r="I26" s="154"/>
      <c r="J26" s="194" t="s">
        <v>243</v>
      </c>
      <c r="K26" s="154"/>
      <c r="L26" s="194" t="s">
        <v>242</v>
      </c>
      <c r="M26" s="154"/>
      <c r="N26" s="161" t="s">
        <v>71</v>
      </c>
      <c r="O26" s="161" t="s">
        <v>72</v>
      </c>
      <c r="P26" s="161" t="s">
        <v>244</v>
      </c>
    </row>
    <row r="27" spans="1:16" ht="18" customHeight="1" x14ac:dyDescent="0.2">
      <c r="A27" s="154"/>
      <c r="B27" s="154"/>
      <c r="C27" s="154"/>
      <c r="D27" s="154"/>
      <c r="E27" s="154"/>
      <c r="F27" s="154"/>
      <c r="G27" s="154"/>
      <c r="H27" s="162" t="s">
        <v>19</v>
      </c>
      <c r="I27" s="162" t="s">
        <v>20</v>
      </c>
      <c r="J27" s="162" t="s">
        <v>19</v>
      </c>
      <c r="K27" s="162" t="s">
        <v>20</v>
      </c>
      <c r="L27" s="162" t="s">
        <v>19</v>
      </c>
      <c r="M27" s="162" t="s">
        <v>20</v>
      </c>
      <c r="N27" s="154"/>
      <c r="O27" s="154"/>
      <c r="P27" s="154"/>
    </row>
    <row r="28" spans="1:16" ht="18" customHeight="1" x14ac:dyDescent="0.25">
      <c r="A28" s="172" t="s">
        <v>73</v>
      </c>
      <c r="B28" s="172" t="s">
        <v>74</v>
      </c>
      <c r="C28" s="218">
        <v>30</v>
      </c>
      <c r="D28" s="220">
        <v>31</v>
      </c>
      <c r="E28" s="204">
        <v>26</v>
      </c>
      <c r="F28" s="149">
        <f t="shared" ref="F28:F32" si="7">SUM(C28:E28)</f>
        <v>87</v>
      </c>
      <c r="G28" s="172" t="s">
        <v>23</v>
      </c>
      <c r="H28" s="166">
        <v>416</v>
      </c>
      <c r="I28" s="167">
        <v>160</v>
      </c>
      <c r="J28" s="218">
        <v>99</v>
      </c>
      <c r="K28" s="220">
        <v>76</v>
      </c>
      <c r="L28" s="220">
        <v>223</v>
      </c>
      <c r="M28" s="220">
        <v>377</v>
      </c>
      <c r="N28" s="223">
        <f t="shared" ref="N28:O28" si="8">SUM(H28,J28,L28)</f>
        <v>738</v>
      </c>
      <c r="O28" s="223">
        <f t="shared" si="8"/>
        <v>613</v>
      </c>
      <c r="P28" s="149">
        <f t="shared" ref="P28:P32" si="9">SUM(H28:M28)</f>
        <v>1351</v>
      </c>
    </row>
    <row r="29" spans="1:16" ht="18" customHeight="1" x14ac:dyDescent="0.25">
      <c r="A29" s="172" t="s">
        <v>75</v>
      </c>
      <c r="B29" s="172" t="s">
        <v>76</v>
      </c>
      <c r="C29" s="221">
        <v>10</v>
      </c>
      <c r="D29" s="222">
        <v>6</v>
      </c>
      <c r="E29" s="204">
        <v>1</v>
      </c>
      <c r="F29" s="149">
        <f t="shared" si="7"/>
        <v>17</v>
      </c>
      <c r="G29" s="172" t="s">
        <v>77</v>
      </c>
      <c r="H29" s="170">
        <v>24</v>
      </c>
      <c r="I29" s="167">
        <v>8</v>
      </c>
      <c r="J29" s="167">
        <v>19</v>
      </c>
      <c r="K29" s="220">
        <v>7</v>
      </c>
      <c r="L29" s="220">
        <v>1</v>
      </c>
      <c r="M29" s="167">
        <v>0</v>
      </c>
      <c r="N29" s="149">
        <f t="shared" ref="N29:O29" si="10">SUM(H29,J29,L29)</f>
        <v>44</v>
      </c>
      <c r="O29" s="149">
        <f t="shared" si="10"/>
        <v>15</v>
      </c>
      <c r="P29" s="149">
        <f t="shared" si="9"/>
        <v>59</v>
      </c>
    </row>
    <row r="30" spans="1:16" ht="18" customHeight="1" x14ac:dyDescent="0.25">
      <c r="A30" s="172" t="s">
        <v>78</v>
      </c>
      <c r="B30" s="172" t="s">
        <v>79</v>
      </c>
      <c r="C30" s="204">
        <v>0</v>
      </c>
      <c r="D30" s="222">
        <v>1</v>
      </c>
      <c r="E30" s="204">
        <v>2</v>
      </c>
      <c r="F30" s="149">
        <f t="shared" si="7"/>
        <v>3</v>
      </c>
      <c r="G30" s="172" t="s">
        <v>80</v>
      </c>
      <c r="H30" s="167">
        <v>0</v>
      </c>
      <c r="I30" s="167">
        <v>0</v>
      </c>
      <c r="J30" s="167">
        <v>8</v>
      </c>
      <c r="K30" s="167">
        <v>7</v>
      </c>
      <c r="L30" s="220">
        <v>3</v>
      </c>
      <c r="M30" s="167">
        <v>20</v>
      </c>
      <c r="N30" s="149">
        <f t="shared" ref="N30:O30" si="11">SUM(H30,J30,L30)</f>
        <v>11</v>
      </c>
      <c r="O30" s="149">
        <f t="shared" si="11"/>
        <v>27</v>
      </c>
      <c r="P30" s="149">
        <f t="shared" si="9"/>
        <v>38</v>
      </c>
    </row>
    <row r="31" spans="1:16" ht="18" customHeight="1" x14ac:dyDescent="0.2">
      <c r="A31" s="172" t="s">
        <v>81</v>
      </c>
      <c r="B31" s="172" t="s">
        <v>23</v>
      </c>
      <c r="C31" s="168">
        <v>22</v>
      </c>
      <c r="D31" s="220">
        <v>53</v>
      </c>
      <c r="E31" s="167">
        <v>95</v>
      </c>
      <c r="F31" s="167">
        <f t="shared" si="7"/>
        <v>170</v>
      </c>
      <c r="G31" s="172" t="s">
        <v>80</v>
      </c>
      <c r="H31" s="166">
        <v>2</v>
      </c>
      <c r="I31" s="218">
        <v>11</v>
      </c>
      <c r="J31" s="168">
        <v>83</v>
      </c>
      <c r="K31" s="220">
        <v>33</v>
      </c>
      <c r="L31" s="220">
        <v>153</v>
      </c>
      <c r="M31" s="220">
        <v>88</v>
      </c>
      <c r="N31" s="223">
        <f t="shared" ref="N31:O31" si="12">SUM(H31,J31,L31)</f>
        <v>238</v>
      </c>
      <c r="O31" s="223">
        <f t="shared" si="12"/>
        <v>132</v>
      </c>
      <c r="P31" s="149">
        <f t="shared" si="9"/>
        <v>370</v>
      </c>
    </row>
    <row r="32" spans="1:16" ht="18" customHeight="1" x14ac:dyDescent="0.25">
      <c r="A32" s="172" t="s">
        <v>82</v>
      </c>
      <c r="B32" s="172" t="s">
        <v>23</v>
      </c>
      <c r="C32" s="204">
        <v>4</v>
      </c>
      <c r="D32" s="204">
        <v>5</v>
      </c>
      <c r="E32" s="204">
        <v>3</v>
      </c>
      <c r="F32" s="167">
        <f t="shared" si="7"/>
        <v>12</v>
      </c>
      <c r="G32" s="172" t="s">
        <v>80</v>
      </c>
      <c r="H32" s="167">
        <v>67</v>
      </c>
      <c r="I32" s="167">
        <v>21</v>
      </c>
      <c r="J32" s="167">
        <v>57</v>
      </c>
      <c r="K32" s="167">
        <v>11</v>
      </c>
      <c r="L32" s="220">
        <v>37</v>
      </c>
      <c r="M32" s="167">
        <v>11</v>
      </c>
      <c r="N32" s="149">
        <f t="shared" ref="N32:O32" si="13">SUM(H32,J32,L32)</f>
        <v>161</v>
      </c>
      <c r="O32" s="149">
        <f t="shared" si="13"/>
        <v>43</v>
      </c>
      <c r="P32" s="149">
        <f t="shared" si="9"/>
        <v>204</v>
      </c>
    </row>
    <row r="33" spans="1:16" ht="18" customHeight="1" x14ac:dyDescent="0.2">
      <c r="A33" s="228" t="s">
        <v>83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</row>
    <row r="34" spans="1:16" ht="18" customHeight="1" x14ac:dyDescent="0.2">
      <c r="A34" s="226" t="s">
        <v>8</v>
      </c>
      <c r="B34" s="226" t="s">
        <v>9</v>
      </c>
      <c r="C34" s="226" t="s">
        <v>10</v>
      </c>
      <c r="D34" s="154"/>
      <c r="E34" s="154"/>
      <c r="F34" s="154"/>
      <c r="G34" s="161" t="s">
        <v>11</v>
      </c>
      <c r="H34" s="226" t="s">
        <v>12</v>
      </c>
      <c r="I34" s="154"/>
      <c r="J34" s="154"/>
      <c r="K34" s="154"/>
      <c r="L34" s="154"/>
      <c r="M34" s="154"/>
      <c r="N34" s="154"/>
      <c r="O34" s="154"/>
      <c r="P34" s="154"/>
    </row>
    <row r="35" spans="1:16" ht="18" customHeight="1" x14ac:dyDescent="0.2">
      <c r="A35" s="154"/>
      <c r="B35" s="154"/>
      <c r="C35" s="194" t="s">
        <v>240</v>
      </c>
      <c r="D35" s="194" t="s">
        <v>243</v>
      </c>
      <c r="E35" s="194" t="s">
        <v>242</v>
      </c>
      <c r="F35" s="161" t="s">
        <v>244</v>
      </c>
      <c r="G35" s="154"/>
      <c r="H35" s="161" t="s">
        <v>240</v>
      </c>
      <c r="I35" s="154"/>
      <c r="J35" s="161" t="s">
        <v>243</v>
      </c>
      <c r="K35" s="154"/>
      <c r="L35" s="161" t="s">
        <v>242</v>
      </c>
      <c r="M35" s="154"/>
      <c r="N35" s="161" t="s">
        <v>17</v>
      </c>
      <c r="O35" s="161" t="s">
        <v>18</v>
      </c>
      <c r="P35" s="161" t="s">
        <v>244</v>
      </c>
    </row>
    <row r="36" spans="1:16" ht="18" customHeight="1" x14ac:dyDescent="0.2">
      <c r="A36" s="154"/>
      <c r="B36" s="154"/>
      <c r="C36" s="154"/>
      <c r="D36" s="154"/>
      <c r="E36" s="154"/>
      <c r="F36" s="154"/>
      <c r="G36" s="154"/>
      <c r="H36" s="162" t="s">
        <v>19</v>
      </c>
      <c r="I36" s="162" t="s">
        <v>20</v>
      </c>
      <c r="J36" s="162" t="s">
        <v>19</v>
      </c>
      <c r="K36" s="162" t="s">
        <v>20</v>
      </c>
      <c r="L36" s="162" t="s">
        <v>19</v>
      </c>
      <c r="M36" s="162" t="s">
        <v>20</v>
      </c>
      <c r="N36" s="154"/>
      <c r="O36" s="154"/>
      <c r="P36" s="154"/>
    </row>
    <row r="37" spans="1:16" ht="18" customHeight="1" x14ac:dyDescent="0.2">
      <c r="A37" s="183" t="s">
        <v>84</v>
      </c>
      <c r="B37" s="172" t="s">
        <v>36</v>
      </c>
      <c r="C37" s="183">
        <v>16</v>
      </c>
      <c r="D37" s="183">
        <v>7</v>
      </c>
      <c r="E37" s="223">
        <v>9</v>
      </c>
      <c r="F37" s="183">
        <f t="shared" ref="F37:F41" si="14">SUM(C37:E37)</f>
        <v>32</v>
      </c>
      <c r="G37" s="172" t="s">
        <v>77</v>
      </c>
      <c r="H37" s="170">
        <v>13</v>
      </c>
      <c r="I37" s="195">
        <v>123</v>
      </c>
      <c r="J37" s="195">
        <v>0</v>
      </c>
      <c r="K37" s="170">
        <v>31</v>
      </c>
      <c r="L37" s="220">
        <v>2</v>
      </c>
      <c r="M37" s="220">
        <v>52</v>
      </c>
      <c r="N37" s="223">
        <f t="shared" ref="N37:O37" si="15">SUM(H37,J37,L37)</f>
        <v>15</v>
      </c>
      <c r="O37" s="223">
        <f t="shared" si="15"/>
        <v>206</v>
      </c>
      <c r="P37" s="183">
        <f t="shared" ref="P37:P41" si="16">SUM(H37:M37)</f>
        <v>221</v>
      </c>
    </row>
    <row r="38" spans="1:16" ht="18" customHeight="1" x14ac:dyDescent="0.2">
      <c r="A38" s="183" t="s">
        <v>66</v>
      </c>
      <c r="B38" s="172" t="s">
        <v>36</v>
      </c>
      <c r="C38" s="183">
        <v>4</v>
      </c>
      <c r="D38" s="223">
        <v>0</v>
      </c>
      <c r="E38" s="223">
        <v>3</v>
      </c>
      <c r="F38" s="223">
        <f t="shared" si="14"/>
        <v>7</v>
      </c>
      <c r="G38" s="172" t="s">
        <v>77</v>
      </c>
      <c r="H38" s="172">
        <v>0</v>
      </c>
      <c r="I38" s="223">
        <v>64</v>
      </c>
      <c r="J38" s="172">
        <v>0</v>
      </c>
      <c r="K38" s="172">
        <v>22</v>
      </c>
      <c r="L38" s="223">
        <v>0</v>
      </c>
      <c r="M38" s="223">
        <v>66</v>
      </c>
      <c r="N38" s="223">
        <f t="shared" ref="N38:O38" si="17">SUM(H38,J38,L38)</f>
        <v>0</v>
      </c>
      <c r="O38" s="223">
        <f t="shared" si="17"/>
        <v>152</v>
      </c>
      <c r="P38" s="183">
        <f t="shared" si="16"/>
        <v>152</v>
      </c>
    </row>
    <row r="39" spans="1:16" ht="18" customHeight="1" x14ac:dyDescent="0.2">
      <c r="A39" s="183" t="s">
        <v>85</v>
      </c>
      <c r="B39" s="172" t="s">
        <v>36</v>
      </c>
      <c r="C39" s="183">
        <v>1</v>
      </c>
      <c r="D39" s="223">
        <v>0</v>
      </c>
      <c r="E39" s="223">
        <v>0</v>
      </c>
      <c r="F39" s="223">
        <f t="shared" si="14"/>
        <v>1</v>
      </c>
      <c r="G39" s="172" t="s">
        <v>77</v>
      </c>
      <c r="H39" s="172">
        <v>4</v>
      </c>
      <c r="I39" s="223">
        <v>2</v>
      </c>
      <c r="J39" s="223">
        <v>0</v>
      </c>
      <c r="K39" s="223">
        <v>0</v>
      </c>
      <c r="L39" s="223">
        <v>0</v>
      </c>
      <c r="M39" s="223">
        <v>0</v>
      </c>
      <c r="N39" s="223">
        <f t="shared" ref="N39:O39" si="18">SUM(H39,J39,L39)</f>
        <v>4</v>
      </c>
      <c r="O39" s="223">
        <f t="shared" si="18"/>
        <v>2</v>
      </c>
      <c r="P39" s="183">
        <f t="shared" si="16"/>
        <v>6</v>
      </c>
    </row>
    <row r="40" spans="1:16" ht="18" customHeight="1" x14ac:dyDescent="0.2">
      <c r="A40" s="183" t="s">
        <v>86</v>
      </c>
      <c r="B40" s="172" t="s">
        <v>36</v>
      </c>
      <c r="C40" s="220">
        <v>3</v>
      </c>
      <c r="D40" s="220">
        <v>10</v>
      </c>
      <c r="E40" s="220">
        <v>0</v>
      </c>
      <c r="F40" s="220">
        <f t="shared" si="14"/>
        <v>13</v>
      </c>
      <c r="G40" s="172" t="s">
        <v>77</v>
      </c>
      <c r="H40" s="149">
        <v>0</v>
      </c>
      <c r="I40" s="149">
        <v>39</v>
      </c>
      <c r="J40" s="223">
        <v>0</v>
      </c>
      <c r="K40" s="223">
        <v>22</v>
      </c>
      <c r="L40" s="223">
        <v>0</v>
      </c>
      <c r="M40" s="223">
        <v>0</v>
      </c>
      <c r="N40" s="223">
        <f t="shared" ref="N40:O40" si="19">SUM(H40,J40,L40)</f>
        <v>0</v>
      </c>
      <c r="O40" s="223">
        <f t="shared" si="19"/>
        <v>61</v>
      </c>
      <c r="P40" s="229">
        <f t="shared" si="16"/>
        <v>61</v>
      </c>
    </row>
    <row r="41" spans="1:16" ht="18" customHeight="1" x14ac:dyDescent="0.2">
      <c r="A41" s="183" t="s">
        <v>87</v>
      </c>
      <c r="B41" s="172" t="s">
        <v>36</v>
      </c>
      <c r="C41" s="223">
        <v>1</v>
      </c>
      <c r="D41" s="223">
        <v>0</v>
      </c>
      <c r="E41" s="223">
        <v>0</v>
      </c>
      <c r="F41" s="223">
        <f t="shared" si="14"/>
        <v>1</v>
      </c>
      <c r="G41" s="172" t="s">
        <v>77</v>
      </c>
      <c r="H41" s="149">
        <v>0</v>
      </c>
      <c r="I41" s="149">
        <v>2</v>
      </c>
      <c r="J41" s="223"/>
      <c r="K41" s="223">
        <v>0</v>
      </c>
      <c r="L41" s="223">
        <v>0</v>
      </c>
      <c r="M41" s="223">
        <v>0</v>
      </c>
      <c r="N41" s="223">
        <f t="shared" ref="N41:O41" si="20">SUM(H41,J41,L41)</f>
        <v>0</v>
      </c>
      <c r="O41" s="223">
        <f t="shared" si="20"/>
        <v>2</v>
      </c>
      <c r="P41" s="229">
        <f t="shared" si="16"/>
        <v>2</v>
      </c>
    </row>
    <row r="42" spans="1:16" ht="12.75" customHeight="1" x14ac:dyDescent="0.2">
      <c r="A42" s="198"/>
      <c r="B42" s="198"/>
      <c r="C42" s="198"/>
      <c r="D42" s="198"/>
      <c r="E42" s="198"/>
      <c r="F42" s="198"/>
      <c r="G42" s="217"/>
      <c r="H42" s="217"/>
      <c r="I42" s="198"/>
      <c r="J42" s="198"/>
      <c r="K42" s="198"/>
      <c r="L42" s="198"/>
      <c r="M42" s="198"/>
      <c r="N42" s="198"/>
      <c r="O42" s="198"/>
      <c r="P42" s="198"/>
    </row>
    <row r="43" spans="1:16" ht="12.75" customHeight="1" x14ac:dyDescent="0.2">
      <c r="A43" s="198"/>
      <c r="B43" s="198"/>
      <c r="C43" s="198"/>
      <c r="D43" s="198"/>
      <c r="E43" s="198"/>
      <c r="F43" s="198"/>
      <c r="G43" s="217"/>
      <c r="H43" s="217"/>
      <c r="I43" s="198"/>
      <c r="J43" s="198"/>
      <c r="K43" s="198"/>
      <c r="L43" s="198"/>
      <c r="M43" s="198"/>
      <c r="N43" s="198"/>
      <c r="O43" s="198"/>
      <c r="P43" s="198"/>
    </row>
    <row r="44" spans="1:16" ht="12.75" customHeight="1" x14ac:dyDescent="0.2">
      <c r="A44" s="198"/>
      <c r="B44" s="198"/>
      <c r="C44" s="198"/>
      <c r="D44" s="198"/>
      <c r="E44" s="198"/>
      <c r="F44" s="198"/>
      <c r="G44" s="217"/>
      <c r="H44" s="217"/>
      <c r="I44" s="198"/>
      <c r="J44" s="198"/>
      <c r="K44" s="198"/>
      <c r="L44" s="198"/>
      <c r="M44" s="198"/>
      <c r="N44" s="198"/>
      <c r="O44" s="198"/>
      <c r="P44" s="198"/>
    </row>
    <row r="45" spans="1:16" ht="12.75" customHeight="1" x14ac:dyDescent="0.2">
      <c r="A45" s="198"/>
      <c r="B45" s="198"/>
      <c r="C45" s="198"/>
      <c r="D45" s="198"/>
      <c r="E45" s="198"/>
      <c r="F45" s="198"/>
      <c r="G45" s="217"/>
      <c r="H45" s="217"/>
      <c r="I45" s="198"/>
      <c r="J45" s="198"/>
      <c r="K45" s="198"/>
      <c r="L45" s="198"/>
      <c r="M45" s="198"/>
      <c r="N45" s="198"/>
      <c r="O45" s="198"/>
      <c r="P45" s="198"/>
    </row>
    <row r="46" spans="1:16" ht="12.75" customHeight="1" x14ac:dyDescent="0.2">
      <c r="A46" s="198"/>
      <c r="B46" s="198"/>
      <c r="C46" s="198"/>
      <c r="D46" s="198"/>
      <c r="E46" s="198"/>
      <c r="F46" s="198"/>
      <c r="G46" s="217"/>
      <c r="H46" s="217"/>
      <c r="I46" s="198"/>
      <c r="J46" s="198"/>
      <c r="K46" s="198"/>
      <c r="L46" s="198"/>
      <c r="M46" s="198"/>
      <c r="N46" s="198"/>
      <c r="O46" s="198"/>
      <c r="P46" s="198"/>
    </row>
    <row r="47" spans="1:16" ht="12.75" customHeight="1" x14ac:dyDescent="0.2">
      <c r="A47" s="198"/>
      <c r="B47" s="198"/>
      <c r="C47" s="198"/>
      <c r="D47" s="198"/>
      <c r="E47" s="198"/>
      <c r="F47" s="198"/>
      <c r="G47" s="217"/>
      <c r="H47" s="217"/>
      <c r="I47" s="198"/>
      <c r="J47" s="198"/>
      <c r="K47" s="198"/>
      <c r="L47" s="198"/>
      <c r="M47" s="198"/>
      <c r="N47" s="198"/>
      <c r="O47" s="198"/>
      <c r="P47" s="198"/>
    </row>
    <row r="48" spans="1:16" ht="12.75" customHeight="1" x14ac:dyDescent="0.2">
      <c r="A48" s="198"/>
      <c r="B48" s="198"/>
      <c r="C48" s="198"/>
      <c r="D48" s="198"/>
      <c r="E48" s="198"/>
      <c r="F48" s="198"/>
      <c r="G48" s="217"/>
      <c r="H48" s="217"/>
      <c r="I48" s="198"/>
      <c r="J48" s="198"/>
      <c r="K48" s="198"/>
      <c r="L48" s="198"/>
      <c r="M48" s="198"/>
      <c r="N48" s="198"/>
      <c r="O48" s="198"/>
      <c r="P48" s="198"/>
    </row>
    <row r="49" spans="1:16" ht="12.75" customHeight="1" x14ac:dyDescent="0.2">
      <c r="A49" s="198"/>
      <c r="B49" s="198"/>
      <c r="C49" s="198"/>
      <c r="D49" s="198"/>
      <c r="E49" s="198"/>
      <c r="F49" s="198"/>
      <c r="G49" s="217"/>
      <c r="H49" s="217"/>
      <c r="I49" s="198"/>
      <c r="J49" s="198"/>
      <c r="K49" s="198"/>
      <c r="L49" s="198"/>
      <c r="M49" s="198"/>
      <c r="N49" s="198"/>
      <c r="O49" s="198"/>
      <c r="P49" s="198"/>
    </row>
    <row r="50" spans="1:16" ht="12.75" customHeight="1" x14ac:dyDescent="0.2">
      <c r="A50" s="198"/>
      <c r="B50" s="198"/>
      <c r="C50" s="198"/>
      <c r="D50" s="198"/>
      <c r="E50" s="198"/>
      <c r="F50" s="198"/>
      <c r="G50" s="217"/>
      <c r="H50" s="217"/>
      <c r="I50" s="198"/>
      <c r="J50" s="198"/>
      <c r="K50" s="198"/>
      <c r="L50" s="198"/>
      <c r="M50" s="198"/>
      <c r="N50" s="198"/>
      <c r="O50" s="198"/>
      <c r="P50" s="198"/>
    </row>
    <row r="51" spans="1:16" ht="12.75" customHeight="1" x14ac:dyDescent="0.2">
      <c r="A51" s="198"/>
      <c r="B51" s="198"/>
      <c r="C51" s="198"/>
      <c r="D51" s="198"/>
      <c r="E51" s="198"/>
      <c r="F51" s="198"/>
      <c r="G51" s="217"/>
      <c r="H51" s="217"/>
      <c r="I51" s="198"/>
      <c r="J51" s="198"/>
      <c r="K51" s="198"/>
      <c r="L51" s="198"/>
      <c r="M51" s="198"/>
      <c r="N51" s="198"/>
      <c r="O51" s="198"/>
      <c r="P51" s="198"/>
    </row>
    <row r="52" spans="1:16" ht="12.75" customHeight="1" x14ac:dyDescent="0.2">
      <c r="A52" s="198"/>
      <c r="B52" s="198"/>
      <c r="C52" s="198"/>
      <c r="D52" s="198"/>
      <c r="E52" s="198"/>
      <c r="F52" s="198"/>
      <c r="G52" s="217"/>
      <c r="H52" s="217"/>
      <c r="I52" s="198"/>
      <c r="J52" s="198"/>
      <c r="K52" s="198"/>
      <c r="L52" s="198"/>
      <c r="M52" s="198"/>
      <c r="N52" s="198"/>
      <c r="O52" s="198"/>
      <c r="P52" s="198"/>
    </row>
    <row r="53" spans="1:16" ht="12.75" customHeight="1" x14ac:dyDescent="0.2">
      <c r="A53" s="198"/>
      <c r="B53" s="198"/>
      <c r="C53" s="198"/>
      <c r="D53" s="198"/>
      <c r="E53" s="198"/>
      <c r="F53" s="198"/>
      <c r="G53" s="217"/>
      <c r="H53" s="217"/>
      <c r="I53" s="198"/>
      <c r="J53" s="198"/>
      <c r="K53" s="198"/>
      <c r="L53" s="198"/>
      <c r="M53" s="198"/>
      <c r="N53" s="198"/>
      <c r="O53" s="198"/>
      <c r="P53" s="198"/>
    </row>
    <row r="54" spans="1:16" ht="12.75" customHeight="1" x14ac:dyDescent="0.2">
      <c r="A54" s="198"/>
      <c r="B54" s="198"/>
      <c r="C54" s="198"/>
      <c r="D54" s="198"/>
      <c r="E54" s="198"/>
      <c r="F54" s="198"/>
      <c r="G54" s="217"/>
      <c r="H54" s="217"/>
      <c r="I54" s="198"/>
      <c r="J54" s="198"/>
      <c r="K54" s="198"/>
      <c r="L54" s="198"/>
      <c r="M54" s="198"/>
      <c r="N54" s="198"/>
      <c r="O54" s="198"/>
      <c r="P54" s="198"/>
    </row>
    <row r="55" spans="1:16" ht="12.75" customHeight="1" x14ac:dyDescent="0.2">
      <c r="A55" s="198"/>
      <c r="B55" s="198"/>
      <c r="C55" s="198"/>
      <c r="D55" s="198"/>
      <c r="E55" s="198"/>
      <c r="F55" s="198"/>
      <c r="G55" s="217"/>
      <c r="H55" s="217"/>
      <c r="I55" s="198"/>
      <c r="J55" s="198"/>
      <c r="K55" s="198"/>
      <c r="L55" s="198"/>
      <c r="M55" s="198"/>
      <c r="N55" s="198"/>
      <c r="O55" s="198"/>
      <c r="P55" s="198"/>
    </row>
    <row r="56" spans="1:16" ht="12.75" customHeight="1" x14ac:dyDescent="0.2">
      <c r="A56" s="198"/>
      <c r="B56" s="198"/>
      <c r="C56" s="198"/>
      <c r="D56" s="198"/>
      <c r="E56" s="198"/>
      <c r="F56" s="198"/>
      <c r="G56" s="217"/>
      <c r="H56" s="217"/>
      <c r="I56" s="198"/>
      <c r="J56" s="198"/>
      <c r="K56" s="198"/>
      <c r="L56" s="198"/>
      <c r="M56" s="198"/>
      <c r="N56" s="198"/>
      <c r="O56" s="198"/>
      <c r="P56" s="198"/>
    </row>
    <row r="57" spans="1:16" ht="12.75" customHeight="1" x14ac:dyDescent="0.2">
      <c r="A57" s="198"/>
      <c r="B57" s="198"/>
      <c r="C57" s="198"/>
      <c r="D57" s="198"/>
      <c r="E57" s="198"/>
      <c r="F57" s="198"/>
      <c r="G57" s="217"/>
      <c r="H57" s="217"/>
      <c r="I57" s="198"/>
      <c r="J57" s="198"/>
      <c r="K57" s="198"/>
      <c r="L57" s="198"/>
      <c r="M57" s="198"/>
      <c r="N57" s="198"/>
      <c r="O57" s="198"/>
      <c r="P57" s="198"/>
    </row>
    <row r="58" spans="1:16" ht="12.75" customHeight="1" x14ac:dyDescent="0.2">
      <c r="A58" s="198"/>
      <c r="B58" s="198"/>
      <c r="C58" s="198"/>
      <c r="D58" s="198"/>
      <c r="E58" s="198"/>
      <c r="F58" s="198"/>
      <c r="G58" s="217"/>
      <c r="H58" s="217"/>
      <c r="I58" s="198"/>
      <c r="J58" s="198"/>
      <c r="K58" s="198"/>
      <c r="L58" s="198"/>
      <c r="M58" s="198"/>
      <c r="N58" s="198"/>
      <c r="O58" s="198"/>
      <c r="P58" s="198"/>
    </row>
    <row r="59" spans="1:16" ht="12.75" customHeight="1" x14ac:dyDescent="0.2">
      <c r="A59" s="198"/>
      <c r="B59" s="198"/>
      <c r="C59" s="198"/>
      <c r="D59" s="198"/>
      <c r="E59" s="198"/>
      <c r="F59" s="198"/>
      <c r="G59" s="217"/>
      <c r="H59" s="217"/>
      <c r="I59" s="198"/>
      <c r="J59" s="198"/>
      <c r="K59" s="198"/>
      <c r="L59" s="198"/>
      <c r="M59" s="198"/>
      <c r="N59" s="198"/>
      <c r="O59" s="198"/>
      <c r="P59" s="198"/>
    </row>
    <row r="60" spans="1:16" ht="12.75" customHeight="1" x14ac:dyDescent="0.2">
      <c r="A60" s="198"/>
      <c r="B60" s="198"/>
      <c r="C60" s="198"/>
      <c r="D60" s="198"/>
      <c r="E60" s="198"/>
      <c r="F60" s="198"/>
      <c r="G60" s="217"/>
      <c r="H60" s="217"/>
      <c r="I60" s="198"/>
      <c r="J60" s="198"/>
      <c r="K60" s="198"/>
      <c r="L60" s="198"/>
      <c r="M60" s="198"/>
      <c r="N60" s="198"/>
      <c r="O60" s="198"/>
      <c r="P60" s="198"/>
    </row>
    <row r="61" spans="1:16" ht="12.75" customHeight="1" x14ac:dyDescent="0.2">
      <c r="A61" s="198"/>
      <c r="B61" s="198"/>
      <c r="C61" s="198"/>
      <c r="D61" s="198"/>
      <c r="E61" s="198"/>
      <c r="F61" s="198"/>
      <c r="G61" s="217"/>
      <c r="H61" s="217"/>
      <c r="I61" s="198"/>
      <c r="J61" s="198"/>
      <c r="K61" s="198"/>
      <c r="L61" s="198"/>
      <c r="M61" s="198"/>
      <c r="N61" s="198"/>
      <c r="O61" s="198"/>
      <c r="P61" s="198"/>
    </row>
    <row r="62" spans="1:16" ht="12.75" customHeight="1" x14ac:dyDescent="0.2">
      <c r="A62" s="198"/>
      <c r="B62" s="198"/>
      <c r="C62" s="198"/>
      <c r="D62" s="198"/>
      <c r="E62" s="198"/>
      <c r="F62" s="198"/>
      <c r="G62" s="217"/>
      <c r="H62" s="217"/>
      <c r="I62" s="198"/>
      <c r="J62" s="198"/>
      <c r="K62" s="198"/>
      <c r="L62" s="198"/>
      <c r="M62" s="198"/>
      <c r="N62" s="198"/>
      <c r="O62" s="198"/>
      <c r="P62" s="198"/>
    </row>
    <row r="63" spans="1:16" ht="12.75" customHeight="1" x14ac:dyDescent="0.2">
      <c r="A63" s="198"/>
      <c r="B63" s="198"/>
      <c r="C63" s="198"/>
      <c r="D63" s="198"/>
      <c r="E63" s="198"/>
      <c r="F63" s="198"/>
      <c r="G63" s="217"/>
      <c r="H63" s="217"/>
      <c r="I63" s="198"/>
      <c r="J63" s="198"/>
      <c r="K63" s="198"/>
      <c r="L63" s="198"/>
      <c r="M63" s="198"/>
      <c r="N63" s="198"/>
      <c r="O63" s="198"/>
      <c r="P63" s="198"/>
    </row>
    <row r="64" spans="1:16" ht="12.75" customHeight="1" x14ac:dyDescent="0.2">
      <c r="A64" s="198"/>
      <c r="B64" s="198"/>
      <c r="C64" s="198"/>
      <c r="D64" s="198"/>
      <c r="E64" s="198"/>
      <c r="F64" s="198"/>
      <c r="G64" s="217"/>
      <c r="H64" s="217"/>
      <c r="I64" s="198"/>
      <c r="J64" s="198"/>
      <c r="K64" s="198"/>
      <c r="L64" s="198"/>
      <c r="M64" s="198"/>
      <c r="N64" s="198"/>
      <c r="O64" s="198"/>
      <c r="P64" s="198"/>
    </row>
    <row r="65" spans="1:16" ht="12.75" customHeight="1" x14ac:dyDescent="0.2">
      <c r="A65" s="198"/>
      <c r="B65" s="198"/>
      <c r="C65" s="198"/>
      <c r="D65" s="198"/>
      <c r="E65" s="198"/>
      <c r="F65" s="198"/>
      <c r="G65" s="217"/>
      <c r="H65" s="217"/>
      <c r="I65" s="198"/>
      <c r="J65" s="198"/>
      <c r="K65" s="198"/>
      <c r="L65" s="198"/>
      <c r="M65" s="198"/>
      <c r="N65" s="198"/>
      <c r="O65" s="198"/>
      <c r="P65" s="198"/>
    </row>
    <row r="66" spans="1:16" ht="12.75" customHeight="1" x14ac:dyDescent="0.2">
      <c r="A66" s="198"/>
      <c r="B66" s="198"/>
      <c r="C66" s="198"/>
      <c r="D66" s="198"/>
      <c r="E66" s="198"/>
      <c r="F66" s="198"/>
      <c r="G66" s="217"/>
      <c r="H66" s="217"/>
      <c r="I66" s="198"/>
      <c r="J66" s="198"/>
      <c r="K66" s="198"/>
      <c r="L66" s="198"/>
      <c r="M66" s="198"/>
      <c r="N66" s="198"/>
      <c r="O66" s="198"/>
      <c r="P66" s="198"/>
    </row>
    <row r="67" spans="1:16" ht="12.75" customHeight="1" x14ac:dyDescent="0.2">
      <c r="A67" s="198"/>
      <c r="B67" s="198"/>
      <c r="C67" s="198"/>
      <c r="D67" s="198"/>
      <c r="E67" s="198"/>
      <c r="F67" s="198"/>
      <c r="G67" s="217"/>
      <c r="H67" s="217"/>
      <c r="I67" s="198"/>
      <c r="J67" s="198"/>
      <c r="K67" s="198"/>
      <c r="L67" s="198"/>
      <c r="M67" s="198"/>
      <c r="N67" s="198"/>
      <c r="O67" s="198"/>
      <c r="P67" s="198"/>
    </row>
    <row r="68" spans="1:16" ht="12.75" customHeight="1" x14ac:dyDescent="0.2">
      <c r="A68" s="198"/>
      <c r="B68" s="198"/>
      <c r="C68" s="198"/>
      <c r="D68" s="198"/>
      <c r="E68" s="198"/>
      <c r="F68" s="198"/>
      <c r="G68" s="217"/>
      <c r="H68" s="217"/>
      <c r="I68" s="198"/>
      <c r="J68" s="198"/>
      <c r="K68" s="198"/>
      <c r="L68" s="198"/>
      <c r="M68" s="198"/>
      <c r="N68" s="198"/>
      <c r="O68" s="198"/>
      <c r="P68" s="198"/>
    </row>
    <row r="69" spans="1:16" ht="12.75" customHeight="1" x14ac:dyDescent="0.2">
      <c r="A69" s="198"/>
      <c r="B69" s="198"/>
      <c r="C69" s="198"/>
      <c r="D69" s="198"/>
      <c r="E69" s="198"/>
      <c r="F69" s="198"/>
      <c r="G69" s="217"/>
      <c r="H69" s="217"/>
      <c r="I69" s="198"/>
      <c r="J69" s="198"/>
      <c r="K69" s="198"/>
      <c r="L69" s="198"/>
      <c r="M69" s="198"/>
      <c r="N69" s="198"/>
      <c r="O69" s="198"/>
      <c r="P69" s="198"/>
    </row>
    <row r="70" spans="1:16" ht="12.75" customHeight="1" x14ac:dyDescent="0.2">
      <c r="A70" s="198"/>
      <c r="B70" s="198"/>
      <c r="C70" s="198"/>
      <c r="D70" s="198"/>
      <c r="E70" s="198"/>
      <c r="F70" s="198"/>
      <c r="G70" s="217"/>
      <c r="H70" s="217"/>
      <c r="I70" s="198"/>
      <c r="J70" s="198"/>
      <c r="K70" s="198"/>
      <c r="L70" s="198"/>
      <c r="M70" s="198"/>
      <c r="N70" s="198"/>
      <c r="O70" s="198"/>
      <c r="P70" s="198"/>
    </row>
    <row r="71" spans="1:16" ht="12.75" customHeight="1" x14ac:dyDescent="0.2">
      <c r="A71" s="198"/>
      <c r="B71" s="198"/>
      <c r="C71" s="198"/>
      <c r="D71" s="198"/>
      <c r="E71" s="198"/>
      <c r="F71" s="198"/>
      <c r="G71" s="217"/>
      <c r="H71" s="217"/>
      <c r="I71" s="198"/>
      <c r="J71" s="198"/>
      <c r="K71" s="198"/>
      <c r="L71" s="198"/>
      <c r="M71" s="198"/>
      <c r="N71" s="198"/>
      <c r="O71" s="198"/>
      <c r="P71" s="198"/>
    </row>
    <row r="72" spans="1:16" ht="12.75" customHeight="1" x14ac:dyDescent="0.2">
      <c r="A72" s="198"/>
      <c r="B72" s="198"/>
      <c r="C72" s="198"/>
      <c r="D72" s="198"/>
      <c r="E72" s="198"/>
      <c r="F72" s="198"/>
      <c r="G72" s="217"/>
      <c r="H72" s="217"/>
      <c r="I72" s="198"/>
      <c r="J72" s="198"/>
      <c r="K72" s="198"/>
      <c r="L72" s="198"/>
      <c r="M72" s="198"/>
      <c r="N72" s="198"/>
      <c r="O72" s="198"/>
      <c r="P72" s="198"/>
    </row>
    <row r="73" spans="1:16" ht="12.75" customHeight="1" x14ac:dyDescent="0.2">
      <c r="A73" s="198"/>
      <c r="B73" s="198"/>
      <c r="C73" s="198"/>
      <c r="D73" s="198"/>
      <c r="E73" s="198"/>
      <c r="F73" s="198"/>
      <c r="G73" s="217"/>
      <c r="H73" s="217"/>
      <c r="I73" s="198"/>
      <c r="J73" s="198"/>
      <c r="K73" s="198"/>
      <c r="L73" s="198"/>
      <c r="M73" s="198"/>
      <c r="N73" s="198"/>
      <c r="O73" s="198"/>
      <c r="P73" s="198"/>
    </row>
    <row r="74" spans="1:16" ht="12.75" customHeight="1" x14ac:dyDescent="0.2">
      <c r="A74" s="198"/>
      <c r="B74" s="198"/>
      <c r="C74" s="198"/>
      <c r="D74" s="198"/>
      <c r="E74" s="198"/>
      <c r="F74" s="198"/>
      <c r="G74" s="217"/>
      <c r="H74" s="217"/>
      <c r="I74" s="198"/>
      <c r="J74" s="198"/>
      <c r="K74" s="198"/>
      <c r="L74" s="198"/>
      <c r="M74" s="198"/>
      <c r="N74" s="198"/>
      <c r="O74" s="198"/>
      <c r="P74" s="198"/>
    </row>
    <row r="75" spans="1:16" ht="12.75" customHeight="1" x14ac:dyDescent="0.2">
      <c r="A75" s="198"/>
      <c r="B75" s="198"/>
      <c r="C75" s="198"/>
      <c r="D75" s="198"/>
      <c r="E75" s="198"/>
      <c r="F75" s="198"/>
      <c r="G75" s="217"/>
      <c r="H75" s="217"/>
      <c r="I75" s="198"/>
      <c r="J75" s="198"/>
      <c r="K75" s="198"/>
      <c r="L75" s="198"/>
      <c r="M75" s="198"/>
      <c r="N75" s="198"/>
      <c r="O75" s="198"/>
      <c r="P75" s="198"/>
    </row>
    <row r="76" spans="1:16" ht="12.75" customHeight="1" x14ac:dyDescent="0.2">
      <c r="A76" s="198"/>
      <c r="B76" s="198"/>
      <c r="C76" s="198"/>
      <c r="D76" s="198"/>
      <c r="E76" s="198"/>
      <c r="F76" s="198"/>
      <c r="G76" s="217"/>
      <c r="H76" s="217"/>
      <c r="I76" s="198"/>
      <c r="J76" s="198"/>
      <c r="K76" s="198"/>
      <c r="L76" s="198"/>
      <c r="M76" s="198"/>
      <c r="N76" s="198"/>
      <c r="O76" s="198"/>
      <c r="P76" s="198"/>
    </row>
    <row r="77" spans="1:16" ht="12.75" customHeight="1" x14ac:dyDescent="0.2">
      <c r="A77" s="198"/>
      <c r="B77" s="198"/>
      <c r="C77" s="198"/>
      <c r="D77" s="198"/>
      <c r="E77" s="198"/>
      <c r="F77" s="198"/>
      <c r="G77" s="217"/>
      <c r="H77" s="217"/>
      <c r="I77" s="198"/>
      <c r="J77" s="198"/>
      <c r="K77" s="198"/>
      <c r="L77" s="198"/>
      <c r="M77" s="198"/>
      <c r="N77" s="198"/>
      <c r="O77" s="198"/>
      <c r="P77" s="198"/>
    </row>
    <row r="78" spans="1:16" ht="12.75" customHeight="1" x14ac:dyDescent="0.2">
      <c r="A78" s="198"/>
      <c r="B78" s="198"/>
      <c r="C78" s="198"/>
      <c r="D78" s="198"/>
      <c r="E78" s="198"/>
      <c r="F78" s="198"/>
      <c r="G78" s="217"/>
      <c r="H78" s="217"/>
      <c r="I78" s="198"/>
      <c r="J78" s="198"/>
      <c r="K78" s="198"/>
      <c r="L78" s="198"/>
      <c r="M78" s="198"/>
      <c r="N78" s="198"/>
      <c r="O78" s="198"/>
      <c r="P78" s="198"/>
    </row>
    <row r="79" spans="1:16" ht="12.75" customHeight="1" x14ac:dyDescent="0.2">
      <c r="A79" s="198"/>
      <c r="B79" s="198"/>
      <c r="C79" s="198"/>
      <c r="D79" s="198"/>
      <c r="E79" s="198"/>
      <c r="F79" s="198"/>
      <c r="G79" s="217"/>
      <c r="H79" s="217"/>
      <c r="I79" s="198"/>
      <c r="J79" s="198"/>
      <c r="K79" s="198"/>
      <c r="L79" s="198"/>
      <c r="M79" s="198"/>
      <c r="N79" s="198"/>
      <c r="O79" s="198"/>
      <c r="P79" s="198"/>
    </row>
    <row r="80" spans="1:16" ht="12.75" customHeight="1" x14ac:dyDescent="0.2">
      <c r="A80" s="198"/>
      <c r="B80" s="198"/>
      <c r="C80" s="198"/>
      <c r="D80" s="198"/>
      <c r="E80" s="198"/>
      <c r="F80" s="198"/>
      <c r="G80" s="217"/>
      <c r="H80" s="217"/>
      <c r="I80" s="198"/>
      <c r="J80" s="198"/>
      <c r="K80" s="198"/>
      <c r="L80" s="198"/>
      <c r="M80" s="198"/>
      <c r="N80" s="198"/>
      <c r="O80" s="198"/>
      <c r="P80" s="198"/>
    </row>
    <row r="81" spans="1:16" ht="12.75" customHeight="1" x14ac:dyDescent="0.2">
      <c r="A81" s="198"/>
      <c r="B81" s="198"/>
      <c r="C81" s="198"/>
      <c r="D81" s="198"/>
      <c r="E81" s="198"/>
      <c r="F81" s="198"/>
      <c r="G81" s="217"/>
      <c r="H81" s="217"/>
      <c r="I81" s="198"/>
      <c r="J81" s="198"/>
      <c r="K81" s="198"/>
      <c r="L81" s="198"/>
      <c r="M81" s="198"/>
      <c r="N81" s="198"/>
      <c r="O81" s="198"/>
      <c r="P81" s="198"/>
    </row>
    <row r="82" spans="1:16" ht="12.75" customHeight="1" x14ac:dyDescent="0.2">
      <c r="A82" s="198"/>
      <c r="B82" s="198"/>
      <c r="C82" s="198"/>
      <c r="D82" s="198"/>
      <c r="E82" s="198"/>
      <c r="F82" s="198"/>
      <c r="G82" s="217"/>
      <c r="H82" s="217"/>
      <c r="I82" s="198"/>
      <c r="J82" s="198"/>
      <c r="K82" s="198"/>
      <c r="L82" s="198"/>
      <c r="M82" s="198"/>
      <c r="N82" s="198"/>
      <c r="O82" s="198"/>
      <c r="P82" s="198"/>
    </row>
    <row r="83" spans="1:16" ht="12.75" customHeight="1" x14ac:dyDescent="0.2">
      <c r="A83" s="198"/>
      <c r="B83" s="198"/>
      <c r="C83" s="198"/>
      <c r="D83" s="198"/>
      <c r="E83" s="198"/>
      <c r="F83" s="198"/>
      <c r="G83" s="217"/>
      <c r="H83" s="217"/>
      <c r="I83" s="198"/>
      <c r="J83" s="198"/>
      <c r="K83" s="198"/>
      <c r="L83" s="198"/>
      <c r="M83" s="198"/>
      <c r="N83" s="198"/>
      <c r="O83" s="198"/>
      <c r="P83" s="198"/>
    </row>
    <row r="84" spans="1:16" ht="12.75" customHeight="1" x14ac:dyDescent="0.2">
      <c r="A84" s="1"/>
      <c r="B84" s="1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</row>
    <row r="85" spans="1:16" ht="12.75" customHeight="1" x14ac:dyDescent="0.2">
      <c r="A85" s="1"/>
      <c r="B85" s="1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1"/>
      <c r="B86" s="1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1"/>
      <c r="B87" s="1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1"/>
      <c r="B88" s="1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1"/>
      <c r="B89" s="1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</row>
  </sheetData>
  <mergeCells count="73">
    <mergeCell ref="F20:F21"/>
    <mergeCell ref="H20:I20"/>
    <mergeCell ref="A18:P18"/>
    <mergeCell ref="C19:F19"/>
    <mergeCell ref="G19:G21"/>
    <mergeCell ref="H19:P19"/>
    <mergeCell ref="E20:E21"/>
    <mergeCell ref="O20:O21"/>
    <mergeCell ref="P20:P21"/>
    <mergeCell ref="N20:N21"/>
    <mergeCell ref="J20:K20"/>
    <mergeCell ref="L20:M20"/>
    <mergeCell ref="A19:A21"/>
    <mergeCell ref="B19:B21"/>
    <mergeCell ref="C20:C21"/>
    <mergeCell ref="D20:D21"/>
    <mergeCell ref="A25:A27"/>
    <mergeCell ref="H25:P25"/>
    <mergeCell ref="P26:P27"/>
    <mergeCell ref="H26:I26"/>
    <mergeCell ref="J26:K26"/>
    <mergeCell ref="L26:M26"/>
    <mergeCell ref="N26:N27"/>
    <mergeCell ref="O26:O27"/>
    <mergeCell ref="G25:G27"/>
    <mergeCell ref="D26:D27"/>
    <mergeCell ref="E26:E27"/>
    <mergeCell ref="F26:F27"/>
    <mergeCell ref="B25:B27"/>
    <mergeCell ref="C26:C27"/>
    <mergeCell ref="G34:G36"/>
    <mergeCell ref="C35:C36"/>
    <mergeCell ref="D35:D36"/>
    <mergeCell ref="P35:P36"/>
    <mergeCell ref="O35:O36"/>
    <mergeCell ref="E35:E36"/>
    <mergeCell ref="F35:F36"/>
    <mergeCell ref="H34:P34"/>
    <mergeCell ref="H35:I35"/>
    <mergeCell ref="J35:K35"/>
    <mergeCell ref="L35:M35"/>
    <mergeCell ref="N35:N36"/>
    <mergeCell ref="A10:P10"/>
    <mergeCell ref="A11:P11"/>
    <mergeCell ref="A12:A14"/>
    <mergeCell ref="B12:B14"/>
    <mergeCell ref="A33:P33"/>
    <mergeCell ref="D13:D14"/>
    <mergeCell ref="E13:E14"/>
    <mergeCell ref="N13:N14"/>
    <mergeCell ref="F13:F14"/>
    <mergeCell ref="H13:I13"/>
    <mergeCell ref="J13:K13"/>
    <mergeCell ref="L13:M13"/>
    <mergeCell ref="O13:O14"/>
    <mergeCell ref="P13:P14"/>
    <mergeCell ref="A24:P24"/>
    <mergeCell ref="C25:F25"/>
    <mergeCell ref="A34:A36"/>
    <mergeCell ref="B34:B36"/>
    <mergeCell ref="C34:F34"/>
    <mergeCell ref="B9:I9"/>
    <mergeCell ref="J9:P9"/>
    <mergeCell ref="B2:P3"/>
    <mergeCell ref="B4:P4"/>
    <mergeCell ref="B5:P5"/>
    <mergeCell ref="B6:P7"/>
    <mergeCell ref="B8:I8"/>
    <mergeCell ref="J8:P8"/>
    <mergeCell ref="C12:F12"/>
    <mergeCell ref="G12:G14"/>
    <mergeCell ref="H12:P12"/>
    <mergeCell ref="C13:C14"/>
  </mergeCells>
  <printOptions horizontalCentered="1"/>
  <pageMargins left="0.51181102362204722" right="0.51181102362204722" top="0.55118110236220474" bottom="0.55118110236220474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9"/>
  <sheetViews>
    <sheetView zoomScaleNormal="100" workbookViewId="0">
      <selection activeCell="A2" sqref="A2:A9"/>
    </sheetView>
  </sheetViews>
  <sheetFormatPr baseColWidth="10" defaultColWidth="14.42578125" defaultRowHeight="15" customHeight="1" x14ac:dyDescent="0.2"/>
  <cols>
    <col min="1" max="1" width="33.140625" customWidth="1"/>
    <col min="2" max="2" width="17.140625" customWidth="1"/>
    <col min="3" max="3" width="8.7109375" customWidth="1"/>
    <col min="4" max="4" width="10.28515625" customWidth="1"/>
    <col min="5" max="5" width="10.7109375" customWidth="1"/>
    <col min="6" max="6" width="7.85546875" customWidth="1"/>
    <col min="7" max="7" width="10.28515625" customWidth="1"/>
    <col min="8" max="11" width="5.85546875" customWidth="1"/>
    <col min="12" max="13" width="6" customWidth="1"/>
    <col min="14" max="15" width="5.85546875" customWidth="1"/>
    <col min="16" max="16" width="8.28515625" customWidth="1"/>
  </cols>
  <sheetData>
    <row r="1" spans="1:19" ht="18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200"/>
      <c r="R1" s="200"/>
      <c r="S1" s="200"/>
    </row>
    <row r="2" spans="1:19" ht="18" customHeight="1" x14ac:dyDescent="0.2">
      <c r="A2" s="242"/>
      <c r="B2" s="201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200"/>
      <c r="R2" s="200"/>
      <c r="S2" s="200"/>
    </row>
    <row r="3" spans="1:19" ht="18" customHeight="1" x14ac:dyDescent="0.2">
      <c r="A3" s="187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4"/>
      <c r="Q3" s="200"/>
      <c r="R3" s="200"/>
      <c r="S3" s="200"/>
    </row>
    <row r="4" spans="1:19" ht="18" customHeight="1" x14ac:dyDescent="0.2">
      <c r="A4" s="187"/>
      <c r="B4" s="201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200"/>
      <c r="R4" s="200"/>
      <c r="S4" s="200"/>
    </row>
    <row r="5" spans="1:19" ht="18" customHeight="1" x14ac:dyDescent="0.2">
      <c r="A5" s="187"/>
      <c r="B5" s="201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200"/>
      <c r="R5" s="200"/>
      <c r="S5" s="200"/>
    </row>
    <row r="6" spans="1:19" ht="18" customHeight="1" x14ac:dyDescent="0.2">
      <c r="A6" s="187"/>
      <c r="B6" s="201" t="s">
        <v>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200"/>
      <c r="R6" s="200"/>
      <c r="S6" s="200"/>
    </row>
    <row r="7" spans="1:19" ht="18" customHeight="1" x14ac:dyDescent="0.2">
      <c r="A7" s="187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200"/>
      <c r="R7" s="200"/>
      <c r="S7" s="200"/>
    </row>
    <row r="8" spans="1:19" ht="18" customHeight="1" x14ac:dyDescent="0.2">
      <c r="A8" s="187"/>
      <c r="B8" s="201" t="s">
        <v>4</v>
      </c>
      <c r="C8" s="154"/>
      <c r="D8" s="154"/>
      <c r="E8" s="154"/>
      <c r="F8" s="154"/>
      <c r="G8" s="154"/>
      <c r="H8" s="154"/>
      <c r="I8" s="154"/>
      <c r="J8" s="201" t="s">
        <v>261</v>
      </c>
      <c r="K8" s="154"/>
      <c r="L8" s="154"/>
      <c r="M8" s="154"/>
      <c r="N8" s="154"/>
      <c r="O8" s="154"/>
      <c r="P8" s="154"/>
      <c r="Q8" s="200"/>
      <c r="R8" s="200"/>
      <c r="S8" s="200"/>
    </row>
    <row r="9" spans="1:19" ht="18" customHeight="1" x14ac:dyDescent="0.2">
      <c r="A9" s="187"/>
      <c r="B9" s="201" t="s">
        <v>6</v>
      </c>
      <c r="C9" s="154"/>
      <c r="D9" s="154"/>
      <c r="E9" s="154"/>
      <c r="F9" s="154"/>
      <c r="G9" s="154"/>
      <c r="H9" s="154"/>
      <c r="I9" s="154"/>
      <c r="J9" s="159" t="s">
        <v>239</v>
      </c>
      <c r="K9" s="154"/>
      <c r="L9" s="154"/>
      <c r="M9" s="154"/>
      <c r="N9" s="154"/>
      <c r="O9" s="154"/>
      <c r="P9" s="154"/>
      <c r="Q9" s="200"/>
      <c r="R9" s="200"/>
      <c r="S9" s="200"/>
    </row>
    <row r="10" spans="1:19" ht="18" customHeight="1" x14ac:dyDescent="0.2">
      <c r="A10" s="201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200"/>
      <c r="R10" s="200"/>
      <c r="S10" s="200"/>
    </row>
    <row r="11" spans="1:19" ht="18" customHeight="1" x14ac:dyDescent="0.2">
      <c r="A11" s="202" t="s">
        <v>89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200"/>
      <c r="R11" s="200"/>
      <c r="S11" s="200"/>
    </row>
    <row r="12" spans="1:19" ht="18" customHeight="1" x14ac:dyDescent="0.2">
      <c r="A12" s="194" t="s">
        <v>8</v>
      </c>
      <c r="B12" s="194" t="s">
        <v>9</v>
      </c>
      <c r="C12" s="194" t="s">
        <v>10</v>
      </c>
      <c r="D12" s="154"/>
      <c r="E12" s="154"/>
      <c r="F12" s="154"/>
      <c r="G12" s="194" t="s">
        <v>11</v>
      </c>
      <c r="H12" s="194" t="s">
        <v>12</v>
      </c>
      <c r="I12" s="154"/>
      <c r="J12" s="154"/>
      <c r="K12" s="154"/>
      <c r="L12" s="154"/>
      <c r="M12" s="154"/>
      <c r="N12" s="154"/>
      <c r="O12" s="154"/>
      <c r="P12" s="154"/>
      <c r="Q12" s="200"/>
      <c r="R12" s="200"/>
      <c r="S12" s="200"/>
    </row>
    <row r="13" spans="1:19" ht="18" customHeight="1" x14ac:dyDescent="0.2">
      <c r="A13" s="154"/>
      <c r="B13" s="154"/>
      <c r="C13" s="194" t="s">
        <v>240</v>
      </c>
      <c r="D13" s="194" t="s">
        <v>243</v>
      </c>
      <c r="E13" s="194" t="s">
        <v>242</v>
      </c>
      <c r="F13" s="194" t="s">
        <v>244</v>
      </c>
      <c r="G13" s="154"/>
      <c r="H13" s="194" t="s">
        <v>240</v>
      </c>
      <c r="I13" s="154"/>
      <c r="J13" s="194" t="s">
        <v>243</v>
      </c>
      <c r="K13" s="154"/>
      <c r="L13" s="194" t="s">
        <v>242</v>
      </c>
      <c r="M13" s="154"/>
      <c r="N13" s="194" t="s">
        <v>90</v>
      </c>
      <c r="O13" s="154"/>
      <c r="P13" s="194" t="s">
        <v>250</v>
      </c>
      <c r="Q13" s="200"/>
      <c r="R13" s="200"/>
      <c r="S13" s="200"/>
    </row>
    <row r="14" spans="1:19" ht="18" customHeight="1" x14ac:dyDescent="0.2">
      <c r="A14" s="154"/>
      <c r="B14" s="154"/>
      <c r="C14" s="154"/>
      <c r="D14" s="154"/>
      <c r="E14" s="154"/>
      <c r="F14" s="154"/>
      <c r="G14" s="154"/>
      <c r="H14" s="194" t="s">
        <v>12</v>
      </c>
      <c r="I14" s="154"/>
      <c r="J14" s="194" t="s">
        <v>12</v>
      </c>
      <c r="K14" s="154"/>
      <c r="L14" s="194" t="s">
        <v>12</v>
      </c>
      <c r="M14" s="154"/>
      <c r="N14" s="154"/>
      <c r="O14" s="154"/>
      <c r="P14" s="154"/>
      <c r="Q14" s="200"/>
      <c r="R14" s="200"/>
      <c r="S14" s="200"/>
    </row>
    <row r="15" spans="1:19" ht="21.75" customHeight="1" x14ac:dyDescent="0.25">
      <c r="A15" s="203" t="s">
        <v>259</v>
      </c>
      <c r="B15" s="203" t="s">
        <v>91</v>
      </c>
      <c r="C15" s="204">
        <v>131</v>
      </c>
      <c r="D15" s="204">
        <v>104</v>
      </c>
      <c r="E15" s="205">
        <v>142</v>
      </c>
      <c r="F15" s="206">
        <f t="shared" ref="F15:F16" si="0">SUM(C15:E15)</f>
        <v>377</v>
      </c>
      <c r="G15" s="203" t="s">
        <v>92</v>
      </c>
      <c r="H15" s="207">
        <v>6550</v>
      </c>
      <c r="I15" s="154"/>
      <c r="J15" s="207">
        <v>8064</v>
      </c>
      <c r="K15" s="154"/>
      <c r="L15" s="207">
        <v>7100</v>
      </c>
      <c r="M15" s="154"/>
      <c r="N15" s="207">
        <f t="shared" ref="N15:N16" si="1">H15+J15+L15</f>
        <v>21714</v>
      </c>
      <c r="O15" s="154"/>
      <c r="P15" s="173">
        <f>N15+O15</f>
        <v>21714</v>
      </c>
      <c r="Q15" s="200"/>
      <c r="R15" s="200"/>
      <c r="S15" s="200"/>
    </row>
    <row r="16" spans="1:19" ht="18" customHeight="1" x14ac:dyDescent="0.25">
      <c r="A16" s="203" t="s">
        <v>258</v>
      </c>
      <c r="B16" s="203" t="s">
        <v>36</v>
      </c>
      <c r="C16" s="204">
        <v>46</v>
      </c>
      <c r="D16" s="204">
        <v>44</v>
      </c>
      <c r="E16" s="204">
        <v>38</v>
      </c>
      <c r="F16" s="208">
        <f t="shared" si="0"/>
        <v>128</v>
      </c>
      <c r="G16" s="203" t="s">
        <v>23</v>
      </c>
      <c r="H16" s="207">
        <v>305</v>
      </c>
      <c r="I16" s="154"/>
      <c r="J16" s="207">
        <v>636</v>
      </c>
      <c r="K16" s="154"/>
      <c r="L16" s="207">
        <v>38</v>
      </c>
      <c r="M16" s="154"/>
      <c r="N16" s="207">
        <f t="shared" si="1"/>
        <v>979</v>
      </c>
      <c r="O16" s="154"/>
      <c r="P16" s="209">
        <f>SUM(H16:M16)</f>
        <v>979</v>
      </c>
      <c r="Q16" s="200"/>
      <c r="R16" s="200"/>
      <c r="S16" s="200"/>
    </row>
    <row r="17" spans="1:19" ht="18" customHeight="1" x14ac:dyDescent="0.2">
      <c r="A17" s="202" t="s">
        <v>93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200"/>
      <c r="R17" s="200"/>
      <c r="S17" s="200"/>
    </row>
    <row r="18" spans="1:19" ht="14.25" customHeight="1" x14ac:dyDescent="0.2">
      <c r="A18" s="194" t="s">
        <v>8</v>
      </c>
      <c r="B18" s="194" t="s">
        <v>9</v>
      </c>
      <c r="C18" s="194" t="s">
        <v>10</v>
      </c>
      <c r="D18" s="154"/>
      <c r="E18" s="154"/>
      <c r="F18" s="154"/>
      <c r="G18" s="194" t="s">
        <v>11</v>
      </c>
      <c r="H18" s="194" t="s">
        <v>12</v>
      </c>
      <c r="I18" s="154"/>
      <c r="J18" s="154"/>
      <c r="K18" s="154"/>
      <c r="L18" s="154"/>
      <c r="M18" s="154"/>
      <c r="N18" s="154"/>
      <c r="O18" s="154"/>
      <c r="P18" s="154"/>
      <c r="Q18" s="200"/>
      <c r="R18" s="200"/>
      <c r="S18" s="200"/>
    </row>
    <row r="19" spans="1:19" ht="12.75" customHeight="1" x14ac:dyDescent="0.2">
      <c r="A19" s="154"/>
      <c r="B19" s="154"/>
      <c r="C19" s="194" t="s">
        <v>240</v>
      </c>
      <c r="D19" s="194" t="s">
        <v>243</v>
      </c>
      <c r="E19" s="194" t="s">
        <v>242</v>
      </c>
      <c r="F19" s="194" t="s">
        <v>244</v>
      </c>
      <c r="G19" s="154"/>
      <c r="H19" s="194" t="s">
        <v>240</v>
      </c>
      <c r="I19" s="154"/>
      <c r="J19" s="194" t="s">
        <v>243</v>
      </c>
      <c r="K19" s="154"/>
      <c r="L19" s="194" t="s">
        <v>242</v>
      </c>
      <c r="M19" s="154"/>
      <c r="N19" s="194" t="s">
        <v>17</v>
      </c>
      <c r="O19" s="194" t="s">
        <v>18</v>
      </c>
      <c r="P19" s="194" t="s">
        <v>244</v>
      </c>
      <c r="Q19" s="200"/>
      <c r="R19" s="200"/>
      <c r="S19" s="200"/>
    </row>
    <row r="20" spans="1:19" ht="18" customHeight="1" x14ac:dyDescent="0.2">
      <c r="A20" s="154"/>
      <c r="B20" s="154"/>
      <c r="C20" s="154"/>
      <c r="D20" s="154"/>
      <c r="E20" s="154"/>
      <c r="F20" s="154"/>
      <c r="G20" s="154"/>
      <c r="H20" s="210" t="s">
        <v>19</v>
      </c>
      <c r="I20" s="210" t="s">
        <v>20</v>
      </c>
      <c r="J20" s="210" t="s">
        <v>19</v>
      </c>
      <c r="K20" s="210" t="s">
        <v>20</v>
      </c>
      <c r="L20" s="210" t="s">
        <v>19</v>
      </c>
      <c r="M20" s="210" t="s">
        <v>20</v>
      </c>
      <c r="N20" s="154"/>
      <c r="O20" s="154"/>
      <c r="P20" s="154"/>
      <c r="Q20" s="200"/>
      <c r="R20" s="200"/>
      <c r="S20" s="200"/>
    </row>
    <row r="21" spans="1:19" ht="21.75" customHeight="1" x14ac:dyDescent="0.2">
      <c r="A21" s="203" t="s">
        <v>94</v>
      </c>
      <c r="B21" s="203" t="s">
        <v>36</v>
      </c>
      <c r="C21" s="173">
        <v>18</v>
      </c>
      <c r="D21" s="173">
        <v>15</v>
      </c>
      <c r="E21" s="173">
        <v>16</v>
      </c>
      <c r="F21" s="173">
        <f t="shared" ref="F21:F26" si="2">SUM(C21:E21)</f>
        <v>49</v>
      </c>
      <c r="G21" s="203" t="s">
        <v>95</v>
      </c>
      <c r="H21" s="173">
        <v>18</v>
      </c>
      <c r="I21" s="173">
        <v>0</v>
      </c>
      <c r="J21" s="173">
        <v>15</v>
      </c>
      <c r="K21" s="173">
        <v>0</v>
      </c>
      <c r="L21" s="173">
        <v>16</v>
      </c>
      <c r="M21" s="173">
        <v>0</v>
      </c>
      <c r="N21" s="173">
        <f t="shared" ref="N21:N26" si="3">SUM(H21,J21,L21)</f>
        <v>49</v>
      </c>
      <c r="O21" s="173">
        <f t="shared" ref="O21:O26" si="4">+I21+K21+M21</f>
        <v>0</v>
      </c>
      <c r="P21" s="173">
        <f t="shared" ref="P21:P26" si="5">SUM(H21:M21)</f>
        <v>49</v>
      </c>
      <c r="Q21" s="200"/>
      <c r="R21" s="200"/>
      <c r="S21" s="200"/>
    </row>
    <row r="22" spans="1:19" ht="17.25" customHeight="1" x14ac:dyDescent="0.2">
      <c r="A22" s="203" t="s">
        <v>96</v>
      </c>
      <c r="B22" s="203" t="s">
        <v>36</v>
      </c>
      <c r="C22" s="173">
        <v>7</v>
      </c>
      <c r="D22" s="173">
        <v>4</v>
      </c>
      <c r="E22" s="173">
        <v>34</v>
      </c>
      <c r="F22" s="173">
        <f t="shared" si="2"/>
        <v>45</v>
      </c>
      <c r="G22" s="203" t="s">
        <v>95</v>
      </c>
      <c r="H22" s="173">
        <v>5</v>
      </c>
      <c r="I22" s="173">
        <v>2</v>
      </c>
      <c r="J22" s="173">
        <v>3</v>
      </c>
      <c r="K22" s="173">
        <v>1</v>
      </c>
      <c r="L22" s="173">
        <v>612</v>
      </c>
      <c r="M22" s="173">
        <v>0</v>
      </c>
      <c r="N22" s="173">
        <f t="shared" si="3"/>
        <v>620</v>
      </c>
      <c r="O22" s="173">
        <f t="shared" si="4"/>
        <v>3</v>
      </c>
      <c r="P22" s="173">
        <f t="shared" si="5"/>
        <v>623</v>
      </c>
      <c r="Q22" s="200"/>
      <c r="R22" s="200"/>
      <c r="S22" s="200"/>
    </row>
    <row r="23" spans="1:19" ht="18" customHeight="1" x14ac:dyDescent="0.2">
      <c r="A23" s="203" t="s">
        <v>66</v>
      </c>
      <c r="B23" s="203" t="s">
        <v>36</v>
      </c>
      <c r="C23" s="173">
        <v>3</v>
      </c>
      <c r="D23" s="173">
        <v>1</v>
      </c>
      <c r="E23" s="173">
        <v>3</v>
      </c>
      <c r="F23" s="173">
        <f t="shared" si="2"/>
        <v>7</v>
      </c>
      <c r="G23" s="203" t="s">
        <v>95</v>
      </c>
      <c r="H23" s="173">
        <v>12</v>
      </c>
      <c r="I23" s="173">
        <v>15</v>
      </c>
      <c r="J23" s="173">
        <v>15</v>
      </c>
      <c r="K23" s="173">
        <v>25</v>
      </c>
      <c r="L23" s="173">
        <v>20</v>
      </c>
      <c r="M23" s="173">
        <v>18</v>
      </c>
      <c r="N23" s="173">
        <f t="shared" si="3"/>
        <v>47</v>
      </c>
      <c r="O23" s="173">
        <f t="shared" si="4"/>
        <v>58</v>
      </c>
      <c r="P23" s="173">
        <f t="shared" si="5"/>
        <v>105</v>
      </c>
      <c r="Q23" s="200"/>
      <c r="R23" s="200"/>
      <c r="S23" s="200"/>
    </row>
    <row r="24" spans="1:19" ht="18" customHeight="1" x14ac:dyDescent="0.2">
      <c r="A24" s="203" t="s">
        <v>97</v>
      </c>
      <c r="B24" s="203" t="s">
        <v>36</v>
      </c>
      <c r="C24" s="173">
        <v>28</v>
      </c>
      <c r="D24" s="173">
        <v>22</v>
      </c>
      <c r="E24" s="173">
        <v>26</v>
      </c>
      <c r="F24" s="173">
        <f t="shared" si="2"/>
        <v>76</v>
      </c>
      <c r="G24" s="203" t="s">
        <v>95</v>
      </c>
      <c r="H24" s="173">
        <v>12</v>
      </c>
      <c r="I24" s="173">
        <v>2</v>
      </c>
      <c r="J24" s="173">
        <v>21</v>
      </c>
      <c r="K24" s="173">
        <v>2</v>
      </c>
      <c r="L24" s="173">
        <v>12</v>
      </c>
      <c r="M24" s="173">
        <v>3</v>
      </c>
      <c r="N24" s="173">
        <f t="shared" si="3"/>
        <v>45</v>
      </c>
      <c r="O24" s="173">
        <f t="shared" si="4"/>
        <v>7</v>
      </c>
      <c r="P24" s="173">
        <f t="shared" si="5"/>
        <v>52</v>
      </c>
      <c r="Q24" s="200"/>
      <c r="R24" s="200"/>
      <c r="S24" s="200"/>
    </row>
    <row r="25" spans="1:19" ht="18" customHeight="1" x14ac:dyDescent="0.25">
      <c r="A25" s="203" t="s">
        <v>98</v>
      </c>
      <c r="B25" s="203" t="s">
        <v>36</v>
      </c>
      <c r="C25" s="173">
        <v>4</v>
      </c>
      <c r="D25" s="173">
        <v>5</v>
      </c>
      <c r="E25" s="173">
        <v>1</v>
      </c>
      <c r="F25" s="173">
        <f t="shared" si="2"/>
        <v>10</v>
      </c>
      <c r="G25" s="203" t="s">
        <v>95</v>
      </c>
      <c r="H25" s="211">
        <v>5</v>
      </c>
      <c r="I25" s="173">
        <v>4</v>
      </c>
      <c r="J25" s="173">
        <v>9</v>
      </c>
      <c r="K25" s="173">
        <v>4</v>
      </c>
      <c r="L25" s="173">
        <v>9</v>
      </c>
      <c r="M25" s="173">
        <v>4</v>
      </c>
      <c r="N25" s="173">
        <f t="shared" si="3"/>
        <v>23</v>
      </c>
      <c r="O25" s="173">
        <f t="shared" si="4"/>
        <v>12</v>
      </c>
      <c r="P25" s="173">
        <f t="shared" si="5"/>
        <v>35</v>
      </c>
      <c r="Q25" s="200"/>
      <c r="R25" s="200"/>
      <c r="S25" s="200"/>
    </row>
    <row r="26" spans="1:19" ht="26.25" customHeight="1" x14ac:dyDescent="0.2">
      <c r="A26" s="203" t="s">
        <v>99</v>
      </c>
      <c r="B26" s="203" t="s">
        <v>100</v>
      </c>
      <c r="C26" s="173">
        <v>12</v>
      </c>
      <c r="D26" s="173">
        <v>13</v>
      </c>
      <c r="E26" s="173">
        <v>14</v>
      </c>
      <c r="F26" s="173">
        <f t="shared" si="2"/>
        <v>39</v>
      </c>
      <c r="G26" s="203" t="s">
        <v>95</v>
      </c>
      <c r="H26" s="203">
        <v>11</v>
      </c>
      <c r="I26" s="173">
        <v>1</v>
      </c>
      <c r="J26" s="173">
        <v>12</v>
      </c>
      <c r="K26" s="173">
        <v>1</v>
      </c>
      <c r="L26" s="173">
        <v>12</v>
      </c>
      <c r="M26" s="173">
        <v>2</v>
      </c>
      <c r="N26" s="173">
        <f t="shared" si="3"/>
        <v>35</v>
      </c>
      <c r="O26" s="173">
        <f t="shared" si="4"/>
        <v>4</v>
      </c>
      <c r="P26" s="173">
        <f t="shared" si="5"/>
        <v>39</v>
      </c>
      <c r="Q26" s="200"/>
      <c r="R26" s="200"/>
      <c r="S26" s="200"/>
    </row>
    <row r="27" spans="1:19" ht="18" customHeight="1" x14ac:dyDescent="0.2">
      <c r="A27" s="202" t="s">
        <v>101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200"/>
      <c r="R27" s="200"/>
      <c r="S27" s="200"/>
    </row>
    <row r="28" spans="1:19" ht="18" customHeight="1" x14ac:dyDescent="0.2">
      <c r="A28" s="194" t="s">
        <v>8</v>
      </c>
      <c r="B28" s="194" t="s">
        <v>9</v>
      </c>
      <c r="C28" s="194" t="s">
        <v>10</v>
      </c>
      <c r="D28" s="154"/>
      <c r="E28" s="154"/>
      <c r="F28" s="154"/>
      <c r="G28" s="194" t="s">
        <v>11</v>
      </c>
      <c r="H28" s="194" t="s">
        <v>12</v>
      </c>
      <c r="I28" s="154"/>
      <c r="J28" s="154"/>
      <c r="K28" s="154"/>
      <c r="L28" s="154"/>
      <c r="M28" s="154"/>
      <c r="N28" s="154"/>
      <c r="O28" s="154"/>
      <c r="P28" s="154"/>
      <c r="Q28" s="200"/>
      <c r="R28" s="200"/>
      <c r="S28" s="200"/>
    </row>
    <row r="29" spans="1:19" ht="18" customHeight="1" x14ac:dyDescent="0.2">
      <c r="A29" s="154"/>
      <c r="B29" s="154"/>
      <c r="C29" s="194" t="s">
        <v>240</v>
      </c>
      <c r="D29" s="194" t="s">
        <v>243</v>
      </c>
      <c r="E29" s="194" t="s">
        <v>242</v>
      </c>
      <c r="F29" s="194" t="s">
        <v>244</v>
      </c>
      <c r="G29" s="154"/>
      <c r="H29" s="194" t="s">
        <v>240</v>
      </c>
      <c r="I29" s="154"/>
      <c r="J29" s="194" t="s">
        <v>243</v>
      </c>
      <c r="K29" s="154"/>
      <c r="L29" s="194" t="s">
        <v>242</v>
      </c>
      <c r="M29" s="154"/>
      <c r="N29" s="194" t="s">
        <v>17</v>
      </c>
      <c r="O29" s="194" t="s">
        <v>18</v>
      </c>
      <c r="P29" s="194" t="s">
        <v>244</v>
      </c>
      <c r="Q29" s="200"/>
      <c r="R29" s="200"/>
      <c r="S29" s="200"/>
    </row>
    <row r="30" spans="1:19" ht="18" customHeight="1" x14ac:dyDescent="0.2">
      <c r="A30" s="154"/>
      <c r="B30" s="154"/>
      <c r="C30" s="154"/>
      <c r="D30" s="154"/>
      <c r="E30" s="154"/>
      <c r="F30" s="154"/>
      <c r="G30" s="154"/>
      <c r="H30" s="210" t="s">
        <v>19</v>
      </c>
      <c r="I30" s="210" t="s">
        <v>20</v>
      </c>
      <c r="J30" s="210" t="s">
        <v>19</v>
      </c>
      <c r="K30" s="210" t="s">
        <v>20</v>
      </c>
      <c r="L30" s="210" t="s">
        <v>19</v>
      </c>
      <c r="M30" s="210" t="s">
        <v>20</v>
      </c>
      <c r="N30" s="154"/>
      <c r="O30" s="154"/>
      <c r="P30" s="154"/>
      <c r="Q30" s="200"/>
      <c r="R30" s="200"/>
      <c r="S30" s="200"/>
    </row>
    <row r="31" spans="1:19" ht="18" customHeight="1" x14ac:dyDescent="0.25">
      <c r="A31" s="203" t="s">
        <v>102</v>
      </c>
      <c r="B31" s="203" t="s">
        <v>103</v>
      </c>
      <c r="C31" s="204">
        <v>16</v>
      </c>
      <c r="D31" s="204">
        <v>20</v>
      </c>
      <c r="E31" s="212">
        <v>53</v>
      </c>
      <c r="F31" s="173">
        <f t="shared" ref="F31:F37" si="6">SUM(C31:E31)</f>
        <v>89</v>
      </c>
      <c r="G31" s="203" t="s">
        <v>104</v>
      </c>
      <c r="H31" s="203">
        <v>16</v>
      </c>
      <c r="I31" s="173"/>
      <c r="J31" s="173">
        <v>20</v>
      </c>
      <c r="K31" s="173"/>
      <c r="L31" s="173">
        <v>53</v>
      </c>
      <c r="M31" s="173">
        <v>0</v>
      </c>
      <c r="N31" s="173">
        <f t="shared" ref="N31:N43" si="7">SUM(H31,J31,L31)</f>
        <v>89</v>
      </c>
      <c r="O31" s="173">
        <f t="shared" ref="O31:O43" si="8">+I31+K31+M31</f>
        <v>0</v>
      </c>
      <c r="P31" s="173">
        <f t="shared" ref="P31:P43" si="9">SUM(H31:M31)</f>
        <v>89</v>
      </c>
      <c r="Q31" s="200"/>
      <c r="R31" s="200"/>
      <c r="S31" s="200"/>
    </row>
    <row r="32" spans="1:19" ht="18" customHeight="1" x14ac:dyDescent="0.25">
      <c r="A32" s="203" t="s">
        <v>105</v>
      </c>
      <c r="B32" s="203" t="s">
        <v>103</v>
      </c>
      <c r="C32" s="204">
        <v>0</v>
      </c>
      <c r="D32" s="204">
        <v>2</v>
      </c>
      <c r="E32" s="204">
        <v>0</v>
      </c>
      <c r="F32" s="173">
        <f t="shared" si="6"/>
        <v>2</v>
      </c>
      <c r="G32" s="203" t="s">
        <v>95</v>
      </c>
      <c r="H32" s="173"/>
      <c r="I32" s="173"/>
      <c r="J32" s="173">
        <v>10</v>
      </c>
      <c r="K32" s="173">
        <v>2</v>
      </c>
      <c r="L32" s="173">
        <v>0</v>
      </c>
      <c r="M32" s="173">
        <v>0</v>
      </c>
      <c r="N32" s="173">
        <f t="shared" si="7"/>
        <v>10</v>
      </c>
      <c r="O32" s="173">
        <f t="shared" si="8"/>
        <v>2</v>
      </c>
      <c r="P32" s="173">
        <f t="shared" si="9"/>
        <v>12</v>
      </c>
      <c r="Q32" s="200"/>
      <c r="R32" s="200"/>
      <c r="S32" s="200"/>
    </row>
    <row r="33" spans="1:19" ht="18" customHeight="1" x14ac:dyDescent="0.25">
      <c r="A33" s="203" t="s">
        <v>106</v>
      </c>
      <c r="B33" s="203" t="s">
        <v>103</v>
      </c>
      <c r="C33" s="204">
        <v>10</v>
      </c>
      <c r="D33" s="204">
        <v>11</v>
      </c>
      <c r="E33" s="212">
        <v>3</v>
      </c>
      <c r="F33" s="173">
        <f t="shared" si="6"/>
        <v>24</v>
      </c>
      <c r="G33" s="203" t="s">
        <v>104</v>
      </c>
      <c r="H33" s="173">
        <v>30</v>
      </c>
      <c r="I33" s="173">
        <v>10</v>
      </c>
      <c r="J33" s="173">
        <v>33</v>
      </c>
      <c r="K33" s="173">
        <v>11</v>
      </c>
      <c r="L33" s="173">
        <v>9</v>
      </c>
      <c r="M33" s="173">
        <v>3</v>
      </c>
      <c r="N33" s="173">
        <f t="shared" si="7"/>
        <v>72</v>
      </c>
      <c r="O33" s="173">
        <f t="shared" si="8"/>
        <v>24</v>
      </c>
      <c r="P33" s="173">
        <f t="shared" si="9"/>
        <v>96</v>
      </c>
      <c r="Q33" s="200"/>
      <c r="R33" s="200"/>
      <c r="S33" s="200"/>
    </row>
    <row r="34" spans="1:19" ht="18" customHeight="1" x14ac:dyDescent="0.25">
      <c r="A34" s="203" t="s">
        <v>107</v>
      </c>
      <c r="B34" s="203" t="s">
        <v>103</v>
      </c>
      <c r="C34" s="204">
        <v>2</v>
      </c>
      <c r="D34" s="204">
        <v>1</v>
      </c>
      <c r="E34" s="204">
        <v>1</v>
      </c>
      <c r="F34" s="173">
        <f t="shared" si="6"/>
        <v>4</v>
      </c>
      <c r="G34" s="203" t="s">
        <v>95</v>
      </c>
      <c r="H34" s="173">
        <v>8</v>
      </c>
      <c r="I34" s="173">
        <v>2</v>
      </c>
      <c r="J34" s="173">
        <v>4</v>
      </c>
      <c r="K34" s="173">
        <v>0</v>
      </c>
      <c r="L34" s="173">
        <v>4</v>
      </c>
      <c r="M34" s="173">
        <v>1</v>
      </c>
      <c r="N34" s="173">
        <f t="shared" si="7"/>
        <v>16</v>
      </c>
      <c r="O34" s="173">
        <f t="shared" si="8"/>
        <v>3</v>
      </c>
      <c r="P34" s="173">
        <f t="shared" si="9"/>
        <v>19</v>
      </c>
      <c r="Q34" s="200"/>
      <c r="R34" s="200"/>
      <c r="S34" s="200"/>
    </row>
    <row r="35" spans="1:19" ht="18" customHeight="1" x14ac:dyDescent="0.25">
      <c r="A35" s="203" t="s">
        <v>108</v>
      </c>
      <c r="B35" s="203" t="s">
        <v>103</v>
      </c>
      <c r="C35" s="204">
        <v>44</v>
      </c>
      <c r="D35" s="204">
        <v>45</v>
      </c>
      <c r="E35" s="204">
        <v>43</v>
      </c>
      <c r="F35" s="173">
        <f t="shared" si="6"/>
        <v>132</v>
      </c>
      <c r="G35" s="203" t="s">
        <v>104</v>
      </c>
      <c r="H35" s="173">
        <v>44</v>
      </c>
      <c r="I35" s="173">
        <v>0</v>
      </c>
      <c r="J35" s="173">
        <v>45</v>
      </c>
      <c r="K35" s="173"/>
      <c r="L35" s="173">
        <v>43</v>
      </c>
      <c r="M35" s="173">
        <v>0</v>
      </c>
      <c r="N35" s="173">
        <f t="shared" si="7"/>
        <v>132</v>
      </c>
      <c r="O35" s="173">
        <f t="shared" si="8"/>
        <v>0</v>
      </c>
      <c r="P35" s="173">
        <f t="shared" si="9"/>
        <v>132</v>
      </c>
      <c r="Q35" s="200"/>
      <c r="R35" s="200"/>
      <c r="S35" s="200"/>
    </row>
    <row r="36" spans="1:19" ht="18" customHeight="1" x14ac:dyDescent="0.25">
      <c r="A36" s="203" t="s">
        <v>109</v>
      </c>
      <c r="B36" s="203" t="s">
        <v>103</v>
      </c>
      <c r="C36" s="204">
        <v>2</v>
      </c>
      <c r="D36" s="204">
        <v>5</v>
      </c>
      <c r="E36" s="204">
        <v>0</v>
      </c>
      <c r="F36" s="173">
        <f t="shared" si="6"/>
        <v>7</v>
      </c>
      <c r="G36" s="203" t="s">
        <v>104</v>
      </c>
      <c r="H36" s="173">
        <v>6</v>
      </c>
      <c r="I36" s="173">
        <v>2</v>
      </c>
      <c r="J36" s="173">
        <v>15</v>
      </c>
      <c r="K36" s="173">
        <v>5</v>
      </c>
      <c r="L36" s="173">
        <v>0</v>
      </c>
      <c r="M36" s="173">
        <v>0</v>
      </c>
      <c r="N36" s="173">
        <f t="shared" si="7"/>
        <v>21</v>
      </c>
      <c r="O36" s="173">
        <f t="shared" si="8"/>
        <v>7</v>
      </c>
      <c r="P36" s="173">
        <f t="shared" si="9"/>
        <v>28</v>
      </c>
      <c r="Q36" s="200"/>
      <c r="R36" s="200"/>
      <c r="S36" s="200"/>
    </row>
    <row r="37" spans="1:19" ht="18" customHeight="1" x14ac:dyDescent="0.25">
      <c r="A37" s="203" t="s">
        <v>110</v>
      </c>
      <c r="B37" s="203" t="s">
        <v>103</v>
      </c>
      <c r="C37" s="204"/>
      <c r="D37" s="204">
        <v>1</v>
      </c>
      <c r="E37" s="204"/>
      <c r="F37" s="173">
        <f t="shared" si="6"/>
        <v>1</v>
      </c>
      <c r="G37" s="203" t="s">
        <v>104</v>
      </c>
      <c r="H37" s="173"/>
      <c r="I37" s="173"/>
      <c r="J37" s="173">
        <v>5</v>
      </c>
      <c r="K37" s="173">
        <v>1</v>
      </c>
      <c r="L37" s="173"/>
      <c r="M37" s="173"/>
      <c r="N37" s="173">
        <f t="shared" si="7"/>
        <v>5</v>
      </c>
      <c r="O37" s="173">
        <f t="shared" si="8"/>
        <v>1</v>
      </c>
      <c r="P37" s="173">
        <f t="shared" si="9"/>
        <v>6</v>
      </c>
      <c r="Q37" s="200"/>
      <c r="R37" s="200"/>
      <c r="S37" s="200"/>
    </row>
    <row r="38" spans="1:19" ht="18" customHeight="1" x14ac:dyDescent="0.25">
      <c r="A38" s="203" t="s">
        <v>111</v>
      </c>
      <c r="B38" s="203" t="s">
        <v>112</v>
      </c>
      <c r="C38" s="204">
        <v>131</v>
      </c>
      <c r="D38" s="204">
        <v>111</v>
      </c>
      <c r="E38" s="204">
        <v>114</v>
      </c>
      <c r="F38" s="204">
        <v>356</v>
      </c>
      <c r="G38" s="203" t="s">
        <v>104</v>
      </c>
      <c r="H38" s="173">
        <v>131</v>
      </c>
      <c r="I38" s="173">
        <v>0</v>
      </c>
      <c r="J38" s="173">
        <v>111</v>
      </c>
      <c r="K38" s="173">
        <v>0</v>
      </c>
      <c r="L38" s="173">
        <v>114</v>
      </c>
      <c r="M38" s="173">
        <v>0</v>
      </c>
      <c r="N38" s="173">
        <f t="shared" si="7"/>
        <v>356</v>
      </c>
      <c r="O38" s="173">
        <f t="shared" si="8"/>
        <v>0</v>
      </c>
      <c r="P38" s="173">
        <f t="shared" si="9"/>
        <v>356</v>
      </c>
      <c r="Q38" s="200"/>
      <c r="R38" s="200"/>
      <c r="S38" s="200"/>
    </row>
    <row r="39" spans="1:19" ht="18" customHeight="1" x14ac:dyDescent="0.25">
      <c r="A39" s="203" t="s">
        <v>113</v>
      </c>
      <c r="B39" s="203" t="s">
        <v>112</v>
      </c>
      <c r="C39" s="204">
        <v>5</v>
      </c>
      <c r="D39" s="204">
        <v>5</v>
      </c>
      <c r="E39" s="204">
        <v>6</v>
      </c>
      <c r="F39" s="204">
        <v>16</v>
      </c>
      <c r="G39" s="203" t="s">
        <v>104</v>
      </c>
      <c r="H39" s="173">
        <v>5</v>
      </c>
      <c r="I39" s="173">
        <v>0</v>
      </c>
      <c r="J39" s="173">
        <v>5</v>
      </c>
      <c r="K39" s="173"/>
      <c r="L39" s="173">
        <v>6</v>
      </c>
      <c r="M39" s="173">
        <v>0</v>
      </c>
      <c r="N39" s="173">
        <f t="shared" si="7"/>
        <v>16</v>
      </c>
      <c r="O39" s="173">
        <f t="shared" si="8"/>
        <v>0</v>
      </c>
      <c r="P39" s="173">
        <f t="shared" si="9"/>
        <v>16</v>
      </c>
      <c r="Q39" s="200"/>
      <c r="R39" s="200"/>
      <c r="S39" s="200"/>
    </row>
    <row r="40" spans="1:19" ht="18" customHeight="1" x14ac:dyDescent="0.25">
      <c r="A40" s="203" t="s">
        <v>114</v>
      </c>
      <c r="B40" s="203" t="s">
        <v>112</v>
      </c>
      <c r="C40" s="173">
        <v>5</v>
      </c>
      <c r="D40" s="173">
        <v>9</v>
      </c>
      <c r="E40" s="173">
        <v>1</v>
      </c>
      <c r="F40" s="204">
        <v>15</v>
      </c>
      <c r="G40" s="203" t="s">
        <v>104</v>
      </c>
      <c r="H40" s="173">
        <v>5</v>
      </c>
      <c r="I40" s="173">
        <v>0</v>
      </c>
      <c r="J40" s="173">
        <v>9</v>
      </c>
      <c r="K40" s="173">
        <v>0</v>
      </c>
      <c r="L40" s="173">
        <v>1</v>
      </c>
      <c r="M40" s="173">
        <v>0</v>
      </c>
      <c r="N40" s="173">
        <f t="shared" si="7"/>
        <v>15</v>
      </c>
      <c r="O40" s="173">
        <f t="shared" si="8"/>
        <v>0</v>
      </c>
      <c r="P40" s="173">
        <f t="shared" si="9"/>
        <v>15</v>
      </c>
      <c r="Q40" s="200"/>
      <c r="R40" s="200"/>
      <c r="S40" s="200"/>
    </row>
    <row r="41" spans="1:19" ht="18" customHeight="1" x14ac:dyDescent="0.25">
      <c r="A41" s="203" t="s">
        <v>115</v>
      </c>
      <c r="B41" s="203" t="s">
        <v>116</v>
      </c>
      <c r="C41" s="204">
        <v>141</v>
      </c>
      <c r="D41" s="204">
        <v>125</v>
      </c>
      <c r="E41" s="204">
        <v>121</v>
      </c>
      <c r="F41" s="204">
        <f t="shared" ref="F41:F43" si="10">SUM(C41:E41)</f>
        <v>387</v>
      </c>
      <c r="G41" s="203" t="s">
        <v>104</v>
      </c>
      <c r="H41" s="173">
        <v>141</v>
      </c>
      <c r="I41" s="173">
        <v>0</v>
      </c>
      <c r="J41" s="173">
        <v>125</v>
      </c>
      <c r="K41" s="173">
        <v>0</v>
      </c>
      <c r="L41" s="173">
        <v>121</v>
      </c>
      <c r="M41" s="173">
        <v>0</v>
      </c>
      <c r="N41" s="173">
        <f t="shared" si="7"/>
        <v>387</v>
      </c>
      <c r="O41" s="173">
        <f t="shared" si="8"/>
        <v>0</v>
      </c>
      <c r="P41" s="173">
        <f t="shared" si="9"/>
        <v>387</v>
      </c>
      <c r="Q41" s="200"/>
      <c r="R41" s="200"/>
      <c r="S41" s="200"/>
    </row>
    <row r="42" spans="1:19" ht="18" customHeight="1" x14ac:dyDescent="0.25">
      <c r="A42" s="203" t="s">
        <v>117</v>
      </c>
      <c r="B42" s="203" t="s">
        <v>116</v>
      </c>
      <c r="C42" s="204">
        <v>137</v>
      </c>
      <c r="D42" s="204">
        <v>159</v>
      </c>
      <c r="E42" s="204">
        <v>117</v>
      </c>
      <c r="F42" s="204">
        <f t="shared" si="10"/>
        <v>413</v>
      </c>
      <c r="G42" s="203" t="s">
        <v>95</v>
      </c>
      <c r="H42" s="173">
        <v>137</v>
      </c>
      <c r="I42" s="173">
        <v>0</v>
      </c>
      <c r="J42" s="173">
        <v>159</v>
      </c>
      <c r="K42" s="173">
        <v>0</v>
      </c>
      <c r="L42" s="173">
        <v>117</v>
      </c>
      <c r="M42" s="173">
        <v>0</v>
      </c>
      <c r="N42" s="173">
        <f t="shared" si="7"/>
        <v>413</v>
      </c>
      <c r="O42" s="173">
        <f t="shared" si="8"/>
        <v>0</v>
      </c>
      <c r="P42" s="173">
        <f t="shared" si="9"/>
        <v>413</v>
      </c>
      <c r="Q42" s="200"/>
      <c r="R42" s="200"/>
      <c r="S42" s="200"/>
    </row>
    <row r="43" spans="1:19" ht="18" customHeight="1" x14ac:dyDescent="0.25">
      <c r="A43" s="203" t="s">
        <v>118</v>
      </c>
      <c r="B43" s="203" t="s">
        <v>119</v>
      </c>
      <c r="C43" s="204">
        <v>36</v>
      </c>
      <c r="D43" s="204">
        <v>29</v>
      </c>
      <c r="E43" s="204">
        <v>22</v>
      </c>
      <c r="F43" s="204">
        <f t="shared" si="10"/>
        <v>87</v>
      </c>
      <c r="G43" s="203" t="s">
        <v>104</v>
      </c>
      <c r="H43" s="173">
        <v>36</v>
      </c>
      <c r="I43" s="173">
        <v>0</v>
      </c>
      <c r="J43" s="173">
        <v>29</v>
      </c>
      <c r="K43" s="173">
        <v>0</v>
      </c>
      <c r="L43" s="173">
        <v>22</v>
      </c>
      <c r="M43" s="173">
        <v>0</v>
      </c>
      <c r="N43" s="173">
        <f t="shared" si="7"/>
        <v>87</v>
      </c>
      <c r="O43" s="173">
        <f t="shared" si="8"/>
        <v>0</v>
      </c>
      <c r="P43" s="173">
        <f t="shared" si="9"/>
        <v>87</v>
      </c>
      <c r="Q43" s="200"/>
      <c r="R43" s="200"/>
      <c r="S43" s="200"/>
    </row>
    <row r="44" spans="1:19" ht="18" customHeight="1" x14ac:dyDescent="0.2">
      <c r="A44" s="213" t="s">
        <v>254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00"/>
      <c r="R44" s="200"/>
      <c r="S44" s="200"/>
    </row>
    <row r="45" spans="1:19" ht="12.75" customHeight="1" x14ac:dyDescent="0.2">
      <c r="A45" s="215" t="s">
        <v>255</v>
      </c>
      <c r="B45" s="215"/>
      <c r="C45" s="215"/>
      <c r="D45" s="215"/>
      <c r="E45" s="215"/>
      <c r="F45" s="215"/>
      <c r="G45" s="216"/>
      <c r="H45" s="216"/>
      <c r="I45" s="215"/>
      <c r="J45" s="215"/>
      <c r="K45" s="215"/>
      <c r="L45" s="215"/>
      <c r="M45" s="215"/>
      <c r="N45" s="215"/>
      <c r="O45" s="215"/>
      <c r="P45" s="215"/>
      <c r="Q45" s="200"/>
      <c r="R45" s="200"/>
      <c r="S45" s="200"/>
    </row>
    <row r="46" spans="1:19" ht="12.75" customHeight="1" x14ac:dyDescent="0.2">
      <c r="A46" s="215" t="s">
        <v>256</v>
      </c>
      <c r="B46" s="215"/>
      <c r="C46" s="215"/>
      <c r="D46" s="215"/>
      <c r="E46" s="215"/>
      <c r="F46" s="215"/>
      <c r="G46" s="216"/>
      <c r="H46" s="216"/>
      <c r="I46" s="215"/>
      <c r="J46" s="215"/>
      <c r="K46" s="215"/>
      <c r="L46" s="215"/>
      <c r="M46" s="215"/>
      <c r="N46" s="215"/>
      <c r="O46" s="215"/>
      <c r="P46" s="215"/>
      <c r="Q46" s="200"/>
      <c r="R46" s="200"/>
      <c r="S46" s="200"/>
    </row>
    <row r="47" spans="1:19" ht="12.75" customHeight="1" x14ac:dyDescent="0.2">
      <c r="A47" s="215" t="s">
        <v>257</v>
      </c>
      <c r="B47" s="215"/>
      <c r="C47" s="215"/>
      <c r="D47" s="215"/>
      <c r="E47" s="215"/>
      <c r="F47" s="215"/>
      <c r="G47" s="216"/>
      <c r="H47" s="216"/>
      <c r="I47" s="215"/>
      <c r="J47" s="215"/>
      <c r="K47" s="215"/>
      <c r="L47" s="215"/>
      <c r="M47" s="215"/>
      <c r="N47" s="215"/>
      <c r="O47" s="215"/>
      <c r="P47" s="215"/>
      <c r="Q47" s="200"/>
      <c r="R47" s="200"/>
      <c r="S47" s="200"/>
    </row>
    <row r="48" spans="1:19" ht="12.75" customHeight="1" x14ac:dyDescent="0.2">
      <c r="A48" s="198"/>
      <c r="B48" s="198"/>
      <c r="C48" s="198"/>
      <c r="D48" s="198"/>
      <c r="E48" s="198"/>
      <c r="F48" s="198"/>
      <c r="G48" s="217"/>
      <c r="H48" s="217"/>
      <c r="I48" s="198"/>
      <c r="J48" s="198"/>
      <c r="K48" s="198"/>
      <c r="L48" s="198"/>
      <c r="M48" s="198"/>
      <c r="N48" s="198"/>
      <c r="O48" s="198"/>
      <c r="P48" s="198"/>
      <c r="Q48" s="200"/>
      <c r="R48" s="200"/>
      <c r="S48" s="200"/>
    </row>
    <row r="49" spans="1:19" ht="12.75" customHeight="1" x14ac:dyDescent="0.2">
      <c r="A49" s="198"/>
      <c r="B49" s="198"/>
      <c r="C49" s="198"/>
      <c r="D49" s="198"/>
      <c r="E49" s="198"/>
      <c r="F49" s="198"/>
      <c r="G49" s="217"/>
      <c r="H49" s="217"/>
      <c r="I49" s="198"/>
      <c r="J49" s="198"/>
      <c r="K49" s="198"/>
      <c r="L49" s="198"/>
      <c r="M49" s="198"/>
      <c r="N49" s="198"/>
      <c r="O49" s="198"/>
      <c r="P49" s="198"/>
      <c r="Q49" s="200"/>
      <c r="R49" s="200"/>
      <c r="S49" s="200"/>
    </row>
    <row r="50" spans="1:19" ht="12.75" customHeight="1" x14ac:dyDescent="0.2">
      <c r="A50" s="198"/>
      <c r="B50" s="198"/>
      <c r="C50" s="198"/>
      <c r="D50" s="198"/>
      <c r="E50" s="198"/>
      <c r="F50" s="198"/>
      <c r="G50" s="217"/>
      <c r="H50" s="217"/>
      <c r="I50" s="198"/>
      <c r="J50" s="198"/>
      <c r="K50" s="198"/>
      <c r="L50" s="198"/>
      <c r="M50" s="198"/>
      <c r="N50" s="198"/>
      <c r="O50" s="198"/>
      <c r="P50" s="198"/>
      <c r="Q50" s="200"/>
      <c r="R50" s="200"/>
      <c r="S50" s="200"/>
    </row>
    <row r="51" spans="1:19" ht="12.75" customHeight="1" x14ac:dyDescent="0.2">
      <c r="A51" s="198"/>
      <c r="B51" s="198"/>
      <c r="C51" s="198"/>
      <c r="D51" s="198"/>
      <c r="E51" s="198"/>
      <c r="F51" s="198"/>
      <c r="G51" s="217"/>
      <c r="H51" s="217"/>
      <c r="I51" s="198"/>
      <c r="J51" s="198"/>
      <c r="K51" s="198"/>
      <c r="L51" s="198"/>
      <c r="M51" s="198"/>
      <c r="N51" s="198"/>
      <c r="O51" s="198"/>
      <c r="P51" s="198"/>
      <c r="Q51" s="200"/>
      <c r="R51" s="200"/>
      <c r="S51" s="200"/>
    </row>
    <row r="52" spans="1:19" ht="12.75" customHeight="1" x14ac:dyDescent="0.2">
      <c r="A52" s="198"/>
      <c r="B52" s="198"/>
      <c r="C52" s="198"/>
      <c r="D52" s="198"/>
      <c r="E52" s="198"/>
      <c r="F52" s="198"/>
      <c r="G52" s="217"/>
      <c r="H52" s="217"/>
      <c r="I52" s="198"/>
      <c r="J52" s="198"/>
      <c r="K52" s="198"/>
      <c r="L52" s="198"/>
      <c r="M52" s="198"/>
      <c r="N52" s="198"/>
      <c r="O52" s="198"/>
      <c r="P52" s="198"/>
      <c r="Q52" s="200"/>
      <c r="R52" s="200"/>
      <c r="S52" s="200"/>
    </row>
    <row r="53" spans="1:19" ht="12.75" customHeight="1" x14ac:dyDescent="0.2">
      <c r="A53" s="198"/>
      <c r="B53" s="198"/>
      <c r="C53" s="198"/>
      <c r="D53" s="198"/>
      <c r="E53" s="198"/>
      <c r="F53" s="198"/>
      <c r="G53" s="217"/>
      <c r="H53" s="217"/>
      <c r="I53" s="198"/>
      <c r="J53" s="198"/>
      <c r="K53" s="198"/>
      <c r="L53" s="198"/>
      <c r="M53" s="198"/>
      <c r="N53" s="198"/>
      <c r="O53" s="198"/>
      <c r="P53" s="198"/>
      <c r="Q53" s="200"/>
      <c r="R53" s="200"/>
      <c r="S53" s="200"/>
    </row>
    <row r="54" spans="1:19" ht="12.75" customHeight="1" x14ac:dyDescent="0.2">
      <c r="A54" s="198"/>
      <c r="B54" s="198"/>
      <c r="C54" s="198"/>
      <c r="D54" s="198"/>
      <c r="E54" s="198"/>
      <c r="F54" s="198"/>
      <c r="G54" s="217"/>
      <c r="H54" s="217"/>
      <c r="I54" s="198"/>
      <c r="J54" s="198"/>
      <c r="K54" s="198"/>
      <c r="L54" s="198"/>
      <c r="M54" s="198"/>
      <c r="N54" s="198"/>
      <c r="O54" s="198"/>
      <c r="P54" s="198"/>
      <c r="Q54" s="200"/>
      <c r="R54" s="200"/>
      <c r="S54" s="200"/>
    </row>
    <row r="55" spans="1:19" ht="12.75" customHeight="1" x14ac:dyDescent="0.2">
      <c r="A55" s="198"/>
      <c r="B55" s="198"/>
      <c r="C55" s="198"/>
      <c r="D55" s="198"/>
      <c r="E55" s="198"/>
      <c r="F55" s="198"/>
      <c r="G55" s="217"/>
      <c r="H55" s="217"/>
      <c r="I55" s="198"/>
      <c r="J55" s="198"/>
      <c r="K55" s="198"/>
      <c r="L55" s="198"/>
      <c r="M55" s="198"/>
      <c r="N55" s="198"/>
      <c r="O55" s="198"/>
      <c r="P55" s="198"/>
      <c r="Q55" s="200"/>
      <c r="R55" s="200"/>
      <c r="S55" s="200"/>
    </row>
    <row r="56" spans="1:19" ht="12.75" customHeight="1" x14ac:dyDescent="0.2">
      <c r="A56" s="198"/>
      <c r="B56" s="198"/>
      <c r="C56" s="198"/>
      <c r="D56" s="198"/>
      <c r="E56" s="198"/>
      <c r="F56" s="198"/>
      <c r="G56" s="217"/>
      <c r="H56" s="217"/>
      <c r="I56" s="198"/>
      <c r="J56" s="198"/>
      <c r="K56" s="198"/>
      <c r="L56" s="198"/>
      <c r="M56" s="198"/>
      <c r="N56" s="198"/>
      <c r="O56" s="198"/>
      <c r="P56" s="198"/>
      <c r="Q56" s="200"/>
      <c r="R56" s="200"/>
      <c r="S56" s="200"/>
    </row>
    <row r="57" spans="1:19" ht="12.75" customHeight="1" x14ac:dyDescent="0.2">
      <c r="A57" s="198"/>
      <c r="B57" s="198"/>
      <c r="C57" s="198"/>
      <c r="D57" s="198"/>
      <c r="E57" s="198"/>
      <c r="F57" s="198"/>
      <c r="G57" s="217"/>
      <c r="H57" s="217"/>
      <c r="I57" s="198"/>
      <c r="J57" s="198"/>
      <c r="K57" s="198"/>
      <c r="L57" s="198"/>
      <c r="M57" s="198"/>
      <c r="N57" s="198"/>
      <c r="O57" s="198"/>
      <c r="P57" s="198"/>
      <c r="Q57" s="200"/>
      <c r="R57" s="200"/>
      <c r="S57" s="200"/>
    </row>
    <row r="58" spans="1:19" ht="12.75" customHeight="1" x14ac:dyDescent="0.2">
      <c r="A58" s="198"/>
      <c r="B58" s="198"/>
      <c r="C58" s="198"/>
      <c r="D58" s="198"/>
      <c r="E58" s="198"/>
      <c r="F58" s="198"/>
      <c r="G58" s="217"/>
      <c r="H58" s="217"/>
      <c r="I58" s="198"/>
      <c r="J58" s="198"/>
      <c r="K58" s="198"/>
      <c r="L58" s="198"/>
      <c r="M58" s="198"/>
      <c r="N58" s="198"/>
      <c r="O58" s="198"/>
      <c r="P58" s="198"/>
      <c r="Q58" s="200"/>
      <c r="R58" s="200"/>
      <c r="S58" s="200"/>
    </row>
    <row r="59" spans="1:19" ht="12.75" customHeight="1" x14ac:dyDescent="0.2">
      <c r="A59" s="198"/>
      <c r="B59" s="198"/>
      <c r="C59" s="198"/>
      <c r="D59" s="198"/>
      <c r="E59" s="198"/>
      <c r="F59" s="198"/>
      <c r="G59" s="217"/>
      <c r="H59" s="217"/>
      <c r="I59" s="198"/>
      <c r="J59" s="198"/>
      <c r="K59" s="198"/>
      <c r="L59" s="198"/>
      <c r="M59" s="198"/>
      <c r="N59" s="198"/>
      <c r="O59" s="198"/>
      <c r="P59" s="198"/>
      <c r="Q59" s="200"/>
      <c r="R59" s="200"/>
      <c r="S59" s="200"/>
    </row>
    <row r="60" spans="1:19" ht="12.75" customHeight="1" x14ac:dyDescent="0.2">
      <c r="A60" s="198"/>
      <c r="B60" s="198"/>
      <c r="C60" s="198"/>
      <c r="D60" s="198"/>
      <c r="E60" s="198"/>
      <c r="F60" s="198"/>
      <c r="G60" s="217"/>
      <c r="H60" s="217"/>
      <c r="I60" s="198"/>
      <c r="J60" s="198"/>
      <c r="K60" s="198"/>
      <c r="L60" s="198"/>
      <c r="M60" s="198"/>
      <c r="N60" s="198"/>
      <c r="O60" s="198"/>
      <c r="P60" s="198"/>
      <c r="Q60" s="200"/>
      <c r="R60" s="200"/>
      <c r="S60" s="200"/>
    </row>
    <row r="61" spans="1:19" ht="12.75" customHeight="1" x14ac:dyDescent="0.2">
      <c r="A61" s="198"/>
      <c r="B61" s="198"/>
      <c r="C61" s="198"/>
      <c r="D61" s="198"/>
      <c r="E61" s="198"/>
      <c r="F61" s="198"/>
      <c r="G61" s="217"/>
      <c r="H61" s="217"/>
      <c r="I61" s="198"/>
      <c r="J61" s="198"/>
      <c r="K61" s="198"/>
      <c r="L61" s="198"/>
      <c r="M61" s="198"/>
      <c r="N61" s="198"/>
      <c r="O61" s="198"/>
      <c r="P61" s="198"/>
      <c r="Q61" s="200"/>
      <c r="R61" s="200"/>
      <c r="S61" s="200"/>
    </row>
    <row r="62" spans="1:19" ht="12.75" customHeight="1" x14ac:dyDescent="0.2">
      <c r="A62" s="198"/>
      <c r="B62" s="198"/>
      <c r="C62" s="198"/>
      <c r="D62" s="198"/>
      <c r="E62" s="198"/>
      <c r="F62" s="198"/>
      <c r="G62" s="217"/>
      <c r="H62" s="217"/>
      <c r="I62" s="198"/>
      <c r="J62" s="198"/>
      <c r="K62" s="198"/>
      <c r="L62" s="198"/>
      <c r="M62" s="198"/>
      <c r="N62" s="198"/>
      <c r="O62" s="198"/>
      <c r="P62" s="198"/>
      <c r="Q62" s="200"/>
      <c r="R62" s="200"/>
      <c r="S62" s="200"/>
    </row>
    <row r="63" spans="1:19" ht="12.75" customHeight="1" x14ac:dyDescent="0.2">
      <c r="A63" s="198"/>
      <c r="B63" s="198"/>
      <c r="C63" s="198"/>
      <c r="D63" s="198"/>
      <c r="E63" s="198"/>
      <c r="F63" s="198"/>
      <c r="G63" s="217"/>
      <c r="H63" s="217"/>
      <c r="I63" s="198"/>
      <c r="J63" s="198"/>
      <c r="K63" s="198"/>
      <c r="L63" s="198"/>
      <c r="M63" s="198"/>
      <c r="N63" s="198"/>
      <c r="O63" s="198"/>
      <c r="P63" s="198"/>
      <c r="Q63" s="200"/>
      <c r="R63" s="200"/>
      <c r="S63" s="200"/>
    </row>
    <row r="64" spans="1:19" ht="12.75" customHeight="1" x14ac:dyDescent="0.2">
      <c r="A64" s="198"/>
      <c r="B64" s="198"/>
      <c r="C64" s="198"/>
      <c r="D64" s="198"/>
      <c r="E64" s="198"/>
      <c r="F64" s="198"/>
      <c r="G64" s="217"/>
      <c r="H64" s="217"/>
      <c r="I64" s="198"/>
      <c r="J64" s="198"/>
      <c r="K64" s="198"/>
      <c r="L64" s="198"/>
      <c r="M64" s="198"/>
      <c r="N64" s="198"/>
      <c r="O64" s="198"/>
      <c r="P64" s="198"/>
      <c r="Q64" s="200"/>
      <c r="R64" s="200"/>
      <c r="S64" s="200"/>
    </row>
    <row r="65" spans="1:19" ht="12.75" customHeight="1" x14ac:dyDescent="0.2">
      <c r="A65" s="198"/>
      <c r="B65" s="198"/>
      <c r="C65" s="198"/>
      <c r="D65" s="198"/>
      <c r="E65" s="198"/>
      <c r="F65" s="198"/>
      <c r="G65" s="217"/>
      <c r="H65" s="217"/>
      <c r="I65" s="198"/>
      <c r="J65" s="198"/>
      <c r="K65" s="198"/>
      <c r="L65" s="198"/>
      <c r="M65" s="198"/>
      <c r="N65" s="198"/>
      <c r="O65" s="198"/>
      <c r="P65" s="198"/>
      <c r="Q65" s="200"/>
      <c r="R65" s="200"/>
      <c r="S65" s="200"/>
    </row>
    <row r="66" spans="1:19" ht="12.75" customHeight="1" x14ac:dyDescent="0.2">
      <c r="A66" s="198"/>
      <c r="B66" s="198"/>
      <c r="C66" s="198"/>
      <c r="D66" s="198"/>
      <c r="E66" s="198"/>
      <c r="F66" s="198"/>
      <c r="G66" s="217"/>
      <c r="H66" s="217"/>
      <c r="I66" s="198"/>
      <c r="J66" s="198"/>
      <c r="K66" s="198"/>
      <c r="L66" s="198"/>
      <c r="M66" s="198"/>
      <c r="N66" s="198"/>
      <c r="O66" s="198"/>
      <c r="P66" s="198"/>
      <c r="Q66" s="200"/>
      <c r="R66" s="200"/>
      <c r="S66" s="200"/>
    </row>
    <row r="67" spans="1:19" ht="12.75" customHeight="1" x14ac:dyDescent="0.2">
      <c r="A67" s="198"/>
      <c r="B67" s="198"/>
      <c r="C67" s="198"/>
      <c r="D67" s="198"/>
      <c r="E67" s="198"/>
      <c r="F67" s="198"/>
      <c r="G67" s="217"/>
      <c r="H67" s="217"/>
      <c r="I67" s="198"/>
      <c r="J67" s="198"/>
      <c r="K67" s="198"/>
      <c r="L67" s="198"/>
      <c r="M67" s="198"/>
      <c r="N67" s="198"/>
      <c r="O67" s="198"/>
      <c r="P67" s="198"/>
      <c r="Q67" s="200"/>
      <c r="R67" s="200"/>
      <c r="S67" s="200"/>
    </row>
    <row r="68" spans="1:19" ht="12.75" customHeight="1" x14ac:dyDescent="0.2">
      <c r="A68" s="198"/>
      <c r="B68" s="198"/>
      <c r="C68" s="198"/>
      <c r="D68" s="198"/>
      <c r="E68" s="198"/>
      <c r="F68" s="198"/>
      <c r="G68" s="217"/>
      <c r="H68" s="217"/>
      <c r="I68" s="198"/>
      <c r="J68" s="198"/>
      <c r="K68" s="198"/>
      <c r="L68" s="198"/>
      <c r="M68" s="198"/>
      <c r="N68" s="198"/>
      <c r="O68" s="198"/>
      <c r="P68" s="198"/>
      <c r="Q68" s="200"/>
      <c r="R68" s="200"/>
      <c r="S68" s="200"/>
    </row>
    <row r="69" spans="1:19" ht="12.75" customHeight="1" x14ac:dyDescent="0.2">
      <c r="A69" s="198"/>
      <c r="B69" s="198"/>
      <c r="C69" s="198"/>
      <c r="D69" s="198"/>
      <c r="E69" s="198"/>
      <c r="F69" s="198"/>
      <c r="G69" s="217"/>
      <c r="H69" s="217"/>
      <c r="I69" s="198"/>
      <c r="J69" s="198"/>
      <c r="K69" s="198"/>
      <c r="L69" s="198"/>
      <c r="M69" s="198"/>
      <c r="N69" s="198"/>
      <c r="O69" s="198"/>
      <c r="P69" s="198"/>
      <c r="Q69" s="200"/>
      <c r="R69" s="200"/>
      <c r="S69" s="200"/>
    </row>
    <row r="70" spans="1:19" ht="12.75" customHeight="1" x14ac:dyDescent="0.2">
      <c r="A70" s="198"/>
      <c r="B70" s="198"/>
      <c r="C70" s="198"/>
      <c r="D70" s="198"/>
      <c r="E70" s="198"/>
      <c r="F70" s="198"/>
      <c r="G70" s="217"/>
      <c r="H70" s="217"/>
      <c r="I70" s="198"/>
      <c r="J70" s="198"/>
      <c r="K70" s="198"/>
      <c r="L70" s="198"/>
      <c r="M70" s="198"/>
      <c r="N70" s="198"/>
      <c r="O70" s="198"/>
      <c r="P70" s="198"/>
      <c r="Q70" s="200"/>
      <c r="R70" s="200"/>
      <c r="S70" s="200"/>
    </row>
    <row r="71" spans="1:19" ht="12.75" customHeight="1" x14ac:dyDescent="0.2">
      <c r="A71" s="198"/>
      <c r="B71" s="198"/>
      <c r="C71" s="198"/>
      <c r="D71" s="198"/>
      <c r="E71" s="198"/>
      <c r="F71" s="198"/>
      <c r="G71" s="217"/>
      <c r="H71" s="217"/>
      <c r="I71" s="198"/>
      <c r="J71" s="198"/>
      <c r="K71" s="198"/>
      <c r="L71" s="198"/>
      <c r="M71" s="198"/>
      <c r="N71" s="198"/>
      <c r="O71" s="198"/>
      <c r="P71" s="198"/>
      <c r="Q71" s="200"/>
      <c r="R71" s="200"/>
      <c r="S71" s="200"/>
    </row>
    <row r="72" spans="1:19" ht="12.75" customHeight="1" x14ac:dyDescent="0.2">
      <c r="A72" s="198"/>
      <c r="B72" s="198"/>
      <c r="C72" s="198"/>
      <c r="D72" s="198"/>
      <c r="E72" s="198"/>
      <c r="F72" s="198"/>
      <c r="G72" s="217"/>
      <c r="H72" s="217"/>
      <c r="I72" s="198"/>
      <c r="J72" s="198"/>
      <c r="K72" s="198"/>
      <c r="L72" s="198"/>
      <c r="M72" s="198"/>
      <c r="N72" s="198"/>
      <c r="O72" s="198"/>
      <c r="P72" s="198"/>
      <c r="Q72" s="200"/>
      <c r="R72" s="200"/>
      <c r="S72" s="200"/>
    </row>
    <row r="73" spans="1:19" ht="12.75" customHeight="1" x14ac:dyDescent="0.2">
      <c r="A73" s="198"/>
      <c r="B73" s="198"/>
      <c r="C73" s="198"/>
      <c r="D73" s="198"/>
      <c r="E73" s="198"/>
      <c r="F73" s="198"/>
      <c r="G73" s="217"/>
      <c r="H73" s="217"/>
      <c r="I73" s="198"/>
      <c r="J73" s="198"/>
      <c r="K73" s="198"/>
      <c r="L73" s="198"/>
      <c r="M73" s="198"/>
      <c r="N73" s="198"/>
      <c r="O73" s="198"/>
      <c r="P73" s="198"/>
      <c r="Q73" s="200"/>
      <c r="R73" s="200"/>
      <c r="S73" s="200"/>
    </row>
    <row r="74" spans="1:19" ht="12.75" customHeight="1" x14ac:dyDescent="0.2">
      <c r="A74" s="198"/>
      <c r="B74" s="198"/>
      <c r="C74" s="198"/>
      <c r="D74" s="198"/>
      <c r="E74" s="198"/>
      <c r="F74" s="198"/>
      <c r="G74" s="217"/>
      <c r="H74" s="217"/>
      <c r="I74" s="198"/>
      <c r="J74" s="198"/>
      <c r="K74" s="198"/>
      <c r="L74" s="198"/>
      <c r="M74" s="198"/>
      <c r="N74" s="198"/>
      <c r="O74" s="198"/>
      <c r="P74" s="198"/>
      <c r="Q74" s="200"/>
      <c r="R74" s="200"/>
      <c r="S74" s="200"/>
    </row>
    <row r="75" spans="1:19" ht="12.75" customHeight="1" x14ac:dyDescent="0.2">
      <c r="A75" s="198"/>
      <c r="B75" s="198"/>
      <c r="C75" s="198"/>
      <c r="D75" s="198"/>
      <c r="E75" s="198"/>
      <c r="F75" s="198"/>
      <c r="G75" s="217"/>
      <c r="H75" s="217"/>
      <c r="I75" s="198"/>
      <c r="J75" s="198"/>
      <c r="K75" s="198"/>
      <c r="L75" s="198"/>
      <c r="M75" s="198"/>
      <c r="N75" s="198"/>
      <c r="O75" s="198"/>
      <c r="P75" s="198"/>
      <c r="Q75" s="200"/>
      <c r="R75" s="200"/>
      <c r="S75" s="200"/>
    </row>
    <row r="76" spans="1:19" ht="12.75" customHeight="1" x14ac:dyDescent="0.2">
      <c r="A76" s="198"/>
      <c r="B76" s="198"/>
      <c r="C76" s="198"/>
      <c r="D76" s="198"/>
      <c r="E76" s="198"/>
      <c r="F76" s="198"/>
      <c r="G76" s="217"/>
      <c r="H76" s="217"/>
      <c r="I76" s="198"/>
      <c r="J76" s="198"/>
      <c r="K76" s="198"/>
      <c r="L76" s="198"/>
      <c r="M76" s="198"/>
      <c r="N76" s="198"/>
      <c r="O76" s="198"/>
      <c r="P76" s="198"/>
      <c r="Q76" s="200"/>
      <c r="R76" s="200"/>
      <c r="S76" s="200"/>
    </row>
    <row r="77" spans="1:19" ht="12.75" customHeight="1" x14ac:dyDescent="0.2">
      <c r="A77" s="198"/>
      <c r="B77" s="198"/>
      <c r="C77" s="198"/>
      <c r="D77" s="198"/>
      <c r="E77" s="198"/>
      <c r="F77" s="198"/>
      <c r="G77" s="217"/>
      <c r="H77" s="217"/>
      <c r="I77" s="198"/>
      <c r="J77" s="198"/>
      <c r="K77" s="198"/>
      <c r="L77" s="198"/>
      <c r="M77" s="198"/>
      <c r="N77" s="198"/>
      <c r="O77" s="198"/>
      <c r="P77" s="198"/>
      <c r="Q77" s="200"/>
      <c r="R77" s="200"/>
      <c r="S77" s="200"/>
    </row>
    <row r="78" spans="1:19" ht="12.75" customHeight="1" x14ac:dyDescent="0.2">
      <c r="A78" s="198"/>
      <c r="B78" s="198"/>
      <c r="C78" s="198"/>
      <c r="D78" s="198"/>
      <c r="E78" s="198"/>
      <c r="F78" s="198"/>
      <c r="G78" s="217"/>
      <c r="H78" s="217"/>
      <c r="I78" s="198"/>
      <c r="J78" s="198"/>
      <c r="K78" s="198"/>
      <c r="L78" s="198"/>
      <c r="M78" s="198"/>
      <c r="N78" s="198"/>
      <c r="O78" s="198"/>
      <c r="P78" s="198"/>
      <c r="Q78" s="200"/>
      <c r="R78" s="200"/>
      <c r="S78" s="200"/>
    </row>
    <row r="79" spans="1:19" ht="12.75" customHeight="1" x14ac:dyDescent="0.2">
      <c r="A79" s="198"/>
      <c r="B79" s="198"/>
      <c r="C79" s="198"/>
      <c r="D79" s="198"/>
      <c r="E79" s="198"/>
      <c r="F79" s="198"/>
      <c r="G79" s="217"/>
      <c r="H79" s="217"/>
      <c r="I79" s="198"/>
      <c r="J79" s="198"/>
      <c r="K79" s="198"/>
      <c r="L79" s="198"/>
      <c r="M79" s="198"/>
      <c r="N79" s="198"/>
      <c r="O79" s="198"/>
      <c r="P79" s="198"/>
      <c r="Q79" s="200"/>
      <c r="R79" s="200"/>
      <c r="S79" s="200"/>
    </row>
    <row r="80" spans="1:19" ht="12.75" customHeight="1" x14ac:dyDescent="0.2">
      <c r="A80" s="198"/>
      <c r="B80" s="198"/>
      <c r="C80" s="198"/>
      <c r="D80" s="198"/>
      <c r="E80" s="198"/>
      <c r="F80" s="198"/>
      <c r="G80" s="217"/>
      <c r="H80" s="217"/>
      <c r="I80" s="198"/>
      <c r="J80" s="198"/>
      <c r="K80" s="198"/>
      <c r="L80" s="198"/>
      <c r="M80" s="198"/>
      <c r="N80" s="198"/>
      <c r="O80" s="198"/>
      <c r="P80" s="198"/>
      <c r="Q80" s="200"/>
      <c r="R80" s="200"/>
      <c r="S80" s="200"/>
    </row>
    <row r="81" spans="1:19" ht="12.75" customHeight="1" x14ac:dyDescent="0.2">
      <c r="A81" s="198"/>
      <c r="B81" s="198"/>
      <c r="C81" s="198"/>
      <c r="D81" s="198"/>
      <c r="E81" s="198"/>
      <c r="F81" s="198"/>
      <c r="G81" s="217"/>
      <c r="H81" s="217"/>
      <c r="I81" s="198"/>
      <c r="J81" s="198"/>
      <c r="K81" s="198"/>
      <c r="L81" s="198"/>
      <c r="M81" s="198"/>
      <c r="N81" s="198"/>
      <c r="O81" s="198"/>
      <c r="P81" s="198"/>
      <c r="Q81" s="200"/>
      <c r="R81" s="200"/>
      <c r="S81" s="200"/>
    </row>
    <row r="82" spans="1:19" ht="12.75" customHeight="1" x14ac:dyDescent="0.2">
      <c r="A82" s="198"/>
      <c r="B82" s="198"/>
      <c r="C82" s="198"/>
      <c r="D82" s="198"/>
      <c r="E82" s="198"/>
      <c r="F82" s="198"/>
      <c r="G82" s="217"/>
      <c r="H82" s="217"/>
      <c r="I82" s="198"/>
      <c r="J82" s="198"/>
      <c r="K82" s="198"/>
      <c r="L82" s="198"/>
      <c r="M82" s="198"/>
      <c r="N82" s="198"/>
      <c r="O82" s="198"/>
      <c r="P82" s="198"/>
      <c r="Q82" s="200"/>
      <c r="R82" s="200"/>
      <c r="S82" s="200"/>
    </row>
    <row r="83" spans="1:19" ht="12.75" customHeight="1" x14ac:dyDescent="0.2">
      <c r="A83" s="198"/>
      <c r="B83" s="198"/>
      <c r="C83" s="198"/>
      <c r="D83" s="198"/>
      <c r="E83" s="198"/>
      <c r="F83" s="198"/>
      <c r="G83" s="217"/>
      <c r="H83" s="217"/>
      <c r="I83" s="198"/>
      <c r="J83" s="198"/>
      <c r="K83" s="198"/>
      <c r="L83" s="198"/>
      <c r="M83" s="198"/>
      <c r="N83" s="198"/>
      <c r="O83" s="198"/>
      <c r="P83" s="198"/>
      <c r="Q83" s="200"/>
      <c r="R83" s="200"/>
      <c r="S83" s="200"/>
    </row>
    <row r="84" spans="1:19" ht="12.75" customHeight="1" x14ac:dyDescent="0.2">
      <c r="A84" s="1"/>
      <c r="B84" s="1"/>
      <c r="C84" s="2"/>
      <c r="D84" s="2"/>
      <c r="E84" s="2"/>
      <c r="F84" s="2"/>
      <c r="G84" s="44"/>
      <c r="H84" s="44"/>
      <c r="I84" s="2"/>
      <c r="J84" s="2"/>
      <c r="K84" s="2"/>
      <c r="L84" s="2"/>
      <c r="M84" s="2"/>
      <c r="N84" s="2"/>
      <c r="O84" s="2"/>
      <c r="P84" s="2"/>
    </row>
    <row r="85" spans="1:19" ht="12.75" customHeight="1" x14ac:dyDescent="0.2">
      <c r="A85" s="1"/>
      <c r="B85" s="1"/>
      <c r="C85" s="2"/>
      <c r="D85" s="2"/>
      <c r="E85" s="2"/>
      <c r="F85" s="2"/>
      <c r="G85" s="44"/>
      <c r="H85" s="44"/>
      <c r="I85" s="2"/>
      <c r="J85" s="2"/>
      <c r="K85" s="2"/>
      <c r="L85" s="2"/>
      <c r="M85" s="2"/>
      <c r="N85" s="2"/>
      <c r="O85" s="2"/>
      <c r="P85" s="2"/>
    </row>
    <row r="86" spans="1:19" ht="12.75" customHeight="1" x14ac:dyDescent="0.2">
      <c r="A86" s="1"/>
      <c r="B86" s="1"/>
      <c r="C86" s="2"/>
      <c r="D86" s="2"/>
      <c r="E86" s="2"/>
      <c r="F86" s="2"/>
      <c r="G86" s="44"/>
      <c r="H86" s="44"/>
      <c r="I86" s="2"/>
      <c r="J86" s="2"/>
      <c r="K86" s="2"/>
      <c r="L86" s="2"/>
      <c r="M86" s="2"/>
      <c r="N86" s="2"/>
      <c r="O86" s="2"/>
      <c r="P86" s="2"/>
    </row>
    <row r="87" spans="1:19" ht="12.75" customHeight="1" x14ac:dyDescent="0.2">
      <c r="A87" s="1"/>
      <c r="B87" s="1"/>
      <c r="C87" s="2"/>
      <c r="D87" s="2"/>
      <c r="E87" s="2"/>
      <c r="F87" s="2"/>
      <c r="G87" s="44"/>
      <c r="H87" s="44"/>
      <c r="I87" s="2"/>
      <c r="J87" s="2"/>
      <c r="K87" s="2"/>
      <c r="L87" s="2"/>
      <c r="M87" s="2"/>
      <c r="N87" s="2"/>
      <c r="O87" s="2"/>
      <c r="P87" s="2"/>
    </row>
    <row r="88" spans="1:19" ht="12.75" customHeight="1" x14ac:dyDescent="0.2">
      <c r="A88" s="1"/>
      <c r="B88" s="1"/>
      <c r="C88" s="2"/>
      <c r="D88" s="2"/>
      <c r="E88" s="2"/>
      <c r="F88" s="2"/>
      <c r="G88" s="44"/>
      <c r="H88" s="44"/>
      <c r="I88" s="2"/>
      <c r="J88" s="2"/>
      <c r="K88" s="2"/>
      <c r="L88" s="2"/>
      <c r="M88" s="2"/>
      <c r="N88" s="2"/>
      <c r="O88" s="2"/>
      <c r="P88" s="2"/>
    </row>
    <row r="89" spans="1:19" ht="12.75" customHeight="1" x14ac:dyDescent="0.2">
      <c r="A89" s="1"/>
      <c r="B89" s="1"/>
      <c r="C89" s="2"/>
      <c r="D89" s="2"/>
      <c r="E89" s="2"/>
      <c r="F89" s="2"/>
      <c r="G89" s="44"/>
      <c r="H89" s="44"/>
      <c r="I89" s="2"/>
      <c r="J89" s="2"/>
      <c r="K89" s="2"/>
      <c r="L89" s="2"/>
      <c r="M89" s="2"/>
      <c r="N89" s="2"/>
      <c r="O89" s="2"/>
      <c r="P89" s="2"/>
    </row>
  </sheetData>
  <mergeCells count="68">
    <mergeCell ref="L16:M16"/>
    <mergeCell ref="L13:M13"/>
    <mergeCell ref="H16:I16"/>
    <mergeCell ref="J16:K16"/>
    <mergeCell ref="N16:O16"/>
    <mergeCell ref="J15:K15"/>
    <mergeCell ref="L15:M15"/>
    <mergeCell ref="N15:O15"/>
    <mergeCell ref="N13:O14"/>
    <mergeCell ref="J14:K14"/>
    <mergeCell ref="L14:M14"/>
    <mergeCell ref="B8:I8"/>
    <mergeCell ref="J8:P8"/>
    <mergeCell ref="B9:I9"/>
    <mergeCell ref="J9:P9"/>
    <mergeCell ref="B2:P3"/>
    <mergeCell ref="B4:P4"/>
    <mergeCell ref="B5:P5"/>
    <mergeCell ref="B6:P7"/>
    <mergeCell ref="P29:P30"/>
    <mergeCell ref="A27:P27"/>
    <mergeCell ref="A28:A30"/>
    <mergeCell ref="B28:B30"/>
    <mergeCell ref="C28:F28"/>
    <mergeCell ref="H28:P28"/>
    <mergeCell ref="C29:C30"/>
    <mergeCell ref="N29:N30"/>
    <mergeCell ref="O29:O30"/>
    <mergeCell ref="A18:A20"/>
    <mergeCell ref="B18:B20"/>
    <mergeCell ref="C18:F18"/>
    <mergeCell ref="H18:P18"/>
    <mergeCell ref="C19:C20"/>
    <mergeCell ref="N19:N20"/>
    <mergeCell ref="H19:I19"/>
    <mergeCell ref="J19:K19"/>
    <mergeCell ref="L19:M19"/>
    <mergeCell ref="O19:O20"/>
    <mergeCell ref="P19:P20"/>
    <mergeCell ref="A17:P17"/>
    <mergeCell ref="P13:P14"/>
    <mergeCell ref="A44:P44"/>
    <mergeCell ref="E19:E20"/>
    <mergeCell ref="F19:F20"/>
    <mergeCell ref="G12:G14"/>
    <mergeCell ref="D29:D30"/>
    <mergeCell ref="E29:E30"/>
    <mergeCell ref="F29:F30"/>
    <mergeCell ref="G28:G30"/>
    <mergeCell ref="G18:G20"/>
    <mergeCell ref="D19:D20"/>
    <mergeCell ref="H15:I15"/>
    <mergeCell ref="H29:I29"/>
    <mergeCell ref="J29:K29"/>
    <mergeCell ref="L29:M29"/>
    <mergeCell ref="A10:P10"/>
    <mergeCell ref="C13:C14"/>
    <mergeCell ref="D13:D14"/>
    <mergeCell ref="E13:E14"/>
    <mergeCell ref="F13:F14"/>
    <mergeCell ref="H14:I14"/>
    <mergeCell ref="J13:K13"/>
    <mergeCell ref="H13:I13"/>
    <mergeCell ref="A12:A14"/>
    <mergeCell ref="B12:B14"/>
    <mergeCell ref="C12:F12"/>
    <mergeCell ref="A11:P11"/>
    <mergeCell ref="H12:P12"/>
  </mergeCells>
  <pageMargins left="0.51181102362204722" right="0.51181102362204722" top="0.55118110236220474" bottom="0.55118110236220474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"/>
  <sheetViews>
    <sheetView zoomScale="136" zoomScaleNormal="136" workbookViewId="0">
      <selection activeCell="A2" sqref="A2:A9"/>
    </sheetView>
  </sheetViews>
  <sheetFormatPr baseColWidth="10" defaultColWidth="14.42578125" defaultRowHeight="15" customHeight="1" x14ac:dyDescent="0.2"/>
  <cols>
    <col min="1" max="1" width="27.140625" customWidth="1"/>
    <col min="2" max="2" width="21.85546875" customWidth="1"/>
    <col min="3" max="3" width="6.7109375" customWidth="1"/>
    <col min="4" max="4" width="6.28515625" customWidth="1"/>
    <col min="5" max="5" width="7" customWidth="1"/>
    <col min="6" max="6" width="8.28515625" customWidth="1"/>
    <col min="7" max="7" width="11.28515625" customWidth="1"/>
    <col min="8" max="8" width="5.28515625" customWidth="1"/>
    <col min="9" max="9" width="4.7109375" customWidth="1"/>
    <col min="10" max="10" width="5.42578125" customWidth="1"/>
    <col min="11" max="11" width="5" customWidth="1"/>
    <col min="12" max="15" width="5.140625" customWidth="1"/>
    <col min="16" max="16" width="12.85546875" customWidth="1"/>
  </cols>
  <sheetData>
    <row r="1" spans="1:16" ht="12.75" customHeight="1" x14ac:dyDescent="0.2">
      <c r="A1" s="151"/>
      <c r="B1" s="151"/>
      <c r="C1" s="187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9.5" customHeight="1" x14ac:dyDescent="0.2">
      <c r="A2" s="185"/>
      <c r="B2" s="153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</row>
    <row r="3" spans="1:16" ht="12.75" customHeight="1" x14ac:dyDescent="0.2">
      <c r="A3" s="187"/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4"/>
    </row>
    <row r="4" spans="1:16" ht="12.75" customHeight="1" x14ac:dyDescent="0.2">
      <c r="A4" s="187"/>
      <c r="B4" s="156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</row>
    <row r="5" spans="1:16" ht="17.25" customHeight="1" x14ac:dyDescent="0.2">
      <c r="A5" s="187"/>
      <c r="B5" s="157" t="s">
        <v>2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1:16" ht="12.75" customHeight="1" x14ac:dyDescent="0.2">
      <c r="A6" s="187"/>
      <c r="B6" s="158" t="s">
        <v>3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16" ht="14.25" customHeight="1" x14ac:dyDescent="0.2">
      <c r="A7" s="187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1:16" ht="15" customHeight="1" x14ac:dyDescent="0.2">
      <c r="A8" s="187"/>
      <c r="B8" s="159" t="s">
        <v>4</v>
      </c>
      <c r="C8" s="154"/>
      <c r="D8" s="154"/>
      <c r="E8" s="154"/>
      <c r="F8" s="154"/>
      <c r="G8" s="154"/>
      <c r="H8" s="154"/>
      <c r="I8" s="154"/>
      <c r="J8" s="159" t="s">
        <v>261</v>
      </c>
      <c r="K8" s="154"/>
      <c r="L8" s="154"/>
      <c r="M8" s="154"/>
      <c r="N8" s="154"/>
      <c r="O8" s="154"/>
      <c r="P8" s="154"/>
    </row>
    <row r="9" spans="1:16" ht="15.75" customHeight="1" x14ac:dyDescent="0.2">
      <c r="A9" s="187"/>
      <c r="B9" s="192" t="s">
        <v>6</v>
      </c>
      <c r="C9" s="154"/>
      <c r="D9" s="154"/>
      <c r="E9" s="154"/>
      <c r="F9" s="154"/>
      <c r="G9" s="154"/>
      <c r="H9" s="154"/>
      <c r="I9" s="154"/>
      <c r="J9" s="159" t="s">
        <v>251</v>
      </c>
      <c r="K9" s="154"/>
      <c r="L9" s="154"/>
      <c r="M9" s="154"/>
      <c r="N9" s="154"/>
      <c r="O9" s="154"/>
      <c r="P9" s="154"/>
    </row>
    <row r="10" spans="1:16" ht="12.75" customHeight="1" x14ac:dyDescent="0.2">
      <c r="A10" s="159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</row>
    <row r="11" spans="1:16" ht="15.75" customHeight="1" x14ac:dyDescent="0.2">
      <c r="A11" s="193" t="s">
        <v>120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2.75" customHeight="1" x14ac:dyDescent="0.2">
      <c r="A12" s="161" t="s">
        <v>8</v>
      </c>
      <c r="B12" s="161" t="s">
        <v>9</v>
      </c>
      <c r="C12" s="161" t="s">
        <v>10</v>
      </c>
      <c r="D12" s="154"/>
      <c r="E12" s="154"/>
      <c r="F12" s="154"/>
      <c r="G12" s="161" t="s">
        <v>11</v>
      </c>
      <c r="H12" s="161" t="s">
        <v>12</v>
      </c>
      <c r="I12" s="154"/>
      <c r="J12" s="154"/>
      <c r="K12" s="154"/>
      <c r="L12" s="154"/>
      <c r="M12" s="154"/>
      <c r="N12" s="154"/>
      <c r="O12" s="154"/>
      <c r="P12" s="154"/>
    </row>
    <row r="13" spans="1:16" ht="12.75" customHeight="1" x14ac:dyDescent="0.2">
      <c r="A13" s="154"/>
      <c r="B13" s="154"/>
      <c r="C13" s="194" t="s">
        <v>240</v>
      </c>
      <c r="D13" s="194" t="s">
        <v>243</v>
      </c>
      <c r="E13" s="194" t="s">
        <v>242</v>
      </c>
      <c r="F13" s="161" t="s">
        <v>244</v>
      </c>
      <c r="G13" s="154"/>
      <c r="H13" s="194" t="s">
        <v>240</v>
      </c>
      <c r="I13" s="154"/>
      <c r="J13" s="194" t="s">
        <v>243</v>
      </c>
      <c r="K13" s="154"/>
      <c r="L13" s="194" t="s">
        <v>242</v>
      </c>
      <c r="M13" s="154"/>
      <c r="N13" s="161" t="s">
        <v>17</v>
      </c>
      <c r="O13" s="161" t="s">
        <v>18</v>
      </c>
      <c r="P13" s="161" t="s">
        <v>244</v>
      </c>
    </row>
    <row r="14" spans="1:16" ht="22.5" customHeight="1" x14ac:dyDescent="0.2">
      <c r="A14" s="154"/>
      <c r="B14" s="154"/>
      <c r="C14" s="154"/>
      <c r="D14" s="154"/>
      <c r="E14" s="154"/>
      <c r="F14" s="154"/>
      <c r="G14" s="154"/>
      <c r="H14" s="162" t="s">
        <v>19</v>
      </c>
      <c r="I14" s="162" t="s">
        <v>20</v>
      </c>
      <c r="J14" s="162" t="s">
        <v>19</v>
      </c>
      <c r="K14" s="162" t="s">
        <v>20</v>
      </c>
      <c r="L14" s="162" t="s">
        <v>19</v>
      </c>
      <c r="M14" s="162" t="s">
        <v>20</v>
      </c>
      <c r="N14" s="154"/>
      <c r="O14" s="154"/>
      <c r="P14" s="154"/>
    </row>
    <row r="15" spans="1:16" ht="15.75" customHeight="1" x14ac:dyDescent="0.2">
      <c r="A15" s="163" t="s">
        <v>121</v>
      </c>
      <c r="B15" s="163" t="s">
        <v>122</v>
      </c>
      <c r="C15" s="168">
        <v>622</v>
      </c>
      <c r="D15" s="167">
        <v>471</v>
      </c>
      <c r="E15" s="167">
        <v>932</v>
      </c>
      <c r="F15" s="167">
        <f t="shared" ref="F15:F19" si="0">SUM(C15:E15)</f>
        <v>2025</v>
      </c>
      <c r="G15" s="163" t="s">
        <v>23</v>
      </c>
      <c r="H15" s="167">
        <v>471</v>
      </c>
      <c r="I15" s="167">
        <v>4</v>
      </c>
      <c r="J15" s="167">
        <v>291</v>
      </c>
      <c r="K15" s="167">
        <v>6</v>
      </c>
      <c r="L15" s="167">
        <v>646</v>
      </c>
      <c r="M15" s="167">
        <v>40</v>
      </c>
      <c r="N15" s="167">
        <f t="shared" ref="N15:O15" si="1">SUM(H15,J15,L15)</f>
        <v>1408</v>
      </c>
      <c r="O15" s="167">
        <f t="shared" si="1"/>
        <v>50</v>
      </c>
      <c r="P15" s="167">
        <f t="shared" ref="P15:P16" si="2">SUM(H15:M15)</f>
        <v>1458</v>
      </c>
    </row>
    <row r="16" spans="1:16" ht="18" customHeight="1" x14ac:dyDescent="0.2">
      <c r="A16" s="163" t="s">
        <v>48</v>
      </c>
      <c r="B16" s="163" t="s">
        <v>260</v>
      </c>
      <c r="C16" s="195">
        <v>7538</v>
      </c>
      <c r="D16" s="167">
        <v>3732</v>
      </c>
      <c r="E16" s="167">
        <v>3040</v>
      </c>
      <c r="F16" s="167">
        <f t="shared" si="0"/>
        <v>14310</v>
      </c>
      <c r="G16" s="163" t="s">
        <v>23</v>
      </c>
      <c r="H16" s="166">
        <v>4129</v>
      </c>
      <c r="I16" s="168">
        <v>617</v>
      </c>
      <c r="J16" s="168">
        <v>2711</v>
      </c>
      <c r="K16" s="168">
        <v>288</v>
      </c>
      <c r="L16" s="168">
        <v>2593</v>
      </c>
      <c r="M16" s="168">
        <v>113</v>
      </c>
      <c r="N16" s="168">
        <f t="shared" ref="N16:O16" si="3">SUM(H16,J16,L16)</f>
        <v>9433</v>
      </c>
      <c r="O16" s="168">
        <f t="shared" si="3"/>
        <v>1018</v>
      </c>
      <c r="P16" s="167">
        <f t="shared" si="2"/>
        <v>10451</v>
      </c>
    </row>
    <row r="17" spans="1:16" ht="18" customHeight="1" x14ac:dyDescent="0.2">
      <c r="A17" s="163" t="s">
        <v>123</v>
      </c>
      <c r="B17" s="163" t="s">
        <v>124</v>
      </c>
      <c r="C17" s="167">
        <v>4939</v>
      </c>
      <c r="D17" s="167">
        <v>6844</v>
      </c>
      <c r="E17" s="167">
        <v>6844</v>
      </c>
      <c r="F17" s="167">
        <f t="shared" si="0"/>
        <v>18627</v>
      </c>
      <c r="G17" s="163" t="s">
        <v>23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 t="s">
        <v>37</v>
      </c>
      <c r="O17" s="167" t="s">
        <v>37</v>
      </c>
      <c r="P17" s="149" t="s">
        <v>37</v>
      </c>
    </row>
    <row r="18" spans="1:16" ht="18" customHeight="1" x14ac:dyDescent="0.2">
      <c r="A18" s="170" t="s">
        <v>125</v>
      </c>
      <c r="B18" s="170" t="s">
        <v>122</v>
      </c>
      <c r="C18" s="167">
        <v>156</v>
      </c>
      <c r="D18" s="167">
        <v>156</v>
      </c>
      <c r="E18" s="167">
        <v>156</v>
      </c>
      <c r="F18" s="167">
        <f t="shared" si="0"/>
        <v>468</v>
      </c>
      <c r="G18" s="163" t="s">
        <v>23</v>
      </c>
      <c r="H18" s="170">
        <v>33</v>
      </c>
      <c r="I18" s="167">
        <v>6</v>
      </c>
      <c r="J18" s="167">
        <v>33</v>
      </c>
      <c r="K18" s="167">
        <v>6</v>
      </c>
      <c r="L18" s="167">
        <v>33</v>
      </c>
      <c r="M18" s="167">
        <v>6</v>
      </c>
      <c r="N18" s="167">
        <f t="shared" ref="N18:O19" si="4">SUM(H18,J18,L18)</f>
        <v>99</v>
      </c>
      <c r="O18" s="167">
        <f t="shared" si="4"/>
        <v>18</v>
      </c>
      <c r="P18" s="167">
        <f t="shared" ref="P18:P19" si="5">SUM(H18:M18)</f>
        <v>117</v>
      </c>
    </row>
    <row r="19" spans="1:16" ht="18" customHeight="1" x14ac:dyDescent="0.2">
      <c r="A19" s="170" t="s">
        <v>66</v>
      </c>
      <c r="B19" s="170" t="s">
        <v>236</v>
      </c>
      <c r="C19" s="149">
        <v>83</v>
      </c>
      <c r="D19" s="149">
        <v>76</v>
      </c>
      <c r="E19" s="167">
        <v>55</v>
      </c>
      <c r="F19" s="167">
        <f t="shared" si="0"/>
        <v>214</v>
      </c>
      <c r="G19" s="163" t="s">
        <v>263</v>
      </c>
      <c r="H19" s="172">
        <v>200</v>
      </c>
      <c r="I19" s="149">
        <v>77</v>
      </c>
      <c r="J19" s="149">
        <v>203</v>
      </c>
      <c r="K19" s="149">
        <v>22</v>
      </c>
      <c r="L19" s="149">
        <v>136</v>
      </c>
      <c r="M19" s="149">
        <v>17</v>
      </c>
      <c r="N19" s="149">
        <f t="shared" si="4"/>
        <v>539</v>
      </c>
      <c r="O19" s="149">
        <f t="shared" si="4"/>
        <v>116</v>
      </c>
      <c r="P19" s="167">
        <f t="shared" si="5"/>
        <v>655</v>
      </c>
    </row>
    <row r="20" spans="1:16" ht="18" customHeight="1" x14ac:dyDescent="0.2">
      <c r="A20" s="160" t="s">
        <v>126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</row>
    <row r="21" spans="1:16" ht="14.25" customHeight="1" x14ac:dyDescent="0.2">
      <c r="A21" s="161" t="s">
        <v>8</v>
      </c>
      <c r="B21" s="161" t="s">
        <v>9</v>
      </c>
      <c r="C21" s="161" t="s">
        <v>10</v>
      </c>
      <c r="D21" s="154"/>
      <c r="E21" s="154"/>
      <c r="F21" s="154"/>
      <c r="G21" s="161" t="s">
        <v>11</v>
      </c>
      <c r="H21" s="162"/>
      <c r="I21" s="161" t="s">
        <v>12</v>
      </c>
      <c r="J21" s="154"/>
      <c r="K21" s="154"/>
      <c r="L21" s="154"/>
      <c r="M21" s="154"/>
      <c r="N21" s="154"/>
      <c r="O21" s="154"/>
      <c r="P21" s="154"/>
    </row>
    <row r="22" spans="1:16" ht="11.25" customHeight="1" x14ac:dyDescent="0.2">
      <c r="A22" s="154"/>
      <c r="B22" s="154"/>
      <c r="C22" s="194" t="s">
        <v>240</v>
      </c>
      <c r="D22" s="194" t="s">
        <v>243</v>
      </c>
      <c r="E22" s="194" t="s">
        <v>242</v>
      </c>
      <c r="F22" s="161" t="s">
        <v>244</v>
      </c>
      <c r="G22" s="154"/>
      <c r="H22" s="194" t="s">
        <v>240</v>
      </c>
      <c r="I22" s="154"/>
      <c r="J22" s="194" t="s">
        <v>243</v>
      </c>
      <c r="K22" s="154"/>
      <c r="L22" s="194" t="s">
        <v>242</v>
      </c>
      <c r="M22" s="154"/>
      <c r="N22" s="161" t="s">
        <v>17</v>
      </c>
      <c r="O22" s="161" t="s">
        <v>18</v>
      </c>
      <c r="P22" s="161" t="s">
        <v>244</v>
      </c>
    </row>
    <row r="23" spans="1:16" ht="12.75" customHeight="1" x14ac:dyDescent="0.2">
      <c r="A23" s="154"/>
      <c r="B23" s="154"/>
      <c r="C23" s="154"/>
      <c r="D23" s="154"/>
      <c r="E23" s="154"/>
      <c r="F23" s="154"/>
      <c r="G23" s="154"/>
      <c r="H23" s="162" t="s">
        <v>19</v>
      </c>
      <c r="I23" s="162" t="s">
        <v>20</v>
      </c>
      <c r="J23" s="162" t="s">
        <v>19</v>
      </c>
      <c r="K23" s="162" t="s">
        <v>20</v>
      </c>
      <c r="L23" s="162" t="s">
        <v>19</v>
      </c>
      <c r="M23" s="162" t="s">
        <v>20</v>
      </c>
      <c r="N23" s="154"/>
      <c r="O23" s="154"/>
      <c r="P23" s="154"/>
    </row>
    <row r="24" spans="1:16" ht="18.75" customHeight="1" x14ac:dyDescent="0.2">
      <c r="A24" s="163" t="s">
        <v>127</v>
      </c>
      <c r="B24" s="163" t="s">
        <v>128</v>
      </c>
      <c r="C24" s="167">
        <v>124</v>
      </c>
      <c r="D24" s="167">
        <v>138</v>
      </c>
      <c r="E24" s="167">
        <v>94</v>
      </c>
      <c r="F24" s="167">
        <f t="shared" ref="F24:F54" si="6">SUM(C24:E24)</f>
        <v>356</v>
      </c>
      <c r="G24" s="163" t="s">
        <v>129</v>
      </c>
      <c r="H24" s="167" t="s">
        <v>37</v>
      </c>
      <c r="I24" s="167" t="s">
        <v>37</v>
      </c>
      <c r="J24" s="167" t="s">
        <v>37</v>
      </c>
      <c r="K24" s="167" t="s">
        <v>37</v>
      </c>
      <c r="L24" s="167" t="s">
        <v>37</v>
      </c>
      <c r="M24" s="167" t="s">
        <v>37</v>
      </c>
      <c r="N24" s="167" t="s">
        <v>37</v>
      </c>
      <c r="O24" s="167" t="s">
        <v>37</v>
      </c>
      <c r="P24" s="167" t="s">
        <v>37</v>
      </c>
    </row>
    <row r="25" spans="1:16" ht="18.75" customHeight="1" x14ac:dyDescent="0.2">
      <c r="A25" s="163" t="s">
        <v>130</v>
      </c>
      <c r="B25" s="163" t="s">
        <v>128</v>
      </c>
      <c r="C25" s="167">
        <v>158</v>
      </c>
      <c r="D25" s="167">
        <v>190</v>
      </c>
      <c r="E25" s="167">
        <v>189</v>
      </c>
      <c r="F25" s="167">
        <f t="shared" si="6"/>
        <v>537</v>
      </c>
      <c r="G25" s="163" t="s">
        <v>129</v>
      </c>
      <c r="H25" s="167" t="s">
        <v>37</v>
      </c>
      <c r="I25" s="167" t="s">
        <v>37</v>
      </c>
      <c r="J25" s="167" t="s">
        <v>37</v>
      </c>
      <c r="K25" s="167" t="s">
        <v>37</v>
      </c>
      <c r="L25" s="167" t="s">
        <v>37</v>
      </c>
      <c r="M25" s="167" t="s">
        <v>37</v>
      </c>
      <c r="N25" s="167" t="s">
        <v>37</v>
      </c>
      <c r="O25" s="167" t="s">
        <v>37</v>
      </c>
      <c r="P25" s="167" t="s">
        <v>37</v>
      </c>
    </row>
    <row r="26" spans="1:16" ht="18.75" customHeight="1" x14ac:dyDescent="0.2">
      <c r="A26" s="163" t="s">
        <v>131</v>
      </c>
      <c r="B26" s="163" t="s">
        <v>128</v>
      </c>
      <c r="C26" s="167">
        <v>342</v>
      </c>
      <c r="D26" s="167">
        <v>288</v>
      </c>
      <c r="E26" s="167">
        <v>362</v>
      </c>
      <c r="F26" s="167">
        <f t="shared" si="6"/>
        <v>992</v>
      </c>
      <c r="G26" s="163" t="s">
        <v>129</v>
      </c>
      <c r="H26" s="167" t="s">
        <v>37</v>
      </c>
      <c r="I26" s="167" t="s">
        <v>37</v>
      </c>
      <c r="J26" s="167" t="s">
        <v>37</v>
      </c>
      <c r="K26" s="167" t="s">
        <v>37</v>
      </c>
      <c r="L26" s="167" t="s">
        <v>37</v>
      </c>
      <c r="M26" s="167" t="s">
        <v>37</v>
      </c>
      <c r="N26" s="167" t="s">
        <v>37</v>
      </c>
      <c r="O26" s="167" t="s">
        <v>37</v>
      </c>
      <c r="P26" s="167" t="s">
        <v>37</v>
      </c>
    </row>
    <row r="27" spans="1:16" ht="18.75" customHeight="1" x14ac:dyDescent="0.2">
      <c r="A27" s="163" t="s">
        <v>132</v>
      </c>
      <c r="B27" s="163" t="s">
        <v>128</v>
      </c>
      <c r="C27" s="167">
        <v>2</v>
      </c>
      <c r="D27" s="167">
        <v>3</v>
      </c>
      <c r="E27" s="167">
        <v>1</v>
      </c>
      <c r="F27" s="167">
        <f t="shared" si="6"/>
        <v>6</v>
      </c>
      <c r="G27" s="163" t="s">
        <v>129</v>
      </c>
      <c r="H27" s="167" t="s">
        <v>37</v>
      </c>
      <c r="I27" s="167" t="s">
        <v>37</v>
      </c>
      <c r="J27" s="167" t="s">
        <v>37</v>
      </c>
      <c r="K27" s="167" t="s">
        <v>37</v>
      </c>
      <c r="L27" s="167" t="s">
        <v>37</v>
      </c>
      <c r="M27" s="167" t="s">
        <v>37</v>
      </c>
      <c r="N27" s="167" t="s">
        <v>37</v>
      </c>
      <c r="O27" s="167" t="s">
        <v>37</v>
      </c>
      <c r="P27" s="167" t="s">
        <v>37</v>
      </c>
    </row>
    <row r="28" spans="1:16" ht="18.75" customHeight="1" x14ac:dyDescent="0.2">
      <c r="A28" s="163" t="s">
        <v>133</v>
      </c>
      <c r="B28" s="163" t="s">
        <v>128</v>
      </c>
      <c r="C28" s="167">
        <v>0</v>
      </c>
      <c r="D28" s="167">
        <v>0</v>
      </c>
      <c r="E28" s="167">
        <v>0</v>
      </c>
      <c r="F28" s="167">
        <f t="shared" si="6"/>
        <v>0</v>
      </c>
      <c r="G28" s="163" t="s">
        <v>134</v>
      </c>
      <c r="H28" s="167" t="s">
        <v>37</v>
      </c>
      <c r="I28" s="167" t="s">
        <v>37</v>
      </c>
      <c r="J28" s="167" t="s">
        <v>37</v>
      </c>
      <c r="K28" s="167" t="s">
        <v>37</v>
      </c>
      <c r="L28" s="167" t="s">
        <v>37</v>
      </c>
      <c r="M28" s="167" t="s">
        <v>37</v>
      </c>
      <c r="N28" s="167" t="s">
        <v>37</v>
      </c>
      <c r="O28" s="167" t="s">
        <v>37</v>
      </c>
      <c r="P28" s="167" t="s">
        <v>37</v>
      </c>
    </row>
    <row r="29" spans="1:16" ht="18.75" customHeight="1" x14ac:dyDescent="0.2">
      <c r="A29" s="163" t="s">
        <v>135</v>
      </c>
      <c r="B29" s="163" t="s">
        <v>136</v>
      </c>
      <c r="C29" s="167">
        <v>294</v>
      </c>
      <c r="D29" s="167">
        <v>1</v>
      </c>
      <c r="E29" s="167">
        <v>3</v>
      </c>
      <c r="F29" s="167">
        <f t="shared" si="6"/>
        <v>298</v>
      </c>
      <c r="G29" s="163" t="s">
        <v>137</v>
      </c>
      <c r="H29" s="167" t="s">
        <v>37</v>
      </c>
      <c r="I29" s="167" t="s">
        <v>37</v>
      </c>
      <c r="J29" s="167" t="s">
        <v>37</v>
      </c>
      <c r="K29" s="167" t="s">
        <v>37</v>
      </c>
      <c r="L29" s="167" t="s">
        <v>37</v>
      </c>
      <c r="M29" s="167" t="s">
        <v>37</v>
      </c>
      <c r="N29" s="167" t="s">
        <v>37</v>
      </c>
      <c r="O29" s="167" t="s">
        <v>37</v>
      </c>
      <c r="P29" s="167" t="s">
        <v>37</v>
      </c>
    </row>
    <row r="30" spans="1:16" ht="18.75" customHeight="1" x14ac:dyDescent="0.2">
      <c r="A30" s="163" t="s">
        <v>138</v>
      </c>
      <c r="B30" s="163" t="s">
        <v>136</v>
      </c>
      <c r="C30" s="167">
        <v>6306</v>
      </c>
      <c r="D30" s="167">
        <v>0</v>
      </c>
      <c r="E30" s="167"/>
      <c r="F30" s="167">
        <f t="shared" si="6"/>
        <v>6306</v>
      </c>
      <c r="G30" s="163" t="s">
        <v>137</v>
      </c>
      <c r="H30" s="167" t="s">
        <v>37</v>
      </c>
      <c r="I30" s="167" t="s">
        <v>37</v>
      </c>
      <c r="J30" s="167" t="s">
        <v>37</v>
      </c>
      <c r="K30" s="167" t="s">
        <v>37</v>
      </c>
      <c r="L30" s="167" t="s">
        <v>37</v>
      </c>
      <c r="M30" s="167" t="s">
        <v>37</v>
      </c>
      <c r="N30" s="167" t="s">
        <v>37</v>
      </c>
      <c r="O30" s="167" t="s">
        <v>37</v>
      </c>
      <c r="P30" s="167" t="s">
        <v>37</v>
      </c>
    </row>
    <row r="31" spans="1:16" ht="18.75" customHeight="1" x14ac:dyDescent="0.2">
      <c r="A31" s="163" t="s">
        <v>139</v>
      </c>
      <c r="B31" s="163" t="s">
        <v>136</v>
      </c>
      <c r="C31" s="167">
        <v>782357</v>
      </c>
      <c r="D31" s="167">
        <v>307</v>
      </c>
      <c r="E31" s="167">
        <v>287</v>
      </c>
      <c r="F31" s="167">
        <f t="shared" si="6"/>
        <v>782951</v>
      </c>
      <c r="G31" s="163" t="s">
        <v>137</v>
      </c>
      <c r="H31" s="167" t="s">
        <v>37</v>
      </c>
      <c r="I31" s="167" t="s">
        <v>37</v>
      </c>
      <c r="J31" s="167" t="s">
        <v>37</v>
      </c>
      <c r="K31" s="167" t="s">
        <v>37</v>
      </c>
      <c r="L31" s="167" t="s">
        <v>37</v>
      </c>
      <c r="M31" s="167" t="s">
        <v>37</v>
      </c>
      <c r="N31" s="167" t="s">
        <v>37</v>
      </c>
      <c r="O31" s="167" t="s">
        <v>37</v>
      </c>
      <c r="P31" s="167" t="s">
        <v>37</v>
      </c>
    </row>
    <row r="32" spans="1:16" ht="18.75" customHeight="1" x14ac:dyDescent="0.2">
      <c r="A32" s="163" t="s">
        <v>140</v>
      </c>
      <c r="B32" s="163" t="s">
        <v>136</v>
      </c>
      <c r="C32" s="167">
        <v>60</v>
      </c>
      <c r="D32" s="167">
        <v>5736</v>
      </c>
      <c r="E32" s="167">
        <v>5915</v>
      </c>
      <c r="F32" s="167">
        <f t="shared" si="6"/>
        <v>11711</v>
      </c>
      <c r="G32" s="163" t="s">
        <v>137</v>
      </c>
      <c r="H32" s="167" t="s">
        <v>37</v>
      </c>
      <c r="I32" s="167" t="s">
        <v>37</v>
      </c>
      <c r="J32" s="167" t="s">
        <v>37</v>
      </c>
      <c r="K32" s="167" t="s">
        <v>37</v>
      </c>
      <c r="L32" s="167" t="s">
        <v>37</v>
      </c>
      <c r="M32" s="167" t="s">
        <v>37</v>
      </c>
      <c r="N32" s="167" t="s">
        <v>37</v>
      </c>
      <c r="O32" s="167" t="s">
        <v>37</v>
      </c>
      <c r="P32" s="167" t="s">
        <v>37</v>
      </c>
    </row>
    <row r="33" spans="1:16" ht="18.75" customHeight="1" x14ac:dyDescent="0.2">
      <c r="A33" s="163" t="s">
        <v>141</v>
      </c>
      <c r="B33" s="163" t="s">
        <v>136</v>
      </c>
      <c r="C33" s="167">
        <v>72</v>
      </c>
      <c r="D33" s="167">
        <v>714654</v>
      </c>
      <c r="E33" s="167">
        <v>777108</v>
      </c>
      <c r="F33" s="167">
        <f t="shared" si="6"/>
        <v>1491834</v>
      </c>
      <c r="G33" s="163" t="s">
        <v>137</v>
      </c>
      <c r="H33" s="167" t="s">
        <v>37</v>
      </c>
      <c r="I33" s="167" t="s">
        <v>37</v>
      </c>
      <c r="J33" s="167" t="s">
        <v>37</v>
      </c>
      <c r="K33" s="167" t="s">
        <v>37</v>
      </c>
      <c r="L33" s="167" t="s">
        <v>37</v>
      </c>
      <c r="M33" s="167" t="s">
        <v>37</v>
      </c>
      <c r="N33" s="167" t="s">
        <v>37</v>
      </c>
      <c r="O33" s="167" t="s">
        <v>37</v>
      </c>
      <c r="P33" s="167" t="s">
        <v>37</v>
      </c>
    </row>
    <row r="34" spans="1:16" ht="18.75" customHeight="1" x14ac:dyDescent="0.2">
      <c r="A34" s="163" t="s">
        <v>142</v>
      </c>
      <c r="B34" s="163" t="s">
        <v>136</v>
      </c>
      <c r="C34" s="167">
        <v>324615</v>
      </c>
      <c r="D34" s="167">
        <v>64</v>
      </c>
      <c r="E34" s="167">
        <v>37</v>
      </c>
      <c r="F34" s="167">
        <f t="shared" si="6"/>
        <v>324716</v>
      </c>
      <c r="G34" s="163" t="s">
        <v>137</v>
      </c>
      <c r="H34" s="167" t="s">
        <v>37</v>
      </c>
      <c r="I34" s="167" t="s">
        <v>37</v>
      </c>
      <c r="J34" s="167" t="s">
        <v>37</v>
      </c>
      <c r="K34" s="167" t="s">
        <v>37</v>
      </c>
      <c r="L34" s="167" t="s">
        <v>37</v>
      </c>
      <c r="M34" s="167" t="s">
        <v>37</v>
      </c>
      <c r="N34" s="167" t="s">
        <v>37</v>
      </c>
      <c r="O34" s="167" t="s">
        <v>37</v>
      </c>
      <c r="P34" s="167" t="s">
        <v>37</v>
      </c>
    </row>
    <row r="35" spans="1:16" ht="18.75" customHeight="1" x14ac:dyDescent="0.2">
      <c r="A35" s="163" t="s">
        <v>143</v>
      </c>
      <c r="B35" s="163" t="s">
        <v>144</v>
      </c>
      <c r="C35" s="196">
        <v>383049.48</v>
      </c>
      <c r="D35" s="196">
        <v>39</v>
      </c>
      <c r="E35" s="197">
        <v>38</v>
      </c>
      <c r="F35" s="167">
        <f t="shared" si="6"/>
        <v>383126.48</v>
      </c>
      <c r="G35" s="163" t="s">
        <v>129</v>
      </c>
      <c r="H35" s="167" t="s">
        <v>37</v>
      </c>
      <c r="I35" s="167" t="s">
        <v>37</v>
      </c>
      <c r="J35" s="167" t="s">
        <v>37</v>
      </c>
      <c r="K35" s="167" t="s">
        <v>37</v>
      </c>
      <c r="L35" s="167" t="s">
        <v>37</v>
      </c>
      <c r="M35" s="167" t="s">
        <v>37</v>
      </c>
      <c r="N35" s="167" t="s">
        <v>37</v>
      </c>
      <c r="O35" s="167" t="s">
        <v>37</v>
      </c>
      <c r="P35" s="167" t="s">
        <v>37</v>
      </c>
    </row>
    <row r="36" spans="1:16" ht="18.75" customHeight="1" x14ac:dyDescent="0.2">
      <c r="A36" s="163" t="s">
        <v>145</v>
      </c>
      <c r="B36" s="163" t="s">
        <v>146</v>
      </c>
      <c r="C36" s="196">
        <v>55003.43</v>
      </c>
      <c r="D36" s="196">
        <v>182030</v>
      </c>
      <c r="E36" s="196">
        <v>200110</v>
      </c>
      <c r="F36" s="167">
        <f t="shared" si="6"/>
        <v>437143.43</v>
      </c>
      <c r="G36" s="163" t="s">
        <v>129</v>
      </c>
      <c r="H36" s="167" t="s">
        <v>37</v>
      </c>
      <c r="I36" s="167" t="s">
        <v>37</v>
      </c>
      <c r="J36" s="167" t="s">
        <v>37</v>
      </c>
      <c r="K36" s="167" t="s">
        <v>37</v>
      </c>
      <c r="L36" s="167" t="s">
        <v>37</v>
      </c>
      <c r="M36" s="167" t="s">
        <v>37</v>
      </c>
      <c r="N36" s="167" t="s">
        <v>37</v>
      </c>
      <c r="O36" s="167" t="s">
        <v>37</v>
      </c>
      <c r="P36" s="167" t="s">
        <v>37</v>
      </c>
    </row>
    <row r="37" spans="1:16" ht="18.75" customHeight="1" x14ac:dyDescent="0.2">
      <c r="A37" s="163" t="s">
        <v>147</v>
      </c>
      <c r="B37" s="163" t="s">
        <v>144</v>
      </c>
      <c r="C37" s="196">
        <v>142379.37</v>
      </c>
      <c r="D37" s="196">
        <v>319307.24</v>
      </c>
      <c r="E37" s="196">
        <v>246382.73</v>
      </c>
      <c r="F37" s="167">
        <f t="shared" si="6"/>
        <v>708069.34</v>
      </c>
      <c r="G37" s="163" t="s">
        <v>129</v>
      </c>
      <c r="H37" s="167" t="s">
        <v>37</v>
      </c>
      <c r="I37" s="167" t="s">
        <v>37</v>
      </c>
      <c r="J37" s="167" t="s">
        <v>37</v>
      </c>
      <c r="K37" s="167" t="s">
        <v>37</v>
      </c>
      <c r="L37" s="167" t="s">
        <v>37</v>
      </c>
      <c r="M37" s="167" t="s">
        <v>37</v>
      </c>
      <c r="N37" s="167" t="s">
        <v>37</v>
      </c>
      <c r="O37" s="167" t="s">
        <v>37</v>
      </c>
      <c r="P37" s="167" t="s">
        <v>37</v>
      </c>
    </row>
    <row r="38" spans="1:16" ht="18.75" customHeight="1" x14ac:dyDescent="0.2">
      <c r="A38" s="163" t="s">
        <v>148</v>
      </c>
      <c r="B38" s="163" t="s">
        <v>36</v>
      </c>
      <c r="C38" s="196">
        <v>1765</v>
      </c>
      <c r="D38" s="196">
        <v>36745.17</v>
      </c>
      <c r="E38" s="187">
        <v>174681.69</v>
      </c>
      <c r="F38" s="167">
        <f t="shared" si="6"/>
        <v>213191.86</v>
      </c>
      <c r="G38" s="163" t="s">
        <v>137</v>
      </c>
      <c r="H38" s="167" t="s">
        <v>37</v>
      </c>
      <c r="I38" s="167" t="s">
        <v>37</v>
      </c>
      <c r="J38" s="167" t="s">
        <v>37</v>
      </c>
      <c r="K38" s="167" t="s">
        <v>37</v>
      </c>
      <c r="L38" s="167" t="s">
        <v>37</v>
      </c>
      <c r="M38" s="167" t="s">
        <v>37</v>
      </c>
      <c r="N38" s="167" t="s">
        <v>37</v>
      </c>
      <c r="O38" s="167" t="s">
        <v>37</v>
      </c>
      <c r="P38" s="167" t="s">
        <v>37</v>
      </c>
    </row>
    <row r="39" spans="1:16" ht="18.75" customHeight="1" x14ac:dyDescent="0.2">
      <c r="A39" s="163" t="s">
        <v>149</v>
      </c>
      <c r="B39" s="163" t="s">
        <v>150</v>
      </c>
      <c r="C39" s="196">
        <v>7818.65</v>
      </c>
      <c r="D39" s="167">
        <v>84954.9</v>
      </c>
      <c r="E39" s="167">
        <v>143554.9</v>
      </c>
      <c r="F39" s="167">
        <f t="shared" si="6"/>
        <v>236328.44999999998</v>
      </c>
      <c r="G39" s="163" t="s">
        <v>129</v>
      </c>
      <c r="H39" s="167" t="s">
        <v>37</v>
      </c>
      <c r="I39" s="167" t="s">
        <v>37</v>
      </c>
      <c r="J39" s="167" t="s">
        <v>37</v>
      </c>
      <c r="K39" s="167" t="s">
        <v>37</v>
      </c>
      <c r="L39" s="167" t="s">
        <v>37</v>
      </c>
      <c r="M39" s="167" t="s">
        <v>37</v>
      </c>
      <c r="N39" s="167" t="s">
        <v>37</v>
      </c>
      <c r="O39" s="167" t="s">
        <v>37</v>
      </c>
      <c r="P39" s="167" t="s">
        <v>37</v>
      </c>
    </row>
    <row r="40" spans="1:16" ht="18.75" customHeight="1" x14ac:dyDescent="0.2">
      <c r="A40" s="163" t="s">
        <v>151</v>
      </c>
      <c r="B40" s="163" t="s">
        <v>150</v>
      </c>
      <c r="C40" s="197">
        <v>104468.72</v>
      </c>
      <c r="D40" s="197">
        <v>802</v>
      </c>
      <c r="E40" s="197">
        <v>1221</v>
      </c>
      <c r="F40" s="196">
        <f t="shared" si="6"/>
        <v>106491.72</v>
      </c>
      <c r="G40" s="163" t="s">
        <v>129</v>
      </c>
      <c r="H40" s="167" t="s">
        <v>37</v>
      </c>
      <c r="I40" s="167" t="s">
        <v>37</v>
      </c>
      <c r="J40" s="167" t="s">
        <v>37</v>
      </c>
      <c r="K40" s="167" t="s">
        <v>37</v>
      </c>
      <c r="L40" s="167" t="s">
        <v>37</v>
      </c>
      <c r="M40" s="167" t="s">
        <v>37</v>
      </c>
      <c r="N40" s="167" t="s">
        <v>37</v>
      </c>
      <c r="O40" s="167" t="s">
        <v>37</v>
      </c>
      <c r="P40" s="167" t="s">
        <v>37</v>
      </c>
    </row>
    <row r="41" spans="1:16" ht="18.75" customHeight="1" x14ac:dyDescent="0.2">
      <c r="A41" s="163" t="s">
        <v>152</v>
      </c>
      <c r="B41" s="163" t="s">
        <v>144</v>
      </c>
      <c r="C41" s="196">
        <v>969.6</v>
      </c>
      <c r="D41" s="196">
        <v>11275</v>
      </c>
      <c r="E41" s="196">
        <v>1742.09</v>
      </c>
      <c r="F41" s="167">
        <f t="shared" si="6"/>
        <v>13986.69</v>
      </c>
      <c r="G41" s="163" t="s">
        <v>129</v>
      </c>
      <c r="H41" s="167" t="s">
        <v>37</v>
      </c>
      <c r="I41" s="167" t="s">
        <v>37</v>
      </c>
      <c r="J41" s="167" t="s">
        <v>37</v>
      </c>
      <c r="K41" s="167" t="s">
        <v>37</v>
      </c>
      <c r="L41" s="167" t="s">
        <v>37</v>
      </c>
      <c r="M41" s="167" t="s">
        <v>37</v>
      </c>
      <c r="N41" s="167" t="s">
        <v>37</v>
      </c>
      <c r="O41" s="167" t="s">
        <v>37</v>
      </c>
      <c r="P41" s="167" t="s">
        <v>37</v>
      </c>
    </row>
    <row r="42" spans="1:16" ht="18.75" customHeight="1" x14ac:dyDescent="0.2">
      <c r="A42" s="163" t="s">
        <v>153</v>
      </c>
      <c r="B42" s="163" t="s">
        <v>36</v>
      </c>
      <c r="C42" s="167">
        <v>727</v>
      </c>
      <c r="D42" s="167">
        <v>102228.02</v>
      </c>
      <c r="E42" s="167">
        <v>99803.05</v>
      </c>
      <c r="F42" s="167">
        <f t="shared" si="6"/>
        <v>202758.07</v>
      </c>
      <c r="G42" s="163" t="s">
        <v>129</v>
      </c>
      <c r="H42" s="167" t="s">
        <v>37</v>
      </c>
      <c r="I42" s="167" t="s">
        <v>37</v>
      </c>
      <c r="J42" s="167" t="s">
        <v>37</v>
      </c>
      <c r="K42" s="167" t="s">
        <v>37</v>
      </c>
      <c r="L42" s="167" t="s">
        <v>37</v>
      </c>
      <c r="M42" s="167" t="s">
        <v>37</v>
      </c>
      <c r="N42" s="167" t="s">
        <v>37</v>
      </c>
      <c r="O42" s="167" t="s">
        <v>37</v>
      </c>
      <c r="P42" s="167" t="s">
        <v>37</v>
      </c>
    </row>
    <row r="43" spans="1:16" ht="18.75" customHeight="1" x14ac:dyDescent="0.2">
      <c r="A43" s="163" t="s">
        <v>154</v>
      </c>
      <c r="B43" s="163" t="s">
        <v>36</v>
      </c>
      <c r="C43" s="167">
        <v>126</v>
      </c>
      <c r="D43" s="167">
        <v>455.31</v>
      </c>
      <c r="E43" s="167">
        <v>408.5</v>
      </c>
      <c r="F43" s="167">
        <f t="shared" si="6"/>
        <v>989.81</v>
      </c>
      <c r="G43" s="163" t="s">
        <v>129</v>
      </c>
      <c r="H43" s="167" t="s">
        <v>37</v>
      </c>
      <c r="I43" s="167" t="s">
        <v>37</v>
      </c>
      <c r="J43" s="167" t="s">
        <v>37</v>
      </c>
      <c r="K43" s="167" t="s">
        <v>37</v>
      </c>
      <c r="L43" s="167" t="s">
        <v>37</v>
      </c>
      <c r="M43" s="167" t="s">
        <v>37</v>
      </c>
      <c r="N43" s="167" t="s">
        <v>37</v>
      </c>
      <c r="O43" s="167" t="s">
        <v>37</v>
      </c>
      <c r="P43" s="167" t="s">
        <v>37</v>
      </c>
    </row>
    <row r="44" spans="1:16" ht="18.75" customHeight="1" x14ac:dyDescent="0.2">
      <c r="A44" s="163" t="s">
        <v>155</v>
      </c>
      <c r="B44" s="163" t="s">
        <v>36</v>
      </c>
      <c r="C44" s="167">
        <v>32</v>
      </c>
      <c r="D44" s="167">
        <v>661</v>
      </c>
      <c r="E44" s="167">
        <v>606</v>
      </c>
      <c r="F44" s="167">
        <f t="shared" si="6"/>
        <v>1299</v>
      </c>
      <c r="G44" s="163" t="s">
        <v>129</v>
      </c>
      <c r="H44" s="167" t="s">
        <v>37</v>
      </c>
      <c r="I44" s="167" t="s">
        <v>37</v>
      </c>
      <c r="J44" s="167" t="s">
        <v>37</v>
      </c>
      <c r="K44" s="167" t="s">
        <v>37</v>
      </c>
      <c r="L44" s="167" t="s">
        <v>37</v>
      </c>
      <c r="M44" s="167" t="s">
        <v>37</v>
      </c>
      <c r="N44" s="167" t="s">
        <v>37</v>
      </c>
      <c r="O44" s="167" t="s">
        <v>37</v>
      </c>
      <c r="P44" s="167" t="s">
        <v>37</v>
      </c>
    </row>
    <row r="45" spans="1:16" ht="18.75" customHeight="1" x14ac:dyDescent="0.2">
      <c r="A45" s="163" t="s">
        <v>156</v>
      </c>
      <c r="B45" s="163" t="s">
        <v>157</v>
      </c>
      <c r="C45" s="167">
        <v>1725</v>
      </c>
      <c r="D45" s="167">
        <v>144</v>
      </c>
      <c r="E45" s="167">
        <v>110</v>
      </c>
      <c r="F45" s="167">
        <f t="shared" si="6"/>
        <v>1979</v>
      </c>
      <c r="G45" s="163" t="s">
        <v>129</v>
      </c>
      <c r="H45" s="167" t="s">
        <v>37</v>
      </c>
      <c r="I45" s="167" t="s">
        <v>37</v>
      </c>
      <c r="J45" s="167" t="s">
        <v>37</v>
      </c>
      <c r="K45" s="167" t="s">
        <v>37</v>
      </c>
      <c r="L45" s="167" t="s">
        <v>37</v>
      </c>
      <c r="M45" s="167" t="s">
        <v>37</v>
      </c>
      <c r="N45" s="167" t="s">
        <v>37</v>
      </c>
      <c r="O45" s="167" t="s">
        <v>37</v>
      </c>
      <c r="P45" s="167" t="s">
        <v>37</v>
      </c>
    </row>
    <row r="46" spans="1:16" ht="18.75" customHeight="1" x14ac:dyDescent="0.2">
      <c r="A46" s="163" t="s">
        <v>158</v>
      </c>
      <c r="B46" s="163" t="s">
        <v>157</v>
      </c>
      <c r="C46" s="167">
        <v>2144</v>
      </c>
      <c r="D46" s="167">
        <v>25</v>
      </c>
      <c r="E46" s="167">
        <v>50</v>
      </c>
      <c r="F46" s="167">
        <f t="shared" si="6"/>
        <v>2219</v>
      </c>
      <c r="G46" s="163" t="s">
        <v>129</v>
      </c>
      <c r="H46" s="167" t="s">
        <v>37</v>
      </c>
      <c r="I46" s="167" t="s">
        <v>37</v>
      </c>
      <c r="J46" s="167" t="s">
        <v>37</v>
      </c>
      <c r="K46" s="167" t="s">
        <v>37</v>
      </c>
      <c r="L46" s="167" t="s">
        <v>37</v>
      </c>
      <c r="M46" s="167" t="s">
        <v>37</v>
      </c>
      <c r="N46" s="167" t="s">
        <v>37</v>
      </c>
      <c r="O46" s="167" t="s">
        <v>37</v>
      </c>
      <c r="P46" s="167" t="s">
        <v>37</v>
      </c>
    </row>
    <row r="47" spans="1:16" ht="18.75" customHeight="1" x14ac:dyDescent="0.2">
      <c r="A47" s="163" t="s">
        <v>159</v>
      </c>
      <c r="B47" s="163" t="s">
        <v>157</v>
      </c>
      <c r="C47" s="167">
        <v>3807</v>
      </c>
      <c r="D47" s="167">
        <v>1762</v>
      </c>
      <c r="E47" s="167">
        <v>516</v>
      </c>
      <c r="F47" s="167">
        <f t="shared" si="6"/>
        <v>6085</v>
      </c>
      <c r="G47" s="163" t="s">
        <v>129</v>
      </c>
      <c r="H47" s="167" t="s">
        <v>37</v>
      </c>
      <c r="I47" s="167" t="s">
        <v>37</v>
      </c>
      <c r="J47" s="167" t="s">
        <v>37</v>
      </c>
      <c r="K47" s="167" t="s">
        <v>37</v>
      </c>
      <c r="L47" s="167" t="s">
        <v>37</v>
      </c>
      <c r="M47" s="167" t="s">
        <v>37</v>
      </c>
      <c r="N47" s="167" t="s">
        <v>37</v>
      </c>
      <c r="O47" s="167" t="s">
        <v>37</v>
      </c>
      <c r="P47" s="167" t="s">
        <v>37</v>
      </c>
    </row>
    <row r="48" spans="1:16" ht="18.75" customHeight="1" x14ac:dyDescent="0.2">
      <c r="A48" s="163" t="s">
        <v>160</v>
      </c>
      <c r="B48" s="163" t="s">
        <v>157</v>
      </c>
      <c r="C48" s="167"/>
      <c r="D48" s="167">
        <v>2272</v>
      </c>
      <c r="E48" s="167">
        <v>1999</v>
      </c>
      <c r="F48" s="167">
        <f t="shared" si="6"/>
        <v>4271</v>
      </c>
      <c r="G48" s="163" t="s">
        <v>129</v>
      </c>
      <c r="H48" s="167" t="s">
        <v>37</v>
      </c>
      <c r="I48" s="167" t="s">
        <v>37</v>
      </c>
      <c r="J48" s="167" t="s">
        <v>37</v>
      </c>
      <c r="K48" s="167" t="s">
        <v>37</v>
      </c>
      <c r="L48" s="167" t="s">
        <v>37</v>
      </c>
      <c r="M48" s="167" t="s">
        <v>37</v>
      </c>
      <c r="N48" s="167" t="s">
        <v>37</v>
      </c>
      <c r="O48" s="167" t="s">
        <v>37</v>
      </c>
      <c r="P48" s="167" t="s">
        <v>37</v>
      </c>
    </row>
    <row r="49" spans="1:16" ht="18.75" customHeight="1" x14ac:dyDescent="0.2">
      <c r="A49" s="163" t="s">
        <v>161</v>
      </c>
      <c r="B49" s="163" t="s">
        <v>162</v>
      </c>
      <c r="C49" s="167">
        <v>46</v>
      </c>
      <c r="D49" s="167">
        <v>3603</v>
      </c>
      <c r="E49" s="167">
        <v>3902</v>
      </c>
      <c r="F49" s="167">
        <f t="shared" si="6"/>
        <v>7551</v>
      </c>
      <c r="G49" s="163" t="s">
        <v>129</v>
      </c>
      <c r="H49" s="167" t="s">
        <v>37</v>
      </c>
      <c r="I49" s="167" t="s">
        <v>37</v>
      </c>
      <c r="J49" s="167" t="s">
        <v>37</v>
      </c>
      <c r="K49" s="167" t="s">
        <v>37</v>
      </c>
      <c r="L49" s="167" t="s">
        <v>37</v>
      </c>
      <c r="M49" s="167" t="s">
        <v>37</v>
      </c>
      <c r="N49" s="167" t="s">
        <v>37</v>
      </c>
      <c r="O49" s="167" t="s">
        <v>37</v>
      </c>
      <c r="P49" s="167" t="s">
        <v>37</v>
      </c>
    </row>
    <row r="50" spans="1:16" ht="18.75" customHeight="1" x14ac:dyDescent="0.2">
      <c r="A50" s="163" t="s">
        <v>163</v>
      </c>
      <c r="B50" s="163" t="s">
        <v>164</v>
      </c>
      <c r="C50" s="167">
        <v>23</v>
      </c>
      <c r="D50" s="167">
        <v>50</v>
      </c>
      <c r="E50" s="167">
        <v>74</v>
      </c>
      <c r="F50" s="167">
        <f t="shared" si="6"/>
        <v>147</v>
      </c>
      <c r="G50" s="163" t="s">
        <v>129</v>
      </c>
      <c r="H50" s="167" t="s">
        <v>37</v>
      </c>
      <c r="I50" s="167" t="s">
        <v>37</v>
      </c>
      <c r="J50" s="167" t="s">
        <v>37</v>
      </c>
      <c r="K50" s="167" t="s">
        <v>37</v>
      </c>
      <c r="L50" s="167" t="s">
        <v>37</v>
      </c>
      <c r="M50" s="167" t="s">
        <v>37</v>
      </c>
      <c r="N50" s="167" t="s">
        <v>37</v>
      </c>
      <c r="O50" s="167" t="s">
        <v>37</v>
      </c>
      <c r="P50" s="167" t="s">
        <v>37</v>
      </c>
    </row>
    <row r="51" spans="1:16" ht="18.75" customHeight="1" x14ac:dyDescent="0.2">
      <c r="A51" s="163" t="s">
        <v>165</v>
      </c>
      <c r="B51" s="163" t="s">
        <v>166</v>
      </c>
      <c r="C51" s="167">
        <v>544</v>
      </c>
      <c r="D51" s="167">
        <v>24</v>
      </c>
      <c r="E51" s="167">
        <v>37</v>
      </c>
      <c r="F51" s="167">
        <f t="shared" si="6"/>
        <v>605</v>
      </c>
      <c r="G51" s="163" t="s">
        <v>129</v>
      </c>
      <c r="H51" s="167" t="s">
        <v>37</v>
      </c>
      <c r="I51" s="167" t="s">
        <v>37</v>
      </c>
      <c r="J51" s="167" t="s">
        <v>37</v>
      </c>
      <c r="K51" s="167" t="s">
        <v>37</v>
      </c>
      <c r="L51" s="167" t="s">
        <v>37</v>
      </c>
      <c r="M51" s="167" t="s">
        <v>37</v>
      </c>
      <c r="N51" s="167" t="s">
        <v>37</v>
      </c>
      <c r="O51" s="167" t="s">
        <v>37</v>
      </c>
      <c r="P51" s="167" t="s">
        <v>37</v>
      </c>
    </row>
    <row r="52" spans="1:16" ht="18.75" customHeight="1" x14ac:dyDescent="0.2">
      <c r="A52" s="163" t="s">
        <v>167</v>
      </c>
      <c r="B52" s="163" t="s">
        <v>168</v>
      </c>
      <c r="C52" s="167">
        <v>15</v>
      </c>
      <c r="D52" s="167">
        <v>581</v>
      </c>
      <c r="E52" s="167">
        <v>545</v>
      </c>
      <c r="F52" s="167">
        <f t="shared" si="6"/>
        <v>1141</v>
      </c>
      <c r="G52" s="163" t="s">
        <v>129</v>
      </c>
      <c r="H52" s="167" t="s">
        <v>37</v>
      </c>
      <c r="I52" s="167" t="s">
        <v>37</v>
      </c>
      <c r="J52" s="167" t="s">
        <v>37</v>
      </c>
      <c r="K52" s="167" t="s">
        <v>37</v>
      </c>
      <c r="L52" s="167" t="s">
        <v>37</v>
      </c>
      <c r="M52" s="167" t="s">
        <v>37</v>
      </c>
      <c r="N52" s="167" t="s">
        <v>37</v>
      </c>
      <c r="O52" s="167" t="s">
        <v>37</v>
      </c>
      <c r="P52" s="167" t="s">
        <v>37</v>
      </c>
    </row>
    <row r="53" spans="1:16" ht="18.75" customHeight="1" x14ac:dyDescent="0.2">
      <c r="A53" s="163" t="s">
        <v>169</v>
      </c>
      <c r="B53" s="163" t="s">
        <v>170</v>
      </c>
      <c r="C53" s="167">
        <v>14</v>
      </c>
      <c r="D53" s="167">
        <v>12</v>
      </c>
      <c r="E53" s="167">
        <v>12</v>
      </c>
      <c r="F53" s="167">
        <f t="shared" si="6"/>
        <v>38</v>
      </c>
      <c r="G53" s="163" t="s">
        <v>129</v>
      </c>
      <c r="H53" s="167" t="s">
        <v>37</v>
      </c>
      <c r="I53" s="167" t="s">
        <v>37</v>
      </c>
      <c r="J53" s="167" t="s">
        <v>37</v>
      </c>
      <c r="K53" s="167" t="s">
        <v>37</v>
      </c>
      <c r="L53" s="167" t="s">
        <v>37</v>
      </c>
      <c r="M53" s="167" t="s">
        <v>37</v>
      </c>
      <c r="N53" s="167" t="s">
        <v>37</v>
      </c>
      <c r="O53" s="167" t="s">
        <v>37</v>
      </c>
      <c r="P53" s="167" t="s">
        <v>37</v>
      </c>
    </row>
    <row r="54" spans="1:16" ht="18.75" customHeight="1" x14ac:dyDescent="0.2">
      <c r="A54" s="163" t="s">
        <v>171</v>
      </c>
      <c r="B54" s="163" t="s">
        <v>170</v>
      </c>
      <c r="C54" s="167">
        <v>1</v>
      </c>
      <c r="D54" s="167">
        <v>12</v>
      </c>
      <c r="E54" s="167">
        <v>12</v>
      </c>
      <c r="F54" s="167">
        <f t="shared" si="6"/>
        <v>25</v>
      </c>
      <c r="G54" s="163" t="s">
        <v>129</v>
      </c>
      <c r="H54" s="167" t="s">
        <v>37</v>
      </c>
      <c r="I54" s="167" t="s">
        <v>37</v>
      </c>
      <c r="J54" s="167" t="s">
        <v>37</v>
      </c>
      <c r="K54" s="167" t="s">
        <v>37</v>
      </c>
      <c r="L54" s="167" t="s">
        <v>37</v>
      </c>
      <c r="M54" s="167" t="s">
        <v>37</v>
      </c>
      <c r="N54" s="167" t="s">
        <v>37</v>
      </c>
      <c r="O54" s="167" t="s">
        <v>37</v>
      </c>
      <c r="P54" s="167" t="s">
        <v>37</v>
      </c>
    </row>
    <row r="55" spans="1:16" ht="12.75" customHeight="1" x14ac:dyDescent="0.2">
      <c r="A55" s="198"/>
      <c r="B55" s="198"/>
      <c r="C55" s="199"/>
      <c r="D55" s="198"/>
      <c r="E55" s="198"/>
      <c r="F55" s="198"/>
      <c r="G55" s="198"/>
      <c r="H55" s="199"/>
      <c r="I55" s="199"/>
      <c r="J55" s="199"/>
      <c r="K55" s="199"/>
      <c r="L55" s="199"/>
      <c r="M55" s="199"/>
      <c r="N55" s="199"/>
      <c r="O55" s="199"/>
      <c r="P55" s="199"/>
    </row>
    <row r="56" spans="1:16" ht="12.75" customHeight="1" x14ac:dyDescent="0.2">
      <c r="A56" s="198"/>
      <c r="B56" s="198"/>
      <c r="C56" s="199"/>
      <c r="D56" s="198"/>
      <c r="E56" s="198"/>
      <c r="F56" s="198"/>
      <c r="G56" s="198"/>
      <c r="H56" s="199"/>
      <c r="I56" s="199"/>
      <c r="J56" s="199"/>
      <c r="K56" s="199"/>
      <c r="L56" s="199"/>
      <c r="M56" s="199"/>
      <c r="N56" s="199"/>
      <c r="O56" s="199"/>
      <c r="P56" s="199"/>
    </row>
    <row r="57" spans="1:16" ht="12.75" customHeight="1" x14ac:dyDescent="0.2">
      <c r="A57" s="198"/>
      <c r="B57" s="198"/>
      <c r="C57" s="199"/>
      <c r="D57" s="198"/>
      <c r="E57" s="198"/>
      <c r="F57" s="198"/>
      <c r="G57" s="198"/>
      <c r="H57" s="199"/>
      <c r="I57" s="199"/>
      <c r="J57" s="199"/>
      <c r="K57" s="199"/>
      <c r="L57" s="199"/>
      <c r="M57" s="199"/>
      <c r="N57" s="199"/>
      <c r="O57" s="199"/>
      <c r="P57" s="199"/>
    </row>
    <row r="58" spans="1:16" ht="12.75" customHeight="1" x14ac:dyDescent="0.2">
      <c r="A58" s="198"/>
      <c r="B58" s="198"/>
      <c r="C58" s="199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</row>
    <row r="59" spans="1:16" ht="12.75" customHeight="1" x14ac:dyDescent="0.2">
      <c r="A59" s="198"/>
      <c r="B59" s="198"/>
      <c r="C59" s="199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</row>
    <row r="60" spans="1:16" ht="12.75" customHeight="1" x14ac:dyDescent="0.2">
      <c r="A60" s="198"/>
      <c r="B60" s="198"/>
      <c r="C60" s="199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</row>
    <row r="61" spans="1:16" ht="12.75" customHeight="1" x14ac:dyDescent="0.2">
      <c r="A61" s="198"/>
      <c r="B61" s="198"/>
      <c r="C61" s="199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</row>
    <row r="62" spans="1:16" ht="12.75" customHeight="1" x14ac:dyDescent="0.2">
      <c r="A62" s="198"/>
      <c r="B62" s="198"/>
      <c r="C62" s="199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</row>
    <row r="63" spans="1:16" ht="12.75" customHeight="1" x14ac:dyDescent="0.2">
      <c r="A63" s="198"/>
      <c r="B63" s="198"/>
      <c r="C63" s="19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</row>
    <row r="64" spans="1:16" ht="12.75" customHeight="1" x14ac:dyDescent="0.2">
      <c r="A64" s="198"/>
      <c r="B64" s="198"/>
      <c r="C64" s="199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</row>
    <row r="65" spans="1:16" ht="12.75" customHeight="1" x14ac:dyDescent="0.2">
      <c r="A65" s="198"/>
      <c r="B65" s="198"/>
      <c r="C65" s="199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</row>
    <row r="66" spans="1:16" ht="12.75" customHeight="1" x14ac:dyDescent="0.2">
      <c r="A66" s="198"/>
      <c r="B66" s="198"/>
      <c r="C66" s="199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</row>
    <row r="67" spans="1:16" ht="12.75" customHeight="1" x14ac:dyDescent="0.2">
      <c r="A67" s="198"/>
      <c r="B67" s="198"/>
      <c r="C67" s="199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</row>
    <row r="68" spans="1:16" ht="12.75" customHeight="1" x14ac:dyDescent="0.2">
      <c r="A68" s="198"/>
      <c r="B68" s="198"/>
      <c r="C68" s="199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</row>
    <row r="69" spans="1:16" ht="12.75" customHeight="1" x14ac:dyDescent="0.2">
      <c r="A69" s="198"/>
      <c r="B69" s="198"/>
      <c r="C69" s="199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</row>
    <row r="70" spans="1:16" ht="12.75" customHeight="1" x14ac:dyDescent="0.2">
      <c r="A70" s="198"/>
      <c r="B70" s="198"/>
      <c r="C70" s="199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</row>
    <row r="71" spans="1:16" ht="12.75" customHeight="1" x14ac:dyDescent="0.2">
      <c r="A71" s="198"/>
      <c r="B71" s="198"/>
      <c r="C71" s="199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</row>
    <row r="72" spans="1:16" ht="12.75" customHeight="1" x14ac:dyDescent="0.2">
      <c r="A72" s="198"/>
      <c r="B72" s="198"/>
      <c r="C72" s="199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</row>
    <row r="73" spans="1:16" ht="12.75" customHeight="1" x14ac:dyDescent="0.2">
      <c r="A73" s="198"/>
      <c r="B73" s="198"/>
      <c r="C73" s="199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</row>
    <row r="74" spans="1:16" ht="12.75" customHeight="1" x14ac:dyDescent="0.2">
      <c r="A74" s="198"/>
      <c r="B74" s="198"/>
      <c r="C74" s="199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</row>
    <row r="75" spans="1:16" ht="12.75" customHeight="1" x14ac:dyDescent="0.2">
      <c r="A75" s="198"/>
      <c r="B75" s="198"/>
      <c r="C75" s="199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</row>
    <row r="76" spans="1:16" ht="12.75" customHeight="1" x14ac:dyDescent="0.2">
      <c r="A76" s="198"/>
      <c r="B76" s="198"/>
      <c r="C76" s="199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</row>
    <row r="77" spans="1:16" ht="12.75" customHeight="1" x14ac:dyDescent="0.2">
      <c r="A77" s="198"/>
      <c r="B77" s="198"/>
      <c r="C77" s="199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</row>
    <row r="78" spans="1:16" ht="12.75" customHeight="1" x14ac:dyDescent="0.2">
      <c r="A78" s="198"/>
      <c r="B78" s="198"/>
      <c r="C78" s="199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</row>
    <row r="79" spans="1:16" ht="12.75" customHeight="1" x14ac:dyDescent="0.2">
      <c r="A79" s="198"/>
      <c r="B79" s="198"/>
      <c r="C79" s="199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</row>
    <row r="80" spans="1:16" ht="12.75" customHeight="1" x14ac:dyDescent="0.2">
      <c r="A80" s="198"/>
      <c r="B80" s="198"/>
      <c r="C80" s="199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</row>
    <row r="81" spans="1:16" ht="12.75" customHeight="1" x14ac:dyDescent="0.2">
      <c r="A81" s="198"/>
      <c r="B81" s="198"/>
      <c r="C81" s="199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</row>
    <row r="82" spans="1:16" ht="12.75" customHeight="1" x14ac:dyDescent="0.2">
      <c r="A82" s="198"/>
      <c r="B82" s="198"/>
      <c r="C82" s="199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</row>
    <row r="83" spans="1:16" ht="12.75" customHeight="1" x14ac:dyDescent="0.2">
      <c r="A83" s="198"/>
      <c r="B83" s="198"/>
      <c r="C83" s="199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</row>
    <row r="84" spans="1:16" ht="12.75" customHeight="1" x14ac:dyDescent="0.2">
      <c r="A84" s="198"/>
      <c r="B84" s="198"/>
      <c r="C84" s="199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</row>
    <row r="85" spans="1:16" ht="12.75" customHeight="1" x14ac:dyDescent="0.2">
      <c r="A85" s="1"/>
      <c r="B85" s="1"/>
      <c r="C85" s="45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2.75" customHeight="1" x14ac:dyDescent="0.2">
      <c r="A86" s="1"/>
      <c r="B86" s="1"/>
      <c r="C86" s="45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2.75" customHeight="1" x14ac:dyDescent="0.2">
      <c r="A87" s="1"/>
      <c r="B87" s="1"/>
      <c r="C87" s="45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2.75" customHeight="1" x14ac:dyDescent="0.2">
      <c r="A88" s="1"/>
      <c r="B88" s="1"/>
      <c r="C88" s="4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2.75" customHeight="1" x14ac:dyDescent="0.2">
      <c r="A89" s="1"/>
      <c r="B89" s="1"/>
      <c r="C89" s="4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2.75" customHeight="1" x14ac:dyDescent="0.2">
      <c r="A90" s="1"/>
      <c r="B90" s="1"/>
      <c r="C90" s="45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</sheetData>
  <mergeCells count="41">
    <mergeCell ref="L22:M22"/>
    <mergeCell ref="C12:F12"/>
    <mergeCell ref="C21:F21"/>
    <mergeCell ref="G21:G23"/>
    <mergeCell ref="C22:C23"/>
    <mergeCell ref="D22:D23"/>
    <mergeCell ref="F13:F14"/>
    <mergeCell ref="G12:G14"/>
    <mergeCell ref="E22:E23"/>
    <mergeCell ref="F22:F23"/>
    <mergeCell ref="J9:P9"/>
    <mergeCell ref="H12:P12"/>
    <mergeCell ref="D13:D14"/>
    <mergeCell ref="E13:E14"/>
    <mergeCell ref="N22:N23"/>
    <mergeCell ref="J13:K13"/>
    <mergeCell ref="L13:M13"/>
    <mergeCell ref="O13:O14"/>
    <mergeCell ref="A20:P20"/>
    <mergeCell ref="A21:A23"/>
    <mergeCell ref="B21:B23"/>
    <mergeCell ref="I21:P21"/>
    <mergeCell ref="C13:C14"/>
    <mergeCell ref="P13:P14"/>
    <mergeCell ref="H13:I13"/>
    <mergeCell ref="N13:N14"/>
    <mergeCell ref="O22:O23"/>
    <mergeCell ref="P22:P23"/>
    <mergeCell ref="H22:I22"/>
    <mergeCell ref="J22:K22"/>
    <mergeCell ref="A12:A14"/>
    <mergeCell ref="B12:B14"/>
    <mergeCell ref="B9:I9"/>
    <mergeCell ref="A10:P10"/>
    <mergeCell ref="A11:P11"/>
    <mergeCell ref="B2:P3"/>
    <mergeCell ref="B4:P4"/>
    <mergeCell ref="B5:P5"/>
    <mergeCell ref="B6:P7"/>
    <mergeCell ref="B8:I8"/>
    <mergeCell ref="J8:P8"/>
  </mergeCells>
  <printOptions horizontalCentered="1"/>
  <pageMargins left="0" right="0" top="0.35433070866141736" bottom="0.35433070866141736" header="0" footer="0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9"/>
  <sheetViews>
    <sheetView tabSelected="1" topLeftCell="A38" zoomScale="148" zoomScaleNormal="148" workbookViewId="0">
      <selection activeCell="A5" sqref="A5:A6"/>
    </sheetView>
  </sheetViews>
  <sheetFormatPr baseColWidth="10" defaultColWidth="14.42578125" defaultRowHeight="15" customHeight="1" x14ac:dyDescent="0.2"/>
  <cols>
    <col min="1" max="1" width="21" customWidth="1"/>
    <col min="2" max="2" width="16" customWidth="1"/>
    <col min="3" max="3" width="5.7109375" customWidth="1"/>
    <col min="4" max="4" width="6.42578125" customWidth="1"/>
    <col min="5" max="5" width="4.5703125" customWidth="1"/>
    <col min="6" max="6" width="5.85546875" customWidth="1"/>
    <col min="7" max="7" width="7.7109375" customWidth="1"/>
    <col min="8" max="8" width="7.5703125" customWidth="1"/>
    <col min="9" max="10" width="5.28515625" customWidth="1"/>
    <col min="11" max="11" width="11.42578125" customWidth="1"/>
    <col min="12" max="13" width="8.140625" customWidth="1"/>
    <col min="14" max="14" width="8.28515625" customWidth="1"/>
    <col min="15" max="15" width="8.7109375" customWidth="1"/>
    <col min="16" max="16" width="9.7109375" customWidth="1"/>
  </cols>
  <sheetData>
    <row r="1" spans="1:16" ht="12.75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6" ht="12.75" customHeight="1" x14ac:dyDescent="0.2">
      <c r="A2" s="185"/>
      <c r="B2" s="186" t="s">
        <v>264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6" ht="12.75" customHeight="1" x14ac:dyDescent="0.2">
      <c r="A3" s="187"/>
      <c r="B3" s="187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7"/>
    </row>
    <row r="4" spans="1:16" ht="12.75" customHeight="1" x14ac:dyDescent="0.2">
      <c r="A4" s="187"/>
      <c r="B4" s="189" t="s">
        <v>88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</row>
    <row r="5" spans="1:16" ht="17.25" customHeight="1" x14ac:dyDescent="0.2">
      <c r="A5" s="187"/>
      <c r="B5" s="190" t="s">
        <v>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</row>
    <row r="6" spans="1:16" ht="12.75" customHeight="1" x14ac:dyDescent="0.25">
      <c r="A6" s="187"/>
      <c r="B6" s="191" t="s">
        <v>3</v>
      </c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</row>
    <row r="7" spans="1:16" ht="14.25" customHeight="1" x14ac:dyDescent="0.2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</row>
    <row r="8" spans="1:16" ht="15" customHeight="1" x14ac:dyDescent="0.2">
      <c r="A8" s="187"/>
      <c r="B8" s="159" t="s">
        <v>4</v>
      </c>
      <c r="C8" s="154"/>
      <c r="D8" s="154"/>
      <c r="E8" s="154"/>
      <c r="F8" s="154"/>
      <c r="G8" s="154"/>
      <c r="H8" s="154"/>
      <c r="I8" s="154"/>
      <c r="J8" s="159" t="s">
        <v>261</v>
      </c>
      <c r="K8" s="154"/>
      <c r="L8" s="154"/>
      <c r="M8" s="154"/>
      <c r="N8" s="154"/>
      <c r="O8" s="154"/>
      <c r="P8" s="154"/>
    </row>
    <row r="9" spans="1:16" ht="15.75" customHeight="1" x14ac:dyDescent="0.2">
      <c r="A9" s="187"/>
      <c r="B9" s="159" t="s">
        <v>6</v>
      </c>
      <c r="C9" s="154"/>
      <c r="D9" s="154"/>
      <c r="E9" s="154"/>
      <c r="F9" s="154"/>
      <c r="G9" s="154"/>
      <c r="H9" s="154"/>
      <c r="I9" s="154"/>
      <c r="J9" s="159" t="s">
        <v>239</v>
      </c>
      <c r="K9" s="154"/>
      <c r="L9" s="154"/>
      <c r="M9" s="154"/>
      <c r="N9" s="154"/>
      <c r="O9" s="154"/>
      <c r="P9" s="154"/>
    </row>
    <row r="10" spans="1:16" ht="12.75" customHeight="1" x14ac:dyDescent="0.2">
      <c r="A10" s="159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</row>
    <row r="11" spans="1:16" ht="12" customHeight="1" x14ac:dyDescent="0.2">
      <c r="A11" s="160" t="s">
        <v>172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1.25" customHeight="1" x14ac:dyDescent="0.2">
      <c r="A12" s="161" t="s">
        <v>8</v>
      </c>
      <c r="B12" s="161" t="s">
        <v>9</v>
      </c>
      <c r="C12" s="161" t="s">
        <v>10</v>
      </c>
      <c r="D12" s="154"/>
      <c r="E12" s="154"/>
      <c r="F12" s="154"/>
      <c r="G12" s="161" t="s">
        <v>11</v>
      </c>
      <c r="H12" s="161" t="s">
        <v>12</v>
      </c>
      <c r="I12" s="154"/>
      <c r="J12" s="154"/>
      <c r="K12" s="154"/>
      <c r="L12" s="154"/>
      <c r="M12" s="154"/>
      <c r="N12" s="154"/>
      <c r="O12" s="154"/>
      <c r="P12" s="154"/>
    </row>
    <row r="13" spans="1:16" ht="18" customHeight="1" x14ac:dyDescent="0.2">
      <c r="A13" s="154"/>
      <c r="B13" s="154"/>
      <c r="C13" s="161" t="s">
        <v>240</v>
      </c>
      <c r="D13" s="161" t="s">
        <v>241</v>
      </c>
      <c r="E13" s="161" t="s">
        <v>242</v>
      </c>
      <c r="F13" s="161" t="s">
        <v>244</v>
      </c>
      <c r="G13" s="154"/>
      <c r="H13" s="161" t="s">
        <v>240</v>
      </c>
      <c r="I13" s="154"/>
      <c r="J13" s="161" t="s">
        <v>243</v>
      </c>
      <c r="K13" s="154"/>
      <c r="L13" s="161" t="s">
        <v>242</v>
      </c>
      <c r="M13" s="154"/>
      <c r="N13" s="161" t="s">
        <v>17</v>
      </c>
      <c r="O13" s="161" t="s">
        <v>18</v>
      </c>
      <c r="P13" s="161" t="s">
        <v>244</v>
      </c>
    </row>
    <row r="14" spans="1:16" ht="8.25" customHeight="1" x14ac:dyDescent="0.2">
      <c r="A14" s="154"/>
      <c r="B14" s="154"/>
      <c r="C14" s="154"/>
      <c r="D14" s="154"/>
      <c r="E14" s="154"/>
      <c r="F14" s="154"/>
      <c r="G14" s="154"/>
      <c r="H14" s="162" t="s">
        <v>19</v>
      </c>
      <c r="I14" s="162" t="s">
        <v>20</v>
      </c>
      <c r="J14" s="162" t="s">
        <v>19</v>
      </c>
      <c r="K14" s="162" t="s">
        <v>20</v>
      </c>
      <c r="L14" s="162" t="s">
        <v>19</v>
      </c>
      <c r="M14" s="162" t="s">
        <v>20</v>
      </c>
      <c r="N14" s="154"/>
      <c r="O14" s="154"/>
      <c r="P14" s="154"/>
    </row>
    <row r="15" spans="1:16" ht="11.25" customHeight="1" x14ac:dyDescent="0.2">
      <c r="A15" s="163" t="s">
        <v>237</v>
      </c>
      <c r="B15" s="163" t="s">
        <v>173</v>
      </c>
      <c r="C15" s="164">
        <v>10777</v>
      </c>
      <c r="D15" s="164">
        <v>11015</v>
      </c>
      <c r="E15" s="164">
        <v>9571</v>
      </c>
      <c r="F15" s="165">
        <f t="shared" ref="F15:F30" si="0">SUM(C15:E15)</f>
        <v>31363</v>
      </c>
      <c r="G15" s="163" t="s">
        <v>23</v>
      </c>
      <c r="H15" s="166">
        <v>9663</v>
      </c>
      <c r="I15" s="167">
        <v>1114</v>
      </c>
      <c r="J15" s="167">
        <v>8882</v>
      </c>
      <c r="K15" s="167">
        <v>1073</v>
      </c>
      <c r="L15" s="167">
        <v>7203</v>
      </c>
      <c r="M15" s="167">
        <v>919</v>
      </c>
      <c r="N15" s="168">
        <f t="shared" ref="N15:O15" si="1">SUM(H15,J15,L15)</f>
        <v>25748</v>
      </c>
      <c r="O15" s="167">
        <f t="shared" si="1"/>
        <v>3106</v>
      </c>
      <c r="P15" s="167">
        <f t="shared" ref="P15:P30" si="2">SUM(H15:M15)</f>
        <v>28854</v>
      </c>
    </row>
    <row r="16" spans="1:16" ht="12" customHeight="1" x14ac:dyDescent="0.2">
      <c r="A16" s="163" t="s">
        <v>174</v>
      </c>
      <c r="B16" s="163" t="s">
        <v>173</v>
      </c>
      <c r="C16" s="164">
        <v>22993</v>
      </c>
      <c r="D16" s="164">
        <v>21850</v>
      </c>
      <c r="E16" s="164">
        <v>19553</v>
      </c>
      <c r="F16" s="165">
        <f t="shared" si="0"/>
        <v>64396</v>
      </c>
      <c r="G16" s="163" t="s">
        <v>23</v>
      </c>
      <c r="H16" s="166">
        <v>20860</v>
      </c>
      <c r="I16" s="167">
        <v>2133</v>
      </c>
      <c r="J16" s="167">
        <v>20090</v>
      </c>
      <c r="K16" s="167">
        <v>1873</v>
      </c>
      <c r="L16" s="167">
        <v>18380</v>
      </c>
      <c r="M16" s="167">
        <v>1733</v>
      </c>
      <c r="N16" s="168">
        <f t="shared" ref="N16:O16" si="3">SUM(H16,J16,L16)</f>
        <v>59330</v>
      </c>
      <c r="O16" s="167">
        <f t="shared" si="3"/>
        <v>5739</v>
      </c>
      <c r="P16" s="167">
        <f t="shared" si="2"/>
        <v>65069</v>
      </c>
    </row>
    <row r="17" spans="1:16" ht="10.5" customHeight="1" x14ac:dyDescent="0.2">
      <c r="A17" s="163" t="s">
        <v>175</v>
      </c>
      <c r="B17" s="163" t="s">
        <v>176</v>
      </c>
      <c r="C17" s="164">
        <v>2521</v>
      </c>
      <c r="D17" s="164">
        <v>259</v>
      </c>
      <c r="E17" s="164">
        <v>197</v>
      </c>
      <c r="F17" s="169">
        <f t="shared" si="0"/>
        <v>2977</v>
      </c>
      <c r="G17" s="163" t="s">
        <v>23</v>
      </c>
      <c r="H17" s="166">
        <v>2291</v>
      </c>
      <c r="I17" s="167">
        <v>230</v>
      </c>
      <c r="J17" s="167">
        <v>2259</v>
      </c>
      <c r="K17" s="167">
        <v>319</v>
      </c>
      <c r="L17" s="167">
        <v>1907</v>
      </c>
      <c r="M17" s="167">
        <v>294</v>
      </c>
      <c r="N17" s="167">
        <f t="shared" ref="N17:O17" si="4">SUM(H17,J17,L17)</f>
        <v>6457</v>
      </c>
      <c r="O17" s="167">
        <f t="shared" si="4"/>
        <v>843</v>
      </c>
      <c r="P17" s="167">
        <f t="shared" si="2"/>
        <v>7300</v>
      </c>
    </row>
    <row r="18" spans="1:16" ht="18" customHeight="1" x14ac:dyDescent="0.2">
      <c r="A18" s="163" t="s">
        <v>177</v>
      </c>
      <c r="B18" s="170" t="s">
        <v>176</v>
      </c>
      <c r="C18" s="164">
        <v>4307</v>
      </c>
      <c r="D18" s="164">
        <v>310</v>
      </c>
      <c r="E18" s="168">
        <v>253</v>
      </c>
      <c r="F18" s="167">
        <f t="shared" si="0"/>
        <v>4870</v>
      </c>
      <c r="G18" s="170" t="s">
        <v>23</v>
      </c>
      <c r="H18" s="166">
        <v>3632</v>
      </c>
      <c r="I18" s="167">
        <v>675</v>
      </c>
      <c r="J18" s="167">
        <v>3997</v>
      </c>
      <c r="K18" s="167">
        <v>721</v>
      </c>
      <c r="L18" s="167">
        <v>3420</v>
      </c>
      <c r="M18" s="167">
        <v>554</v>
      </c>
      <c r="N18" s="167">
        <f t="shared" ref="N18:O18" si="5">SUM(H18,J18,L18)</f>
        <v>11049</v>
      </c>
      <c r="O18" s="167">
        <f t="shared" si="5"/>
        <v>1950</v>
      </c>
      <c r="P18" s="167">
        <f t="shared" si="2"/>
        <v>12999</v>
      </c>
    </row>
    <row r="19" spans="1:16" ht="9" customHeight="1" x14ac:dyDescent="0.2">
      <c r="A19" s="163" t="s">
        <v>178</v>
      </c>
      <c r="B19" s="163" t="s">
        <v>179</v>
      </c>
      <c r="C19" s="164">
        <v>27</v>
      </c>
      <c r="D19" s="164">
        <v>8</v>
      </c>
      <c r="E19" s="164">
        <v>14</v>
      </c>
      <c r="F19" s="169">
        <f t="shared" si="0"/>
        <v>49</v>
      </c>
      <c r="G19" s="163" t="s">
        <v>23</v>
      </c>
      <c r="H19" s="166">
        <v>20</v>
      </c>
      <c r="I19" s="164">
        <v>7</v>
      </c>
      <c r="J19" s="164">
        <v>8</v>
      </c>
      <c r="K19" s="164">
        <v>2</v>
      </c>
      <c r="L19" s="164">
        <v>43</v>
      </c>
      <c r="M19" s="164">
        <v>3</v>
      </c>
      <c r="N19" s="167">
        <f t="shared" ref="N19:O19" si="6">SUM(H19,J19,L19)</f>
        <v>71</v>
      </c>
      <c r="O19" s="167">
        <f t="shared" si="6"/>
        <v>12</v>
      </c>
      <c r="P19" s="167">
        <f t="shared" si="2"/>
        <v>83</v>
      </c>
    </row>
    <row r="20" spans="1:16" ht="9" customHeight="1" x14ac:dyDescent="0.2">
      <c r="A20" s="163" t="s">
        <v>180</v>
      </c>
      <c r="B20" s="163" t="s">
        <v>181</v>
      </c>
      <c r="C20" s="164">
        <v>60</v>
      </c>
      <c r="D20" s="164">
        <v>3</v>
      </c>
      <c r="E20" s="164">
        <v>16</v>
      </c>
      <c r="F20" s="169">
        <f t="shared" si="0"/>
        <v>79</v>
      </c>
      <c r="G20" s="163" t="s">
        <v>23</v>
      </c>
      <c r="H20" s="164">
        <v>48</v>
      </c>
      <c r="I20" s="164">
        <v>12</v>
      </c>
      <c r="J20" s="168">
        <v>36</v>
      </c>
      <c r="K20" s="168">
        <v>7</v>
      </c>
      <c r="L20" s="164">
        <v>121</v>
      </c>
      <c r="M20" s="164">
        <v>19</v>
      </c>
      <c r="N20" s="167">
        <f t="shared" ref="N20:O20" si="7">SUM(H20,J20,L20)</f>
        <v>205</v>
      </c>
      <c r="O20" s="167">
        <f t="shared" si="7"/>
        <v>38</v>
      </c>
      <c r="P20" s="167">
        <f t="shared" si="2"/>
        <v>243</v>
      </c>
    </row>
    <row r="21" spans="1:16" ht="9" customHeight="1" x14ac:dyDescent="0.2">
      <c r="A21" s="163" t="s">
        <v>182</v>
      </c>
      <c r="B21" s="163" t="s">
        <v>183</v>
      </c>
      <c r="C21" s="164">
        <v>1349</v>
      </c>
      <c r="D21" s="164">
        <v>76</v>
      </c>
      <c r="E21" s="164">
        <v>49</v>
      </c>
      <c r="F21" s="169">
        <f t="shared" si="0"/>
        <v>1474</v>
      </c>
      <c r="G21" s="163" t="s">
        <v>23</v>
      </c>
      <c r="H21" s="166">
        <v>999</v>
      </c>
      <c r="I21" s="164">
        <v>350</v>
      </c>
      <c r="J21" s="164">
        <v>909</v>
      </c>
      <c r="K21" s="164">
        <v>466</v>
      </c>
      <c r="L21" s="164">
        <v>690</v>
      </c>
      <c r="M21" s="164">
        <v>181</v>
      </c>
      <c r="N21" s="167">
        <f t="shared" ref="N21:O21" si="8">SUM(H21,J21,L21)</f>
        <v>2598</v>
      </c>
      <c r="O21" s="167">
        <f t="shared" si="8"/>
        <v>997</v>
      </c>
      <c r="P21" s="167">
        <f t="shared" si="2"/>
        <v>3595</v>
      </c>
    </row>
    <row r="22" spans="1:16" ht="9" customHeight="1" x14ac:dyDescent="0.2">
      <c r="A22" s="163" t="s">
        <v>184</v>
      </c>
      <c r="B22" s="163" t="s">
        <v>100</v>
      </c>
      <c r="C22" s="164">
        <v>139</v>
      </c>
      <c r="D22" s="164">
        <v>7</v>
      </c>
      <c r="E22" s="164">
        <v>2</v>
      </c>
      <c r="F22" s="169">
        <f t="shared" si="0"/>
        <v>148</v>
      </c>
      <c r="G22" s="163" t="s">
        <v>23</v>
      </c>
      <c r="H22" s="166">
        <v>111</v>
      </c>
      <c r="I22" s="164">
        <v>28</v>
      </c>
      <c r="J22" s="164">
        <v>90</v>
      </c>
      <c r="K22" s="164">
        <v>40</v>
      </c>
      <c r="L22" s="164">
        <v>14</v>
      </c>
      <c r="M22" s="164">
        <v>10</v>
      </c>
      <c r="N22" s="167">
        <f t="shared" ref="N22:O22" si="9">SUM(H22,J22,L22)</f>
        <v>215</v>
      </c>
      <c r="O22" s="167">
        <f t="shared" si="9"/>
        <v>78</v>
      </c>
      <c r="P22" s="167">
        <f t="shared" si="2"/>
        <v>293</v>
      </c>
    </row>
    <row r="23" spans="1:16" ht="9" customHeight="1" x14ac:dyDescent="0.2">
      <c r="A23" s="163" t="s">
        <v>185</v>
      </c>
      <c r="B23" s="163" t="s">
        <v>100</v>
      </c>
      <c r="C23" s="171">
        <v>84</v>
      </c>
      <c r="D23" s="171">
        <v>5</v>
      </c>
      <c r="E23" s="171">
        <v>30</v>
      </c>
      <c r="F23" s="169">
        <f t="shared" si="0"/>
        <v>119</v>
      </c>
      <c r="G23" s="163" t="s">
        <v>77</v>
      </c>
      <c r="H23" s="147">
        <v>68</v>
      </c>
      <c r="I23" s="148">
        <v>16</v>
      </c>
      <c r="J23" s="148">
        <v>82</v>
      </c>
      <c r="K23" s="148">
        <v>23</v>
      </c>
      <c r="L23" s="148">
        <v>734</v>
      </c>
      <c r="M23" s="148">
        <v>134</v>
      </c>
      <c r="N23" s="167">
        <f t="shared" ref="N23:O23" si="10">SUM(H23,J23,L23)</f>
        <v>884</v>
      </c>
      <c r="O23" s="167">
        <f t="shared" si="10"/>
        <v>173</v>
      </c>
      <c r="P23" s="167">
        <f t="shared" si="2"/>
        <v>1057</v>
      </c>
    </row>
    <row r="24" spans="1:16" ht="9" customHeight="1" x14ac:dyDescent="0.2">
      <c r="A24" s="163" t="s">
        <v>186</v>
      </c>
      <c r="B24" s="163" t="s">
        <v>187</v>
      </c>
      <c r="C24" s="171">
        <v>300</v>
      </c>
      <c r="D24" s="171">
        <v>17</v>
      </c>
      <c r="E24" s="171">
        <v>11</v>
      </c>
      <c r="F24" s="169">
        <f t="shared" si="0"/>
        <v>328</v>
      </c>
      <c r="G24" s="163" t="s">
        <v>188</v>
      </c>
      <c r="H24" s="147">
        <v>245</v>
      </c>
      <c r="I24" s="148">
        <v>55</v>
      </c>
      <c r="J24" s="148">
        <v>228</v>
      </c>
      <c r="K24" s="148">
        <v>51</v>
      </c>
      <c r="L24" s="148">
        <v>269</v>
      </c>
      <c r="M24" s="148">
        <v>51</v>
      </c>
      <c r="N24" s="149">
        <f t="shared" ref="N24:O24" si="11">SUM(H24,J24,L24)</f>
        <v>742</v>
      </c>
      <c r="O24" s="149">
        <f t="shared" si="11"/>
        <v>157</v>
      </c>
      <c r="P24" s="149">
        <f t="shared" si="2"/>
        <v>899</v>
      </c>
    </row>
    <row r="25" spans="1:16" ht="9" customHeight="1" x14ac:dyDescent="0.2">
      <c r="A25" s="163" t="s">
        <v>189</v>
      </c>
      <c r="B25" s="163" t="s">
        <v>187</v>
      </c>
      <c r="C25" s="171">
        <v>251</v>
      </c>
      <c r="D25" s="171">
        <v>16</v>
      </c>
      <c r="E25" s="171">
        <v>16</v>
      </c>
      <c r="F25" s="169">
        <f t="shared" si="0"/>
        <v>283</v>
      </c>
      <c r="G25" s="163" t="s">
        <v>23</v>
      </c>
      <c r="H25" s="147">
        <v>245</v>
      </c>
      <c r="I25" s="148">
        <v>55</v>
      </c>
      <c r="J25" s="148">
        <v>228</v>
      </c>
      <c r="K25" s="148">
        <v>51</v>
      </c>
      <c r="L25" s="148">
        <v>269</v>
      </c>
      <c r="M25" s="148">
        <v>51</v>
      </c>
      <c r="N25" s="149">
        <f t="shared" ref="N25:O25" si="12">SUM(H25,J25,L25)</f>
        <v>742</v>
      </c>
      <c r="O25" s="149">
        <f t="shared" si="12"/>
        <v>157</v>
      </c>
      <c r="P25" s="149">
        <f t="shared" si="2"/>
        <v>899</v>
      </c>
    </row>
    <row r="26" spans="1:16" ht="9" customHeight="1" x14ac:dyDescent="0.2">
      <c r="A26" s="163" t="s">
        <v>190</v>
      </c>
      <c r="B26" s="163" t="s">
        <v>190</v>
      </c>
      <c r="C26" s="171">
        <v>1908</v>
      </c>
      <c r="D26" s="171">
        <v>1664</v>
      </c>
      <c r="E26" s="171">
        <v>1557</v>
      </c>
      <c r="F26" s="169">
        <f t="shared" si="0"/>
        <v>5129</v>
      </c>
      <c r="G26" s="163" t="s">
        <v>23</v>
      </c>
      <c r="H26" s="147">
        <v>1657</v>
      </c>
      <c r="I26" s="148">
        <v>251</v>
      </c>
      <c r="J26" s="148">
        <v>1452</v>
      </c>
      <c r="K26" s="148">
        <v>282</v>
      </c>
      <c r="L26" s="148">
        <v>1383</v>
      </c>
      <c r="M26" s="148">
        <v>204</v>
      </c>
      <c r="N26" s="149">
        <f t="shared" ref="N26:O26" si="13">SUM(H26,J26,L26)</f>
        <v>4492</v>
      </c>
      <c r="O26" s="149">
        <f t="shared" si="13"/>
        <v>737</v>
      </c>
      <c r="P26" s="149">
        <f t="shared" si="2"/>
        <v>5229</v>
      </c>
    </row>
    <row r="27" spans="1:16" ht="12" customHeight="1" x14ac:dyDescent="0.2">
      <c r="A27" s="172" t="s">
        <v>191</v>
      </c>
      <c r="B27" s="172" t="s">
        <v>192</v>
      </c>
      <c r="C27" s="148">
        <v>2257</v>
      </c>
      <c r="D27" s="148">
        <v>735</v>
      </c>
      <c r="E27" s="148">
        <v>680</v>
      </c>
      <c r="F27" s="173">
        <f t="shared" si="0"/>
        <v>3672</v>
      </c>
      <c r="G27" s="163" t="s">
        <v>23</v>
      </c>
      <c r="H27" s="147">
        <v>1978</v>
      </c>
      <c r="I27" s="148">
        <v>279</v>
      </c>
      <c r="J27" s="148">
        <v>2185</v>
      </c>
      <c r="K27" s="148">
        <v>307</v>
      </c>
      <c r="L27" s="148">
        <v>1924</v>
      </c>
      <c r="M27" s="148">
        <v>273</v>
      </c>
      <c r="N27" s="149">
        <f t="shared" ref="N27:O27" si="14">SUM(H27,J27,L27)</f>
        <v>6087</v>
      </c>
      <c r="O27" s="149">
        <f t="shared" si="14"/>
        <v>859</v>
      </c>
      <c r="P27" s="149">
        <f t="shared" si="2"/>
        <v>6946</v>
      </c>
    </row>
    <row r="28" spans="1:16" ht="9" customHeight="1" x14ac:dyDescent="0.2">
      <c r="A28" s="163" t="s">
        <v>193</v>
      </c>
      <c r="B28" s="163" t="s">
        <v>194</v>
      </c>
      <c r="C28" s="171">
        <v>1014</v>
      </c>
      <c r="D28" s="171">
        <v>312</v>
      </c>
      <c r="E28" s="171">
        <v>398</v>
      </c>
      <c r="F28" s="169">
        <f t="shared" si="0"/>
        <v>1724</v>
      </c>
      <c r="G28" s="163" t="s">
        <v>23</v>
      </c>
      <c r="H28" s="147">
        <v>845</v>
      </c>
      <c r="I28" s="148">
        <v>169</v>
      </c>
      <c r="J28" s="148">
        <v>806</v>
      </c>
      <c r="K28" s="148">
        <v>151</v>
      </c>
      <c r="L28" s="148">
        <v>945</v>
      </c>
      <c r="M28" s="148">
        <v>207</v>
      </c>
      <c r="N28" s="149">
        <f t="shared" ref="N28:O28" si="15">SUM(H28,J28,L28)</f>
        <v>2596</v>
      </c>
      <c r="O28" s="149">
        <f t="shared" si="15"/>
        <v>527</v>
      </c>
      <c r="P28" s="149">
        <f t="shared" si="2"/>
        <v>3123</v>
      </c>
    </row>
    <row r="29" spans="1:16" ht="9" customHeight="1" x14ac:dyDescent="0.2">
      <c r="A29" s="163" t="s">
        <v>195</v>
      </c>
      <c r="B29" s="163" t="s">
        <v>196</v>
      </c>
      <c r="C29" s="171">
        <v>1081</v>
      </c>
      <c r="D29" s="171">
        <v>541</v>
      </c>
      <c r="E29" s="171">
        <v>409</v>
      </c>
      <c r="F29" s="169">
        <f t="shared" si="0"/>
        <v>2031</v>
      </c>
      <c r="G29" s="163" t="s">
        <v>63</v>
      </c>
      <c r="H29" s="147">
        <v>621</v>
      </c>
      <c r="I29" s="148">
        <v>460</v>
      </c>
      <c r="J29" s="148">
        <v>442</v>
      </c>
      <c r="K29" s="148">
        <v>319</v>
      </c>
      <c r="L29" s="148">
        <v>303</v>
      </c>
      <c r="M29" s="148">
        <v>219</v>
      </c>
      <c r="N29" s="149">
        <f t="shared" ref="N29:O29" si="16">SUM(H29,J29,L29)</f>
        <v>1366</v>
      </c>
      <c r="O29" s="149">
        <f t="shared" si="16"/>
        <v>998</v>
      </c>
      <c r="P29" s="149">
        <f t="shared" si="2"/>
        <v>2364</v>
      </c>
    </row>
    <row r="30" spans="1:16" ht="9" customHeight="1" x14ac:dyDescent="0.2">
      <c r="A30" s="163" t="s">
        <v>197</v>
      </c>
      <c r="B30" s="163" t="s">
        <v>196</v>
      </c>
      <c r="C30" s="171">
        <v>1097</v>
      </c>
      <c r="D30" s="171">
        <v>772</v>
      </c>
      <c r="E30" s="171">
        <v>962</v>
      </c>
      <c r="F30" s="169">
        <f t="shared" si="0"/>
        <v>2831</v>
      </c>
      <c r="G30" s="163" t="s">
        <v>63</v>
      </c>
      <c r="H30" s="147">
        <v>624</v>
      </c>
      <c r="I30" s="148">
        <v>473</v>
      </c>
      <c r="J30" s="148">
        <v>676</v>
      </c>
      <c r="K30" s="148">
        <v>709</v>
      </c>
      <c r="L30" s="148">
        <v>714</v>
      </c>
      <c r="M30" s="148">
        <v>420</v>
      </c>
      <c r="N30" s="149">
        <f t="shared" ref="N30:O30" si="17">SUM(H30,J30,L30)</f>
        <v>2014</v>
      </c>
      <c r="O30" s="149">
        <f t="shared" si="17"/>
        <v>1602</v>
      </c>
      <c r="P30" s="149">
        <f t="shared" si="2"/>
        <v>3616</v>
      </c>
    </row>
    <row r="31" spans="1:16" ht="12.75" customHeight="1" x14ac:dyDescent="0.2">
      <c r="A31" s="160" t="s">
        <v>198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</row>
    <row r="32" spans="1:16" ht="12.75" customHeight="1" x14ac:dyDescent="0.2">
      <c r="A32" s="161" t="s">
        <v>8</v>
      </c>
      <c r="B32" s="161" t="s">
        <v>9</v>
      </c>
      <c r="C32" s="161" t="s">
        <v>10</v>
      </c>
      <c r="D32" s="154"/>
      <c r="E32" s="154"/>
      <c r="F32" s="154"/>
      <c r="G32" s="161" t="s">
        <v>11</v>
      </c>
      <c r="H32" s="161" t="s">
        <v>12</v>
      </c>
      <c r="I32" s="154"/>
      <c r="J32" s="154"/>
      <c r="K32" s="154"/>
      <c r="L32" s="154"/>
      <c r="M32" s="154"/>
      <c r="N32" s="154"/>
      <c r="O32" s="154"/>
      <c r="P32" s="154"/>
    </row>
    <row r="33" spans="1:16" ht="13.5" customHeight="1" x14ac:dyDescent="0.2">
      <c r="A33" s="154"/>
      <c r="B33" s="154"/>
      <c r="C33" s="161" t="s">
        <v>240</v>
      </c>
      <c r="D33" s="161" t="s">
        <v>241</v>
      </c>
      <c r="E33" s="161" t="s">
        <v>242</v>
      </c>
      <c r="F33" s="161" t="s">
        <v>235</v>
      </c>
      <c r="G33" s="154"/>
      <c r="H33" s="161" t="s">
        <v>240</v>
      </c>
      <c r="I33" s="154"/>
      <c r="J33" s="161" t="s">
        <v>243</v>
      </c>
      <c r="K33" s="154"/>
      <c r="L33" s="161" t="s">
        <v>242</v>
      </c>
      <c r="M33" s="154"/>
      <c r="N33" s="161" t="s">
        <v>17</v>
      </c>
      <c r="O33" s="161" t="s">
        <v>18</v>
      </c>
      <c r="P33" s="161" t="s">
        <v>235</v>
      </c>
    </row>
    <row r="34" spans="1:16" ht="12.75" customHeight="1" x14ac:dyDescent="0.2">
      <c r="A34" s="154"/>
      <c r="B34" s="154"/>
      <c r="C34" s="154"/>
      <c r="D34" s="154"/>
      <c r="E34" s="154"/>
      <c r="F34" s="154"/>
      <c r="G34" s="154"/>
      <c r="H34" s="162" t="s">
        <v>19</v>
      </c>
      <c r="I34" s="162" t="s">
        <v>20</v>
      </c>
      <c r="J34" s="162" t="s">
        <v>19</v>
      </c>
      <c r="K34" s="162" t="s">
        <v>20</v>
      </c>
      <c r="L34" s="162" t="s">
        <v>19</v>
      </c>
      <c r="M34" s="162" t="s">
        <v>20</v>
      </c>
      <c r="N34" s="154"/>
      <c r="O34" s="154"/>
      <c r="P34" s="154"/>
    </row>
    <row r="35" spans="1:16" ht="26.25" customHeight="1" x14ac:dyDescent="0.2">
      <c r="A35" s="172" t="s">
        <v>199</v>
      </c>
      <c r="B35" s="172" t="s">
        <v>200</v>
      </c>
      <c r="C35" s="167">
        <v>6</v>
      </c>
      <c r="D35" s="167">
        <v>1</v>
      </c>
      <c r="E35" s="167">
        <v>2</v>
      </c>
      <c r="F35" s="167">
        <f t="shared" ref="F35:F39" si="18">+E35+D35+C35</f>
        <v>9</v>
      </c>
      <c r="G35" s="172" t="s">
        <v>23</v>
      </c>
      <c r="H35" s="170">
        <v>83</v>
      </c>
      <c r="I35" s="167">
        <v>81</v>
      </c>
      <c r="J35" s="167">
        <v>0</v>
      </c>
      <c r="K35" s="167">
        <v>0</v>
      </c>
      <c r="L35" s="167">
        <v>10</v>
      </c>
      <c r="M35" s="167">
        <v>17</v>
      </c>
      <c r="N35" s="167">
        <f t="shared" ref="N35:O35" si="19">SUM(H35,J35,L35)</f>
        <v>93</v>
      </c>
      <c r="O35" s="167">
        <f t="shared" si="19"/>
        <v>98</v>
      </c>
      <c r="P35" s="167">
        <f t="shared" ref="P35:P36" si="20">SUM(H35:M35)</f>
        <v>191</v>
      </c>
    </row>
    <row r="36" spans="1:16" ht="23.25" customHeight="1" x14ac:dyDescent="0.2">
      <c r="A36" s="163" t="s">
        <v>201</v>
      </c>
      <c r="B36" s="172" t="s">
        <v>22</v>
      </c>
      <c r="C36" s="167">
        <v>22</v>
      </c>
      <c r="D36" s="167">
        <v>0</v>
      </c>
      <c r="E36" s="167">
        <v>5</v>
      </c>
      <c r="F36" s="167">
        <f t="shared" si="18"/>
        <v>27</v>
      </c>
      <c r="G36" s="172" t="s">
        <v>23</v>
      </c>
      <c r="H36" s="174">
        <v>83</v>
      </c>
      <c r="I36" s="174">
        <v>81</v>
      </c>
      <c r="J36" s="150">
        <v>0</v>
      </c>
      <c r="K36" s="150"/>
      <c r="L36" s="174">
        <v>10</v>
      </c>
      <c r="M36" s="174">
        <v>17</v>
      </c>
      <c r="N36" s="174">
        <f t="shared" ref="N36:O36" si="21">SUM(H36,J36,L36)</f>
        <v>93</v>
      </c>
      <c r="O36" s="174">
        <f t="shared" si="21"/>
        <v>98</v>
      </c>
      <c r="P36" s="174">
        <f t="shared" si="20"/>
        <v>191</v>
      </c>
    </row>
    <row r="37" spans="1:16" ht="20.25" customHeight="1" x14ac:dyDescent="0.2">
      <c r="A37" s="163" t="s">
        <v>202</v>
      </c>
      <c r="B37" s="172" t="s">
        <v>203</v>
      </c>
      <c r="C37" s="167">
        <v>208</v>
      </c>
      <c r="D37" s="167">
        <v>0</v>
      </c>
      <c r="E37" s="167">
        <v>0</v>
      </c>
      <c r="F37" s="167">
        <f t="shared" si="18"/>
        <v>208</v>
      </c>
      <c r="G37" s="172" t="s">
        <v>23</v>
      </c>
      <c r="H37" s="154"/>
      <c r="I37" s="154"/>
      <c r="J37" s="150">
        <v>0</v>
      </c>
      <c r="K37" s="150">
        <v>0</v>
      </c>
      <c r="L37" s="154"/>
      <c r="M37" s="154"/>
      <c r="N37" s="154"/>
      <c r="O37" s="154"/>
      <c r="P37" s="154"/>
    </row>
    <row r="38" spans="1:16" ht="40.5" customHeight="1" x14ac:dyDescent="0.2">
      <c r="A38" s="163" t="s">
        <v>204</v>
      </c>
      <c r="B38" s="172" t="s">
        <v>203</v>
      </c>
      <c r="C38" s="167">
        <v>30</v>
      </c>
      <c r="D38" s="167">
        <v>33</v>
      </c>
      <c r="E38" s="167">
        <v>0</v>
      </c>
      <c r="F38" s="167">
        <f t="shared" si="18"/>
        <v>63</v>
      </c>
      <c r="G38" s="172" t="s">
        <v>23</v>
      </c>
      <c r="H38" s="154"/>
      <c r="I38" s="154"/>
      <c r="J38" s="175" t="s">
        <v>262</v>
      </c>
      <c r="K38" s="175"/>
      <c r="L38" s="154"/>
      <c r="M38" s="154"/>
      <c r="N38" s="154"/>
      <c r="O38" s="154"/>
      <c r="P38" s="154"/>
    </row>
    <row r="39" spans="1:16" ht="12.75" customHeight="1" x14ac:dyDescent="0.2">
      <c r="A39" s="163" t="s">
        <v>48</v>
      </c>
      <c r="B39" s="172" t="s">
        <v>205</v>
      </c>
      <c r="C39" s="167">
        <v>3</v>
      </c>
      <c r="D39" s="167">
        <v>8</v>
      </c>
      <c r="E39" s="167">
        <v>4</v>
      </c>
      <c r="F39" s="167">
        <f t="shared" si="18"/>
        <v>15</v>
      </c>
      <c r="G39" s="163" t="s">
        <v>23</v>
      </c>
      <c r="H39" s="149">
        <v>2</v>
      </c>
      <c r="I39" s="149">
        <v>1</v>
      </c>
      <c r="J39" s="149">
        <v>15</v>
      </c>
      <c r="K39" s="149">
        <v>5</v>
      </c>
      <c r="L39" s="149">
        <v>5</v>
      </c>
      <c r="M39" s="149">
        <v>0</v>
      </c>
      <c r="N39" s="149">
        <f t="shared" ref="N39:O39" si="22">SUM(H39,J39,L39)</f>
        <v>22</v>
      </c>
      <c r="O39" s="149">
        <f t="shared" si="22"/>
        <v>6</v>
      </c>
      <c r="P39" s="149">
        <f>SUM(H39:M39)</f>
        <v>28</v>
      </c>
    </row>
    <row r="40" spans="1:16" ht="12.75" customHeight="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1:16" ht="12.75" customHeight="1" x14ac:dyDescent="0.2">
      <c r="A41" s="176" t="s">
        <v>206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1:16" ht="12.75" customHeight="1" x14ac:dyDescent="0.2">
      <c r="A42" s="161" t="s">
        <v>52</v>
      </c>
      <c r="B42" s="161" t="s">
        <v>53</v>
      </c>
      <c r="C42" s="161" t="s">
        <v>248</v>
      </c>
      <c r="D42" s="161" t="s">
        <v>246</v>
      </c>
      <c r="E42" s="177" t="s">
        <v>55</v>
      </c>
      <c r="F42" s="154"/>
      <c r="G42" s="154"/>
      <c r="H42" s="161" t="s">
        <v>56</v>
      </c>
      <c r="I42" s="161" t="s">
        <v>238</v>
      </c>
      <c r="J42" s="161" t="s">
        <v>207</v>
      </c>
      <c r="K42" s="154"/>
      <c r="L42" s="154"/>
      <c r="M42" s="154"/>
      <c r="N42" s="154"/>
      <c r="O42" s="154"/>
      <c r="P42" s="154"/>
    </row>
    <row r="43" spans="1:16" ht="18.75" customHeight="1" x14ac:dyDescent="0.2">
      <c r="A43" s="154"/>
      <c r="B43" s="154"/>
      <c r="C43" s="154"/>
      <c r="D43" s="154"/>
      <c r="E43" s="154"/>
      <c r="F43" s="154"/>
      <c r="G43" s="154"/>
      <c r="H43" s="154"/>
      <c r="I43" s="154"/>
      <c r="J43" s="161" t="s">
        <v>240</v>
      </c>
      <c r="K43" s="154"/>
      <c r="L43" s="161" t="s">
        <v>243</v>
      </c>
      <c r="M43" s="154"/>
      <c r="N43" s="161" t="s">
        <v>242</v>
      </c>
      <c r="O43" s="154"/>
      <c r="P43" s="161" t="s">
        <v>247</v>
      </c>
    </row>
    <row r="44" spans="1:16" ht="21.75" customHeight="1" x14ac:dyDescent="0.2">
      <c r="A44" s="154"/>
      <c r="B44" s="154"/>
      <c r="C44" s="154"/>
      <c r="D44" s="154"/>
      <c r="E44" s="162" t="s">
        <v>245</v>
      </c>
      <c r="F44" s="162" t="s">
        <v>243</v>
      </c>
      <c r="G44" s="162" t="s">
        <v>242</v>
      </c>
      <c r="H44" s="154"/>
      <c r="I44" s="154"/>
      <c r="J44" s="162" t="s">
        <v>19</v>
      </c>
      <c r="K44" s="162" t="s">
        <v>20</v>
      </c>
      <c r="L44" s="162" t="s">
        <v>19</v>
      </c>
      <c r="M44" s="162" t="s">
        <v>20</v>
      </c>
      <c r="N44" s="162" t="s">
        <v>19</v>
      </c>
      <c r="O44" s="162" t="s">
        <v>20</v>
      </c>
      <c r="P44" s="154"/>
    </row>
    <row r="45" spans="1:16" ht="12.75" customHeight="1" x14ac:dyDescent="0.2">
      <c r="A45" s="172" t="s">
        <v>209</v>
      </c>
      <c r="B45" s="178" t="s">
        <v>208</v>
      </c>
      <c r="C45" s="178">
        <v>2000</v>
      </c>
      <c r="D45" s="178">
        <f t="shared" ref="D45:D47" si="23">SUM(E45:G45)</f>
        <v>628</v>
      </c>
      <c r="E45" s="179">
        <v>0</v>
      </c>
      <c r="F45" s="178">
        <v>217</v>
      </c>
      <c r="G45" s="179">
        <v>411</v>
      </c>
      <c r="H45" s="180">
        <f>+D45/C45*100</f>
        <v>31.4</v>
      </c>
      <c r="I45" s="181">
        <f>+C45*(14)/150</f>
        <v>186.66666666666666</v>
      </c>
      <c r="J45" s="179">
        <v>0</v>
      </c>
      <c r="K45" s="179">
        <v>0</v>
      </c>
      <c r="L45" s="181">
        <v>8</v>
      </c>
      <c r="M45" s="181">
        <v>3</v>
      </c>
      <c r="N45" s="181">
        <v>16</v>
      </c>
      <c r="O45" s="181">
        <v>3</v>
      </c>
      <c r="P45" s="179">
        <f t="shared" ref="P45:P47" si="24">SUM(J45:O45)</f>
        <v>30</v>
      </c>
    </row>
    <row r="46" spans="1:16" ht="12.75" customHeight="1" x14ac:dyDescent="0.2">
      <c r="A46" s="172" t="s">
        <v>210</v>
      </c>
      <c r="B46" s="178" t="s">
        <v>36</v>
      </c>
      <c r="C46" s="179">
        <v>1000000</v>
      </c>
      <c r="D46" s="179">
        <f t="shared" si="23"/>
        <v>625000</v>
      </c>
      <c r="E46" s="179">
        <v>300000</v>
      </c>
      <c r="F46" s="178">
        <v>0</v>
      </c>
      <c r="G46" s="179">
        <v>325000</v>
      </c>
      <c r="H46" s="180">
        <f>+D46/C46*100</f>
        <v>62.5</v>
      </c>
      <c r="I46" s="179">
        <f>+C46*(25)/200</f>
        <v>125000</v>
      </c>
      <c r="J46" s="179">
        <v>1454</v>
      </c>
      <c r="K46" s="178">
        <v>30</v>
      </c>
      <c r="L46" s="182">
        <v>0</v>
      </c>
      <c r="M46" s="182">
        <v>0</v>
      </c>
      <c r="N46" s="179">
        <v>654</v>
      </c>
      <c r="O46" s="181">
        <v>12</v>
      </c>
      <c r="P46" s="179">
        <f t="shared" si="24"/>
        <v>2150</v>
      </c>
    </row>
    <row r="47" spans="1:16" ht="13.5" customHeight="1" x14ac:dyDescent="0.2">
      <c r="A47" s="170" t="s">
        <v>211</v>
      </c>
      <c r="B47" s="172" t="s">
        <v>212</v>
      </c>
      <c r="C47" s="172">
        <v>12</v>
      </c>
      <c r="D47" s="178">
        <f t="shared" si="23"/>
        <v>70</v>
      </c>
      <c r="E47" s="178">
        <v>0</v>
      </c>
      <c r="F47" s="183">
        <v>0</v>
      </c>
      <c r="G47" s="183">
        <v>70</v>
      </c>
      <c r="H47" s="180">
        <f>+D47/12*100</f>
        <v>583.33333333333326</v>
      </c>
      <c r="I47" s="181">
        <f>+C47*(5)/15</f>
        <v>4</v>
      </c>
      <c r="J47" s="183">
        <v>0</v>
      </c>
      <c r="K47" s="183">
        <v>0</v>
      </c>
      <c r="L47" s="184">
        <v>0</v>
      </c>
      <c r="M47" s="184">
        <v>0</v>
      </c>
      <c r="N47" s="184">
        <v>38</v>
      </c>
      <c r="O47" s="184">
        <v>32</v>
      </c>
      <c r="P47" s="179">
        <f t="shared" si="24"/>
        <v>70</v>
      </c>
    </row>
    <row r="48" spans="1:16" ht="12.75" customHeight="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</row>
    <row r="49" spans="1:16" ht="12.75" customHeight="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pans="1:16" ht="12.75" customHeight="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pans="1:16" ht="12.75" customHeight="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</row>
    <row r="52" spans="1:16" ht="12.75" customHeight="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</row>
    <row r="53" spans="1:16" ht="12.75" customHeight="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</row>
    <row r="54" spans="1:16" ht="12.75" customHeight="1" x14ac:dyDescent="0.2">
      <c r="A54" s="151"/>
      <c r="B54" s="151"/>
      <c r="C54" s="185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</row>
    <row r="55" spans="1:16" ht="12.75" customHeight="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</row>
    <row r="56" spans="1:16" ht="12.75" customHeight="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</row>
    <row r="57" spans="1:16" ht="12.75" customHeight="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</row>
    <row r="58" spans="1:16" ht="12.75" customHeight="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</row>
    <row r="59" spans="1:16" ht="12.75" customHeight="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</row>
    <row r="60" spans="1:16" ht="12.75" customHeight="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</row>
    <row r="61" spans="1:16" ht="12.75" customHeight="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</row>
    <row r="62" spans="1:16" ht="12.75" customHeight="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</row>
    <row r="63" spans="1:16" ht="12.75" customHeight="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</row>
    <row r="64" spans="1:16" ht="12.75" customHeight="1" x14ac:dyDescent="0.2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</row>
    <row r="65" spans="1:16" ht="12.75" customHeight="1" x14ac:dyDescent="0.2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</row>
    <row r="66" spans="1:16" ht="12.75" customHeight="1" x14ac:dyDescent="0.2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</row>
    <row r="67" spans="1:16" ht="12.75" customHeight="1" x14ac:dyDescent="0.2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</row>
    <row r="68" spans="1:16" ht="12.75" customHeight="1" x14ac:dyDescent="0.2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</row>
    <row r="69" spans="1:16" ht="12.75" customHeight="1" x14ac:dyDescent="0.2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</row>
    <row r="70" spans="1:16" ht="12.75" customHeight="1" x14ac:dyDescent="0.2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</row>
    <row r="71" spans="1:16" ht="12.75" customHeight="1" x14ac:dyDescent="0.2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</sheetData>
  <mergeCells count="58">
    <mergeCell ref="C42:C44"/>
    <mergeCell ref="D42:D44"/>
    <mergeCell ref="E33:E34"/>
    <mergeCell ref="B8:I8"/>
    <mergeCell ref="J8:P8"/>
    <mergeCell ref="B9:I9"/>
    <mergeCell ref="J9:P9"/>
    <mergeCell ref="A10:P10"/>
    <mergeCell ref="A11:P11"/>
    <mergeCell ref="A12:A14"/>
    <mergeCell ref="B12:B14"/>
    <mergeCell ref="C12:F12"/>
    <mergeCell ref="G12:G14"/>
    <mergeCell ref="O36:O38"/>
    <mergeCell ref="P36:P38"/>
    <mergeCell ref="H36:H38"/>
    <mergeCell ref="H42:H44"/>
    <mergeCell ref="P33:P34"/>
    <mergeCell ref="O33:O34"/>
    <mergeCell ref="L36:L38"/>
    <mergeCell ref="M36:M38"/>
    <mergeCell ref="N36:N38"/>
    <mergeCell ref="I36:I38"/>
    <mergeCell ref="N43:O43"/>
    <mergeCell ref="P43:P44"/>
    <mergeCell ref="I42:I44"/>
    <mergeCell ref="J42:P42"/>
    <mergeCell ref="J43:K43"/>
    <mergeCell ref="L43:M43"/>
    <mergeCell ref="B32:B34"/>
    <mergeCell ref="C32:F32"/>
    <mergeCell ref="G32:G34"/>
    <mergeCell ref="H32:P32"/>
    <mergeCell ref="A41:P41"/>
    <mergeCell ref="H33:I33"/>
    <mergeCell ref="J33:K33"/>
    <mergeCell ref="L33:M33"/>
    <mergeCell ref="C33:C34"/>
    <mergeCell ref="D33:D34"/>
    <mergeCell ref="J38:K38"/>
    <mergeCell ref="E42:G43"/>
    <mergeCell ref="C13:C14"/>
    <mergeCell ref="D13:D14"/>
    <mergeCell ref="E13:E14"/>
    <mergeCell ref="F33:F34"/>
    <mergeCell ref="A42:A44"/>
    <mergeCell ref="B42:B44"/>
    <mergeCell ref="H12:P12"/>
    <mergeCell ref="N33:N34"/>
    <mergeCell ref="A31:P31"/>
    <mergeCell ref="A32:A34"/>
    <mergeCell ref="P13:P14"/>
    <mergeCell ref="F13:F14"/>
    <mergeCell ref="H13:I13"/>
    <mergeCell ref="J13:K13"/>
    <mergeCell ref="L13:M13"/>
    <mergeCell ref="N13:N14"/>
    <mergeCell ref="O13:O14"/>
  </mergeCells>
  <printOptions horizontalCentered="1"/>
  <pageMargins left="0.70866141732283472" right="0.70866141732283472" top="0.74803149606299213" bottom="0.74803149606299213" header="0" footer="0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100"/>
  <sheetViews>
    <sheetView topLeftCell="A37" workbookViewId="0">
      <selection activeCell="D39" sqref="D39"/>
    </sheetView>
  </sheetViews>
  <sheetFormatPr baseColWidth="10" defaultColWidth="14.42578125" defaultRowHeight="15" customHeight="1" x14ac:dyDescent="0.2"/>
  <cols>
    <col min="1" max="1" width="25" customWidth="1"/>
    <col min="2" max="2" width="26.7109375" customWidth="1"/>
    <col min="3" max="5" width="7.85546875" customWidth="1"/>
    <col min="6" max="6" width="10.85546875" customWidth="1"/>
    <col min="7" max="7" width="13.42578125" customWidth="1"/>
    <col min="8" max="13" width="7.85546875" customWidth="1"/>
    <col min="14" max="16" width="10.85546875" customWidth="1"/>
    <col min="17" max="36" width="9.28515625" customWidth="1"/>
  </cols>
  <sheetData>
    <row r="1" spans="1:36" ht="12.7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8" customHeight="1" x14ac:dyDescent="0.2">
      <c r="A2" s="83"/>
      <c r="B2" s="94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8" customHeight="1" x14ac:dyDescent="0.2">
      <c r="A3" s="84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3"/>
      <c r="R3" s="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8" customHeight="1" x14ac:dyDescent="0.2">
      <c r="A4" s="84"/>
      <c r="B4" s="100" t="s">
        <v>1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101"/>
      <c r="Q4" s="3"/>
      <c r="R4" s="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customHeight="1" x14ac:dyDescent="0.2">
      <c r="A5" s="84"/>
      <c r="B5" s="102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3"/>
      <c r="R5" s="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8" customHeight="1" x14ac:dyDescent="0.25">
      <c r="A6" s="84"/>
      <c r="B6" s="105" t="s">
        <v>3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  <c r="Q6" s="3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" customHeight="1" x14ac:dyDescent="0.2">
      <c r="A7" s="84"/>
      <c r="B7" s="108" t="s">
        <v>4</v>
      </c>
      <c r="C7" s="109"/>
      <c r="D7" s="109"/>
      <c r="E7" s="109"/>
      <c r="F7" s="109"/>
      <c r="G7" s="109"/>
      <c r="H7" s="109"/>
      <c r="I7" s="110"/>
      <c r="J7" s="129" t="s">
        <v>5</v>
      </c>
      <c r="K7" s="109"/>
      <c r="L7" s="109"/>
      <c r="M7" s="109"/>
      <c r="N7" s="109"/>
      <c r="O7" s="109"/>
      <c r="P7" s="130"/>
      <c r="Q7" s="1"/>
      <c r="R7" s="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8" customHeight="1" x14ac:dyDescent="0.2">
      <c r="A8" s="85"/>
      <c r="B8" s="111" t="s">
        <v>6</v>
      </c>
      <c r="C8" s="112"/>
      <c r="D8" s="112"/>
      <c r="E8" s="112"/>
      <c r="F8" s="112"/>
      <c r="G8" s="112"/>
      <c r="H8" s="112"/>
      <c r="I8" s="113"/>
      <c r="J8" s="132" t="s">
        <v>233</v>
      </c>
      <c r="K8" s="112"/>
      <c r="L8" s="112"/>
      <c r="M8" s="112"/>
      <c r="N8" s="112"/>
      <c r="O8" s="112"/>
      <c r="P8" s="133"/>
      <c r="Q8" s="1"/>
      <c r="R8" s="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" customHeight="1" x14ac:dyDescent="0.2">
      <c r="A9" s="114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  <c r="Q9" s="1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8" customHeight="1" x14ac:dyDescent="0.2">
      <c r="A10" s="86" t="s">
        <v>213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  <c r="Q10" s="1"/>
      <c r="R10" s="3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8" customHeight="1" x14ac:dyDescent="0.2">
      <c r="A11" s="127" t="s">
        <v>8</v>
      </c>
      <c r="B11" s="128" t="s">
        <v>9</v>
      </c>
      <c r="C11" s="89" t="s">
        <v>10</v>
      </c>
      <c r="D11" s="90"/>
      <c r="E11" s="90"/>
      <c r="F11" s="91"/>
      <c r="G11" s="92" t="s">
        <v>11</v>
      </c>
      <c r="H11" s="89" t="s">
        <v>12</v>
      </c>
      <c r="I11" s="90"/>
      <c r="J11" s="90"/>
      <c r="K11" s="90"/>
      <c r="L11" s="90"/>
      <c r="M11" s="90"/>
      <c r="N11" s="90"/>
      <c r="O11" s="90"/>
      <c r="P11" s="131"/>
      <c r="Q11" s="1"/>
      <c r="R11" s="3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8" customHeight="1" x14ac:dyDescent="0.2">
      <c r="A12" s="117"/>
      <c r="B12" s="93"/>
      <c r="C12" s="125" t="s">
        <v>13</v>
      </c>
      <c r="D12" s="125" t="s">
        <v>14</v>
      </c>
      <c r="E12" s="125" t="s">
        <v>15</v>
      </c>
      <c r="F12" s="78" t="s">
        <v>234</v>
      </c>
      <c r="G12" s="93"/>
      <c r="H12" s="72" t="s">
        <v>13</v>
      </c>
      <c r="I12" s="73"/>
      <c r="J12" s="72" t="s">
        <v>16</v>
      </c>
      <c r="K12" s="73"/>
      <c r="L12" s="72" t="s">
        <v>15</v>
      </c>
      <c r="M12" s="73"/>
      <c r="N12" s="67" t="s">
        <v>17</v>
      </c>
      <c r="O12" s="67" t="s">
        <v>18</v>
      </c>
      <c r="P12" s="69" t="s">
        <v>234</v>
      </c>
      <c r="Q12" s="1"/>
      <c r="R12" s="3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8" customHeight="1" x14ac:dyDescent="0.2">
      <c r="A13" s="126"/>
      <c r="B13" s="68"/>
      <c r="C13" s="68"/>
      <c r="D13" s="68"/>
      <c r="E13" s="68"/>
      <c r="F13" s="68"/>
      <c r="G13" s="68"/>
      <c r="H13" s="66" t="s">
        <v>19</v>
      </c>
      <c r="I13" s="66" t="s">
        <v>20</v>
      </c>
      <c r="J13" s="66" t="s">
        <v>19</v>
      </c>
      <c r="K13" s="66" t="s">
        <v>20</v>
      </c>
      <c r="L13" s="66" t="s">
        <v>19</v>
      </c>
      <c r="M13" s="66" t="s">
        <v>20</v>
      </c>
      <c r="N13" s="68"/>
      <c r="O13" s="68"/>
      <c r="P13" s="115"/>
      <c r="Q13" s="1"/>
      <c r="R13" s="3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customHeight="1" x14ac:dyDescent="0.2">
      <c r="A14" s="4" t="s">
        <v>21</v>
      </c>
      <c r="B14" s="5" t="s">
        <v>22</v>
      </c>
      <c r="C14" s="6"/>
      <c r="D14" s="6"/>
      <c r="E14" s="7"/>
      <c r="F14" s="8">
        <f t="shared" ref="F14:F20" si="0">SUM(C14:E14)</f>
        <v>0</v>
      </c>
      <c r="G14" s="5" t="s">
        <v>23</v>
      </c>
      <c r="H14" s="7"/>
      <c r="I14" s="7"/>
      <c r="J14" s="9"/>
      <c r="K14" s="9"/>
      <c r="L14" s="9"/>
      <c r="M14" s="9"/>
      <c r="N14" s="10">
        <f t="shared" ref="N14:O14" si="1">SUM(H14,J14,L14)</f>
        <v>0</v>
      </c>
      <c r="O14" s="10">
        <f t="shared" si="1"/>
        <v>0</v>
      </c>
      <c r="P14" s="11">
        <f t="shared" ref="P14:P20" si="2">SUM(H14:M14)</f>
        <v>0</v>
      </c>
      <c r="Q14" s="1"/>
      <c r="R14" s="3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8" customHeight="1" x14ac:dyDescent="0.2">
      <c r="A15" s="4" t="s">
        <v>24</v>
      </c>
      <c r="B15" s="5" t="s">
        <v>25</v>
      </c>
      <c r="C15" s="7"/>
      <c r="D15" s="6"/>
      <c r="E15" s="7"/>
      <c r="F15" s="8">
        <f t="shared" si="0"/>
        <v>0</v>
      </c>
      <c r="G15" s="5" t="s">
        <v>23</v>
      </c>
      <c r="H15" s="7"/>
      <c r="I15" s="7"/>
      <c r="J15" s="7"/>
      <c r="K15" s="7"/>
      <c r="L15" s="7"/>
      <c r="M15" s="7"/>
      <c r="N15" s="12">
        <f t="shared" ref="N15:O15" si="3">SUM(H15,J15,L15)</f>
        <v>0</v>
      </c>
      <c r="O15" s="12">
        <f t="shared" si="3"/>
        <v>0</v>
      </c>
      <c r="P15" s="11">
        <f t="shared" si="2"/>
        <v>0</v>
      </c>
      <c r="Q15" s="1"/>
      <c r="R15" s="3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customHeight="1" x14ac:dyDescent="0.2">
      <c r="A16" s="4" t="s">
        <v>26</v>
      </c>
      <c r="B16" s="5" t="s">
        <v>27</v>
      </c>
      <c r="C16" s="7"/>
      <c r="D16" s="6"/>
      <c r="E16" s="7"/>
      <c r="F16" s="8">
        <f t="shared" si="0"/>
        <v>0</v>
      </c>
      <c r="G16" s="5" t="s">
        <v>23</v>
      </c>
      <c r="H16" s="7"/>
      <c r="I16" s="7"/>
      <c r="J16" s="7"/>
      <c r="K16" s="7"/>
      <c r="L16" s="7"/>
      <c r="M16" s="7"/>
      <c r="N16" s="12">
        <f t="shared" ref="N16:O16" si="4">SUM(H16,J16,L16)</f>
        <v>0</v>
      </c>
      <c r="O16" s="12">
        <f t="shared" si="4"/>
        <v>0</v>
      </c>
      <c r="P16" s="11">
        <f t="shared" si="2"/>
        <v>0</v>
      </c>
      <c r="Q16" s="1"/>
      <c r="R16" s="3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8" customHeight="1" x14ac:dyDescent="0.2">
      <c r="A17" s="4" t="s">
        <v>28</v>
      </c>
      <c r="B17" s="5" t="s">
        <v>22</v>
      </c>
      <c r="C17" s="7"/>
      <c r="D17" s="6"/>
      <c r="E17" s="7"/>
      <c r="F17" s="8">
        <f t="shared" si="0"/>
        <v>0</v>
      </c>
      <c r="G17" s="5" t="s">
        <v>23</v>
      </c>
      <c r="H17" s="7"/>
      <c r="I17" s="7"/>
      <c r="J17" s="7"/>
      <c r="K17" s="7"/>
      <c r="L17" s="7"/>
      <c r="M17" s="7"/>
      <c r="N17" s="12">
        <f t="shared" ref="N17:O17" si="5">SUM(H17,J17,L17)</f>
        <v>0</v>
      </c>
      <c r="O17" s="12">
        <f t="shared" si="5"/>
        <v>0</v>
      </c>
      <c r="P17" s="13">
        <f t="shared" si="2"/>
        <v>0</v>
      </c>
      <c r="Q17" s="14"/>
      <c r="R17" s="3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18" customHeight="1" x14ac:dyDescent="0.2">
      <c r="A18" s="4" t="s">
        <v>29</v>
      </c>
      <c r="B18" s="5" t="s">
        <v>30</v>
      </c>
      <c r="C18" s="7"/>
      <c r="D18" s="6"/>
      <c r="E18" s="7"/>
      <c r="F18" s="8">
        <f t="shared" si="0"/>
        <v>0</v>
      </c>
      <c r="G18" s="5" t="s">
        <v>23</v>
      </c>
      <c r="H18" s="7"/>
      <c r="I18" s="7"/>
      <c r="J18" s="7"/>
      <c r="K18" s="7"/>
      <c r="L18" s="7"/>
      <c r="M18" s="7"/>
      <c r="N18" s="12">
        <f t="shared" ref="N18:O18" si="6">SUM(H18,J18,L18)</f>
        <v>0</v>
      </c>
      <c r="O18" s="12">
        <f t="shared" si="6"/>
        <v>0</v>
      </c>
      <c r="P18" s="11">
        <f t="shared" si="2"/>
        <v>0</v>
      </c>
      <c r="Q18" s="1"/>
      <c r="R18" s="3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2">
      <c r="A19" s="4" t="s">
        <v>29</v>
      </c>
      <c r="B19" s="5" t="s">
        <v>31</v>
      </c>
      <c r="C19" s="7"/>
      <c r="D19" s="6"/>
      <c r="E19" s="7"/>
      <c r="F19" s="8">
        <f t="shared" si="0"/>
        <v>0</v>
      </c>
      <c r="G19" s="5" t="s">
        <v>23</v>
      </c>
      <c r="H19" s="7"/>
      <c r="I19" s="7"/>
      <c r="J19" s="7"/>
      <c r="K19" s="7"/>
      <c r="L19" s="7"/>
      <c r="M19" s="7"/>
      <c r="N19" s="12">
        <f t="shared" ref="N19:O19" si="7">SUM(H19,J19,L19)</f>
        <v>0</v>
      </c>
      <c r="O19" s="12">
        <f t="shared" si="7"/>
        <v>0</v>
      </c>
      <c r="P19" s="11">
        <f t="shared" si="2"/>
        <v>0</v>
      </c>
      <c r="Q19" s="1"/>
      <c r="R19" s="3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 customHeight="1" x14ac:dyDescent="0.2">
      <c r="A20" s="15" t="s">
        <v>32</v>
      </c>
      <c r="B20" s="16" t="s">
        <v>33</v>
      </c>
      <c r="C20" s="17"/>
      <c r="D20" s="18"/>
      <c r="E20" s="17"/>
      <c r="F20" s="19">
        <f t="shared" si="0"/>
        <v>0</v>
      </c>
      <c r="G20" s="16" t="s">
        <v>23</v>
      </c>
      <c r="H20" s="17"/>
      <c r="I20" s="17"/>
      <c r="J20" s="17"/>
      <c r="K20" s="17"/>
      <c r="L20" s="17"/>
      <c r="M20" s="17"/>
      <c r="N20" s="20">
        <f t="shared" ref="N20:O20" si="8">SUM(H20,J20,L20)</f>
        <v>0</v>
      </c>
      <c r="O20" s="20">
        <f t="shared" si="8"/>
        <v>0</v>
      </c>
      <c r="P20" s="21">
        <f t="shared" si="2"/>
        <v>0</v>
      </c>
      <c r="Q20" s="1"/>
      <c r="R20" s="3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8" customHeight="1" x14ac:dyDescent="0.2">
      <c r="A21" s="22"/>
      <c r="B21" s="23"/>
      <c r="C21" s="24"/>
      <c r="D21" s="25"/>
      <c r="E21" s="26"/>
      <c r="F21" s="27"/>
      <c r="G21" s="23"/>
      <c r="H21" s="26"/>
      <c r="I21" s="26"/>
      <c r="J21" s="26"/>
      <c r="K21" s="26"/>
      <c r="L21" s="26"/>
      <c r="M21" s="26"/>
      <c r="N21" s="28"/>
      <c r="O21" s="28"/>
      <c r="P21" s="27"/>
      <c r="Q21" s="1"/>
      <c r="R21" s="3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8" customHeight="1" x14ac:dyDescent="0.2">
      <c r="A22" s="121" t="s">
        <v>214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3"/>
      <c r="Q22" s="1"/>
      <c r="R22" s="3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8" customHeight="1" x14ac:dyDescent="0.2">
      <c r="A23" s="116" t="s">
        <v>8</v>
      </c>
      <c r="B23" s="67" t="s">
        <v>9</v>
      </c>
      <c r="C23" s="72" t="s">
        <v>10</v>
      </c>
      <c r="D23" s="77"/>
      <c r="E23" s="77"/>
      <c r="F23" s="73"/>
      <c r="G23" s="67" t="s">
        <v>11</v>
      </c>
      <c r="H23" s="81" t="s">
        <v>12</v>
      </c>
      <c r="I23" s="77"/>
      <c r="J23" s="77"/>
      <c r="K23" s="77"/>
      <c r="L23" s="77"/>
      <c r="M23" s="77"/>
      <c r="N23" s="77"/>
      <c r="O23" s="77"/>
      <c r="P23" s="82"/>
      <c r="Q23" s="1"/>
      <c r="R23" s="3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8" customHeight="1" x14ac:dyDescent="0.2">
      <c r="A24" s="117"/>
      <c r="B24" s="93"/>
      <c r="C24" s="67" t="s">
        <v>13</v>
      </c>
      <c r="D24" s="67" t="s">
        <v>14</v>
      </c>
      <c r="E24" s="67" t="s">
        <v>15</v>
      </c>
      <c r="F24" s="78" t="s">
        <v>234</v>
      </c>
      <c r="G24" s="93"/>
      <c r="H24" s="72" t="s">
        <v>13</v>
      </c>
      <c r="I24" s="73"/>
      <c r="J24" s="72" t="s">
        <v>16</v>
      </c>
      <c r="K24" s="73"/>
      <c r="L24" s="72" t="s">
        <v>15</v>
      </c>
      <c r="M24" s="73"/>
      <c r="N24" s="67" t="s">
        <v>17</v>
      </c>
      <c r="O24" s="67" t="s">
        <v>18</v>
      </c>
      <c r="P24" s="69" t="s">
        <v>234</v>
      </c>
      <c r="Q24" s="1"/>
      <c r="R24" s="3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8" customHeight="1" x14ac:dyDescent="0.2">
      <c r="A25" s="126"/>
      <c r="B25" s="68"/>
      <c r="C25" s="68"/>
      <c r="D25" s="68"/>
      <c r="E25" s="68"/>
      <c r="F25" s="68"/>
      <c r="G25" s="68"/>
      <c r="H25" s="66" t="s">
        <v>19</v>
      </c>
      <c r="I25" s="66" t="s">
        <v>20</v>
      </c>
      <c r="J25" s="66" t="s">
        <v>19</v>
      </c>
      <c r="K25" s="66" t="s">
        <v>20</v>
      </c>
      <c r="L25" s="66" t="s">
        <v>19</v>
      </c>
      <c r="M25" s="66" t="s">
        <v>20</v>
      </c>
      <c r="N25" s="68"/>
      <c r="O25" s="68"/>
      <c r="P25" s="115"/>
      <c r="Q25" s="1"/>
      <c r="R25" s="3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33.75" customHeight="1" x14ac:dyDescent="0.2">
      <c r="A26" s="48" t="s">
        <v>215</v>
      </c>
      <c r="B26" s="49" t="s">
        <v>216</v>
      </c>
      <c r="C26" s="7"/>
      <c r="D26" s="7"/>
      <c r="E26" s="7"/>
      <c r="F26" s="29">
        <f t="shared" ref="F26:F28" si="9">+C26+D26+E26</f>
        <v>0</v>
      </c>
      <c r="G26" s="30" t="s">
        <v>23</v>
      </c>
      <c r="H26" s="6"/>
      <c r="I26" s="6"/>
      <c r="J26" s="6"/>
      <c r="K26" s="6"/>
      <c r="L26" s="6"/>
      <c r="M26" s="6"/>
      <c r="N26" s="6" t="s">
        <v>37</v>
      </c>
      <c r="O26" s="6" t="s">
        <v>37</v>
      </c>
      <c r="P26" s="31" t="s">
        <v>37</v>
      </c>
      <c r="Q26" s="1"/>
      <c r="R26" s="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4.5" customHeight="1" x14ac:dyDescent="0.2">
      <c r="A27" s="50" t="s">
        <v>217</v>
      </c>
      <c r="B27" s="51" t="s">
        <v>218</v>
      </c>
      <c r="C27" s="52"/>
      <c r="D27" s="7"/>
      <c r="E27" s="7"/>
      <c r="F27" s="29">
        <f t="shared" si="9"/>
        <v>0</v>
      </c>
      <c r="G27" s="30" t="s">
        <v>23</v>
      </c>
      <c r="H27" s="6"/>
      <c r="I27" s="6"/>
      <c r="J27" s="6"/>
      <c r="K27" s="6"/>
      <c r="L27" s="6"/>
      <c r="M27" s="6"/>
      <c r="N27" s="6" t="s">
        <v>37</v>
      </c>
      <c r="O27" s="6" t="s">
        <v>37</v>
      </c>
      <c r="P27" s="31" t="s">
        <v>37</v>
      </c>
      <c r="Q27" s="1"/>
      <c r="R27" s="3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26.25" customHeight="1" x14ac:dyDescent="0.2">
      <c r="A28" s="50" t="s">
        <v>219</v>
      </c>
      <c r="B28" s="51" t="s">
        <v>220</v>
      </c>
      <c r="C28" s="53"/>
      <c r="D28" s="32"/>
      <c r="E28" s="32"/>
      <c r="F28" s="29">
        <f t="shared" si="9"/>
        <v>0</v>
      </c>
      <c r="G28" s="30" t="s">
        <v>23</v>
      </c>
      <c r="H28" s="124"/>
      <c r="I28" s="124"/>
      <c r="J28" s="124"/>
      <c r="K28" s="124"/>
      <c r="L28" s="124"/>
      <c r="M28" s="124"/>
      <c r="N28" s="143">
        <f t="shared" ref="N28:O28" si="10">+H28+J28+L28</f>
        <v>0</v>
      </c>
      <c r="O28" s="143">
        <f t="shared" si="10"/>
        <v>0</v>
      </c>
      <c r="P28" s="145">
        <f>+N28+O28</f>
        <v>0</v>
      </c>
      <c r="Q28" s="1"/>
      <c r="R28" s="3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43.5" customHeight="1" x14ac:dyDescent="0.2">
      <c r="A29" s="54" t="s">
        <v>221</v>
      </c>
      <c r="B29" s="55" t="s">
        <v>222</v>
      </c>
      <c r="C29" s="53"/>
      <c r="D29" s="32"/>
      <c r="E29" s="32"/>
      <c r="F29" s="29">
        <f t="shared" ref="F29:F30" si="11">SUM(C29:E29)</f>
        <v>0</v>
      </c>
      <c r="G29" s="30" t="s">
        <v>23</v>
      </c>
      <c r="H29" s="80"/>
      <c r="I29" s="80"/>
      <c r="J29" s="80"/>
      <c r="K29" s="80"/>
      <c r="L29" s="80"/>
      <c r="M29" s="80"/>
      <c r="N29" s="80"/>
      <c r="O29" s="80"/>
      <c r="P29" s="146"/>
      <c r="Q29" s="1"/>
      <c r="R29" s="3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8" customHeight="1" x14ac:dyDescent="0.2">
      <c r="A30" s="56" t="s">
        <v>223</v>
      </c>
      <c r="B30" s="57" t="s">
        <v>220</v>
      </c>
      <c r="C30" s="53"/>
      <c r="D30" s="32"/>
      <c r="E30" s="32"/>
      <c r="F30" s="29">
        <f t="shared" si="11"/>
        <v>0</v>
      </c>
      <c r="G30" s="30" t="s">
        <v>23</v>
      </c>
      <c r="H30" s="6"/>
      <c r="I30" s="6"/>
      <c r="J30" s="33"/>
      <c r="K30" s="34"/>
      <c r="L30" s="34"/>
      <c r="M30" s="34"/>
      <c r="N30" s="35">
        <f t="shared" ref="N30:O30" si="12">SUM(H30,J30,L30)</f>
        <v>0</v>
      </c>
      <c r="O30" s="36">
        <f t="shared" si="12"/>
        <v>0</v>
      </c>
      <c r="P30" s="37">
        <f>SUM(H30:M30)</f>
        <v>0</v>
      </c>
      <c r="Q30" s="1"/>
      <c r="R30" s="3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customHeight="1" x14ac:dyDescent="0.2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1:36" ht="18" customHeight="1" x14ac:dyDescent="0.2">
      <c r="A32" s="134" t="s">
        <v>224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6"/>
      <c r="Q32" s="1"/>
      <c r="R32" s="3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 customHeight="1" x14ac:dyDescent="0.2">
      <c r="A33" s="119" t="s">
        <v>8</v>
      </c>
      <c r="B33" s="120" t="s">
        <v>9</v>
      </c>
      <c r="C33" s="140" t="s">
        <v>10</v>
      </c>
      <c r="D33" s="138"/>
      <c r="E33" s="138"/>
      <c r="F33" s="141"/>
      <c r="G33" s="142" t="s">
        <v>11</v>
      </c>
      <c r="H33" s="137" t="s">
        <v>12</v>
      </c>
      <c r="I33" s="138"/>
      <c r="J33" s="138"/>
      <c r="K33" s="138"/>
      <c r="L33" s="138"/>
      <c r="M33" s="138"/>
      <c r="N33" s="138"/>
      <c r="O33" s="138"/>
      <c r="P33" s="139"/>
      <c r="Q33" s="1"/>
      <c r="R33" s="3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 customHeight="1" x14ac:dyDescent="0.2">
      <c r="A34" s="117"/>
      <c r="B34" s="93"/>
      <c r="C34" s="67" t="s">
        <v>13</v>
      </c>
      <c r="D34" s="67" t="s">
        <v>14</v>
      </c>
      <c r="E34" s="67" t="s">
        <v>15</v>
      </c>
      <c r="F34" s="78" t="s">
        <v>234</v>
      </c>
      <c r="G34" s="75"/>
      <c r="H34" s="72" t="s">
        <v>13</v>
      </c>
      <c r="I34" s="73"/>
      <c r="J34" s="72" t="s">
        <v>16</v>
      </c>
      <c r="K34" s="73"/>
      <c r="L34" s="72" t="s">
        <v>15</v>
      </c>
      <c r="M34" s="73"/>
      <c r="N34" s="67" t="s">
        <v>17</v>
      </c>
      <c r="O34" s="67" t="s">
        <v>18</v>
      </c>
      <c r="P34" s="69" t="s">
        <v>234</v>
      </c>
      <c r="Q34" s="1"/>
      <c r="R34" s="3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8" customHeight="1" x14ac:dyDescent="0.2">
      <c r="A35" s="118"/>
      <c r="B35" s="71"/>
      <c r="C35" s="71"/>
      <c r="D35" s="71"/>
      <c r="E35" s="71"/>
      <c r="F35" s="71"/>
      <c r="G35" s="76"/>
      <c r="H35" s="65" t="s">
        <v>19</v>
      </c>
      <c r="I35" s="65" t="s">
        <v>20</v>
      </c>
      <c r="J35" s="65" t="s">
        <v>19</v>
      </c>
      <c r="K35" s="65" t="s">
        <v>20</v>
      </c>
      <c r="L35" s="65" t="s">
        <v>19</v>
      </c>
      <c r="M35" s="65" t="s">
        <v>20</v>
      </c>
      <c r="N35" s="71"/>
      <c r="O35" s="71"/>
      <c r="P35" s="70"/>
      <c r="Q35" s="1"/>
      <c r="R35" s="3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8" customHeight="1" x14ac:dyDescent="0.2">
      <c r="A36" s="46"/>
      <c r="B36" s="5" t="s">
        <v>36</v>
      </c>
      <c r="C36" s="7"/>
      <c r="D36" s="7"/>
      <c r="E36" s="7"/>
      <c r="F36" s="29">
        <f t="shared" ref="F36:F40" si="13">SUM(C36:E36)</f>
        <v>0</v>
      </c>
      <c r="G36" s="40"/>
      <c r="H36" s="7"/>
      <c r="I36" s="7"/>
      <c r="J36" s="7"/>
      <c r="K36" s="7"/>
      <c r="L36" s="7"/>
      <c r="M36" s="7"/>
      <c r="N36" s="29">
        <f t="shared" ref="N36:O36" si="14">SUM(H36,J36,L36)</f>
        <v>0</v>
      </c>
      <c r="O36" s="29">
        <f t="shared" si="14"/>
        <v>0</v>
      </c>
      <c r="P36" s="29">
        <f t="shared" ref="P36:P37" si="15">SUM(H36:M36)</f>
        <v>0</v>
      </c>
      <c r="Q36" s="1"/>
      <c r="R36" s="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8" customHeight="1" x14ac:dyDescent="0.2">
      <c r="A37" s="46"/>
      <c r="B37" s="5" t="s">
        <v>36</v>
      </c>
      <c r="C37" s="7"/>
      <c r="D37" s="7"/>
      <c r="E37" s="7"/>
      <c r="F37" s="29">
        <f t="shared" si="13"/>
        <v>0</v>
      </c>
      <c r="G37" s="40"/>
      <c r="H37" s="144"/>
      <c r="I37" s="144"/>
      <c r="J37" s="144"/>
      <c r="K37" s="144"/>
      <c r="L37" s="144"/>
      <c r="M37" s="144"/>
      <c r="N37" s="79">
        <f t="shared" ref="N37:O37" si="16">SUM(H37,J37,L37)</f>
        <v>0</v>
      </c>
      <c r="O37" s="79">
        <f t="shared" si="16"/>
        <v>0</v>
      </c>
      <c r="P37" s="79">
        <f t="shared" si="15"/>
        <v>0</v>
      </c>
      <c r="Q37" s="1"/>
      <c r="R37" s="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8" customHeight="1" x14ac:dyDescent="0.2">
      <c r="A38" s="46"/>
      <c r="B38" s="5" t="s">
        <v>36</v>
      </c>
      <c r="C38" s="7"/>
      <c r="D38" s="7"/>
      <c r="E38" s="7"/>
      <c r="F38" s="29">
        <f t="shared" si="13"/>
        <v>0</v>
      </c>
      <c r="G38" s="40"/>
      <c r="H38" s="80"/>
      <c r="I38" s="80"/>
      <c r="J38" s="80"/>
      <c r="K38" s="80"/>
      <c r="L38" s="80"/>
      <c r="M38" s="80"/>
      <c r="N38" s="80"/>
      <c r="O38" s="80"/>
      <c r="P38" s="80"/>
      <c r="Q38" s="1"/>
      <c r="R38" s="3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8" customHeight="1" x14ac:dyDescent="0.2">
      <c r="A39" s="46"/>
      <c r="B39" s="5" t="s">
        <v>36</v>
      </c>
      <c r="C39" s="7"/>
      <c r="D39" s="7"/>
      <c r="E39" s="7"/>
      <c r="F39" s="29">
        <f t="shared" si="13"/>
        <v>0</v>
      </c>
      <c r="G39" s="40"/>
      <c r="H39" s="7"/>
      <c r="I39" s="7"/>
      <c r="J39" s="7"/>
      <c r="K39" s="7"/>
      <c r="L39" s="7"/>
      <c r="M39" s="7"/>
      <c r="N39" s="29">
        <f t="shared" ref="N39:O39" si="17">SUM(H39,J39,L39)</f>
        <v>0</v>
      </c>
      <c r="O39" s="29">
        <f t="shared" si="17"/>
        <v>0</v>
      </c>
      <c r="P39" s="29">
        <f t="shared" ref="P39:P40" si="18">SUM(H39:M39)</f>
        <v>0</v>
      </c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1"/>
      <c r="AG39" s="1"/>
      <c r="AH39" s="1"/>
      <c r="AI39" s="1"/>
      <c r="AJ39" s="1"/>
    </row>
    <row r="40" spans="1:36" ht="18" customHeight="1" x14ac:dyDescent="0.2">
      <c r="A40" s="46"/>
      <c r="B40" s="5" t="s">
        <v>36</v>
      </c>
      <c r="C40" s="7"/>
      <c r="D40" s="7"/>
      <c r="E40" s="7"/>
      <c r="F40" s="29">
        <f t="shared" si="13"/>
        <v>0</v>
      </c>
      <c r="G40" s="40"/>
      <c r="H40" s="7"/>
      <c r="I40" s="7"/>
      <c r="J40" s="7"/>
      <c r="K40" s="7"/>
      <c r="L40" s="7"/>
      <c r="M40" s="7"/>
      <c r="N40" s="29">
        <f t="shared" ref="N40:O40" si="19">SUM(H40,J40,L40)</f>
        <v>0</v>
      </c>
      <c r="O40" s="29">
        <f t="shared" si="19"/>
        <v>0</v>
      </c>
      <c r="P40" s="29">
        <f t="shared" si="18"/>
        <v>0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14"/>
      <c r="AG40" s="14"/>
      <c r="AH40" s="14"/>
      <c r="AI40" s="14"/>
      <c r="AJ40" s="14"/>
    </row>
    <row r="41" spans="1:36" ht="18" customHeight="1" x14ac:dyDescent="0.2">
      <c r="A41" s="58"/>
      <c r="B41" s="42"/>
      <c r="C41" s="26"/>
      <c r="D41" s="26"/>
      <c r="E41" s="26"/>
      <c r="F41" s="28"/>
      <c r="G41" s="43"/>
      <c r="H41" s="26"/>
      <c r="I41" s="26"/>
      <c r="J41" s="26"/>
      <c r="K41" s="26"/>
      <c r="L41" s="26"/>
      <c r="M41" s="26"/>
      <c r="N41" s="28"/>
      <c r="O41" s="28"/>
      <c r="P41" s="27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14"/>
      <c r="AG41" s="14"/>
      <c r="AH41" s="14"/>
      <c r="AI41" s="14"/>
      <c r="AJ41" s="14"/>
    </row>
    <row r="42" spans="1:36" ht="18" customHeight="1" x14ac:dyDescent="0.2">
      <c r="A42" s="121" t="s">
        <v>225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3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1"/>
      <c r="AG42" s="1"/>
      <c r="AH42" s="1"/>
      <c r="AI42" s="1"/>
      <c r="AJ42" s="1"/>
    </row>
    <row r="43" spans="1:36" ht="18" customHeight="1" x14ac:dyDescent="0.2">
      <c r="A43" s="116" t="s">
        <v>8</v>
      </c>
      <c r="B43" s="67" t="s">
        <v>9</v>
      </c>
      <c r="C43" s="72" t="s">
        <v>10</v>
      </c>
      <c r="D43" s="77"/>
      <c r="E43" s="77"/>
      <c r="F43" s="73"/>
      <c r="G43" s="74" t="s">
        <v>11</v>
      </c>
      <c r="H43" s="81" t="s">
        <v>12</v>
      </c>
      <c r="I43" s="77"/>
      <c r="J43" s="77"/>
      <c r="K43" s="77"/>
      <c r="L43" s="77"/>
      <c r="M43" s="77"/>
      <c r="N43" s="77"/>
      <c r="O43" s="77"/>
      <c r="P43" s="82"/>
      <c r="Q43" s="1"/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8" customHeight="1" x14ac:dyDescent="0.2">
      <c r="A44" s="117"/>
      <c r="B44" s="93"/>
      <c r="C44" s="67" t="s">
        <v>13</v>
      </c>
      <c r="D44" s="67" t="s">
        <v>14</v>
      </c>
      <c r="E44" s="67" t="s">
        <v>15</v>
      </c>
      <c r="F44" s="78" t="s">
        <v>234</v>
      </c>
      <c r="G44" s="75"/>
      <c r="H44" s="72" t="s">
        <v>13</v>
      </c>
      <c r="I44" s="73"/>
      <c r="J44" s="72" t="s">
        <v>16</v>
      </c>
      <c r="K44" s="73"/>
      <c r="L44" s="72" t="s">
        <v>15</v>
      </c>
      <c r="M44" s="73"/>
      <c r="N44" s="67" t="s">
        <v>17</v>
      </c>
      <c r="O44" s="67" t="s">
        <v>18</v>
      </c>
      <c r="P44" s="69" t="s">
        <v>234</v>
      </c>
      <c r="Q44" s="1"/>
      <c r="R44" s="3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8" customHeight="1" x14ac:dyDescent="0.2">
      <c r="A45" s="118"/>
      <c r="B45" s="71"/>
      <c r="C45" s="71"/>
      <c r="D45" s="71"/>
      <c r="E45" s="71"/>
      <c r="F45" s="71"/>
      <c r="G45" s="76"/>
      <c r="H45" s="65" t="s">
        <v>19</v>
      </c>
      <c r="I45" s="65" t="s">
        <v>20</v>
      </c>
      <c r="J45" s="65" t="s">
        <v>19</v>
      </c>
      <c r="K45" s="65" t="s">
        <v>20</v>
      </c>
      <c r="L45" s="65" t="s">
        <v>19</v>
      </c>
      <c r="M45" s="65" t="s">
        <v>20</v>
      </c>
      <c r="N45" s="71"/>
      <c r="O45" s="71"/>
      <c r="P45" s="70"/>
      <c r="Q45" s="1"/>
      <c r="R45" s="3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27.75" customHeight="1" x14ac:dyDescent="0.2">
      <c r="A46" s="59" t="s">
        <v>226</v>
      </c>
      <c r="B46" s="60" t="s">
        <v>227</v>
      </c>
      <c r="C46" s="60"/>
      <c r="D46" s="60"/>
      <c r="E46" s="60"/>
      <c r="F46" s="61"/>
      <c r="G46" s="60"/>
      <c r="H46" s="60"/>
      <c r="I46" s="60"/>
      <c r="J46" s="60"/>
      <c r="K46" s="60"/>
      <c r="L46" s="60"/>
      <c r="M46" s="60"/>
      <c r="N46" s="60"/>
      <c r="O46" s="60"/>
      <c r="P46" s="61"/>
      <c r="Q46" s="1"/>
      <c r="R46" s="3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24" customHeight="1" x14ac:dyDescent="0.2">
      <c r="A47" s="59" t="s">
        <v>228</v>
      </c>
      <c r="B47" s="60" t="s">
        <v>227</v>
      </c>
      <c r="C47" s="60"/>
      <c r="D47" s="60"/>
      <c r="E47" s="60"/>
      <c r="F47" s="61"/>
      <c r="G47" s="60"/>
      <c r="H47" s="60"/>
      <c r="I47" s="60"/>
      <c r="J47" s="60"/>
      <c r="K47" s="60"/>
      <c r="L47" s="60"/>
      <c r="M47" s="60"/>
      <c r="N47" s="60"/>
      <c r="O47" s="60"/>
      <c r="P47" s="61"/>
      <c r="Q47" s="1"/>
      <c r="R47" s="3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8" customHeight="1" x14ac:dyDescent="0.2">
      <c r="A48" s="62" t="s">
        <v>229</v>
      </c>
      <c r="B48" s="60" t="s">
        <v>227</v>
      </c>
      <c r="C48" s="60"/>
      <c r="D48" s="60"/>
      <c r="E48" s="60"/>
      <c r="F48" s="61"/>
      <c r="G48" s="60"/>
      <c r="H48" s="60"/>
      <c r="I48" s="60"/>
      <c r="J48" s="60"/>
      <c r="K48" s="60"/>
      <c r="L48" s="60"/>
      <c r="M48" s="60"/>
      <c r="N48" s="60"/>
      <c r="O48" s="60"/>
      <c r="P48" s="61"/>
      <c r="Q48" s="1"/>
      <c r="R48" s="3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8" customHeight="1" x14ac:dyDescent="0.2">
      <c r="A49" s="59" t="s">
        <v>230</v>
      </c>
      <c r="B49" s="60" t="s">
        <v>227</v>
      </c>
      <c r="C49" s="60"/>
      <c r="D49" s="60"/>
      <c r="E49" s="60"/>
      <c r="F49" s="61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1"/>
      <c r="R49" s="3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28.5" customHeight="1" x14ac:dyDescent="0.2">
      <c r="A50" s="59" t="s">
        <v>231</v>
      </c>
      <c r="B50" s="60" t="s">
        <v>227</v>
      </c>
      <c r="C50" s="7"/>
      <c r="D50" s="7"/>
      <c r="E50" s="7"/>
      <c r="F50" s="29">
        <f>SUM(C50:E50)</f>
        <v>0</v>
      </c>
      <c r="G50" s="5"/>
      <c r="H50" s="47"/>
      <c r="I50" s="7"/>
      <c r="J50" s="7"/>
      <c r="K50" s="7"/>
      <c r="L50" s="7"/>
      <c r="M50" s="7"/>
      <c r="N50" s="29">
        <f t="shared" ref="N50:O50" si="20">SUM(H50,J50,L50)</f>
        <v>0</v>
      </c>
      <c r="O50" s="29">
        <f t="shared" si="20"/>
        <v>0</v>
      </c>
      <c r="P50" s="29">
        <f>SUM(H50:M50)</f>
        <v>0</v>
      </c>
      <c r="Q50" s="1"/>
      <c r="R50" s="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8" customHeight="1" x14ac:dyDescent="0.2">
      <c r="A51" s="62" t="s">
        <v>232</v>
      </c>
      <c r="B51" s="60" t="s">
        <v>227</v>
      </c>
      <c r="C51" s="7"/>
      <c r="D51" s="7"/>
      <c r="E51" s="7"/>
      <c r="F51" s="29"/>
      <c r="G51" s="5"/>
      <c r="H51" s="47"/>
      <c r="I51" s="7"/>
      <c r="J51" s="7"/>
      <c r="K51" s="7"/>
      <c r="L51" s="7"/>
      <c r="M51" s="7"/>
      <c r="N51" s="29"/>
      <c r="O51" s="29"/>
      <c r="P51" s="29"/>
      <c r="Q51" s="1"/>
      <c r="R51" s="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 x14ac:dyDescent="0.2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</row>
    <row r="53" spans="1:36" ht="12" customHeight="1" x14ac:dyDescent="0.2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</row>
    <row r="54" spans="1:36" ht="12" customHeight="1" x14ac:dyDescent="0.2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</row>
    <row r="55" spans="1:36" ht="12" customHeight="1" x14ac:dyDescent="0.2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</row>
    <row r="56" spans="1:36" ht="12" customHeight="1" x14ac:dyDescent="0.2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</row>
    <row r="57" spans="1:36" ht="12" customHeight="1" x14ac:dyDescent="0.2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</row>
    <row r="58" spans="1:36" ht="12" customHeight="1" x14ac:dyDescent="0.2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</row>
    <row r="59" spans="1:36" ht="12" customHeight="1" x14ac:dyDescent="0.2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</row>
    <row r="60" spans="1:36" ht="12" customHeight="1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</row>
    <row r="61" spans="1:36" ht="12" customHeight="1" x14ac:dyDescent="0.2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</row>
    <row r="62" spans="1:36" ht="12" customHeight="1" x14ac:dyDescent="0.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</row>
    <row r="63" spans="1:36" ht="12.75" customHeight="1" x14ac:dyDescent="0.2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"/>
      <c r="R63" s="3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"/>
      <c r="R64" s="3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"/>
      <c r="R65" s="3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"/>
      <c r="R66" s="3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"/>
      <c r="R67" s="3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"/>
      <c r="R68" s="3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"/>
      <c r="R69" s="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"/>
      <c r="R70" s="3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"/>
      <c r="R71" s="3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"/>
      <c r="R72" s="3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"/>
      <c r="R73" s="3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"/>
      <c r="R74" s="3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"/>
      <c r="R75" s="3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"/>
      <c r="R76" s="3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"/>
      <c r="R77" s="3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"/>
      <c r="R78" s="3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"/>
      <c r="R79" s="3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"/>
      <c r="R80" s="3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"/>
      <c r="R81" s="3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"/>
      <c r="R82" s="3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"/>
      <c r="R83" s="3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"/>
      <c r="R84" s="3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"/>
      <c r="R85" s="3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"/>
      <c r="R86" s="3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"/>
      <c r="R87" s="3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"/>
      <c r="R88" s="3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"/>
      <c r="R89" s="3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  <c r="R90" s="3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  <c r="R91" s="3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  <c r="R92" s="3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  <c r="R93" s="3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"/>
      <c r="R94" s="3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"/>
      <c r="R95" s="3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"/>
      <c r="R96" s="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"/>
      <c r="R97" s="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"/>
      <c r="R98" s="3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"/>
      <c r="R99" s="3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"/>
      <c r="R100" s="3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</sheetData>
  <mergeCells count="92">
    <mergeCell ref="L37:L38"/>
    <mergeCell ref="M37:M38"/>
    <mergeCell ref="L34:M34"/>
    <mergeCell ref="P28:P29"/>
    <mergeCell ref="H37:H38"/>
    <mergeCell ref="I37:I38"/>
    <mergeCell ref="L28:L29"/>
    <mergeCell ref="J37:J38"/>
    <mergeCell ref="K37:K38"/>
    <mergeCell ref="H34:I34"/>
    <mergeCell ref="J34:K34"/>
    <mergeCell ref="I28:I29"/>
    <mergeCell ref="J7:P7"/>
    <mergeCell ref="H11:P11"/>
    <mergeCell ref="J8:P8"/>
    <mergeCell ref="O34:O35"/>
    <mergeCell ref="P34:P35"/>
    <mergeCell ref="A32:P32"/>
    <mergeCell ref="H33:P33"/>
    <mergeCell ref="C33:F33"/>
    <mergeCell ref="G33:G35"/>
    <mergeCell ref="C34:C35"/>
    <mergeCell ref="D34:D35"/>
    <mergeCell ref="E34:E35"/>
    <mergeCell ref="N28:N29"/>
    <mergeCell ref="O28:O29"/>
    <mergeCell ref="M28:M29"/>
    <mergeCell ref="L12:M12"/>
    <mergeCell ref="C12:C13"/>
    <mergeCell ref="D12:D13"/>
    <mergeCell ref="E12:E13"/>
    <mergeCell ref="N34:N35"/>
    <mergeCell ref="D24:D25"/>
    <mergeCell ref="E24:E25"/>
    <mergeCell ref="J28:J29"/>
    <mergeCell ref="K28:K29"/>
    <mergeCell ref="A22:P22"/>
    <mergeCell ref="A23:A25"/>
    <mergeCell ref="B23:B25"/>
    <mergeCell ref="C23:F23"/>
    <mergeCell ref="A11:A13"/>
    <mergeCell ref="B11:B13"/>
    <mergeCell ref="H24:I24"/>
    <mergeCell ref="G23:G25"/>
    <mergeCell ref="H23:P23"/>
    <mergeCell ref="P24:P25"/>
    <mergeCell ref="C24:C25"/>
    <mergeCell ref="F24:F25"/>
    <mergeCell ref="A43:A45"/>
    <mergeCell ref="B43:B45"/>
    <mergeCell ref="C44:C45"/>
    <mergeCell ref="N44:N45"/>
    <mergeCell ref="F34:F35"/>
    <mergeCell ref="A33:A35"/>
    <mergeCell ref="B33:B35"/>
    <mergeCell ref="J24:K24"/>
    <mergeCell ref="P37:P38"/>
    <mergeCell ref="A42:P42"/>
    <mergeCell ref="H28:H29"/>
    <mergeCell ref="L24:M24"/>
    <mergeCell ref="A2:A8"/>
    <mergeCell ref="A10:P10"/>
    <mergeCell ref="C11:F11"/>
    <mergeCell ref="G11:G13"/>
    <mergeCell ref="F12:F13"/>
    <mergeCell ref="H12:I12"/>
    <mergeCell ref="J12:K12"/>
    <mergeCell ref="B2:P3"/>
    <mergeCell ref="B4:P4"/>
    <mergeCell ref="B5:P5"/>
    <mergeCell ref="B6:P6"/>
    <mergeCell ref="B7:I7"/>
    <mergeCell ref="B8:I8"/>
    <mergeCell ref="A9:P9"/>
    <mergeCell ref="P12:P13"/>
    <mergeCell ref="N12:N13"/>
    <mergeCell ref="O12:O13"/>
    <mergeCell ref="P44:P45"/>
    <mergeCell ref="E44:E45"/>
    <mergeCell ref="H44:I44"/>
    <mergeCell ref="J44:K44"/>
    <mergeCell ref="L44:M44"/>
    <mergeCell ref="G43:G45"/>
    <mergeCell ref="C43:F43"/>
    <mergeCell ref="N24:N25"/>
    <mergeCell ref="O24:O25"/>
    <mergeCell ref="O44:O45"/>
    <mergeCell ref="F44:F45"/>
    <mergeCell ref="N37:N38"/>
    <mergeCell ref="O37:O38"/>
    <mergeCell ref="H43:P43"/>
    <mergeCell ref="D44:D45"/>
  </mergeCells>
  <printOptions horizontalCentered="1"/>
  <pageMargins left="0.23622047244094491" right="0.23622047244094491" top="0.74803149606299213" bottom="0.74803149606299213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62e8f9-f2e8-41d1-84bc-c2093d2f0a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41E17A14DF0141AA22C47F317262A4" ma:contentTypeVersion="8" ma:contentTypeDescription="Crear nuevo documento." ma:contentTypeScope="" ma:versionID="9c406b375b0b97a58a19c495edc6f1aa">
  <xsd:schema xmlns:xsd="http://www.w3.org/2001/XMLSchema" xmlns:xs="http://www.w3.org/2001/XMLSchema" xmlns:p="http://schemas.microsoft.com/office/2006/metadata/properties" xmlns:ns3="5b62e8f9-f2e8-41d1-84bc-c2093d2f0aef" xmlns:ns4="1b2b147b-8cae-47d0-8de2-f8e7f87d32c5" targetNamespace="http://schemas.microsoft.com/office/2006/metadata/properties" ma:root="true" ma:fieldsID="f005cdfeef85ba611cbc87ebd4c810e4" ns3:_="" ns4:_="">
    <xsd:import namespace="5b62e8f9-f2e8-41d1-84bc-c2093d2f0aef"/>
    <xsd:import namespace="1b2b147b-8cae-47d0-8de2-f8e7f87d32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2e8f9-f2e8-41d1-84bc-c2093d2f0a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b147b-8cae-47d0-8de2-f8e7f87d32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86F2C-195C-4CA3-B893-0D93D89188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190481-2868-483C-B226-25A39E074B18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b2b147b-8cae-47d0-8de2-f8e7f87d32c5"/>
    <ds:schemaRef ds:uri="5b62e8f9-f2e8-41d1-84bc-c2093d2f0ae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2D778E-F4AA-4460-8943-939F05106B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2e8f9-f2e8-41d1-84bc-c2093d2f0aef"/>
    <ds:schemaRef ds:uri="1b2b147b-8cae-47d0-8de2-f8e7f87d3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  <vt:lpstr>'Table 2'!Títulos_a_imprimir</vt:lpstr>
      <vt:lpstr>'Table 3'!Títulos_a_imprimir</vt:lpstr>
      <vt:lpstr>'Table 4'!Títulos_a_imprimir</vt:lpstr>
      <vt:lpstr>'Table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segumiento</dc:creator>
  <cp:lastModifiedBy>Oficina Acceso a la Informacion</cp:lastModifiedBy>
  <cp:lastPrinted>2024-07-29T16:55:49Z</cp:lastPrinted>
  <dcterms:created xsi:type="dcterms:W3CDTF">2023-01-18T12:41:37Z</dcterms:created>
  <dcterms:modified xsi:type="dcterms:W3CDTF">2024-07-29T17:39:48Z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0x010100C441E17A14DF0141AA22C47F317262A4</vt:lpwstr>
  </property>
</Properties>
</file>