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yfeliz.AGRICULTURA\Desktop\PDF t1)\Normal\EI\"/>
    </mc:Choice>
  </mc:AlternateContent>
  <xr:revisionPtr revIDLastSave="0" documentId="13_ncr:1_{B5AC5366-754F-4D60-9B4C-8374CC4E0052}" xr6:coauthVersionLast="47" xr6:coauthVersionMax="47" xr10:uidLastSave="{00000000-0000-0000-0000-000000000000}"/>
  <bookViews>
    <workbookView xWindow="20370" yWindow="-120" windowWidth="20730" windowHeight="11160" activeTab="4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4'!$A$12:$P$53</definedName>
    <definedName name="_xlnm.Print_Area" localSheetId="0">'Table 1'!$A$2:$P$52</definedName>
    <definedName name="_xlnm.Print_Area" localSheetId="1">'Table 2'!$A$2:$P$50</definedName>
    <definedName name="_xlnm.Print_Area" localSheetId="2">'Table 3'!$A$2:$P$49</definedName>
    <definedName name="_xlnm.Print_Area" localSheetId="3">'Table 4'!$A$2:$P$53</definedName>
    <definedName name="_xlnm.Print_Area" localSheetId="4">'Table 5'!$A$2:$P$45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1" l="1"/>
  <c r="P43" i="5"/>
  <c r="P44" i="5"/>
  <c r="P45" i="5"/>
  <c r="P42" i="5"/>
  <c r="F45" i="5"/>
  <c r="F44" i="5"/>
  <c r="F43" i="5"/>
  <c r="F42" i="5"/>
  <c r="H52" i="1" l="1"/>
  <c r="N15" i="5" l="1"/>
  <c r="O15" i="5"/>
  <c r="N16" i="5"/>
  <c r="O16" i="5"/>
  <c r="F44" i="3"/>
  <c r="F41" i="3"/>
  <c r="F42" i="3"/>
  <c r="F43" i="3"/>
  <c r="F40" i="3"/>
  <c r="P48" i="2" l="1"/>
  <c r="P49" i="2"/>
  <c r="P50" i="2"/>
  <c r="O48" i="2"/>
  <c r="O49" i="2"/>
  <c r="O50" i="2"/>
  <c r="N48" i="2"/>
  <c r="N49" i="2"/>
  <c r="N50" i="2"/>
  <c r="O47" i="2"/>
  <c r="P47" i="2"/>
  <c r="O27" i="1"/>
  <c r="N27" i="1"/>
  <c r="E38" i="1" l="1"/>
  <c r="D38" i="1" l="1"/>
  <c r="C38" i="1"/>
  <c r="P15" i="2" l="1"/>
  <c r="N18" i="2" l="1"/>
  <c r="O18" i="2" s="1"/>
  <c r="N17" i="2"/>
  <c r="O17" i="2" s="1"/>
  <c r="N16" i="2"/>
  <c r="O16" i="2" s="1"/>
  <c r="N15" i="2"/>
  <c r="O15" i="2" s="1"/>
  <c r="F50" i="2"/>
  <c r="F49" i="2"/>
  <c r="F48" i="2"/>
  <c r="N47" i="2"/>
  <c r="F47" i="2"/>
  <c r="O47" i="3"/>
  <c r="O48" i="3"/>
  <c r="O46" i="3"/>
  <c r="O44" i="3"/>
  <c r="O45" i="3"/>
  <c r="O42" i="3"/>
  <c r="O43" i="3"/>
  <c r="O40" i="3"/>
  <c r="O41" i="3"/>
  <c r="O38" i="3"/>
  <c r="O39" i="3"/>
  <c r="O35" i="3"/>
  <c r="O36" i="3"/>
  <c r="O37" i="3"/>
  <c r="O32" i="3"/>
  <c r="O33" i="3"/>
  <c r="O34" i="3"/>
  <c r="O31" i="3"/>
  <c r="O25" i="3"/>
  <c r="O26" i="3"/>
  <c r="O22" i="3"/>
  <c r="O23" i="3"/>
  <c r="O24" i="3"/>
  <c r="O21" i="3"/>
  <c r="N16" i="3" l="1"/>
  <c r="N15" i="3" l="1"/>
  <c r="P15" i="3" l="1"/>
  <c r="N47" i="3" l="1"/>
  <c r="P47" i="3"/>
  <c r="F47" i="3"/>
  <c r="F38" i="3" l="1"/>
  <c r="N38" i="3"/>
  <c r="P38" i="3"/>
  <c r="F50" i="4"/>
  <c r="F16" i="4" l="1"/>
  <c r="N16" i="4"/>
  <c r="O16" i="4"/>
  <c r="P16" i="4"/>
  <c r="N41" i="3" l="1"/>
  <c r="P41" i="3"/>
  <c r="F38" i="1" l="1"/>
  <c r="P52" i="1"/>
  <c r="P27" i="1" l="1"/>
  <c r="F40" i="1"/>
  <c r="P37" i="1"/>
  <c r="O37" i="1"/>
  <c r="N37" i="1"/>
  <c r="F37" i="1"/>
  <c r="F16" i="2" l="1"/>
  <c r="F17" i="2"/>
  <c r="F18" i="2"/>
  <c r="F19" i="2"/>
  <c r="F15" i="2"/>
  <c r="N22" i="3" l="1"/>
  <c r="N23" i="3"/>
  <c r="N24" i="3"/>
  <c r="N25" i="3"/>
  <c r="N26" i="3"/>
  <c r="P22" i="3"/>
  <c r="P23" i="3"/>
  <c r="P24" i="3"/>
  <c r="F22" i="3"/>
  <c r="F23" i="3"/>
  <c r="F24" i="3"/>
  <c r="O19" i="5" l="1"/>
  <c r="N19" i="5"/>
  <c r="P18" i="5"/>
  <c r="O18" i="5"/>
  <c r="N18" i="5"/>
  <c r="F18" i="5"/>
  <c r="P16" i="5"/>
  <c r="F16" i="5"/>
  <c r="F47" i="4" l="1"/>
  <c r="F22" i="5" l="1"/>
  <c r="F23" i="5"/>
  <c r="F27" i="1" l="1"/>
  <c r="F41" i="2"/>
  <c r="P32" i="3" l="1"/>
  <c r="N32" i="3"/>
  <c r="F32" i="3"/>
  <c r="N29" i="1" l="1"/>
  <c r="P40" i="3" l="1"/>
  <c r="N40" i="3"/>
  <c r="F19" i="1" l="1"/>
  <c r="P16" i="3" l="1"/>
  <c r="P25" i="3"/>
  <c r="P21" i="3"/>
  <c r="P26" i="3"/>
  <c r="P19" i="5" l="1"/>
  <c r="F19" i="5"/>
  <c r="N27" i="5" l="1"/>
  <c r="N28" i="5"/>
  <c r="N29" i="5"/>
  <c r="N30" i="5"/>
  <c r="O27" i="5"/>
  <c r="O28" i="5"/>
  <c r="O29" i="5"/>
  <c r="O30" i="5"/>
  <c r="P27" i="5"/>
  <c r="P28" i="5"/>
  <c r="P29" i="5"/>
  <c r="P30" i="5"/>
  <c r="F30" i="5"/>
  <c r="F27" i="5"/>
  <c r="F28" i="5"/>
  <c r="F29" i="5"/>
  <c r="P24" i="5" l="1"/>
  <c r="P25" i="5"/>
  <c r="O24" i="5"/>
  <c r="O25" i="5"/>
  <c r="N24" i="5"/>
  <c r="N25" i="5"/>
  <c r="F24" i="5"/>
  <c r="F25" i="5"/>
  <c r="F42" i="2" l="1"/>
  <c r="P36" i="5" l="1"/>
  <c r="O36" i="5"/>
  <c r="N36" i="5"/>
  <c r="F36" i="5"/>
  <c r="P35" i="5"/>
  <c r="O35" i="5"/>
  <c r="N35" i="5"/>
  <c r="F35" i="5"/>
  <c r="P26" i="5"/>
  <c r="O26" i="5"/>
  <c r="N26" i="5"/>
  <c r="F26" i="5"/>
  <c r="P23" i="5"/>
  <c r="O23" i="5"/>
  <c r="N23" i="5"/>
  <c r="P22" i="5"/>
  <c r="O22" i="5"/>
  <c r="N22" i="5"/>
  <c r="P21" i="5"/>
  <c r="O21" i="5"/>
  <c r="N21" i="5"/>
  <c r="F21" i="5"/>
  <c r="P20" i="5"/>
  <c r="O20" i="5"/>
  <c r="N20" i="5"/>
  <c r="F20" i="5"/>
  <c r="P17" i="5"/>
  <c r="O17" i="5"/>
  <c r="N17" i="5"/>
  <c r="F17" i="5"/>
  <c r="P15" i="5"/>
  <c r="F15" i="5"/>
  <c r="F53" i="4"/>
  <c r="F52" i="4"/>
  <c r="F51" i="4"/>
  <c r="F49" i="4"/>
  <c r="F48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P18" i="4"/>
  <c r="O18" i="4"/>
  <c r="N18" i="4"/>
  <c r="F18" i="4"/>
  <c r="F17" i="4"/>
  <c r="P15" i="4"/>
  <c r="O15" i="4"/>
  <c r="N15" i="4"/>
  <c r="F15" i="4"/>
  <c r="P48" i="3"/>
  <c r="N48" i="3"/>
  <c r="F48" i="3"/>
  <c r="P46" i="3"/>
  <c r="N46" i="3"/>
  <c r="F46" i="3"/>
  <c r="P45" i="3"/>
  <c r="N45" i="3"/>
  <c r="F45" i="3"/>
  <c r="P44" i="3"/>
  <c r="N44" i="3"/>
  <c r="P43" i="3"/>
  <c r="N43" i="3"/>
  <c r="P42" i="3"/>
  <c r="N42" i="3"/>
  <c r="P39" i="3"/>
  <c r="N39" i="3"/>
  <c r="P37" i="3"/>
  <c r="N37" i="3"/>
  <c r="F37" i="3"/>
  <c r="P36" i="3"/>
  <c r="N36" i="3"/>
  <c r="F36" i="3"/>
  <c r="P35" i="3"/>
  <c r="N35" i="3"/>
  <c r="F35" i="3"/>
  <c r="P34" i="3"/>
  <c r="N34" i="3"/>
  <c r="F34" i="3"/>
  <c r="P33" i="3"/>
  <c r="N33" i="3"/>
  <c r="F33" i="3"/>
  <c r="P31" i="3"/>
  <c r="N31" i="3"/>
  <c r="F31" i="3"/>
  <c r="F26" i="3"/>
  <c r="F25" i="3"/>
  <c r="N21" i="3"/>
  <c r="F21" i="3"/>
  <c r="F16" i="3"/>
  <c r="F15" i="3"/>
  <c r="P42" i="2"/>
  <c r="O42" i="2"/>
  <c r="N42" i="2"/>
  <c r="P41" i="2"/>
  <c r="O41" i="2"/>
  <c r="N41" i="2"/>
  <c r="P40" i="2"/>
  <c r="O40" i="2"/>
  <c r="N40" i="2"/>
  <c r="F40" i="2"/>
  <c r="P39" i="2"/>
  <c r="O39" i="2"/>
  <c r="N39" i="2"/>
  <c r="F39" i="2"/>
  <c r="P34" i="2"/>
  <c r="O34" i="2"/>
  <c r="N34" i="2"/>
  <c r="F34" i="2"/>
  <c r="P33" i="2"/>
  <c r="O33" i="2"/>
  <c r="N33" i="2"/>
  <c r="F33" i="2"/>
  <c r="P32" i="2"/>
  <c r="O32" i="2"/>
  <c r="N32" i="2"/>
  <c r="F32" i="2"/>
  <c r="P31" i="2"/>
  <c r="O31" i="2"/>
  <c r="N31" i="2"/>
  <c r="F31" i="2"/>
  <c r="P30" i="2"/>
  <c r="O30" i="2"/>
  <c r="N30" i="2"/>
  <c r="F30" i="2"/>
  <c r="P25" i="2"/>
  <c r="O25" i="2"/>
  <c r="N25" i="2"/>
  <c r="F25" i="2"/>
  <c r="P24" i="2"/>
  <c r="O24" i="2"/>
  <c r="N24" i="2"/>
  <c r="F24" i="2"/>
  <c r="P19" i="2"/>
  <c r="P18" i="2"/>
  <c r="P17" i="2"/>
  <c r="P16" i="2"/>
  <c r="P46" i="1"/>
  <c r="O46" i="1"/>
  <c r="N46" i="1"/>
  <c r="F46" i="1"/>
  <c r="O40" i="1"/>
  <c r="P40" i="1"/>
  <c r="O39" i="1"/>
  <c r="N39" i="1"/>
  <c r="P39" i="1"/>
  <c r="F39" i="1"/>
  <c r="P36" i="1"/>
  <c r="O36" i="1"/>
  <c r="N36" i="1"/>
  <c r="F36" i="1"/>
  <c r="P30" i="1"/>
  <c r="O30" i="1"/>
  <c r="N30" i="1"/>
  <c r="F30" i="1"/>
  <c r="P29" i="1"/>
  <c r="O29" i="1"/>
  <c r="F29" i="1"/>
  <c r="F28" i="1"/>
  <c r="F26" i="1"/>
  <c r="P20" i="1"/>
  <c r="O20" i="1"/>
  <c r="N20" i="1"/>
  <c r="F20" i="1"/>
  <c r="P19" i="1"/>
  <c r="O19" i="1"/>
  <c r="P18" i="1"/>
  <c r="O18" i="1"/>
  <c r="N18" i="1"/>
  <c r="F18" i="1"/>
  <c r="P17" i="1"/>
  <c r="O17" i="1"/>
  <c r="N17" i="1"/>
  <c r="F17" i="1"/>
  <c r="P16" i="1"/>
  <c r="O16" i="1"/>
  <c r="N16" i="1"/>
  <c r="F16" i="1"/>
  <c r="P15" i="1"/>
  <c r="O15" i="1"/>
  <c r="N15" i="1"/>
  <c r="F15" i="1"/>
  <c r="P14" i="1"/>
  <c r="O14" i="1"/>
  <c r="N14" i="1"/>
  <c r="F14" i="1"/>
  <c r="N40" i="1" l="1"/>
</calcChain>
</file>

<file path=xl/sharedStrings.xml><?xml version="1.0" encoding="utf-8"?>
<sst xmlns="http://schemas.openxmlformats.org/spreadsheetml/2006/main" count="1073" uniqueCount="252">
  <si>
    <t>VICEMINISTERIO DE PLANIFICACIÓN SECTORIAL AROPECUARIA</t>
  </si>
  <si>
    <t>Departamento de Formulación, Monitoreo y Evaluación de Planes, Programas y Proyectos.</t>
  </si>
  <si>
    <t>División de Evaluación</t>
  </si>
  <si>
    <t>Documento relacionado</t>
  </si>
  <si>
    <t>Versión</t>
  </si>
  <si>
    <t>Plantilla de ejecución de las unidades ejecutoras</t>
  </si>
  <si>
    <t>Producción/Actividad</t>
  </si>
  <si>
    <t>Unidad de Medida</t>
  </si>
  <si>
    <t>Cantidad</t>
  </si>
  <si>
    <t>Tipo de Beneficiario</t>
  </si>
  <si>
    <t>Beneficiarios</t>
  </si>
  <si>
    <t>Total Masc</t>
  </si>
  <si>
    <t>Total Fem</t>
  </si>
  <si>
    <t>Cereales</t>
  </si>
  <si>
    <t>Quintales</t>
  </si>
  <si>
    <t>Productores</t>
  </si>
  <si>
    <t>Raíces y Tubérculos</t>
  </si>
  <si>
    <t>Camionadas</t>
  </si>
  <si>
    <t>Hortalizas</t>
  </si>
  <si>
    <t>Libras</t>
  </si>
  <si>
    <t>Leguminosas</t>
  </si>
  <si>
    <t>Musáceas</t>
  </si>
  <si>
    <t>Oleaginosas</t>
  </si>
  <si>
    <t>Unidades de plantas y nueces de coco</t>
  </si>
  <si>
    <t>Desarrollo Frutícola</t>
  </si>
  <si>
    <t>Unidades</t>
  </si>
  <si>
    <t>Distribución de Plantas Frutales</t>
  </si>
  <si>
    <t xml:space="preserve">Tareas </t>
  </si>
  <si>
    <t>Capacitación</t>
  </si>
  <si>
    <t xml:space="preserve">Prod. y Téc. </t>
  </si>
  <si>
    <t>Asistencia Técnica</t>
  </si>
  <si>
    <t>Desarrollo Cacaotalero</t>
  </si>
  <si>
    <t>Producción de Plantas</t>
  </si>
  <si>
    <t>Mecanización Agrícola</t>
  </si>
  <si>
    <t>Tareas preparadas</t>
  </si>
  <si>
    <t>Insumos entregados a agricultores familiares</t>
  </si>
  <si>
    <t>Animales entregados a agricultores familiares</t>
  </si>
  <si>
    <t>Familias</t>
  </si>
  <si>
    <t>Entrega de semillas de hotalizas</t>
  </si>
  <si>
    <t>Asociaciones</t>
  </si>
  <si>
    <t>Téc. y prod.</t>
  </si>
  <si>
    <t>Asistencias Técnicas (reuniones, asistencias y encuentros)</t>
  </si>
  <si>
    <t>Fomento a las Agroempresas</t>
  </si>
  <si>
    <t>Visitas Técnicas/Seguimiento</t>
  </si>
  <si>
    <t xml:space="preserve">Número de Agroempresas Visitadas </t>
  </si>
  <si>
    <t>Reunión de Evaluación/Seguimiento</t>
  </si>
  <si>
    <t>Agroempresas Asistidas</t>
  </si>
  <si>
    <t>Técnicos</t>
  </si>
  <si>
    <t>Participacion en Ferias y Ruedas de Negocios</t>
  </si>
  <si>
    <t>Agroempresas Participantes</t>
  </si>
  <si>
    <t>Industriales</t>
  </si>
  <si>
    <t>Actualización/Validación de Datos</t>
  </si>
  <si>
    <t>Oficina Sectorial de la Mujer</t>
  </si>
  <si>
    <t>Asistencia técnica</t>
  </si>
  <si>
    <t>Fortalecimiento Institucional</t>
  </si>
  <si>
    <t>Jornada de Sensilización</t>
  </si>
  <si>
    <t>Departamento de Formulación, Monitoreo y Evaluación de Planes, Programas y Proyectos</t>
  </si>
  <si>
    <t>Kilómetros</t>
  </si>
  <si>
    <t>Construcción de pozos tubulares</t>
  </si>
  <si>
    <t>Inocuidad Agroalimentaria</t>
  </si>
  <si>
    <t>Analisis de Plaguicidas (monitoreo de residuo)</t>
  </si>
  <si>
    <t>Varios</t>
  </si>
  <si>
    <t xml:space="preserve">Inspecciones, reinspecciones y auditoría </t>
  </si>
  <si>
    <t>Cursos</t>
  </si>
  <si>
    <t>Certificación de las unidades y establecimientos Agropecuarios</t>
  </si>
  <si>
    <t>Asistencia a comité técnico cient. De alimentos</t>
  </si>
  <si>
    <t>Sanidad Vegetal - Subdirección de Registro</t>
  </si>
  <si>
    <t>Registros de Plaguicidas</t>
  </si>
  <si>
    <t>Certificados</t>
  </si>
  <si>
    <t>Importadores</t>
  </si>
  <si>
    <t>Registro de Empresas Distribuidoras</t>
  </si>
  <si>
    <t>Registro Tiendas Expendios</t>
  </si>
  <si>
    <t>Registro Empresas Fumigadoras</t>
  </si>
  <si>
    <t>Renovación Registros de Plaguicidas</t>
  </si>
  <si>
    <t>Consumidores</t>
  </si>
  <si>
    <t>Emisión Guía Importación Plaguicidas Formulados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</si>
  <si>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</si>
  <si>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</si>
  <si>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</si>
  <si>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</si>
  <si>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</si>
  <si>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Pruebas Eficacia Biológica</t>
  </si>
  <si>
    <t>Sanidad Vegetal - Subdirección Técnica</t>
  </si>
  <si>
    <t>Monitoreos</t>
  </si>
  <si>
    <t>Vigilancia Moscafrut-RD Moscas exóticas</t>
  </si>
  <si>
    <t>Monitoreos/Trampeos</t>
  </si>
  <si>
    <t>Sanidad Vegetal - Subdirección de Cuarentena</t>
  </si>
  <si>
    <t>Muestras procesadas  Internacional Laboratorio (AILA)</t>
  </si>
  <si>
    <t xml:space="preserve">Muestras  </t>
  </si>
  <si>
    <t>Agroempresa</t>
  </si>
  <si>
    <t>¿</t>
  </si>
  <si>
    <t>Muestras Procesadas Internacional Laboratorio (Haina)</t>
  </si>
  <si>
    <t>Muestras procesasas Internac. Laborat. (Caucedo)</t>
  </si>
  <si>
    <t>Muestras procesadas internacional Laboratorio (Puerto Plata)</t>
  </si>
  <si>
    <t>Muestras procesadas Nacional Laboratorio (AILA)</t>
  </si>
  <si>
    <t>Productor</t>
  </si>
  <si>
    <t>Barcos Recibidos</t>
  </si>
  <si>
    <t>Inspecciones</t>
  </si>
  <si>
    <t>Comunidad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</si>
  <si>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</si>
  <si>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</si>
  <si>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</si>
  <si>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</si>
  <si>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</si>
  <si>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</si>
  <si>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Volumen (toneladas métricas)</t>
  </si>
  <si>
    <t>Importaciones de madera M3</t>
  </si>
  <si>
    <t>Volumen (metro cubico)</t>
  </si>
  <si>
    <t>Exportaciones en TM</t>
  </si>
  <si>
    <t>Vehiculos inspeccionados</t>
  </si>
  <si>
    <t>Decomisos en Kgs</t>
  </si>
  <si>
    <t>Vólumen (kilogramos)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</si>
  <si>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</si>
  <si>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</si>
  <si>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</si>
  <si>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</si>
  <si>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</si>
  <si>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</si>
  <si>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 xml:space="preserve">Certificaciones </t>
  </si>
  <si>
    <t>Importaciones Emitidas</t>
  </si>
  <si>
    <t>Certificados Fitosanitarios Emitidos</t>
  </si>
  <si>
    <t xml:space="preserve">Tratamientos Realizados </t>
  </si>
  <si>
    <t>Tratamientos</t>
  </si>
  <si>
    <t>Intercepciones de Plagas</t>
  </si>
  <si>
    <t>Informes</t>
  </si>
  <si>
    <t>Envío al Laboratorio</t>
  </si>
  <si>
    <t>Informe de resultados</t>
  </si>
  <si>
    <t>Solicitud de Análisis de Riesgo</t>
  </si>
  <si>
    <t>Informe de ARP</t>
  </si>
  <si>
    <t>Análisis de Riesgo realizado</t>
  </si>
  <si>
    <t xml:space="preserve">Solicitudes </t>
  </si>
  <si>
    <t>Análisis de Riesgo en Proceso</t>
  </si>
  <si>
    <t>Servicios de Extensión y Capacitación Agropecuaria</t>
  </si>
  <si>
    <t>Visitas a finca AL</t>
  </si>
  <si>
    <t>Visitas</t>
  </si>
  <si>
    <t>Reuniones GIA's</t>
  </si>
  <si>
    <t>Reuniones</t>
  </si>
  <si>
    <t>Días de campo/Giras</t>
  </si>
  <si>
    <t>Días de campo/Gira</t>
  </si>
  <si>
    <t>Charlas/ Conferencias</t>
  </si>
  <si>
    <t>Charlas/Conferencias</t>
  </si>
  <si>
    <t>Cursos a productores</t>
  </si>
  <si>
    <t>Cursos a técnicos</t>
  </si>
  <si>
    <t>Adiestramientos</t>
  </si>
  <si>
    <t>Agricultura Orgánica</t>
  </si>
  <si>
    <t>Capacitación en Agricultura Orgánica</t>
  </si>
  <si>
    <t>Cantidad de Capacitaciones realizadas (taller, charla y cursos)</t>
  </si>
  <si>
    <t>Visitas realizadas</t>
  </si>
  <si>
    <t xml:space="preserve">Talleres </t>
  </si>
  <si>
    <t>Talleres a productores</t>
  </si>
  <si>
    <t>Talleres a tecnicos</t>
  </si>
  <si>
    <t xml:space="preserve">Tecnicos </t>
  </si>
  <si>
    <t>Demostraciones de Resultados</t>
  </si>
  <si>
    <t>Huertos Nuevos</t>
  </si>
  <si>
    <t>Parcelas Demostrativas</t>
  </si>
  <si>
    <t>Renovacion Registros de Empresas Distribuidoras</t>
  </si>
  <si>
    <t>varios</t>
  </si>
  <si>
    <t>Renovacion Registros de Empresas Formuladoras</t>
  </si>
  <si>
    <t>Renovacion Registros de Empresas Fumigadoras</t>
  </si>
  <si>
    <t>Certificados Fitosanitarios Electronicos ePhyto Emitidos</t>
  </si>
  <si>
    <t>Informe de Prueba</t>
  </si>
  <si>
    <t xml:space="preserve">Guías Emitidas </t>
  </si>
  <si>
    <t>Visitas a fincas a otros agricultores (ATE)</t>
  </si>
  <si>
    <t>Huertos</t>
  </si>
  <si>
    <t>Demostrativas</t>
  </si>
  <si>
    <t>Metodos</t>
  </si>
  <si>
    <t>Resultados</t>
  </si>
  <si>
    <t>Reuniones con organizadores de productores/as</t>
  </si>
  <si>
    <t xml:space="preserve">Departamento de Asociatividad y Gestión Organizativa </t>
  </si>
  <si>
    <t>Unidades producción primaria registradas en el DIA.</t>
  </si>
  <si>
    <t>Capacitacion/Cursos/Seminarios</t>
  </si>
  <si>
    <t>Siembra de Frutales Plantas</t>
  </si>
  <si>
    <t>Capacitación a Productores y Técnicos</t>
  </si>
  <si>
    <t>Producción de Plantas Frutales/Plantas Producidas</t>
  </si>
  <si>
    <t>Planta Vendidas y Donadas</t>
  </si>
  <si>
    <t>Huertos En Producción</t>
  </si>
  <si>
    <t>Demostraciones de Métodos</t>
  </si>
  <si>
    <t>Matríz Estadística Institucional</t>
  </si>
  <si>
    <t>Producto</t>
  </si>
  <si>
    <t>Unidad de medida</t>
  </si>
  <si>
    <t>Ejecución Meses</t>
  </si>
  <si>
    <t>M</t>
  </si>
  <si>
    <t>F</t>
  </si>
  <si>
    <t>Cantidad de personas</t>
  </si>
  <si>
    <t>*Productores</t>
  </si>
  <si>
    <t>*Nota: 5000 productores beneficiados, igual a 308 comunidades</t>
  </si>
  <si>
    <t>Plantas distribuidas</t>
  </si>
  <si>
    <t xml:space="preserve">Producción y distribución de plantas </t>
  </si>
  <si>
    <t>Distribución Material de Siembra</t>
  </si>
  <si>
    <t>Desarrollo Rural</t>
  </si>
  <si>
    <t>Infraestructuras Rurales</t>
  </si>
  <si>
    <t>Total 
Trimestre 3</t>
  </si>
  <si>
    <t>Taller Evaluacion Riesgo Plaguicidas</t>
  </si>
  <si>
    <t>Renovacion Registro Empresa Reenvasadora</t>
  </si>
  <si>
    <t>Taller Manejo Matriz Empresa Agroquimica</t>
  </si>
  <si>
    <t>Renovacion Registros Tiendas Expendios</t>
  </si>
  <si>
    <t xml:space="preserve">Total beneficiarios </t>
  </si>
  <si>
    <t>Bioarroz</t>
  </si>
  <si>
    <t>Nueva Variedades</t>
  </si>
  <si>
    <t>Qqs</t>
  </si>
  <si>
    <t>Total Masc.</t>
  </si>
  <si>
    <t>Masc.</t>
  </si>
  <si>
    <t>Fem.</t>
  </si>
  <si>
    <t>Total Fem.</t>
  </si>
  <si>
    <t>Unidades de cepas de plátanos y guineos</t>
  </si>
  <si>
    <t>Unidades de plantas de plátanos y guineos</t>
  </si>
  <si>
    <t>Asesoría y Asistencia Técnica</t>
  </si>
  <si>
    <t>n/a</t>
  </si>
  <si>
    <t>Distribución de Carnadas</t>
  </si>
  <si>
    <t xml:space="preserve">Capacitación a Técnicos y Productores </t>
  </si>
  <si>
    <t>Producción de Semillas Básicas</t>
  </si>
  <si>
    <t xml:space="preserve">Cebiora </t>
  </si>
  <si>
    <t>Cantidad de Embriones</t>
  </si>
  <si>
    <t>Mililitros</t>
  </si>
  <si>
    <t>Dianóstico de Gestación</t>
  </si>
  <si>
    <t>Vacunación</t>
  </si>
  <si>
    <t xml:space="preserve"> Inseminación Artificial a Tiempo Fijo</t>
  </si>
  <si>
    <t>Téc., productores y Asociaciones</t>
  </si>
  <si>
    <t>Via telefónica</t>
  </si>
  <si>
    <t>Enero</t>
  </si>
  <si>
    <t>Febrero</t>
  </si>
  <si>
    <t>Marzo</t>
  </si>
  <si>
    <t>Ejecución Benef. Trimestre 1</t>
  </si>
  <si>
    <t>Total Trimestre 1</t>
  </si>
  <si>
    <t>Total
Trimestre 1</t>
  </si>
  <si>
    <t>Total
Trimestre</t>
  </si>
  <si>
    <t>Febr.</t>
  </si>
  <si>
    <r>
      <rPr>
        <b/>
        <sz val="10"/>
        <rFont val="Times New Roman"/>
        <family val="1"/>
      </rPr>
      <t>Total
Trimestre</t>
    </r>
    <r>
      <rPr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</si>
  <si>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>Total
Trimestre</t>
    </r>
    <r>
      <rPr>
        <sz val="10"/>
        <rFont val="Times New Roman"/>
        <family val="1"/>
      </rPr>
      <t xml:space="preserve"> 1</t>
    </r>
  </si>
  <si>
    <r>
      <rPr>
        <b/>
        <sz val="10"/>
        <rFont val="Times New Roman"/>
        <family val="1"/>
      </rPr>
      <t>Total
Trimestre</t>
    </r>
    <r>
      <rPr>
        <sz val="10"/>
        <rFont val="Times New Roman"/>
        <family val="1"/>
      </rPr>
      <t xml:space="preserve"> 3</t>
    </r>
  </si>
  <si>
    <t>Ejecución Beneficiario</t>
  </si>
  <si>
    <r>
      <rPr>
        <b/>
        <sz val="7"/>
        <rFont val="Book Antiqua"/>
        <family val="1"/>
      </rPr>
      <t>Total
Trimestre</t>
    </r>
    <r>
      <rPr>
        <sz val="7"/>
        <rFont val="Book Antiqua"/>
        <family val="1"/>
      </rPr>
      <t xml:space="preserve"> </t>
    </r>
  </si>
  <si>
    <r>
      <rPr>
        <b/>
        <sz val="8"/>
        <rFont val="Times New Roman"/>
        <family val="1"/>
      </rPr>
      <t>Total
Trimestre</t>
    </r>
    <r>
      <rPr>
        <sz val="8"/>
        <rFont val="Times New Roman"/>
        <family val="1"/>
      </rPr>
      <t xml:space="preserve"> </t>
    </r>
  </si>
  <si>
    <t xml:space="preserve">Caminos Interparcelarios (Rehabilitados) y reconstrucción </t>
  </si>
  <si>
    <t>Tareas</t>
  </si>
  <si>
    <r>
      <rPr>
        <b/>
        <sz val="7"/>
        <rFont val="Book Antiqua"/>
        <family val="1"/>
      </rPr>
      <t>Total
Trimestre</t>
    </r>
    <r>
      <rPr>
        <sz val="7"/>
        <rFont val="Book Antiqua"/>
        <family val="1"/>
      </rPr>
      <t xml:space="preserve"> 1</t>
    </r>
  </si>
  <si>
    <t>Total
Trimestre1</t>
  </si>
  <si>
    <r>
      <rPr>
        <b/>
        <sz val="7"/>
        <rFont val="Book Antiqua"/>
        <family val="1"/>
      </rPr>
      <t>Total
Trimestre</t>
    </r>
    <r>
      <rPr>
        <sz val="10"/>
        <rFont val="Book Antiqua"/>
        <family val="1"/>
      </rPr>
      <t xml:space="preserve"> 1</t>
    </r>
  </si>
  <si>
    <r>
      <rPr>
        <b/>
        <sz val="8"/>
        <rFont val="Times New Roman"/>
        <family val="1"/>
      </rPr>
      <t>Total
Trimestre</t>
    </r>
    <r>
      <rPr>
        <sz val="8"/>
        <rFont val="Times New Roman"/>
        <family val="1"/>
      </rPr>
      <t xml:space="preserve"> 1</t>
    </r>
  </si>
  <si>
    <t>Total 
Trimestre 1</t>
  </si>
  <si>
    <t>Total
Trimestre 3</t>
  </si>
  <si>
    <t>BIOVEGA</t>
  </si>
  <si>
    <t>Mecanización de Terrenos</t>
  </si>
  <si>
    <t>Enero - Marzo 2024</t>
  </si>
  <si>
    <t>Enero  - Marzo 2024</t>
  </si>
  <si>
    <t xml:space="preserve">Total
Trimestre </t>
  </si>
  <si>
    <t>Actividades</t>
  </si>
  <si>
    <t>Total</t>
  </si>
  <si>
    <t>Tipo de Beneficiarios</t>
  </si>
  <si>
    <t>Productores  Arroceros</t>
  </si>
  <si>
    <t>Tecnicos y Productores de arroz</t>
  </si>
  <si>
    <t>Monitoreo para la detección de plagas y Monitoreo de sigatoka negra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</si>
</sst>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#,##0_ ;\-#,##0\ "/>
  </numFmts>
  <fonts count="24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"/>
      <name val="Calibri"/>
      <family val="2"/>
      <scheme val="minor"/>
    </font>
    <font>
      <sz val="10"/>
      <name val="Times New Roman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Calibri"/>
      <family val="2"/>
      <scheme val="minor"/>
    </font>
    <font>
      <sz val="7"/>
      <name val="Book Antiqua"/>
      <family val="1"/>
    </font>
    <font>
      <sz val="10"/>
      <name val="Book Antiqua"/>
      <family val="1"/>
    </font>
    <font>
      <b/>
      <sz val="11"/>
      <name val="Book Antiqua"/>
      <family val="1"/>
    </font>
    <font>
      <b/>
      <sz val="7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28">
    <xf numFmtId="0" fontId="0" fillId="0" borderId="0" xfId="0"/>
    <xf numFmtId="0" fontId="3" fillId="0" borderId="35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center" vertical="top" wrapText="1"/>
    </xf>
    <xf numFmtId="165" fontId="4" fillId="0" borderId="35" xfId="1" applyNumberFormat="1" applyFont="1" applyFill="1" applyBorder="1" applyAlignment="1">
      <alignment horizontal="center" vertical="center" shrinkToFit="1"/>
    </xf>
    <xf numFmtId="165" fontId="4" fillId="0" borderId="32" xfId="1" applyNumberFormat="1" applyFont="1" applyFill="1" applyBorder="1" applyAlignment="1">
      <alignment horizontal="center" vertical="center" shrinkToFit="1"/>
    </xf>
    <xf numFmtId="165" fontId="4" fillId="2" borderId="35" xfId="1" applyNumberFormat="1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165" fontId="4" fillId="2" borderId="12" xfId="1" applyNumberFormat="1" applyFont="1" applyFill="1" applyBorder="1" applyAlignment="1">
      <alignment horizontal="right" vertical="top" shrinkToFit="1"/>
    </xf>
    <xf numFmtId="0" fontId="3" fillId="0" borderId="32" xfId="0" applyFont="1" applyBorder="1" applyAlignment="1">
      <alignment horizontal="left" vertical="top" wrapText="1"/>
    </xf>
    <xf numFmtId="165" fontId="3" fillId="2" borderId="12" xfId="1" applyNumberFormat="1" applyFont="1" applyFill="1" applyBorder="1" applyAlignment="1">
      <alignment horizontal="center" vertical="top" shrinkToFit="1"/>
    </xf>
    <xf numFmtId="3" fontId="3" fillId="2" borderId="12" xfId="0" applyNumberFormat="1" applyFont="1" applyFill="1" applyBorder="1" applyAlignment="1">
      <alignment horizontal="right" vertical="top" wrapText="1"/>
    </xf>
    <xf numFmtId="165" fontId="4" fillId="2" borderId="12" xfId="1" applyNumberFormat="1" applyFont="1" applyFill="1" applyBorder="1" applyAlignment="1">
      <alignment horizontal="center" vertical="top" shrinkToFit="1"/>
    </xf>
    <xf numFmtId="165" fontId="4" fillId="2" borderId="12" xfId="1" applyNumberFormat="1" applyFont="1" applyFill="1" applyBorder="1" applyAlignment="1">
      <alignment horizontal="right" vertical="center" shrinkToFit="1"/>
    </xf>
    <xf numFmtId="165" fontId="3" fillId="2" borderId="12" xfId="1" applyNumberFormat="1" applyFont="1" applyFill="1" applyBorder="1" applyAlignment="1">
      <alignment horizontal="right" vertical="top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65" fontId="4" fillId="0" borderId="0" xfId="1" applyNumberFormat="1" applyFont="1" applyFill="1" applyBorder="1" applyAlignment="1">
      <alignment horizontal="center" vertical="center" shrinkToFit="1"/>
    </xf>
    <xf numFmtId="165" fontId="3" fillId="2" borderId="35" xfId="1" applyNumberFormat="1" applyFont="1" applyFill="1" applyBorder="1" applyAlignment="1">
      <alignment horizontal="center" vertical="center" wrapText="1"/>
    </xf>
    <xf numFmtId="165" fontId="3" fillId="2" borderId="35" xfId="1" applyNumberFormat="1" applyFont="1" applyFill="1" applyBorder="1" applyAlignment="1">
      <alignment horizontal="center" vertical="center" shrinkToFit="1"/>
    </xf>
    <xf numFmtId="165" fontId="3" fillId="2" borderId="32" xfId="1" applyNumberFormat="1" applyFont="1" applyFill="1" applyBorder="1" applyAlignment="1">
      <alignment horizontal="center" vertical="center" shrinkToFit="1"/>
    </xf>
    <xf numFmtId="165" fontId="4" fillId="2" borderId="32" xfId="1" applyNumberFormat="1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shrinkToFit="1"/>
    </xf>
    <xf numFmtId="165" fontId="3" fillId="2" borderId="12" xfId="1" applyNumberFormat="1" applyFont="1" applyFill="1" applyBorder="1" applyAlignment="1">
      <alignment horizontal="center" vertical="center" shrinkToFit="1"/>
    </xf>
    <xf numFmtId="0" fontId="3" fillId="2" borderId="12" xfId="1" applyNumberFormat="1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wrapText="1"/>
    </xf>
    <xf numFmtId="165" fontId="4" fillId="2" borderId="35" xfId="1" applyNumberFormat="1" applyFont="1" applyFill="1" applyBorder="1" applyAlignment="1">
      <alignment horizontal="right" shrinkToFit="1"/>
    </xf>
    <xf numFmtId="0" fontId="4" fillId="2" borderId="12" xfId="1" applyNumberFormat="1" applyFont="1" applyFill="1" applyBorder="1" applyAlignment="1">
      <alignment horizontal="center" vertical="top" shrinkToFit="1"/>
    </xf>
    <xf numFmtId="0" fontId="3" fillId="6" borderId="10" xfId="0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1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0" fontId="4" fillId="4" borderId="1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top"/>
    </xf>
    <xf numFmtId="0" fontId="9" fillId="0" borderId="0" xfId="0" applyFont="1" applyAlignment="1">
      <alignment horizontal="center" vertical="top"/>
    </xf>
    <xf numFmtId="165" fontId="3" fillId="2" borderId="32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shrinkToFit="1"/>
    </xf>
    <xf numFmtId="165" fontId="4" fillId="2" borderId="0" xfId="1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165" fontId="3" fillId="2" borderId="12" xfId="1" applyNumberFormat="1" applyFont="1" applyFill="1" applyBorder="1" applyAlignment="1">
      <alignment horizontal="center" shrinkToFit="1"/>
    </xf>
    <xf numFmtId="0" fontId="12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4" fillId="2" borderId="32" xfId="1" applyNumberFormat="1" applyFont="1" applyFill="1" applyBorder="1" applyAlignment="1">
      <alignment horizontal="center" vertical="center" wrapText="1"/>
    </xf>
    <xf numFmtId="0" fontId="4" fillId="2" borderId="32" xfId="1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top"/>
    </xf>
    <xf numFmtId="165" fontId="4" fillId="2" borderId="35" xfId="1" applyNumberFormat="1" applyFont="1" applyFill="1" applyBorder="1" applyAlignment="1">
      <alignment horizontal="right" vertical="center" shrinkToFit="1"/>
    </xf>
    <xf numFmtId="0" fontId="3" fillId="2" borderId="75" xfId="0" applyFont="1" applyFill="1" applyBorder="1" applyAlignment="1">
      <alignment horizontal="left" vertical="center" wrapText="1"/>
    </xf>
    <xf numFmtId="0" fontId="3" fillId="2" borderId="73" xfId="0" applyFont="1" applyFill="1" applyBorder="1" applyAlignment="1">
      <alignment horizontal="left" vertical="center" wrapText="1"/>
    </xf>
    <xf numFmtId="0" fontId="3" fillId="2" borderId="76" xfId="0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/>
    </xf>
    <xf numFmtId="165" fontId="6" fillId="2" borderId="35" xfId="1" applyNumberFormat="1" applyFont="1" applyFill="1" applyBorder="1" applyAlignment="1">
      <alignment horizontal="left" vertical="center" shrinkToFit="1"/>
    </xf>
    <xf numFmtId="0" fontId="6" fillId="2" borderId="35" xfId="1" applyNumberFormat="1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165" fontId="16" fillId="2" borderId="35" xfId="1" applyNumberFormat="1" applyFont="1" applyFill="1" applyBorder="1" applyAlignment="1">
      <alignment horizontal="left" vertical="center" shrinkToFit="1"/>
    </xf>
    <xf numFmtId="0" fontId="16" fillId="2" borderId="35" xfId="0" applyFont="1" applyFill="1" applyBorder="1" applyAlignment="1">
      <alignment horizontal="left" vertical="center" wrapText="1"/>
    </xf>
    <xf numFmtId="165" fontId="19" fillId="2" borderId="35" xfId="1" applyNumberFormat="1" applyFont="1" applyFill="1" applyBorder="1" applyAlignment="1">
      <alignment horizontal="left" vertical="center" shrinkToFit="1"/>
    </xf>
    <xf numFmtId="0" fontId="16" fillId="0" borderId="35" xfId="0" applyFont="1" applyBorder="1" applyAlignment="1">
      <alignment horizontal="left" vertical="center" wrapText="1"/>
    </xf>
    <xf numFmtId="165" fontId="16" fillId="2" borderId="12" xfId="1" applyNumberFormat="1" applyFont="1" applyFill="1" applyBorder="1" applyAlignment="1">
      <alignment horizontal="left" vertical="center" shrinkToFit="1"/>
    </xf>
    <xf numFmtId="165" fontId="16" fillId="2" borderId="25" xfId="1" applyNumberFormat="1" applyFont="1" applyFill="1" applyBorder="1" applyAlignment="1">
      <alignment horizontal="left" vertical="center" shrinkToFit="1"/>
    </xf>
    <xf numFmtId="165" fontId="19" fillId="2" borderId="12" xfId="1" applyNumberFormat="1" applyFont="1" applyFill="1" applyBorder="1" applyAlignment="1">
      <alignment horizontal="left" vertical="center" shrinkToFit="1"/>
    </xf>
    <xf numFmtId="165" fontId="19" fillId="2" borderId="27" xfId="1" applyNumberFormat="1" applyFont="1" applyFill="1" applyBorder="1" applyAlignment="1">
      <alignment horizontal="left" vertical="center" shrinkToFit="1"/>
    </xf>
    <xf numFmtId="0" fontId="16" fillId="0" borderId="25" xfId="0" applyFont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12" xfId="1" applyNumberFormat="1" applyFont="1" applyFill="1" applyBorder="1" applyAlignment="1">
      <alignment horizontal="left" vertical="center" shrinkToFit="1"/>
    </xf>
    <xf numFmtId="165" fontId="16" fillId="2" borderId="24" xfId="1" applyNumberFormat="1" applyFont="1" applyFill="1" applyBorder="1" applyAlignment="1">
      <alignment horizontal="left" vertical="center" shrinkToFit="1"/>
    </xf>
    <xf numFmtId="0" fontId="16" fillId="2" borderId="12" xfId="0" applyFont="1" applyFill="1" applyBorder="1" applyAlignment="1">
      <alignment horizontal="left" vertical="center" wrapText="1"/>
    </xf>
    <xf numFmtId="165" fontId="16" fillId="2" borderId="58" xfId="1" applyNumberFormat="1" applyFont="1" applyFill="1" applyBorder="1" applyAlignment="1">
      <alignment horizontal="left" vertical="center" shrinkToFit="1"/>
    </xf>
    <xf numFmtId="37" fontId="16" fillId="2" borderId="35" xfId="1" applyNumberFormat="1" applyFont="1" applyFill="1" applyBorder="1" applyAlignment="1">
      <alignment horizontal="left" vertical="center" shrinkToFit="1"/>
    </xf>
    <xf numFmtId="3" fontId="16" fillId="2" borderId="35" xfId="1" applyNumberFormat="1" applyFont="1" applyFill="1" applyBorder="1" applyAlignment="1">
      <alignment horizontal="left" vertical="center" shrinkToFit="1"/>
    </xf>
    <xf numFmtId="165" fontId="19" fillId="0" borderId="27" xfId="1" applyNumberFormat="1" applyFont="1" applyFill="1" applyBorder="1" applyAlignment="1">
      <alignment horizontal="left" vertical="center" shrinkToFit="1"/>
    </xf>
    <xf numFmtId="0" fontId="16" fillId="2" borderId="35" xfId="1" applyNumberFormat="1" applyFont="1" applyFill="1" applyBorder="1" applyAlignment="1">
      <alignment horizontal="left" vertical="center" shrinkToFit="1"/>
    </xf>
    <xf numFmtId="165" fontId="16" fillId="2" borderId="35" xfId="1" applyNumberFormat="1" applyFont="1" applyFill="1" applyBorder="1" applyAlignment="1">
      <alignment horizontal="left" vertical="center" wrapText="1"/>
    </xf>
    <xf numFmtId="165" fontId="21" fillId="2" borderId="35" xfId="1" applyNumberFormat="1" applyFont="1" applyFill="1" applyBorder="1" applyAlignment="1">
      <alignment horizontal="left" vertical="center" shrinkToFit="1"/>
    </xf>
    <xf numFmtId="3" fontId="16" fillId="2" borderId="35" xfId="0" applyNumberFormat="1" applyFont="1" applyFill="1" applyBorder="1" applyAlignment="1">
      <alignment horizontal="left" vertical="center" wrapText="1"/>
    </xf>
    <xf numFmtId="165" fontId="16" fillId="2" borderId="25" xfId="1" applyNumberFormat="1" applyFont="1" applyFill="1" applyBorder="1" applyAlignment="1">
      <alignment horizontal="left" vertical="center" wrapText="1"/>
    </xf>
    <xf numFmtId="165" fontId="19" fillId="2" borderId="12" xfId="1" applyNumberFormat="1" applyFont="1" applyFill="1" applyBorder="1" applyAlignment="1">
      <alignment horizontal="left" vertical="center" wrapText="1"/>
    </xf>
    <xf numFmtId="0" fontId="21" fillId="2" borderId="35" xfId="1" applyNumberFormat="1" applyFont="1" applyFill="1" applyBorder="1" applyAlignment="1">
      <alignment horizontal="left" vertical="center" shrinkToFit="1"/>
    </xf>
    <xf numFmtId="165" fontId="21" fillId="2" borderId="35" xfId="1" applyNumberFormat="1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1" applyFont="1" applyFill="1" applyBorder="1" applyAlignment="1">
      <alignment horizontal="left" vertical="center" shrinkToFit="1"/>
    </xf>
    <xf numFmtId="166" fontId="6" fillId="2" borderId="35" xfId="1" applyNumberFormat="1" applyFont="1" applyFill="1" applyBorder="1" applyAlignment="1">
      <alignment horizontal="left" vertical="center" shrinkToFit="1"/>
    </xf>
    <xf numFmtId="39" fontId="13" fillId="2" borderId="35" xfId="1" applyNumberFormat="1" applyFont="1" applyFill="1" applyBorder="1" applyAlignment="1">
      <alignment horizontal="left" vertical="center" shrinkToFit="1"/>
    </xf>
    <xf numFmtId="0" fontId="6" fillId="2" borderId="25" xfId="0" applyFont="1" applyFill="1" applyBorder="1" applyAlignment="1">
      <alignment horizontal="left" vertical="center" wrapText="1"/>
    </xf>
    <xf numFmtId="165" fontId="6" fillId="2" borderId="13" xfId="1" applyNumberFormat="1" applyFont="1" applyFill="1" applyBorder="1" applyAlignment="1">
      <alignment horizontal="left" vertical="center" shrinkToFit="1"/>
    </xf>
    <xf numFmtId="0" fontId="6" fillId="2" borderId="62" xfId="0" applyFont="1" applyFill="1" applyBorder="1" applyAlignment="1">
      <alignment horizontal="left" vertical="center" wrapText="1"/>
    </xf>
    <xf numFmtId="165" fontId="6" fillId="2" borderId="62" xfId="1" applyNumberFormat="1" applyFont="1" applyFill="1" applyBorder="1" applyAlignment="1">
      <alignment horizontal="left" vertical="center" shrinkToFit="1"/>
    </xf>
    <xf numFmtId="165" fontId="6" fillId="2" borderId="58" xfId="1" applyNumberFormat="1" applyFont="1" applyFill="1" applyBorder="1" applyAlignment="1">
      <alignment horizontal="left" vertical="center" shrinkToFit="1"/>
    </xf>
    <xf numFmtId="167" fontId="13" fillId="2" borderId="62" xfId="1" applyNumberFormat="1" applyFont="1" applyFill="1" applyBorder="1" applyAlignment="1">
      <alignment horizontal="left" vertical="center" shrinkToFit="1"/>
    </xf>
    <xf numFmtId="0" fontId="6" fillId="2" borderId="6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165" fontId="6" fillId="2" borderId="12" xfId="1" applyNumberFormat="1" applyFont="1" applyFill="1" applyBorder="1" applyAlignment="1">
      <alignment horizontal="left" vertical="center" shrinkToFit="1"/>
    </xf>
    <xf numFmtId="165" fontId="13" fillId="2" borderId="12" xfId="1" applyNumberFormat="1" applyFont="1" applyFill="1" applyBorder="1" applyAlignment="1">
      <alignment horizontal="left" vertical="center" shrinkToFit="1"/>
    </xf>
    <xf numFmtId="0" fontId="6" fillId="0" borderId="66" xfId="0" applyFont="1" applyBorder="1" applyAlignment="1">
      <alignment horizontal="left" vertical="center" wrapText="1"/>
    </xf>
    <xf numFmtId="165" fontId="6" fillId="2" borderId="66" xfId="1" applyNumberFormat="1" applyFont="1" applyFill="1" applyBorder="1" applyAlignment="1">
      <alignment horizontal="left" vertical="center" shrinkToFit="1"/>
    </xf>
    <xf numFmtId="0" fontId="6" fillId="2" borderId="66" xfId="0" applyFont="1" applyFill="1" applyBorder="1" applyAlignment="1">
      <alignment horizontal="left" vertical="center" wrapText="1"/>
    </xf>
    <xf numFmtId="165" fontId="6" fillId="2" borderId="40" xfId="1" applyNumberFormat="1" applyFont="1" applyFill="1" applyBorder="1" applyAlignment="1">
      <alignment horizontal="left" vertical="center" shrinkToFit="1"/>
    </xf>
    <xf numFmtId="165" fontId="13" fillId="2" borderId="67" xfId="1" applyNumberFormat="1" applyFont="1" applyFill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wrapText="1"/>
    </xf>
    <xf numFmtId="165" fontId="13" fillId="2" borderId="69" xfId="1" applyNumberFormat="1" applyFont="1" applyFill="1" applyBorder="1" applyAlignment="1">
      <alignment horizontal="left" vertical="center" shrinkToFit="1"/>
    </xf>
    <xf numFmtId="165" fontId="13" fillId="0" borderId="35" xfId="1" applyNumberFormat="1" applyFont="1" applyFill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wrapText="1"/>
    </xf>
    <xf numFmtId="165" fontId="6" fillId="2" borderId="31" xfId="1" applyNumberFormat="1" applyFont="1" applyFill="1" applyBorder="1" applyAlignment="1">
      <alignment horizontal="left" vertical="center" shrinkToFit="1"/>
    </xf>
    <xf numFmtId="165" fontId="6" fillId="2" borderId="24" xfId="1" applyNumberFormat="1" applyFont="1" applyFill="1" applyBorder="1" applyAlignment="1">
      <alignment horizontal="left" vertical="center" shrinkToFit="1"/>
    </xf>
    <xf numFmtId="165" fontId="6" fillId="2" borderId="48" xfId="1" applyNumberFormat="1" applyFont="1" applyFill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wrapText="1"/>
    </xf>
    <xf numFmtId="165" fontId="13" fillId="2" borderId="50" xfId="1" applyNumberFormat="1" applyFont="1" applyFill="1" applyBorder="1" applyAlignment="1">
      <alignment horizontal="left" vertical="center" shrinkToFit="1"/>
    </xf>
    <xf numFmtId="165" fontId="16" fillId="2" borderId="12" xfId="1" applyNumberFormat="1" applyFont="1" applyFill="1" applyBorder="1" applyAlignment="1">
      <alignment horizontal="center" shrinkToFit="1"/>
    </xf>
    <xf numFmtId="165" fontId="16" fillId="2" borderId="13" xfId="1" applyNumberFormat="1" applyFont="1" applyFill="1" applyBorder="1" applyAlignment="1">
      <alignment horizontal="center" shrinkToFit="1"/>
    </xf>
    <xf numFmtId="0" fontId="19" fillId="4" borderId="3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top"/>
    </xf>
    <xf numFmtId="0" fontId="12" fillId="4" borderId="12" xfId="0" applyFont="1" applyFill="1" applyBorder="1" applyAlignment="1">
      <alignment horizontal="center" vertical="center" wrapText="1"/>
    </xf>
    <xf numFmtId="0" fontId="9" fillId="7" borderId="59" xfId="0" applyFont="1" applyFill="1" applyBorder="1" applyAlignment="1">
      <alignment horizontal="left" vertical="top"/>
    </xf>
    <xf numFmtId="0" fontId="9" fillId="7" borderId="59" xfId="0" applyFont="1" applyFill="1" applyBorder="1" applyAlignment="1">
      <alignment horizontal="center" vertical="top"/>
    </xf>
    <xf numFmtId="0" fontId="7" fillId="7" borderId="59" xfId="0" applyFont="1" applyFill="1" applyBorder="1" applyAlignment="1">
      <alignment horizontal="center" vertical="top"/>
    </xf>
    <xf numFmtId="0" fontId="9" fillId="7" borderId="60" xfId="0" applyFont="1" applyFill="1" applyBorder="1" applyAlignment="1">
      <alignment horizontal="center" vertical="top"/>
    </xf>
    <xf numFmtId="165" fontId="9" fillId="0" borderId="0" xfId="0" applyNumberFormat="1" applyFont="1" applyAlignment="1">
      <alignment vertical="top"/>
    </xf>
    <xf numFmtId="0" fontId="3" fillId="2" borderId="37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0" borderId="92" xfId="0" applyFont="1" applyBorder="1" applyAlignment="1">
      <alignment horizontal="center" vertical="center" wrapText="1"/>
    </xf>
    <xf numFmtId="165" fontId="3" fillId="2" borderId="92" xfId="1" applyNumberFormat="1" applyFont="1" applyFill="1" applyBorder="1" applyAlignment="1">
      <alignment horizontal="center" vertical="center" shrinkToFit="1"/>
    </xf>
    <xf numFmtId="3" fontId="3" fillId="2" borderId="93" xfId="0" applyNumberFormat="1" applyFont="1" applyFill="1" applyBorder="1" applyAlignment="1">
      <alignment horizontal="center" vertical="center" wrapText="1"/>
    </xf>
    <xf numFmtId="165" fontId="3" fillId="2" borderId="93" xfId="1" applyNumberFormat="1" applyFont="1" applyFill="1" applyBorder="1" applyAlignment="1">
      <alignment horizontal="center" vertical="center" shrinkToFit="1"/>
    </xf>
    <xf numFmtId="165" fontId="4" fillId="2" borderId="93" xfId="1" applyNumberFormat="1" applyFont="1" applyFill="1" applyBorder="1" applyAlignment="1">
      <alignment horizontal="center" vertical="center" shrinkToFit="1"/>
    </xf>
    <xf numFmtId="165" fontId="4" fillId="2" borderId="94" xfId="1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top" wrapText="1"/>
    </xf>
    <xf numFmtId="165" fontId="3" fillId="2" borderId="0" xfId="1" applyNumberFormat="1" applyFont="1" applyFill="1" applyBorder="1" applyAlignment="1">
      <alignment horizontal="center" vertical="top" shrinkToFit="1"/>
    </xf>
    <xf numFmtId="165" fontId="3" fillId="2" borderId="0" xfId="1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top" wrapText="1"/>
    </xf>
    <xf numFmtId="165" fontId="4" fillId="0" borderId="100" xfId="1" applyNumberFormat="1" applyFont="1" applyFill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top" wrapText="1"/>
    </xf>
    <xf numFmtId="165" fontId="4" fillId="0" borderId="94" xfId="1" applyNumberFormat="1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left" vertical="top" wrapText="1"/>
    </xf>
    <xf numFmtId="165" fontId="3" fillId="2" borderId="92" xfId="1" applyNumberFormat="1" applyFont="1" applyFill="1" applyBorder="1" applyAlignment="1">
      <alignment horizontal="center" vertical="center" wrapText="1"/>
    </xf>
    <xf numFmtId="0" fontId="4" fillId="2" borderId="93" xfId="1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top" wrapText="1"/>
    </xf>
    <xf numFmtId="0" fontId="3" fillId="0" borderId="99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165" fontId="16" fillId="2" borderId="117" xfId="1" applyNumberFormat="1" applyFont="1" applyFill="1" applyBorder="1" applyAlignment="1">
      <alignment horizontal="center" shrinkToFit="1"/>
    </xf>
    <xf numFmtId="0" fontId="16" fillId="2" borderId="52" xfId="1" applyNumberFormat="1" applyFont="1" applyFill="1" applyBorder="1" applyAlignment="1">
      <alignment horizontal="center" shrinkToFit="1"/>
    </xf>
    <xf numFmtId="165" fontId="19" fillId="2" borderId="12" xfId="1" applyNumberFormat="1" applyFont="1" applyFill="1" applyBorder="1" applyAlignment="1">
      <alignment vertical="center" shrinkToFit="1"/>
    </xf>
    <xf numFmtId="165" fontId="13" fillId="0" borderId="12" xfId="1" applyNumberFormat="1" applyFont="1" applyFill="1" applyBorder="1" applyAlignment="1">
      <alignment horizontal="left" vertical="center" shrinkToFit="1"/>
    </xf>
    <xf numFmtId="164" fontId="13" fillId="0" borderId="12" xfId="1" applyFont="1" applyFill="1" applyBorder="1" applyAlignment="1">
      <alignment horizontal="left" vertical="center" shrinkToFit="1"/>
    </xf>
    <xf numFmtId="0" fontId="13" fillId="4" borderId="31" xfId="0" applyFont="1" applyFill="1" applyBorder="1" applyAlignment="1">
      <alignment horizontal="center" vertical="center" wrapText="1"/>
    </xf>
    <xf numFmtId="165" fontId="3" fillId="2" borderId="12" xfId="1" applyNumberFormat="1" applyFont="1" applyFill="1" applyBorder="1" applyAlignment="1">
      <alignment horizontal="center" wrapText="1"/>
    </xf>
    <xf numFmtId="165" fontId="4" fillId="2" borderId="12" xfId="1" applyNumberFormat="1" applyFont="1" applyFill="1" applyBorder="1" applyAlignment="1">
      <alignment horizontal="center" wrapText="1"/>
    </xf>
    <xf numFmtId="165" fontId="4" fillId="2" borderId="98" xfId="1" applyNumberFormat="1" applyFont="1" applyFill="1" applyBorder="1" applyAlignment="1">
      <alignment horizontal="center" shrinkToFit="1"/>
    </xf>
    <xf numFmtId="165" fontId="3" fillId="2" borderId="35" xfId="1" applyNumberFormat="1" applyFont="1" applyFill="1" applyBorder="1" applyAlignment="1">
      <alignment horizontal="center" shrinkToFit="1"/>
    </xf>
    <xf numFmtId="0" fontId="3" fillId="0" borderId="25" xfId="0" applyFont="1" applyBorder="1" applyAlignment="1">
      <alignment horizontal="center" wrapText="1"/>
    </xf>
    <xf numFmtId="165" fontId="3" fillId="2" borderId="12" xfId="1" applyNumberFormat="1" applyFont="1" applyFill="1" applyBorder="1" applyAlignment="1">
      <alignment horizontal="right" wrapText="1"/>
    </xf>
    <xf numFmtId="165" fontId="3" fillId="2" borderId="87" xfId="1" applyNumberFormat="1" applyFont="1" applyFill="1" applyBorder="1" applyAlignment="1">
      <alignment horizontal="right" wrapText="1"/>
    </xf>
    <xf numFmtId="0" fontId="16" fillId="2" borderId="12" xfId="0" applyFont="1" applyFill="1" applyBorder="1" applyAlignment="1">
      <alignment horizontal="right" vertical="center"/>
    </xf>
    <xf numFmtId="165" fontId="16" fillId="2" borderId="26" xfId="1" applyNumberFormat="1" applyFont="1" applyFill="1" applyBorder="1" applyAlignment="1">
      <alignment horizontal="right" vertical="center" wrapText="1"/>
    </xf>
    <xf numFmtId="0" fontId="16" fillId="2" borderId="32" xfId="1" applyNumberFormat="1" applyFont="1" applyFill="1" applyBorder="1" applyAlignment="1">
      <alignment horizontal="right" vertical="center"/>
    </xf>
    <xf numFmtId="165" fontId="16" fillId="2" borderId="32" xfId="1" applyNumberFormat="1" applyFont="1" applyFill="1" applyBorder="1" applyAlignment="1">
      <alignment horizontal="right" vertical="center" wrapText="1"/>
    </xf>
    <xf numFmtId="165" fontId="16" fillId="2" borderId="25" xfId="1" applyNumberFormat="1" applyFont="1" applyFill="1" applyBorder="1" applyAlignment="1">
      <alignment horizontal="right" vertical="center" wrapText="1"/>
    </xf>
    <xf numFmtId="165" fontId="19" fillId="2" borderId="12" xfId="1" applyNumberFormat="1" applyFont="1" applyFill="1" applyBorder="1" applyAlignment="1">
      <alignment horizontal="right" vertical="center" wrapText="1"/>
    </xf>
    <xf numFmtId="0" fontId="16" fillId="2" borderId="35" xfId="1" applyNumberFormat="1" applyFont="1" applyFill="1" applyBorder="1" applyAlignment="1">
      <alignment horizontal="right" vertical="center"/>
    </xf>
    <xf numFmtId="165" fontId="16" fillId="2" borderId="35" xfId="1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34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6" fillId="2" borderId="32" xfId="1" applyNumberFormat="1" applyFont="1" applyFill="1" applyBorder="1" applyAlignment="1">
      <alignment horizontal="right" vertical="center" wrapText="1"/>
    </xf>
    <xf numFmtId="165" fontId="16" fillId="2" borderId="22" xfId="1" applyNumberFormat="1" applyFont="1" applyFill="1" applyBorder="1" applyAlignment="1">
      <alignment horizontal="right" vertical="center" wrapText="1"/>
    </xf>
    <xf numFmtId="0" fontId="19" fillId="0" borderId="47" xfId="0" applyFont="1" applyBorder="1" applyAlignment="1">
      <alignment horizontal="right" vertical="center"/>
    </xf>
    <xf numFmtId="0" fontId="16" fillId="2" borderId="24" xfId="0" applyFont="1" applyFill="1" applyBorder="1" applyAlignment="1">
      <alignment horizontal="right" vertical="center" wrapText="1"/>
    </xf>
    <xf numFmtId="165" fontId="16" fillId="2" borderId="24" xfId="1" applyNumberFormat="1" applyFont="1" applyFill="1" applyBorder="1" applyAlignment="1">
      <alignment horizontal="right" vertical="center" wrapText="1"/>
    </xf>
    <xf numFmtId="0" fontId="16" fillId="2" borderId="24" xfId="1" applyNumberFormat="1" applyFont="1" applyFill="1" applyBorder="1" applyAlignment="1">
      <alignment horizontal="right" vertical="center" wrapText="1"/>
    </xf>
    <xf numFmtId="0" fontId="16" fillId="2" borderId="35" xfId="1" applyNumberFormat="1" applyFont="1" applyFill="1" applyBorder="1" applyAlignment="1">
      <alignment horizontal="right" vertical="center" wrapText="1"/>
    </xf>
    <xf numFmtId="165" fontId="16" fillId="2" borderId="12" xfId="1" applyNumberFormat="1" applyFont="1" applyFill="1" applyBorder="1" applyAlignment="1">
      <alignment horizontal="right" vertical="center" wrapText="1"/>
    </xf>
    <xf numFmtId="165" fontId="16" fillId="2" borderId="35" xfId="1" applyNumberFormat="1" applyFont="1" applyFill="1" applyBorder="1" applyAlignment="1">
      <alignment horizontal="right" vertical="center" shrinkToFit="1"/>
    </xf>
    <xf numFmtId="165" fontId="16" fillId="2" borderId="25" xfId="1" applyNumberFormat="1" applyFont="1" applyFill="1" applyBorder="1" applyAlignment="1">
      <alignment horizontal="right" vertical="center" shrinkToFit="1"/>
    </xf>
    <xf numFmtId="165" fontId="16" fillId="2" borderId="13" xfId="1" applyNumberFormat="1" applyFont="1" applyFill="1" applyBorder="1" applyAlignment="1">
      <alignment horizontal="right" vertical="center" wrapText="1"/>
    </xf>
    <xf numFmtId="0" fontId="19" fillId="0" borderId="11" xfId="0" applyFont="1" applyBorder="1" applyAlignment="1">
      <alignment horizontal="right" vertical="center"/>
    </xf>
    <xf numFmtId="165" fontId="16" fillId="2" borderId="12" xfId="1" applyNumberFormat="1" applyFont="1" applyFill="1" applyBorder="1" applyAlignment="1">
      <alignment vertical="center" shrinkToFit="1"/>
    </xf>
    <xf numFmtId="165" fontId="16" fillId="2" borderId="12" xfId="1" applyNumberFormat="1" applyFont="1" applyFill="1" applyBorder="1" applyAlignment="1">
      <alignment horizontal="right" vertical="center" shrinkToFit="1"/>
    </xf>
    <xf numFmtId="0" fontId="6" fillId="2" borderId="12" xfId="0" applyFont="1" applyFill="1" applyBorder="1" applyAlignment="1">
      <alignment horizontal="right" vertical="center" wrapText="1"/>
    </xf>
    <xf numFmtId="165" fontId="6" fillId="2" borderId="12" xfId="1" applyNumberFormat="1" applyFont="1" applyFill="1" applyBorder="1" applyAlignment="1">
      <alignment horizontal="right" vertical="center" shrinkToFit="1"/>
    </xf>
    <xf numFmtId="165" fontId="6" fillId="2" borderId="13" xfId="1" applyNumberFormat="1" applyFont="1" applyFill="1" applyBorder="1" applyAlignment="1">
      <alignment horizontal="right" vertical="center" shrinkToFit="1"/>
    </xf>
    <xf numFmtId="165" fontId="3" fillId="2" borderId="12" xfId="1" applyNumberFormat="1" applyFont="1" applyFill="1" applyBorder="1" applyAlignment="1">
      <alignment horizontal="right" vertical="center" shrinkToFit="1"/>
    </xf>
    <xf numFmtId="3" fontId="3" fillId="2" borderId="12" xfId="1" applyNumberFormat="1" applyFont="1" applyFill="1" applyBorder="1" applyAlignment="1">
      <alignment horizontal="center" vertical="top" shrinkToFit="1"/>
    </xf>
    <xf numFmtId="0" fontId="3" fillId="2" borderId="12" xfId="1" applyNumberFormat="1" applyFont="1" applyFill="1" applyBorder="1" applyAlignment="1">
      <alignment horizontal="center" vertical="top" shrinkToFit="1"/>
    </xf>
    <xf numFmtId="3" fontId="3" fillId="2" borderId="12" xfId="1" applyNumberFormat="1" applyFont="1" applyFill="1" applyBorder="1" applyAlignment="1">
      <alignment horizontal="center" vertical="center" shrinkToFit="1"/>
    </xf>
    <xf numFmtId="1" fontId="3" fillId="2" borderId="12" xfId="1" applyNumberFormat="1" applyFont="1" applyFill="1" applyBorder="1" applyAlignment="1">
      <alignment horizontal="center" vertical="top" shrinkToFit="1"/>
    </xf>
    <xf numFmtId="0" fontId="3" fillId="2" borderId="32" xfId="1" applyNumberFormat="1" applyFont="1" applyFill="1" applyBorder="1" applyAlignment="1">
      <alignment horizontal="center" vertical="center" shrinkToFit="1"/>
    </xf>
    <xf numFmtId="0" fontId="13" fillId="7" borderId="61" xfId="0" applyFont="1" applyFill="1" applyBorder="1" applyAlignment="1">
      <alignment horizontal="left" vertical="top"/>
    </xf>
    <xf numFmtId="0" fontId="4" fillId="4" borderId="31" xfId="0" applyFont="1" applyFill="1" applyBorder="1" applyAlignment="1">
      <alignment horizontal="center" vertical="center" wrapText="1"/>
    </xf>
    <xf numFmtId="165" fontId="13" fillId="2" borderId="11" xfId="1" applyNumberFormat="1" applyFont="1" applyFill="1" applyBorder="1" applyAlignment="1">
      <alignment horizontal="left" vertical="center" shrinkToFit="1"/>
    </xf>
    <xf numFmtId="164" fontId="3" fillId="2" borderId="35" xfId="1" applyFont="1" applyFill="1" applyBorder="1" applyAlignment="1">
      <alignment horizontal="center" vertical="center" shrinkToFit="1"/>
    </xf>
    <xf numFmtId="164" fontId="3" fillId="2" borderId="35" xfId="1" applyFont="1" applyFill="1" applyBorder="1" applyAlignment="1">
      <alignment horizontal="center" vertical="center" wrapText="1"/>
    </xf>
    <xf numFmtId="165" fontId="3" fillId="2" borderId="12" xfId="1" applyNumberFormat="1" applyFont="1" applyFill="1" applyBorder="1" applyAlignment="1">
      <alignment horizontal="center" vertical="center" wrapText="1"/>
    </xf>
    <xf numFmtId="165" fontId="3" fillId="2" borderId="12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 wrapText="1"/>
    </xf>
    <xf numFmtId="165" fontId="4" fillId="2" borderId="98" xfId="1" applyNumberFormat="1" applyFont="1" applyFill="1" applyBorder="1" applyAlignment="1">
      <alignment horizontal="center" vertical="center" shrinkToFit="1"/>
    </xf>
    <xf numFmtId="3" fontId="6" fillId="2" borderId="66" xfId="1" applyNumberFormat="1" applyFont="1" applyFill="1" applyBorder="1" applyAlignment="1">
      <alignment horizontal="right" vertical="center" shrinkToFit="1"/>
    </xf>
    <xf numFmtId="165" fontId="6" fillId="2" borderId="35" xfId="1" applyNumberFormat="1" applyFont="1" applyFill="1" applyBorder="1" applyAlignment="1">
      <alignment horizontal="right" vertical="center" shrinkToFit="1"/>
    </xf>
    <xf numFmtId="3" fontId="6" fillId="2" borderId="35" xfId="1" applyNumberFormat="1" applyFont="1" applyFill="1" applyBorder="1" applyAlignment="1">
      <alignment horizontal="right" vertical="center" shrinkToFit="1"/>
    </xf>
    <xf numFmtId="165" fontId="4" fillId="0" borderId="12" xfId="1" applyNumberFormat="1" applyFont="1" applyFill="1" applyBorder="1" applyAlignment="1">
      <alignment horizontal="center" vertical="center" shrinkToFit="1"/>
    </xf>
    <xf numFmtId="165" fontId="15" fillId="0" borderId="35" xfId="1" applyNumberFormat="1" applyFont="1" applyFill="1" applyBorder="1" applyAlignment="1">
      <alignment horizontal="center" vertical="center" shrinkToFit="1"/>
    </xf>
    <xf numFmtId="4" fontId="3" fillId="2" borderId="12" xfId="1" applyNumberFormat="1" applyFont="1" applyFill="1" applyBorder="1" applyAlignment="1">
      <alignment horizontal="center" vertical="center" shrinkToFit="1"/>
    </xf>
    <xf numFmtId="164" fontId="3" fillId="2" borderId="12" xfId="1" applyFont="1" applyFill="1" applyBorder="1" applyAlignment="1">
      <alignment horizontal="center" vertical="center" shrinkToFit="1"/>
    </xf>
    <xf numFmtId="164" fontId="4" fillId="0" borderId="35" xfId="1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8" borderId="0" xfId="0" applyFont="1" applyFill="1" applyAlignment="1">
      <alignment horizontal="left" vertical="top"/>
    </xf>
    <xf numFmtId="0" fontId="3" fillId="2" borderId="77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165" fontId="4" fillId="6" borderId="12" xfId="0" applyNumberFormat="1" applyFont="1" applyFill="1" applyBorder="1" applyAlignment="1">
      <alignment horizontal="center" vertical="center" wrapText="1"/>
    </xf>
    <xf numFmtId="3" fontId="4" fillId="6" borderId="12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3" fontId="3" fillId="6" borderId="1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3" fillId="6" borderId="12" xfId="0" applyNumberFormat="1" applyFont="1" applyFill="1" applyBorder="1" applyAlignment="1">
      <alignment horizontal="center" vertical="center" wrapText="1"/>
    </xf>
    <xf numFmtId="1" fontId="3" fillId="2" borderId="12" xfId="1" applyNumberFormat="1" applyFont="1" applyFill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2" borderId="95" xfId="0" applyFont="1" applyFill="1" applyBorder="1" applyAlignment="1">
      <alignment horizontal="left" vertical="top" wrapText="1"/>
    </xf>
    <xf numFmtId="0" fontId="3" fillId="2" borderId="91" xfId="0" applyFont="1" applyFill="1" applyBorder="1" applyAlignment="1">
      <alignment horizontal="left" vertical="top" wrapText="1"/>
    </xf>
    <xf numFmtId="3" fontId="4" fillId="2" borderId="35" xfId="1" applyNumberFormat="1" applyFont="1" applyFill="1" applyBorder="1" applyAlignment="1">
      <alignment horizontal="center" vertical="center" shrinkToFit="1"/>
    </xf>
    <xf numFmtId="4" fontId="4" fillId="2" borderId="35" xfId="1" applyNumberFormat="1" applyFont="1" applyFill="1" applyBorder="1" applyAlignment="1">
      <alignment horizontal="center" vertical="center" shrinkToFit="1"/>
    </xf>
    <xf numFmtId="3" fontId="4" fillId="2" borderId="92" xfId="1" applyNumberFormat="1" applyFont="1" applyFill="1" applyBorder="1" applyAlignment="1">
      <alignment horizontal="center" vertical="center" shrinkToFit="1"/>
    </xf>
    <xf numFmtId="0" fontId="4" fillId="2" borderId="100" xfId="1" applyNumberFormat="1" applyFont="1" applyFill="1" applyBorder="1" applyAlignment="1">
      <alignment horizontal="center" vertical="center" shrinkToFit="1"/>
    </xf>
    <xf numFmtId="0" fontId="4" fillId="2" borderId="94" xfId="1" applyNumberFormat="1" applyFont="1" applyFill="1" applyBorder="1" applyAlignment="1">
      <alignment horizontal="center" vertical="center" shrinkToFit="1"/>
    </xf>
    <xf numFmtId="0" fontId="3" fillId="2" borderId="95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wrapText="1"/>
    </xf>
    <xf numFmtId="165" fontId="4" fillId="2" borderId="35" xfId="1" applyNumberFormat="1" applyFont="1" applyFill="1" applyBorder="1" applyAlignment="1">
      <alignment horizontal="center" shrinkToFit="1"/>
    </xf>
    <xf numFmtId="0" fontId="3" fillId="2" borderId="86" xfId="0" applyFont="1" applyFill="1" applyBorder="1" applyAlignment="1">
      <alignment horizontal="left" vertical="center" wrapText="1"/>
    </xf>
    <xf numFmtId="164" fontId="4" fillId="2" borderId="35" xfId="1" applyFont="1" applyFill="1" applyBorder="1" applyAlignment="1">
      <alignment horizontal="center" vertical="center" shrinkToFit="1"/>
    </xf>
    <xf numFmtId="0" fontId="3" fillId="2" borderId="92" xfId="0" applyFont="1" applyFill="1" applyBorder="1" applyAlignment="1">
      <alignment horizontal="center" vertical="center" wrapText="1"/>
    </xf>
    <xf numFmtId="165" fontId="4" fillId="2" borderId="92" xfId="1" applyNumberFormat="1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left" vertical="center" wrapText="1"/>
    </xf>
    <xf numFmtId="0" fontId="3" fillId="2" borderId="91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right" vertical="center"/>
    </xf>
    <xf numFmtId="165" fontId="19" fillId="2" borderId="13" xfId="1" applyNumberFormat="1" applyFont="1" applyFill="1" applyBorder="1" applyAlignment="1">
      <alignment horizontal="left" vertical="center" shrinkToFit="1"/>
    </xf>
    <xf numFmtId="0" fontId="16" fillId="2" borderId="68" xfId="0" applyFont="1" applyFill="1" applyBorder="1" applyAlignment="1">
      <alignment horizontal="left" vertical="center" wrapText="1"/>
    </xf>
    <xf numFmtId="165" fontId="19" fillId="2" borderId="25" xfId="1" applyNumberFormat="1" applyFont="1" applyFill="1" applyBorder="1" applyAlignment="1">
      <alignment horizontal="left" vertical="center" shrinkToFit="1"/>
    </xf>
    <xf numFmtId="0" fontId="16" fillId="2" borderId="58" xfId="0" applyFont="1" applyFill="1" applyBorder="1" applyAlignment="1">
      <alignment horizontal="left" vertical="center" wrapText="1"/>
    </xf>
    <xf numFmtId="0" fontId="16" fillId="2" borderId="62" xfId="0" applyFont="1" applyFill="1" applyBorder="1" applyAlignment="1">
      <alignment horizontal="left" vertical="center" wrapText="1"/>
    </xf>
    <xf numFmtId="165" fontId="19" fillId="2" borderId="118" xfId="1" applyNumberFormat="1" applyFont="1" applyFill="1" applyBorder="1" applyAlignment="1">
      <alignment horizontal="left" vertical="center" shrinkToFit="1"/>
    </xf>
    <xf numFmtId="0" fontId="22" fillId="2" borderId="65" xfId="0" applyFont="1" applyFill="1" applyBorder="1" applyAlignment="1">
      <alignment horizontal="left" vertical="center" wrapText="1"/>
    </xf>
    <xf numFmtId="0" fontId="22" fillId="2" borderId="68" xfId="0" applyFont="1" applyFill="1" applyBorder="1" applyAlignment="1">
      <alignment horizontal="left" vertical="center" wrapText="1"/>
    </xf>
    <xf numFmtId="0" fontId="22" fillId="2" borderId="56" xfId="0" applyFont="1" applyFill="1" applyBorder="1" applyAlignment="1">
      <alignment horizontal="left" vertical="center" wrapText="1"/>
    </xf>
    <xf numFmtId="0" fontId="22" fillId="2" borderId="58" xfId="0" applyFont="1" applyFill="1" applyBorder="1" applyAlignment="1">
      <alignment horizontal="left" vertical="center" wrapText="1"/>
    </xf>
    <xf numFmtId="165" fontId="13" fillId="2" borderId="66" xfId="1" applyNumberFormat="1" applyFont="1" applyFill="1" applyBorder="1" applyAlignment="1">
      <alignment horizontal="left" vertical="center" shrinkToFit="1"/>
    </xf>
    <xf numFmtId="165" fontId="13" fillId="2" borderId="35" xfId="1" applyNumberFormat="1" applyFont="1" applyFill="1" applyBorder="1" applyAlignment="1">
      <alignment horizontal="left" vertical="center" shrinkToFit="1"/>
    </xf>
    <xf numFmtId="165" fontId="13" fillId="2" borderId="62" xfId="1" applyNumberFormat="1" applyFont="1" applyFill="1" applyBorder="1" applyAlignment="1">
      <alignment horizontal="left" vertical="center" shrinkToFit="1"/>
    </xf>
    <xf numFmtId="0" fontId="3" fillId="2" borderId="35" xfId="0" applyFont="1" applyFill="1" applyBorder="1" applyAlignment="1">
      <alignment horizontal="left" vertical="top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2" borderId="12" xfId="1" applyNumberFormat="1" applyFont="1" applyFill="1" applyBorder="1" applyAlignment="1">
      <alignment horizontal="right" vertical="center" shrinkToFit="1"/>
    </xf>
    <xf numFmtId="3" fontId="4" fillId="0" borderId="0" xfId="0" applyNumberFormat="1" applyFont="1" applyAlignment="1">
      <alignment horizontal="right" vertical="center"/>
    </xf>
    <xf numFmtId="0" fontId="7" fillId="4" borderId="70" xfId="0" applyFont="1" applyFill="1" applyBorder="1" applyAlignment="1">
      <alignment horizontal="center" vertical="center" wrapText="1"/>
    </xf>
    <xf numFmtId="0" fontId="7" fillId="4" borderId="9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165" fontId="3" fillId="2" borderId="31" xfId="1" applyNumberFormat="1" applyFont="1" applyFill="1" applyBorder="1" applyAlignment="1">
      <alignment horizontal="center" vertical="center" wrapText="1"/>
    </xf>
    <xf numFmtId="165" fontId="3" fillId="2" borderId="34" xfId="1" applyNumberFormat="1" applyFont="1" applyFill="1" applyBorder="1" applyAlignment="1">
      <alignment horizontal="center" vertical="center" wrapText="1"/>
    </xf>
    <xf numFmtId="165" fontId="4" fillId="2" borderId="31" xfId="1" applyNumberFormat="1" applyFont="1" applyFill="1" applyBorder="1" applyAlignment="1">
      <alignment horizontal="center" vertical="center" wrapText="1"/>
    </xf>
    <xf numFmtId="165" fontId="4" fillId="2" borderId="34" xfId="1" applyNumberFormat="1" applyFont="1" applyFill="1" applyBorder="1" applyAlignment="1">
      <alignment horizontal="center" vertical="center" wrapText="1"/>
    </xf>
    <xf numFmtId="165" fontId="4" fillId="2" borderId="96" xfId="1" applyNumberFormat="1" applyFont="1" applyFill="1" applyBorder="1" applyAlignment="1">
      <alignment horizontal="center" vertical="center" shrinkToFit="1"/>
    </xf>
    <xf numFmtId="165" fontId="4" fillId="2" borderId="97" xfId="1" applyNumberFormat="1" applyFont="1" applyFill="1" applyBorder="1" applyAlignment="1">
      <alignment horizontal="center" vertical="center" shrinkToFit="1"/>
    </xf>
    <xf numFmtId="165" fontId="3" fillId="2" borderId="24" xfId="1" applyNumberFormat="1" applyFont="1" applyFill="1" applyBorder="1" applyAlignment="1">
      <alignment horizontal="center" vertical="center" shrinkToFit="1"/>
    </xf>
    <xf numFmtId="165" fontId="3" fillId="2" borderId="32" xfId="1" applyNumberFormat="1" applyFont="1" applyFill="1" applyBorder="1" applyAlignment="1">
      <alignment horizontal="center" vertical="center" shrinkToFit="1"/>
    </xf>
    <xf numFmtId="0" fontId="13" fillId="5" borderId="61" xfId="0" applyFont="1" applyFill="1" applyBorder="1" applyAlignment="1">
      <alignment horizontal="left" vertical="top" wrapText="1"/>
    </xf>
    <xf numFmtId="0" fontId="13" fillId="5" borderId="59" xfId="0" applyFont="1" applyFill="1" applyBorder="1" applyAlignment="1">
      <alignment horizontal="left" vertical="top" wrapText="1"/>
    </xf>
    <xf numFmtId="0" fontId="13" fillId="5" borderId="60" xfId="0" applyFont="1" applyFill="1" applyBorder="1" applyAlignment="1">
      <alignment horizontal="left" vertical="top" wrapText="1"/>
    </xf>
    <xf numFmtId="0" fontId="12" fillId="4" borderId="88" xfId="0" applyFont="1" applyFill="1" applyBorder="1" applyAlignment="1">
      <alignment horizontal="center" vertical="center" wrapText="1"/>
    </xf>
    <xf numFmtId="0" fontId="12" fillId="4" borderId="89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shrinkToFit="1"/>
    </xf>
    <xf numFmtId="165" fontId="4" fillId="2" borderId="32" xfId="1" applyNumberFormat="1" applyFont="1" applyFill="1" applyBorder="1" applyAlignment="1">
      <alignment horizontal="center" vertical="center" shrinkToFit="1"/>
    </xf>
    <xf numFmtId="165" fontId="4" fillId="0" borderId="101" xfId="1" applyNumberFormat="1" applyFont="1" applyFill="1" applyBorder="1" applyAlignment="1">
      <alignment horizontal="center" vertical="center" shrinkToFit="1"/>
    </xf>
    <xf numFmtId="165" fontId="4" fillId="0" borderId="100" xfId="1" applyNumberFormat="1" applyFont="1" applyFill="1" applyBorder="1" applyAlignment="1">
      <alignment horizontal="center" vertical="center" shrinkToFit="1"/>
    </xf>
    <xf numFmtId="0" fontId="13" fillId="5" borderId="84" xfId="0" applyFont="1" applyFill="1" applyBorder="1" applyAlignment="1">
      <alignment horizontal="left" vertical="top" wrapText="1"/>
    </xf>
    <xf numFmtId="0" fontId="13" fillId="5" borderId="85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horizontal="left" vertical="top" wrapText="1"/>
    </xf>
    <xf numFmtId="0" fontId="12" fillId="4" borderId="86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8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/>
    </xf>
    <xf numFmtId="0" fontId="5" fillId="5" borderId="38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5" fillId="4" borderId="104" xfId="0" applyFont="1" applyFill="1" applyBorder="1" applyAlignment="1">
      <alignment horizontal="center" vertical="center" wrapText="1"/>
    </xf>
    <xf numFmtId="0" fontId="5" fillId="4" borderId="85" xfId="0" applyFont="1" applyFill="1" applyBorder="1" applyAlignment="1">
      <alignment horizontal="center" vertical="center" wrapText="1"/>
    </xf>
    <xf numFmtId="0" fontId="5" fillId="4" borderId="105" xfId="0" applyFont="1" applyFill="1" applyBorder="1" applyAlignment="1">
      <alignment horizontal="center" vertical="center" wrapText="1"/>
    </xf>
    <xf numFmtId="0" fontId="12" fillId="4" borderId="106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5" fillId="4" borderId="107" xfId="0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5" fillId="4" borderId="102" xfId="0" applyFont="1" applyFill="1" applyBorder="1" applyAlignment="1">
      <alignment horizontal="center" vertical="center" wrapText="1"/>
    </xf>
    <xf numFmtId="0" fontId="5" fillId="4" borderId="88" xfId="0" applyFont="1" applyFill="1" applyBorder="1" applyAlignment="1">
      <alignment horizontal="center" vertical="center" wrapText="1"/>
    </xf>
    <xf numFmtId="0" fontId="5" fillId="4" borderId="89" xfId="0" applyFont="1" applyFill="1" applyBorder="1" applyAlignment="1">
      <alignment horizontal="center" vertical="center" wrapText="1"/>
    </xf>
    <xf numFmtId="0" fontId="5" fillId="4" borderId="103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1" fillId="2" borderId="82" xfId="0" applyFont="1" applyFill="1" applyBorder="1" applyAlignment="1">
      <alignment horizontal="center"/>
    </xf>
    <xf numFmtId="0" fontId="1" fillId="2" borderId="80" xfId="0" applyFont="1" applyFill="1" applyBorder="1" applyAlignment="1">
      <alignment horizontal="center"/>
    </xf>
    <xf numFmtId="0" fontId="1" fillId="2" borderId="79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3" fontId="4" fillId="2" borderId="60" xfId="0" applyNumberFormat="1" applyFont="1" applyFill="1" applyBorder="1" applyAlignment="1">
      <alignment horizontal="center" vertical="center" wrapText="1"/>
    </xf>
    <xf numFmtId="0" fontId="5" fillId="5" borderId="84" xfId="0" applyFont="1" applyFill="1" applyBorder="1" applyAlignment="1">
      <alignment horizontal="left" vertical="top" wrapText="1"/>
    </xf>
    <xf numFmtId="0" fontId="5" fillId="5" borderId="85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7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20" fillId="5" borderId="48" xfId="0" applyFont="1" applyFill="1" applyBorder="1" applyAlignment="1">
      <alignment horizontal="left" vertical="center" wrapText="1"/>
    </xf>
    <xf numFmtId="0" fontId="20" fillId="5" borderId="40" xfId="0" applyFont="1" applyFill="1" applyBorder="1" applyAlignment="1">
      <alignment horizontal="left" vertical="center" wrapText="1"/>
    </xf>
    <xf numFmtId="0" fontId="20" fillId="5" borderId="44" xfId="0" applyFont="1" applyFill="1" applyBorder="1" applyAlignment="1">
      <alignment horizontal="left" vertical="center" wrapText="1"/>
    </xf>
    <xf numFmtId="0" fontId="11" fillId="4" borderId="51" xfId="0" applyFont="1" applyFill="1" applyBorder="1" applyAlignment="1">
      <alignment horizontal="left" vertical="center" wrapText="1"/>
    </xf>
    <xf numFmtId="0" fontId="11" fillId="4" borderId="41" xfId="0" applyFont="1" applyFill="1" applyBorder="1" applyAlignment="1">
      <alignment horizontal="left" vertical="center" wrapText="1"/>
    </xf>
    <xf numFmtId="0" fontId="11" fillId="4" borderId="34" xfId="0" applyFont="1" applyFill="1" applyBorder="1" applyAlignment="1">
      <alignment horizontal="left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left" vertical="center" wrapText="1"/>
    </xf>
    <xf numFmtId="0" fontId="20" fillId="4" borderId="46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left" vertical="center" wrapText="1"/>
    </xf>
    <xf numFmtId="0" fontId="20" fillId="5" borderId="0" xfId="0" applyFont="1" applyFill="1" applyAlignment="1">
      <alignment horizontal="left" vertical="center" wrapText="1"/>
    </xf>
    <xf numFmtId="0" fontId="20" fillId="5" borderId="39" xfId="0" applyFont="1" applyFill="1" applyBorder="1" applyAlignment="1">
      <alignment horizontal="left" vertical="center" wrapText="1"/>
    </xf>
    <xf numFmtId="0" fontId="11" fillId="4" borderId="43" xfId="0" applyFont="1" applyFill="1" applyBorder="1" applyAlignment="1">
      <alignment horizontal="left" vertical="center" wrapText="1"/>
    </xf>
    <xf numFmtId="0" fontId="11" fillId="4" borderId="39" xfId="0" applyFont="1" applyFill="1" applyBorder="1" applyAlignment="1">
      <alignment horizontal="left" vertical="center" wrapText="1"/>
    </xf>
    <xf numFmtId="0" fontId="11" fillId="4" borderId="45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left" vertical="center" wrapText="1"/>
    </xf>
    <xf numFmtId="0" fontId="19" fillId="4" borderId="38" xfId="0" applyFont="1" applyFill="1" applyBorder="1" applyAlignment="1">
      <alignment horizontal="left" vertical="center" wrapText="1"/>
    </xf>
    <xf numFmtId="0" fontId="19" fillId="4" borderId="22" xfId="0" applyFont="1" applyFill="1" applyBorder="1" applyAlignment="1">
      <alignment horizontal="left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11" fillId="4" borderId="29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20" fillId="4" borderId="109" xfId="0" applyFont="1" applyFill="1" applyBorder="1" applyAlignment="1">
      <alignment horizontal="center" vertical="center" wrapText="1"/>
    </xf>
    <xf numFmtId="0" fontId="19" fillId="4" borderId="108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left" vertical="center"/>
    </xf>
    <xf numFmtId="0" fontId="20" fillId="5" borderId="13" xfId="0" applyFont="1" applyFill="1" applyBorder="1" applyAlignment="1">
      <alignment horizontal="left" vertical="center" wrapText="1"/>
    </xf>
    <xf numFmtId="0" fontId="20" fillId="5" borderId="14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11" fillId="4" borderId="42" xfId="0" applyFont="1" applyFill="1" applyBorder="1" applyAlignment="1">
      <alignment horizontal="left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111" xfId="0" applyFont="1" applyFill="1" applyBorder="1" applyAlignment="1">
      <alignment horizontal="center" vertical="center" wrapText="1"/>
    </xf>
    <xf numFmtId="0" fontId="11" fillId="4" borderId="81" xfId="0" applyFont="1" applyFill="1" applyBorder="1" applyAlignment="1">
      <alignment horizontal="center" vertical="center" wrapText="1"/>
    </xf>
    <xf numFmtId="0" fontId="11" fillId="4" borderId="112" xfId="0" applyFont="1" applyFill="1" applyBorder="1" applyAlignment="1">
      <alignment horizontal="center" vertical="center" wrapText="1"/>
    </xf>
    <xf numFmtId="0" fontId="19" fillId="4" borderId="110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115" xfId="0" applyFont="1" applyFill="1" applyBorder="1" applyAlignment="1">
      <alignment horizontal="left" vertical="center"/>
    </xf>
    <xf numFmtId="0" fontId="18" fillId="2" borderId="55" xfId="0" applyFont="1" applyFill="1" applyBorder="1" applyAlignment="1">
      <alignment horizontal="left" vertical="center"/>
    </xf>
    <xf numFmtId="0" fontId="18" fillId="2" borderId="116" xfId="0" applyFont="1" applyFill="1" applyBorder="1" applyAlignment="1">
      <alignment horizontal="left" vertical="center"/>
    </xf>
    <xf numFmtId="0" fontId="10" fillId="0" borderId="11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7" fillId="0" borderId="113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13" fillId="4" borderId="12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left" vertical="center" wrapText="1"/>
    </xf>
    <xf numFmtId="0" fontId="13" fillId="5" borderId="23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13" fillId="4" borderId="24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left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6" fillId="4" borderId="44" xfId="0" applyFont="1" applyFill="1" applyBorder="1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3" fillId="4" borderId="32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65" fontId="6" fillId="2" borderId="13" xfId="1" applyNumberFormat="1" applyFont="1" applyFill="1" applyBorder="1" applyAlignment="1">
      <alignment horizontal="left" vertical="center" shrinkToFit="1"/>
    </xf>
    <xf numFmtId="165" fontId="6" fillId="2" borderId="11" xfId="1" applyNumberFormat="1" applyFont="1" applyFill="1" applyBorder="1" applyAlignment="1">
      <alignment horizontal="left" vertical="center" shrinkToFit="1"/>
    </xf>
    <xf numFmtId="165" fontId="13" fillId="2" borderId="13" xfId="1" applyNumberFormat="1" applyFont="1" applyFill="1" applyBorder="1" applyAlignment="1">
      <alignment horizontal="left" vertical="center" shrinkToFit="1"/>
    </xf>
    <xf numFmtId="165" fontId="13" fillId="2" borderId="11" xfId="1" applyNumberFormat="1" applyFont="1" applyFill="1" applyBorder="1" applyAlignment="1">
      <alignment horizontal="left" vertical="center" shrinkToFi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left" vertical="top" wrapText="1"/>
    </xf>
    <xf numFmtId="0" fontId="13" fillId="5" borderId="23" xfId="0" applyFont="1" applyFill="1" applyBorder="1" applyAlignment="1">
      <alignment horizontal="left" vertical="top" wrapText="1"/>
    </xf>
    <xf numFmtId="0" fontId="13" fillId="5" borderId="0" xfId="0" applyFont="1" applyFill="1" applyAlignment="1">
      <alignment horizontal="left" vertical="top" wrapText="1"/>
    </xf>
    <xf numFmtId="0" fontId="4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left" vertical="center"/>
    </xf>
    <xf numFmtId="0" fontId="20" fillId="5" borderId="23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4" fillId="4" borderId="41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left" vertical="top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 vertical="top"/>
    </xf>
    <xf numFmtId="0" fontId="4" fillId="4" borderId="7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left" vertical="center" wrapText="1"/>
    </xf>
    <xf numFmtId="0" fontId="4" fillId="4" borderId="73" xfId="0" applyFont="1" applyFill="1" applyBorder="1" applyAlignment="1">
      <alignment horizontal="left" vertical="center" wrapText="1"/>
    </xf>
    <xf numFmtId="0" fontId="4" fillId="4" borderId="75" xfId="0" applyFont="1" applyFill="1" applyBorder="1" applyAlignment="1">
      <alignment horizontal="left" vertical="center" wrapText="1"/>
    </xf>
    <xf numFmtId="0" fontId="4" fillId="4" borderId="71" xfId="0" applyFont="1" applyFill="1" applyBorder="1" applyAlignment="1">
      <alignment horizontal="center" vertical="center" wrapText="1"/>
    </xf>
    <xf numFmtId="0" fontId="4" fillId="4" borderId="83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78" xfId="0" applyFont="1" applyFill="1" applyBorder="1" applyAlignment="1">
      <alignment horizontal="center" vertical="center" wrapText="1"/>
    </xf>
    <xf numFmtId="0" fontId="4" fillId="4" borderId="11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5" fontId="11" fillId="2" borderId="12" xfId="1" applyNumberFormat="1" applyFont="1" applyFill="1" applyBorder="1" applyAlignment="1">
      <alignment horizontal="center" vertical="center" shrinkToFit="1"/>
    </xf>
    <xf numFmtId="3" fontId="23" fillId="0" borderId="12" xfId="0" applyNumberFormat="1" applyFont="1" applyBorder="1" applyAlignment="1">
      <alignment horizontal="right" vertical="center" indent="1"/>
    </xf>
    <xf numFmtId="0" fontId="23" fillId="0" borderId="12" xfId="0" applyFont="1" applyBorder="1" applyAlignment="1">
      <alignment horizontal="right" vertical="center" indent="1"/>
    </xf>
    <xf numFmtId="0" fontId="4" fillId="4" borderId="0" xfId="0" applyFont="1" applyFill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2" fontId="4" fillId="6" borderId="120" xfId="0" applyNumberFormat="1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2" fontId="4" fillId="6" borderId="121" xfId="0" applyNumberFormat="1" applyFont="1" applyFill="1" applyBorder="1" applyAlignment="1">
      <alignment horizontal="center" vertical="center" wrapText="1"/>
    </xf>
    <xf numFmtId="2" fontId="4" fillId="6" borderId="0" xfId="0" applyNumberFormat="1" applyFont="1" applyFill="1" applyAlignment="1">
      <alignment horizontal="center" vertical="center" wrapText="1"/>
    </xf>
    <xf numFmtId="2" fontId="4" fillId="6" borderId="122" xfId="0" applyNumberFormat="1" applyFont="1" applyFill="1" applyBorder="1" applyAlignment="1">
      <alignment horizontal="center" vertical="center" wrapText="1"/>
    </xf>
    <xf numFmtId="2" fontId="4" fillId="6" borderId="9" xfId="0" applyNumberFormat="1" applyFont="1" applyFill="1" applyBorder="1" applyAlignment="1">
      <alignment horizontal="center" vertical="center" wrapText="1"/>
    </xf>
    <xf numFmtId="2" fontId="4" fillId="6" borderId="107" xfId="0" applyNumberFormat="1" applyFont="1" applyFill="1" applyBorder="1" applyAlignment="1">
      <alignment horizontal="center" vertical="center" wrapText="1"/>
    </xf>
    <xf numFmtId="2" fontId="4" fillId="6" borderId="80" xfId="0" applyNumberFormat="1" applyFont="1" applyFill="1" applyBorder="1" applyAlignment="1">
      <alignment horizontal="center" vertical="center" wrapText="1"/>
    </xf>
    <xf numFmtId="165" fontId="16" fillId="2" borderId="12" xfId="1" applyNumberFormat="1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57150</xdr:rowOff>
    </xdr:from>
    <xdr:to>
      <xdr:col>0</xdr:col>
      <xdr:colOff>1271228</xdr:colOff>
      <xdr:row>5</xdr:row>
      <xdr:rowOff>203488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19100"/>
          <a:ext cx="1242653" cy="819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203688</xdr:rowOff>
    </xdr:from>
    <xdr:to>
      <xdr:col>0</xdr:col>
      <xdr:colOff>1666874</xdr:colOff>
      <xdr:row>6</xdr:row>
      <xdr:rowOff>182615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2207"/>
          <a:ext cx="1666874" cy="1114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1</xdr:row>
      <xdr:rowOff>150813</xdr:rowOff>
    </xdr:from>
    <xdr:to>
      <xdr:col>0</xdr:col>
      <xdr:colOff>1873503</xdr:colOff>
      <xdr:row>6</xdr:row>
      <xdr:rowOff>169130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322263"/>
          <a:ext cx="1849691" cy="1152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49025</xdr:colOff>
      <xdr:row>1</xdr:row>
      <xdr:rowOff>70036</xdr:rowOff>
    </xdr:from>
    <xdr:to>
      <xdr:col>1</xdr:col>
      <xdr:colOff>802901</xdr:colOff>
      <xdr:row>7</xdr:row>
      <xdr:rowOff>182231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25" y="241486"/>
          <a:ext cx="1954026" cy="12742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17318</xdr:rowOff>
    </xdr:from>
    <xdr:to>
      <xdr:col>0</xdr:col>
      <xdr:colOff>1121019</xdr:colOff>
      <xdr:row>8</xdr:row>
      <xdr:rowOff>34638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7030"/>
          <a:ext cx="1121019" cy="1094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53"/>
  <sheetViews>
    <sheetView view="pageBreakPreview" topLeftCell="A42" zoomScale="110" zoomScaleNormal="112" zoomScaleSheetLayoutView="110" zoomScalePageLayoutView="90" workbookViewId="0">
      <selection activeCell="D59" sqref="D59"/>
    </sheetView>
  </sheetViews>
  <sheetFormatPr baseColWidth="10" defaultColWidth="9.33203125" defaultRowHeight="12.75" x14ac:dyDescent="0.2"/>
  <cols>
    <col min="1" max="1" width="25" style="40" customWidth="1"/>
    <col min="2" max="2" width="26.6640625" style="40" customWidth="1"/>
    <col min="3" max="3" width="9.33203125" style="48" customWidth="1"/>
    <col min="4" max="4" width="9.1640625" style="48" customWidth="1"/>
    <col min="5" max="5" width="7.83203125" style="48" customWidth="1"/>
    <col min="6" max="6" width="10.83203125" style="48" customWidth="1"/>
    <col min="7" max="7" width="13.5" style="48" customWidth="1"/>
    <col min="8" max="13" width="7.83203125" style="48" customWidth="1"/>
    <col min="14" max="16" width="10.83203125" style="48" customWidth="1"/>
    <col min="17" max="17" width="9.33203125" style="40"/>
    <col min="18" max="18" width="9.33203125" style="131"/>
    <col min="19" max="16384" width="9.33203125" style="40"/>
  </cols>
  <sheetData>
    <row r="1" spans="1:17" ht="13.5" thickBot="1" x14ac:dyDescent="0.25">
      <c r="Q1" s="131"/>
    </row>
    <row r="2" spans="1:17" ht="18" customHeight="1" x14ac:dyDescent="0.2">
      <c r="A2" s="349"/>
      <c r="B2" s="352" t="s">
        <v>0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4"/>
      <c r="Q2" s="131"/>
    </row>
    <row r="3" spans="1:17" ht="18" customHeight="1" x14ac:dyDescent="0.2">
      <c r="A3" s="350"/>
      <c r="B3" s="355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7"/>
      <c r="Q3" s="131"/>
    </row>
    <row r="4" spans="1:17" ht="18" customHeight="1" x14ac:dyDescent="0.2">
      <c r="A4" s="350"/>
      <c r="B4" s="358" t="s">
        <v>1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  <c r="Q4" s="131"/>
    </row>
    <row r="5" spans="1:17" ht="18" customHeight="1" thickBot="1" x14ac:dyDescent="0.25">
      <c r="A5" s="350"/>
      <c r="B5" s="361" t="s">
        <v>2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3"/>
      <c r="Q5" s="131"/>
    </row>
    <row r="6" spans="1:17" ht="18" customHeight="1" x14ac:dyDescent="0.25">
      <c r="A6" s="350"/>
      <c r="B6" s="374" t="s">
        <v>177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6"/>
      <c r="Q6" s="131"/>
    </row>
    <row r="7" spans="1:17" ht="18" customHeight="1" x14ac:dyDescent="0.2">
      <c r="A7" s="350"/>
      <c r="B7" s="364" t="s">
        <v>3</v>
      </c>
      <c r="C7" s="365"/>
      <c r="D7" s="365"/>
      <c r="E7" s="365"/>
      <c r="F7" s="365"/>
      <c r="G7" s="365"/>
      <c r="H7" s="365"/>
      <c r="I7" s="365"/>
      <c r="J7" s="366" t="s">
        <v>4</v>
      </c>
      <c r="K7" s="367"/>
      <c r="L7" s="367"/>
      <c r="M7" s="367"/>
      <c r="N7" s="367"/>
      <c r="O7" s="367"/>
      <c r="P7" s="368"/>
    </row>
    <row r="8" spans="1:17" ht="18" customHeight="1" thickBot="1" x14ac:dyDescent="0.25">
      <c r="A8" s="351"/>
      <c r="B8" s="369" t="s">
        <v>5</v>
      </c>
      <c r="C8" s="370"/>
      <c r="D8" s="370"/>
      <c r="E8" s="370"/>
      <c r="F8" s="370"/>
      <c r="G8" s="370"/>
      <c r="H8" s="370"/>
      <c r="I8" s="370"/>
      <c r="J8" s="371" t="s">
        <v>243</v>
      </c>
      <c r="K8" s="372"/>
      <c r="L8" s="372"/>
      <c r="M8" s="372"/>
      <c r="N8" s="372"/>
      <c r="O8" s="372"/>
      <c r="P8" s="373"/>
    </row>
    <row r="9" spans="1:17" ht="18" customHeight="1" x14ac:dyDescent="0.2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</row>
    <row r="10" spans="1:17" ht="18" customHeight="1" thickBot="1" x14ac:dyDescent="0.25">
      <c r="A10" s="330" t="s">
        <v>188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</row>
    <row r="11" spans="1:17" ht="18" customHeight="1" x14ac:dyDescent="0.2">
      <c r="A11" s="343" t="s">
        <v>6</v>
      </c>
      <c r="B11" s="346" t="s">
        <v>7</v>
      </c>
      <c r="C11" s="332" t="s">
        <v>8</v>
      </c>
      <c r="D11" s="333"/>
      <c r="E11" s="333"/>
      <c r="F11" s="334"/>
      <c r="G11" s="335" t="s">
        <v>9</v>
      </c>
      <c r="H11" s="338" t="s">
        <v>10</v>
      </c>
      <c r="I11" s="339"/>
      <c r="J11" s="339"/>
      <c r="K11" s="339"/>
      <c r="L11" s="339"/>
      <c r="M11" s="339"/>
      <c r="N11" s="339"/>
      <c r="O11" s="339"/>
      <c r="P11" s="340"/>
    </row>
    <row r="12" spans="1:17" ht="18" customHeight="1" x14ac:dyDescent="0.2">
      <c r="A12" s="344"/>
      <c r="B12" s="347"/>
      <c r="C12" s="341" t="s">
        <v>219</v>
      </c>
      <c r="D12" s="341" t="s">
        <v>226</v>
      </c>
      <c r="E12" s="341" t="s">
        <v>221</v>
      </c>
      <c r="F12" s="284" t="s">
        <v>227</v>
      </c>
      <c r="G12" s="336"/>
      <c r="H12" s="286" t="s">
        <v>219</v>
      </c>
      <c r="I12" s="287"/>
      <c r="J12" s="286" t="s">
        <v>220</v>
      </c>
      <c r="K12" s="287"/>
      <c r="L12" s="286" t="s">
        <v>221</v>
      </c>
      <c r="M12" s="287"/>
      <c r="N12" s="288" t="s">
        <v>200</v>
      </c>
      <c r="O12" s="288" t="s">
        <v>203</v>
      </c>
      <c r="P12" s="282" t="s">
        <v>228</v>
      </c>
    </row>
    <row r="13" spans="1:17" ht="18" customHeight="1" x14ac:dyDescent="0.2">
      <c r="A13" s="345"/>
      <c r="B13" s="348"/>
      <c r="C13" s="342"/>
      <c r="D13" s="342"/>
      <c r="E13" s="342"/>
      <c r="F13" s="285"/>
      <c r="G13" s="337"/>
      <c r="H13" s="132" t="s">
        <v>201</v>
      </c>
      <c r="I13" s="132" t="s">
        <v>202</v>
      </c>
      <c r="J13" s="132" t="s">
        <v>201</v>
      </c>
      <c r="K13" s="132" t="s">
        <v>202</v>
      </c>
      <c r="L13" s="132" t="s">
        <v>201</v>
      </c>
      <c r="M13" s="132" t="s">
        <v>202</v>
      </c>
      <c r="N13" s="289"/>
      <c r="O13" s="289"/>
      <c r="P13" s="283"/>
    </row>
    <row r="14" spans="1:17" ht="18" customHeight="1" x14ac:dyDescent="0.2">
      <c r="A14" s="244" t="s">
        <v>13</v>
      </c>
      <c r="B14" s="6" t="s">
        <v>14</v>
      </c>
      <c r="C14" s="23">
        <v>557</v>
      </c>
      <c r="D14" s="23">
        <v>1731</v>
      </c>
      <c r="E14" s="24">
        <v>700</v>
      </c>
      <c r="F14" s="246">
        <f t="shared" ref="F14:F20" si="0">SUM(C14:E14)</f>
        <v>2988</v>
      </c>
      <c r="G14" s="6" t="s">
        <v>15</v>
      </c>
      <c r="H14" s="24">
        <v>55</v>
      </c>
      <c r="I14" s="24">
        <v>7</v>
      </c>
      <c r="J14" s="49">
        <v>126</v>
      </c>
      <c r="K14" s="49">
        <v>13</v>
      </c>
      <c r="L14" s="49">
        <v>72</v>
      </c>
      <c r="M14" s="49">
        <v>1</v>
      </c>
      <c r="N14" s="57">
        <f>SUM(H14,J14,L14)</f>
        <v>253</v>
      </c>
      <c r="O14" s="57">
        <f>SUM(I14,K14,M14)</f>
        <v>21</v>
      </c>
      <c r="P14" s="249">
        <f t="shared" ref="P14:P20" si="1">SUM(H14:M14)</f>
        <v>274</v>
      </c>
    </row>
    <row r="15" spans="1:17" ht="18" customHeight="1" x14ac:dyDescent="0.2">
      <c r="A15" s="244" t="s">
        <v>16</v>
      </c>
      <c r="B15" s="6" t="s">
        <v>17</v>
      </c>
      <c r="C15" s="24">
        <v>277</v>
      </c>
      <c r="D15" s="23">
        <v>288</v>
      </c>
      <c r="E15" s="24">
        <v>188</v>
      </c>
      <c r="F15" s="246">
        <f t="shared" si="0"/>
        <v>753</v>
      </c>
      <c r="G15" s="6" t="s">
        <v>15</v>
      </c>
      <c r="H15" s="24">
        <v>147</v>
      </c>
      <c r="I15" s="24">
        <v>0</v>
      </c>
      <c r="J15" s="24">
        <v>108</v>
      </c>
      <c r="K15" s="24">
        <v>1</v>
      </c>
      <c r="L15" s="24">
        <v>103</v>
      </c>
      <c r="M15" s="24">
        <v>41</v>
      </c>
      <c r="N15" s="58">
        <f t="shared" ref="N15:O20" si="2">SUM(H15,J15,L15)</f>
        <v>358</v>
      </c>
      <c r="O15" s="58">
        <f t="shared" si="2"/>
        <v>42</v>
      </c>
      <c r="P15" s="249">
        <f t="shared" si="1"/>
        <v>400</v>
      </c>
    </row>
    <row r="16" spans="1:17" ht="18" customHeight="1" x14ac:dyDescent="0.2">
      <c r="A16" s="244" t="s">
        <v>18</v>
      </c>
      <c r="B16" s="6" t="s">
        <v>19</v>
      </c>
      <c r="C16" s="214">
        <v>23.56</v>
      </c>
      <c r="D16" s="215">
        <v>13.37</v>
      </c>
      <c r="E16" s="24">
        <v>1284.5</v>
      </c>
      <c r="F16" s="247">
        <f t="shared" si="0"/>
        <v>1321.43</v>
      </c>
      <c r="G16" s="6" t="s">
        <v>15</v>
      </c>
      <c r="H16" s="24">
        <v>28</v>
      </c>
      <c r="I16" s="24">
        <v>20</v>
      </c>
      <c r="J16" s="24">
        <v>23</v>
      </c>
      <c r="K16" s="24">
        <v>22</v>
      </c>
      <c r="L16" s="24">
        <v>65</v>
      </c>
      <c r="M16" s="24">
        <v>43</v>
      </c>
      <c r="N16" s="58">
        <f t="shared" si="2"/>
        <v>116</v>
      </c>
      <c r="O16" s="58">
        <f t="shared" si="2"/>
        <v>85</v>
      </c>
      <c r="P16" s="249">
        <f t="shared" si="1"/>
        <v>201</v>
      </c>
    </row>
    <row r="17" spans="1:53" s="45" customFormat="1" ht="18" customHeight="1" x14ac:dyDescent="0.2">
      <c r="A17" s="244" t="s">
        <v>20</v>
      </c>
      <c r="B17" s="28" t="s">
        <v>14</v>
      </c>
      <c r="C17" s="24">
        <v>0</v>
      </c>
      <c r="D17" s="215">
        <v>19.63</v>
      </c>
      <c r="E17" s="24">
        <v>970</v>
      </c>
      <c r="F17" s="246">
        <f t="shared" si="0"/>
        <v>989.63</v>
      </c>
      <c r="G17" s="28" t="s">
        <v>15</v>
      </c>
      <c r="H17" s="24">
        <v>0</v>
      </c>
      <c r="I17" s="24">
        <v>0</v>
      </c>
      <c r="J17" s="24">
        <v>13</v>
      </c>
      <c r="K17" s="24">
        <v>5</v>
      </c>
      <c r="L17" s="24">
        <v>55</v>
      </c>
      <c r="M17" s="24">
        <v>5</v>
      </c>
      <c r="N17" s="58">
        <f t="shared" si="2"/>
        <v>68</v>
      </c>
      <c r="O17" s="58">
        <f t="shared" si="2"/>
        <v>10</v>
      </c>
      <c r="P17" s="249">
        <f t="shared" si="1"/>
        <v>78</v>
      </c>
      <c r="Q17" s="43"/>
      <c r="R17" s="131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</row>
    <row r="18" spans="1:53" ht="18" customHeight="1" x14ac:dyDescent="0.2">
      <c r="A18" s="244" t="s">
        <v>21</v>
      </c>
      <c r="B18" s="6" t="s">
        <v>204</v>
      </c>
      <c r="C18" s="24">
        <v>222850</v>
      </c>
      <c r="D18" s="23">
        <v>354920</v>
      </c>
      <c r="E18" s="24">
        <v>322574</v>
      </c>
      <c r="F18" s="246">
        <f t="shared" si="0"/>
        <v>900344</v>
      </c>
      <c r="G18" s="6" t="s">
        <v>15</v>
      </c>
      <c r="H18" s="24">
        <v>35</v>
      </c>
      <c r="I18" s="24">
        <v>15</v>
      </c>
      <c r="J18" s="24">
        <v>35</v>
      </c>
      <c r="K18" s="24">
        <v>7</v>
      </c>
      <c r="L18" s="24">
        <v>69</v>
      </c>
      <c r="M18" s="24">
        <v>0</v>
      </c>
      <c r="N18" s="58">
        <f>SUM(H18,J18,L18)</f>
        <v>139</v>
      </c>
      <c r="O18" s="58">
        <f t="shared" si="2"/>
        <v>22</v>
      </c>
      <c r="P18" s="249">
        <f t="shared" si="1"/>
        <v>161</v>
      </c>
    </row>
    <row r="19" spans="1:53" ht="18" customHeight="1" x14ac:dyDescent="0.2">
      <c r="A19" s="244" t="s">
        <v>21</v>
      </c>
      <c r="B19" s="6" t="s">
        <v>205</v>
      </c>
      <c r="C19" s="24">
        <v>130590</v>
      </c>
      <c r="D19" s="23">
        <v>211575</v>
      </c>
      <c r="E19" s="24">
        <v>98700</v>
      </c>
      <c r="F19" s="246">
        <f t="shared" si="0"/>
        <v>440865</v>
      </c>
      <c r="G19" s="6" t="s">
        <v>15</v>
      </c>
      <c r="H19" s="24">
        <v>42</v>
      </c>
      <c r="I19" s="24">
        <v>2</v>
      </c>
      <c r="J19" s="24">
        <v>31</v>
      </c>
      <c r="K19" s="24">
        <v>2</v>
      </c>
      <c r="L19" s="24">
        <v>14</v>
      </c>
      <c r="M19" s="24">
        <v>0</v>
      </c>
      <c r="N19" s="58">
        <f>SUM(H19,J19,L19)</f>
        <v>87</v>
      </c>
      <c r="O19" s="58">
        <f t="shared" si="2"/>
        <v>4</v>
      </c>
      <c r="P19" s="249">
        <f t="shared" si="1"/>
        <v>91</v>
      </c>
    </row>
    <row r="20" spans="1:53" ht="18" customHeight="1" thickBot="1" x14ac:dyDescent="0.25">
      <c r="A20" s="245" t="s">
        <v>22</v>
      </c>
      <c r="B20" s="140" t="s">
        <v>23</v>
      </c>
      <c r="C20" s="141">
        <v>1860</v>
      </c>
      <c r="D20" s="154">
        <v>2260</v>
      </c>
      <c r="E20" s="141">
        <v>5000</v>
      </c>
      <c r="F20" s="248">
        <f t="shared" si="0"/>
        <v>9120</v>
      </c>
      <c r="G20" s="140" t="s">
        <v>15</v>
      </c>
      <c r="H20" s="141">
        <v>3</v>
      </c>
      <c r="I20" s="141">
        <v>0</v>
      </c>
      <c r="J20" s="141">
        <v>5</v>
      </c>
      <c r="K20" s="141">
        <v>0</v>
      </c>
      <c r="L20" s="141">
        <v>11</v>
      </c>
      <c r="M20" s="141">
        <v>0</v>
      </c>
      <c r="N20" s="155">
        <f t="shared" si="2"/>
        <v>19</v>
      </c>
      <c r="O20" s="155">
        <f t="shared" si="2"/>
        <v>0</v>
      </c>
      <c r="P20" s="250">
        <f t="shared" si="1"/>
        <v>19</v>
      </c>
    </row>
    <row r="21" spans="1:53" ht="18" customHeight="1" thickBot="1" x14ac:dyDescent="0.25">
      <c r="A21" s="153"/>
      <c r="B21" s="146"/>
      <c r="C21" s="147"/>
      <c r="D21" s="148"/>
      <c r="E21" s="50"/>
      <c r="F21" s="22"/>
      <c r="G21" s="146"/>
      <c r="H21" s="50"/>
      <c r="I21" s="50"/>
      <c r="J21" s="50"/>
      <c r="K21" s="50"/>
      <c r="L21" s="50"/>
      <c r="M21" s="50"/>
      <c r="N21" s="51"/>
      <c r="O21" s="51"/>
      <c r="P21" s="22"/>
    </row>
    <row r="22" spans="1:53" ht="18" customHeight="1" x14ac:dyDescent="0.2">
      <c r="A22" s="385" t="s">
        <v>24</v>
      </c>
      <c r="B22" s="386"/>
      <c r="C22" s="386"/>
      <c r="D22" s="386"/>
      <c r="E22" s="386"/>
      <c r="F22" s="386"/>
      <c r="G22" s="386"/>
      <c r="H22" s="386"/>
      <c r="I22" s="387"/>
      <c r="J22" s="387"/>
      <c r="K22" s="387"/>
      <c r="L22" s="387"/>
      <c r="M22" s="387"/>
      <c r="N22" s="387"/>
      <c r="O22" s="387"/>
      <c r="P22" s="388"/>
    </row>
    <row r="23" spans="1:53" ht="18" customHeight="1" x14ac:dyDescent="0.2">
      <c r="A23" s="321" t="s">
        <v>6</v>
      </c>
      <c r="B23" s="312" t="s">
        <v>7</v>
      </c>
      <c r="C23" s="322" t="s">
        <v>8</v>
      </c>
      <c r="D23" s="323"/>
      <c r="E23" s="323"/>
      <c r="F23" s="324"/>
      <c r="G23" s="406" t="s">
        <v>9</v>
      </c>
      <c r="H23" s="327" t="s">
        <v>10</v>
      </c>
      <c r="I23" s="327"/>
      <c r="J23" s="327"/>
      <c r="K23" s="327"/>
      <c r="L23" s="327"/>
      <c r="M23" s="327"/>
      <c r="N23" s="327"/>
      <c r="O23" s="327"/>
      <c r="P23" s="328"/>
    </row>
    <row r="24" spans="1:53" ht="18" customHeight="1" x14ac:dyDescent="0.2">
      <c r="A24" s="301"/>
      <c r="B24" s="303"/>
      <c r="C24" s="312" t="s">
        <v>219</v>
      </c>
      <c r="D24" s="312" t="s">
        <v>226</v>
      </c>
      <c r="E24" s="312" t="s">
        <v>221</v>
      </c>
      <c r="F24" s="284" t="s">
        <v>227</v>
      </c>
      <c r="G24" s="336"/>
      <c r="H24" s="286" t="s">
        <v>219</v>
      </c>
      <c r="I24" s="287"/>
      <c r="J24" s="286" t="s">
        <v>220</v>
      </c>
      <c r="K24" s="287"/>
      <c r="L24" s="286" t="s">
        <v>221</v>
      </c>
      <c r="M24" s="287"/>
      <c r="N24" s="288" t="s">
        <v>200</v>
      </c>
      <c r="O24" s="288" t="s">
        <v>203</v>
      </c>
      <c r="P24" s="282" t="s">
        <v>229</v>
      </c>
    </row>
    <row r="25" spans="1:53" ht="18" customHeight="1" x14ac:dyDescent="0.2">
      <c r="A25" s="302"/>
      <c r="B25" s="304"/>
      <c r="C25" s="304"/>
      <c r="D25" s="304"/>
      <c r="E25" s="304"/>
      <c r="F25" s="285"/>
      <c r="G25" s="337"/>
      <c r="H25" s="132" t="s">
        <v>201</v>
      </c>
      <c r="I25" s="132" t="s">
        <v>202</v>
      </c>
      <c r="J25" s="132" t="s">
        <v>201</v>
      </c>
      <c r="K25" s="132" t="s">
        <v>202</v>
      </c>
      <c r="L25" s="132" t="s">
        <v>201</v>
      </c>
      <c r="M25" s="132" t="s">
        <v>202</v>
      </c>
      <c r="N25" s="289"/>
      <c r="O25" s="289"/>
      <c r="P25" s="283"/>
    </row>
    <row r="26" spans="1:53" ht="18" customHeight="1" x14ac:dyDescent="0.15">
      <c r="A26" s="251" t="s">
        <v>173</v>
      </c>
      <c r="B26" s="252" t="s">
        <v>25</v>
      </c>
      <c r="C26" s="173">
        <v>38236</v>
      </c>
      <c r="D26" s="173">
        <v>2147</v>
      </c>
      <c r="E26" s="173">
        <v>75568</v>
      </c>
      <c r="F26" s="253">
        <f>+C26+D26+E26</f>
        <v>115951</v>
      </c>
      <c r="G26" s="174" t="s">
        <v>15</v>
      </c>
      <c r="H26" s="170">
        <v>0</v>
      </c>
      <c r="I26" s="170">
        <v>0</v>
      </c>
      <c r="J26" s="170">
        <v>0</v>
      </c>
      <c r="K26" s="170">
        <v>0</v>
      </c>
      <c r="L26" s="170">
        <v>0</v>
      </c>
      <c r="M26" s="170">
        <v>0</v>
      </c>
      <c r="N26" s="175" t="s">
        <v>207</v>
      </c>
      <c r="O26" s="175" t="s">
        <v>207</v>
      </c>
      <c r="P26" s="176" t="s">
        <v>207</v>
      </c>
    </row>
    <row r="27" spans="1:53" ht="14.25" customHeight="1" x14ac:dyDescent="0.15">
      <c r="A27" s="251" t="s">
        <v>26</v>
      </c>
      <c r="B27" s="252" t="s">
        <v>25</v>
      </c>
      <c r="C27" s="173">
        <v>36512</v>
      </c>
      <c r="D27" s="173">
        <v>35168</v>
      </c>
      <c r="E27" s="173">
        <v>26841</v>
      </c>
      <c r="F27" s="253">
        <f>+C27+D27+E27</f>
        <v>98521</v>
      </c>
      <c r="G27" s="174" t="s">
        <v>15</v>
      </c>
      <c r="H27" s="290">
        <v>162</v>
      </c>
      <c r="I27" s="290">
        <v>34</v>
      </c>
      <c r="J27" s="290">
        <v>232</v>
      </c>
      <c r="K27" s="290">
        <v>0</v>
      </c>
      <c r="L27" s="290">
        <v>162</v>
      </c>
      <c r="M27" s="290">
        <v>36</v>
      </c>
      <c r="N27" s="292">
        <f>+(H27+J27+L27)</f>
        <v>556</v>
      </c>
      <c r="O27" s="292">
        <f>+(I27+K27+M27)</f>
        <v>70</v>
      </c>
      <c r="P27" s="294">
        <f>+N27+O27</f>
        <v>626</v>
      </c>
    </row>
    <row r="28" spans="1:53" ht="18" customHeight="1" x14ac:dyDescent="0.15">
      <c r="A28" s="251" t="s">
        <v>171</v>
      </c>
      <c r="B28" s="252" t="s">
        <v>25</v>
      </c>
      <c r="C28" s="173">
        <v>3132</v>
      </c>
      <c r="D28" s="173">
        <v>3053</v>
      </c>
      <c r="E28" s="173">
        <v>2344</v>
      </c>
      <c r="F28" s="253">
        <f>SUM(C28:E28)</f>
        <v>8529</v>
      </c>
      <c r="G28" s="174" t="s">
        <v>15</v>
      </c>
      <c r="H28" s="291"/>
      <c r="I28" s="291"/>
      <c r="J28" s="291"/>
      <c r="K28" s="291"/>
      <c r="L28" s="291"/>
      <c r="M28" s="291"/>
      <c r="N28" s="293"/>
      <c r="O28" s="293"/>
      <c r="P28" s="295"/>
    </row>
    <row r="29" spans="1:53" ht="18" customHeight="1" x14ac:dyDescent="0.15">
      <c r="A29" s="244" t="s">
        <v>172</v>
      </c>
      <c r="B29" s="252" t="s">
        <v>27</v>
      </c>
      <c r="C29" s="24">
        <v>0</v>
      </c>
      <c r="D29" s="24">
        <v>0</v>
      </c>
      <c r="E29" s="24">
        <v>1</v>
      </c>
      <c r="F29" s="5">
        <f>SUM(C29:E29)</f>
        <v>1</v>
      </c>
      <c r="G29" s="174" t="s">
        <v>15</v>
      </c>
      <c r="H29" s="216">
        <v>0</v>
      </c>
      <c r="I29" s="216">
        <v>0</v>
      </c>
      <c r="J29" s="217">
        <v>0</v>
      </c>
      <c r="K29" s="216">
        <v>0</v>
      </c>
      <c r="L29" s="216">
        <v>25</v>
      </c>
      <c r="M29" s="216">
        <v>14</v>
      </c>
      <c r="N29" s="218">
        <f t="shared" ref="N29:O30" si="3">SUM(H29,J29,L29)</f>
        <v>25</v>
      </c>
      <c r="O29" s="218">
        <f t="shared" si="3"/>
        <v>14</v>
      </c>
      <c r="P29" s="219">
        <f t="shared" ref="P29:P30" si="4">SUM(H29:M29)</f>
        <v>39</v>
      </c>
    </row>
    <row r="30" spans="1:53" ht="12.75" customHeight="1" x14ac:dyDescent="0.15">
      <c r="A30" s="254" t="s">
        <v>206</v>
      </c>
      <c r="B30" s="252" t="s">
        <v>25</v>
      </c>
      <c r="C30" s="173">
        <v>69</v>
      </c>
      <c r="D30" s="173">
        <v>59</v>
      </c>
      <c r="E30" s="173">
        <v>211</v>
      </c>
      <c r="F30" s="253">
        <f>SUM(C30:E30)</f>
        <v>339</v>
      </c>
      <c r="G30" s="174" t="s">
        <v>29</v>
      </c>
      <c r="H30" s="170">
        <v>43</v>
      </c>
      <c r="I30" s="54">
        <v>26</v>
      </c>
      <c r="J30" s="170">
        <v>42</v>
      </c>
      <c r="K30" s="170">
        <v>17</v>
      </c>
      <c r="L30" s="170">
        <v>60</v>
      </c>
      <c r="M30" s="170">
        <v>271</v>
      </c>
      <c r="N30" s="171">
        <f t="shared" si="3"/>
        <v>145</v>
      </c>
      <c r="O30" s="171">
        <f t="shared" si="3"/>
        <v>314</v>
      </c>
      <c r="P30" s="172">
        <f t="shared" si="4"/>
        <v>459</v>
      </c>
    </row>
    <row r="31" spans="1:53" s="157" customFormat="1" ht="18" customHeight="1" thickBot="1" x14ac:dyDescent="0.25">
      <c r="A31" s="158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</row>
    <row r="32" spans="1:53" ht="18" customHeight="1" thickBot="1" x14ac:dyDescent="0.25">
      <c r="A32" s="298" t="s">
        <v>31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300"/>
    </row>
    <row r="33" spans="1:31" ht="18" customHeight="1" x14ac:dyDescent="0.2">
      <c r="A33" s="301" t="s">
        <v>6</v>
      </c>
      <c r="B33" s="303" t="s">
        <v>7</v>
      </c>
      <c r="C33" s="305" t="s">
        <v>8</v>
      </c>
      <c r="D33" s="306"/>
      <c r="E33" s="306"/>
      <c r="F33" s="307"/>
      <c r="G33" s="308" t="s">
        <v>9</v>
      </c>
      <c r="H33" s="310" t="s">
        <v>10</v>
      </c>
      <c r="I33" s="310"/>
      <c r="J33" s="310"/>
      <c r="K33" s="310"/>
      <c r="L33" s="310"/>
      <c r="M33" s="310"/>
      <c r="N33" s="310"/>
      <c r="O33" s="310"/>
      <c r="P33" s="311"/>
    </row>
    <row r="34" spans="1:31" ht="18" customHeight="1" x14ac:dyDescent="0.2">
      <c r="A34" s="301"/>
      <c r="B34" s="303"/>
      <c r="C34" s="312" t="s">
        <v>219</v>
      </c>
      <c r="D34" s="312" t="s">
        <v>226</v>
      </c>
      <c r="E34" s="312" t="s">
        <v>221</v>
      </c>
      <c r="F34" s="284" t="s">
        <v>227</v>
      </c>
      <c r="G34" s="308"/>
      <c r="H34" s="286" t="s">
        <v>219</v>
      </c>
      <c r="I34" s="287"/>
      <c r="J34" s="286" t="s">
        <v>220</v>
      </c>
      <c r="K34" s="287"/>
      <c r="L34" s="286" t="s">
        <v>221</v>
      </c>
      <c r="M34" s="287"/>
      <c r="N34" s="288" t="s">
        <v>200</v>
      </c>
      <c r="O34" s="288" t="s">
        <v>203</v>
      </c>
      <c r="P34" s="282" t="s">
        <v>229</v>
      </c>
    </row>
    <row r="35" spans="1:31" ht="18" customHeight="1" x14ac:dyDescent="0.2">
      <c r="A35" s="302"/>
      <c r="B35" s="304"/>
      <c r="C35" s="304"/>
      <c r="D35" s="304"/>
      <c r="E35" s="304"/>
      <c r="F35" s="285"/>
      <c r="G35" s="309"/>
      <c r="H35" s="132" t="s">
        <v>201</v>
      </c>
      <c r="I35" s="132" t="s">
        <v>202</v>
      </c>
      <c r="J35" s="132" t="s">
        <v>201</v>
      </c>
      <c r="K35" s="132" t="s">
        <v>202</v>
      </c>
      <c r="L35" s="132" t="s">
        <v>201</v>
      </c>
      <c r="M35" s="132" t="s">
        <v>202</v>
      </c>
      <c r="N35" s="289"/>
      <c r="O35" s="289"/>
      <c r="P35" s="283"/>
    </row>
    <row r="36" spans="1:31" ht="18" customHeight="1" x14ac:dyDescent="0.2">
      <c r="A36" s="244" t="s">
        <v>32</v>
      </c>
      <c r="B36" s="28" t="s">
        <v>25</v>
      </c>
      <c r="C36" s="24">
        <v>47450</v>
      </c>
      <c r="D36" s="24">
        <v>37550</v>
      </c>
      <c r="E36" s="24">
        <v>36050</v>
      </c>
      <c r="F36" s="5">
        <f>SUM(C36:E36)</f>
        <v>121050</v>
      </c>
      <c r="G36" s="2" t="s">
        <v>15</v>
      </c>
      <c r="H36" s="24">
        <v>0</v>
      </c>
      <c r="I36" s="24">
        <v>0</v>
      </c>
      <c r="J36" s="25">
        <v>0</v>
      </c>
      <c r="K36" s="25">
        <v>0</v>
      </c>
      <c r="L36" s="25">
        <v>0</v>
      </c>
      <c r="M36" s="25">
        <v>0</v>
      </c>
      <c r="N36" s="26">
        <f t="shared" ref="N36:O40" si="5">SUM(H36,J36,L36)</f>
        <v>0</v>
      </c>
      <c r="O36" s="26">
        <f t="shared" si="5"/>
        <v>0</v>
      </c>
      <c r="P36" s="150">
        <f>SUM(H36:M36)</f>
        <v>0</v>
      </c>
    </row>
    <row r="37" spans="1:31" ht="18" customHeight="1" x14ac:dyDescent="0.2">
      <c r="A37" s="251" t="s">
        <v>174</v>
      </c>
      <c r="B37" s="28" t="s">
        <v>25</v>
      </c>
      <c r="C37" s="24">
        <v>47450</v>
      </c>
      <c r="D37" s="24">
        <v>37550</v>
      </c>
      <c r="E37" s="24">
        <v>36050</v>
      </c>
      <c r="F37" s="5">
        <f>SUM(C37:E37)</f>
        <v>121050</v>
      </c>
      <c r="G37" s="2" t="s">
        <v>15</v>
      </c>
      <c r="H37" s="296">
        <v>29</v>
      </c>
      <c r="I37" s="296">
        <v>0</v>
      </c>
      <c r="J37" s="296">
        <v>10</v>
      </c>
      <c r="K37" s="296">
        <v>0</v>
      </c>
      <c r="L37" s="296">
        <v>18</v>
      </c>
      <c r="M37" s="296">
        <v>2</v>
      </c>
      <c r="N37" s="313">
        <f t="shared" si="5"/>
        <v>57</v>
      </c>
      <c r="O37" s="313">
        <f t="shared" si="5"/>
        <v>2</v>
      </c>
      <c r="P37" s="315">
        <f>SUM(H37:M37)</f>
        <v>59</v>
      </c>
    </row>
    <row r="38" spans="1:31" ht="18" customHeight="1" x14ac:dyDescent="0.2">
      <c r="A38" s="251" t="s">
        <v>171</v>
      </c>
      <c r="B38" s="28" t="s">
        <v>234</v>
      </c>
      <c r="C38" s="24">
        <f>+C37/70</f>
        <v>677.85714285714289</v>
      </c>
      <c r="D38" s="24">
        <f>+D37/70</f>
        <v>536.42857142857144</v>
      </c>
      <c r="E38" s="24">
        <f>+E37/70</f>
        <v>515</v>
      </c>
      <c r="F38" s="255">
        <f>SUM(C38:E38)</f>
        <v>1729.2857142857142</v>
      </c>
      <c r="G38" s="2" t="s">
        <v>15</v>
      </c>
      <c r="H38" s="297"/>
      <c r="I38" s="297"/>
      <c r="J38" s="297"/>
      <c r="K38" s="297"/>
      <c r="L38" s="297"/>
      <c r="M38" s="297"/>
      <c r="N38" s="314"/>
      <c r="O38" s="314"/>
      <c r="P38" s="316"/>
    </row>
    <row r="39" spans="1:31" ht="18" customHeight="1" thickBot="1" x14ac:dyDescent="0.25">
      <c r="A39" s="245" t="s">
        <v>172</v>
      </c>
      <c r="B39" s="256" t="s">
        <v>25</v>
      </c>
      <c r="C39" s="141">
        <v>198</v>
      </c>
      <c r="D39" s="141">
        <v>214</v>
      </c>
      <c r="E39" s="141">
        <v>4201</v>
      </c>
      <c r="F39" s="257">
        <f>SUM(C39:E39)</f>
        <v>4613</v>
      </c>
      <c r="G39" s="151" t="s">
        <v>15</v>
      </c>
      <c r="H39" s="141">
        <v>1120</v>
      </c>
      <c r="I39" s="141">
        <v>138</v>
      </c>
      <c r="J39" s="143">
        <v>965</v>
      </c>
      <c r="K39" s="143">
        <v>119</v>
      </c>
      <c r="L39" s="143">
        <v>2226</v>
      </c>
      <c r="M39" s="143">
        <v>278</v>
      </c>
      <c r="N39" s="144">
        <f t="shared" si="5"/>
        <v>4311</v>
      </c>
      <c r="O39" s="144">
        <f t="shared" si="5"/>
        <v>535</v>
      </c>
      <c r="P39" s="152">
        <f>SUM(H39:M39)</f>
        <v>4846</v>
      </c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</row>
    <row r="40" spans="1:31" s="43" customFormat="1" ht="18" customHeight="1" x14ac:dyDescent="0.2">
      <c r="A40" s="258" t="s">
        <v>30</v>
      </c>
      <c r="B40" s="32" t="s">
        <v>25</v>
      </c>
      <c r="C40" s="25">
        <v>2328</v>
      </c>
      <c r="D40" s="25">
        <v>2531</v>
      </c>
      <c r="E40" s="25">
        <v>2053</v>
      </c>
      <c r="F40" s="26">
        <f>SUM(C40:E40)</f>
        <v>6912</v>
      </c>
      <c r="G40" s="149" t="s">
        <v>15</v>
      </c>
      <c r="H40" s="25">
        <v>2151</v>
      </c>
      <c r="I40" s="25">
        <v>265</v>
      </c>
      <c r="J40" s="25">
        <v>2327</v>
      </c>
      <c r="K40" s="25">
        <v>287</v>
      </c>
      <c r="L40" s="25">
        <v>2088</v>
      </c>
      <c r="M40" s="25">
        <v>258</v>
      </c>
      <c r="N40" s="26">
        <f t="shared" si="5"/>
        <v>6566</v>
      </c>
      <c r="O40" s="26">
        <f t="shared" si="5"/>
        <v>810</v>
      </c>
      <c r="P40" s="4">
        <f>SUM(H40:M40)</f>
        <v>7376</v>
      </c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</row>
    <row r="41" spans="1:31" s="43" customFormat="1" ht="18" customHeight="1" thickBot="1" x14ac:dyDescent="0.25">
      <c r="A41" s="138"/>
      <c r="B41" s="129"/>
      <c r="C41" s="50"/>
      <c r="D41" s="50"/>
      <c r="E41" s="50"/>
      <c r="F41" s="51"/>
      <c r="G41" s="139"/>
      <c r="H41" s="50"/>
      <c r="I41" s="50"/>
      <c r="J41" s="50"/>
      <c r="K41" s="50"/>
      <c r="L41" s="50"/>
      <c r="M41" s="50"/>
      <c r="N41" s="51"/>
      <c r="O41" s="51"/>
      <c r="P41" s="22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</row>
    <row r="42" spans="1:31" ht="18" customHeight="1" x14ac:dyDescent="0.2">
      <c r="A42" s="317" t="s">
        <v>242</v>
      </c>
      <c r="B42" s="318"/>
      <c r="C42" s="318"/>
      <c r="D42" s="318"/>
      <c r="E42" s="318"/>
      <c r="F42" s="318"/>
      <c r="G42" s="318"/>
      <c r="H42" s="318"/>
      <c r="I42" s="319"/>
      <c r="J42" s="319"/>
      <c r="K42" s="319"/>
      <c r="L42" s="319"/>
      <c r="M42" s="319"/>
      <c r="N42" s="319"/>
      <c r="O42" s="319"/>
      <c r="P42" s="320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</row>
    <row r="43" spans="1:31" ht="18" customHeight="1" x14ac:dyDescent="0.2">
      <c r="A43" s="321" t="s">
        <v>6</v>
      </c>
      <c r="B43" s="312" t="s">
        <v>7</v>
      </c>
      <c r="C43" s="322" t="s">
        <v>8</v>
      </c>
      <c r="D43" s="323"/>
      <c r="E43" s="323"/>
      <c r="F43" s="324"/>
      <c r="G43" s="325" t="s">
        <v>9</v>
      </c>
      <c r="H43" s="327" t="s">
        <v>10</v>
      </c>
      <c r="I43" s="327"/>
      <c r="J43" s="327"/>
      <c r="K43" s="327"/>
      <c r="L43" s="327"/>
      <c r="M43" s="327"/>
      <c r="N43" s="327"/>
      <c r="O43" s="327"/>
      <c r="P43" s="328"/>
    </row>
    <row r="44" spans="1:31" ht="18" customHeight="1" x14ac:dyDescent="0.2">
      <c r="A44" s="301"/>
      <c r="B44" s="303"/>
      <c r="C44" s="312" t="s">
        <v>219</v>
      </c>
      <c r="D44" s="312" t="s">
        <v>220</v>
      </c>
      <c r="E44" s="312" t="s">
        <v>221</v>
      </c>
      <c r="F44" s="284" t="s">
        <v>227</v>
      </c>
      <c r="G44" s="326"/>
      <c r="H44" s="286" t="s">
        <v>219</v>
      </c>
      <c r="I44" s="287"/>
      <c r="J44" s="286" t="s">
        <v>220</v>
      </c>
      <c r="K44" s="287"/>
      <c r="L44" s="286" t="s">
        <v>221</v>
      </c>
      <c r="M44" s="287"/>
      <c r="N44" s="288" t="s">
        <v>200</v>
      </c>
      <c r="O44" s="288" t="s">
        <v>203</v>
      </c>
      <c r="P44" s="282" t="s">
        <v>228</v>
      </c>
    </row>
    <row r="45" spans="1:31" ht="18" customHeight="1" x14ac:dyDescent="0.2">
      <c r="A45" s="302"/>
      <c r="B45" s="304"/>
      <c r="C45" s="304"/>
      <c r="D45" s="304"/>
      <c r="E45" s="304"/>
      <c r="F45" s="285"/>
      <c r="G45" s="305"/>
      <c r="H45" s="132" t="s">
        <v>201</v>
      </c>
      <c r="I45" s="132" t="s">
        <v>202</v>
      </c>
      <c r="J45" s="132" t="s">
        <v>201</v>
      </c>
      <c r="K45" s="132" t="s">
        <v>202</v>
      </c>
      <c r="L45" s="132" t="s">
        <v>201</v>
      </c>
      <c r="M45" s="132" t="s">
        <v>202</v>
      </c>
      <c r="N45" s="289"/>
      <c r="O45" s="289"/>
      <c r="P45" s="283"/>
    </row>
    <row r="46" spans="1:31" ht="18" customHeight="1" thickBot="1" x14ac:dyDescent="0.25">
      <c r="A46" s="259" t="s">
        <v>33</v>
      </c>
      <c r="B46" s="140" t="s">
        <v>34</v>
      </c>
      <c r="C46" s="141">
        <v>114547</v>
      </c>
      <c r="D46" s="141">
        <v>63097</v>
      </c>
      <c r="E46" s="141">
        <v>98380</v>
      </c>
      <c r="F46" s="257">
        <f>SUM(C46:E46)</f>
        <v>276024</v>
      </c>
      <c r="G46" s="140" t="s">
        <v>15</v>
      </c>
      <c r="H46" s="142">
        <v>1567</v>
      </c>
      <c r="I46" s="143">
        <v>78</v>
      </c>
      <c r="J46" s="143">
        <v>932</v>
      </c>
      <c r="K46" s="143">
        <v>41</v>
      </c>
      <c r="L46" s="143">
        <v>1419</v>
      </c>
      <c r="M46" s="143">
        <v>87</v>
      </c>
      <c r="N46" s="144">
        <f>SUM(H46,J46,L46)</f>
        <v>3918</v>
      </c>
      <c r="O46" s="144">
        <f>SUM(I46,K46,M46)</f>
        <v>206</v>
      </c>
      <c r="P46" s="145">
        <f>SUM(H46:M46)</f>
        <v>4124</v>
      </c>
    </row>
    <row r="47" spans="1:31" ht="18" customHeight="1" thickBot="1" x14ac:dyDescent="0.25">
      <c r="A47" s="128"/>
      <c r="B47" s="129"/>
      <c r="C47" s="50"/>
      <c r="D47" s="50"/>
      <c r="E47" s="50"/>
      <c r="F47" s="22"/>
      <c r="G47" s="129"/>
      <c r="H47" s="130"/>
      <c r="I47" s="50"/>
      <c r="J47" s="50"/>
      <c r="K47" s="50"/>
      <c r="L47" s="50"/>
      <c r="M47" s="50"/>
      <c r="N47" s="51"/>
      <c r="O47" s="51"/>
      <c r="P47" s="51"/>
    </row>
    <row r="48" spans="1:31" ht="18" customHeight="1" thickBot="1" x14ac:dyDescent="0.25">
      <c r="A48" s="211" t="s">
        <v>241</v>
      </c>
      <c r="B48" s="133"/>
      <c r="C48" s="134"/>
      <c r="D48" s="134"/>
      <c r="E48" s="135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6"/>
    </row>
    <row r="49" spans="1:16" ht="18" customHeight="1" thickBot="1" x14ac:dyDescent="0.25">
      <c r="A49" s="391" t="s">
        <v>178</v>
      </c>
      <c r="B49" s="391" t="s">
        <v>179</v>
      </c>
      <c r="C49" s="392"/>
      <c r="D49" s="392"/>
      <c r="E49" s="395" t="s">
        <v>180</v>
      </c>
      <c r="F49" s="396"/>
      <c r="G49" s="397"/>
      <c r="H49" s="377" t="s">
        <v>245</v>
      </c>
      <c r="I49" s="378"/>
      <c r="J49" s="401" t="s">
        <v>230</v>
      </c>
      <c r="K49" s="402"/>
      <c r="L49" s="402"/>
      <c r="M49" s="402"/>
      <c r="N49" s="402"/>
      <c r="O49" s="402"/>
      <c r="P49" s="403"/>
    </row>
    <row r="50" spans="1:16" ht="18" customHeight="1" thickBot="1" x14ac:dyDescent="0.25">
      <c r="A50" s="389"/>
      <c r="B50" s="389"/>
      <c r="C50" s="393"/>
      <c r="D50" s="393"/>
      <c r="E50" s="398"/>
      <c r="F50" s="399"/>
      <c r="G50" s="400"/>
      <c r="H50" s="379"/>
      <c r="I50" s="380"/>
      <c r="J50" s="404" t="s">
        <v>219</v>
      </c>
      <c r="K50" s="405"/>
      <c r="L50" s="404" t="s">
        <v>220</v>
      </c>
      <c r="M50" s="405"/>
      <c r="N50" s="404" t="s">
        <v>221</v>
      </c>
      <c r="O50" s="405"/>
      <c r="P50" s="389" t="s">
        <v>223</v>
      </c>
    </row>
    <row r="51" spans="1:16" ht="18" customHeight="1" thickBot="1" x14ac:dyDescent="0.25">
      <c r="A51" s="390"/>
      <c r="B51" s="390"/>
      <c r="C51" s="394"/>
      <c r="D51" s="394"/>
      <c r="E51" s="159" t="s">
        <v>219</v>
      </c>
      <c r="F51" s="159" t="s">
        <v>220</v>
      </c>
      <c r="G51" s="159" t="s">
        <v>221</v>
      </c>
      <c r="H51" s="381"/>
      <c r="I51" s="382"/>
      <c r="J51" s="160" t="s">
        <v>181</v>
      </c>
      <c r="K51" s="160" t="s">
        <v>182</v>
      </c>
      <c r="L51" s="160" t="s">
        <v>181</v>
      </c>
      <c r="M51" s="160" t="s">
        <v>182</v>
      </c>
      <c r="N51" s="160" t="s">
        <v>181</v>
      </c>
      <c r="O51" s="161" t="s">
        <v>182</v>
      </c>
      <c r="P51" s="390"/>
    </row>
    <row r="52" spans="1:16" ht="18" customHeight="1" thickBot="1" x14ac:dyDescent="0.25">
      <c r="A52" s="260" t="s">
        <v>187</v>
      </c>
      <c r="B52" s="35" t="s">
        <v>186</v>
      </c>
      <c r="C52" s="39"/>
      <c r="D52" s="39"/>
      <c r="E52" s="36">
        <v>93936</v>
      </c>
      <c r="F52" s="36">
        <v>41640</v>
      </c>
      <c r="G52" s="36">
        <v>35435</v>
      </c>
      <c r="H52" s="383">
        <f>+E52+F52+G52</f>
        <v>171011</v>
      </c>
      <c r="I52" s="384"/>
      <c r="J52" s="39">
        <v>27</v>
      </c>
      <c r="K52" s="39">
        <v>0</v>
      </c>
      <c r="L52" s="39">
        <v>17</v>
      </c>
      <c r="M52" s="39">
        <v>0</v>
      </c>
      <c r="N52" s="39">
        <v>28</v>
      </c>
      <c r="O52" s="39">
        <v>2</v>
      </c>
      <c r="P52" s="37">
        <f>SUM(J52:O52)</f>
        <v>74</v>
      </c>
    </row>
    <row r="53" spans="1:16" x14ac:dyDescent="0.2">
      <c r="G53" s="52"/>
      <c r="H53" s="52"/>
    </row>
  </sheetData>
  <mergeCells count="104">
    <mergeCell ref="H49:I51"/>
    <mergeCell ref="H52:I52"/>
    <mergeCell ref="A22:P22"/>
    <mergeCell ref="A23:A25"/>
    <mergeCell ref="P50:P51"/>
    <mergeCell ref="A49:A51"/>
    <mergeCell ref="B49:B51"/>
    <mergeCell ref="C49:C51"/>
    <mergeCell ref="D49:D51"/>
    <mergeCell ref="E49:G50"/>
    <mergeCell ref="J49:P49"/>
    <mergeCell ref="J50:K50"/>
    <mergeCell ref="L50:M50"/>
    <mergeCell ref="N50:O50"/>
    <mergeCell ref="B23:B25"/>
    <mergeCell ref="C23:F23"/>
    <mergeCell ref="G23:G25"/>
    <mergeCell ref="H23:P23"/>
    <mergeCell ref="C24:C25"/>
    <mergeCell ref="D24:D25"/>
    <mergeCell ref="E24:E25"/>
    <mergeCell ref="O24:O25"/>
    <mergeCell ref="O44:O45"/>
    <mergeCell ref="O34:O35"/>
    <mergeCell ref="A2:A8"/>
    <mergeCell ref="B2:P3"/>
    <mergeCell ref="B4:P4"/>
    <mergeCell ref="B5:P5"/>
    <mergeCell ref="B7:I7"/>
    <mergeCell ref="J7:P7"/>
    <mergeCell ref="B8:I8"/>
    <mergeCell ref="J8:P8"/>
    <mergeCell ref="B6:P6"/>
    <mergeCell ref="A9:P9"/>
    <mergeCell ref="A10:P10"/>
    <mergeCell ref="C11:F11"/>
    <mergeCell ref="G11:G13"/>
    <mergeCell ref="H11:P11"/>
    <mergeCell ref="C12:C13"/>
    <mergeCell ref="D12:D13"/>
    <mergeCell ref="E12:E13"/>
    <mergeCell ref="P12:P13"/>
    <mergeCell ref="F12:F13"/>
    <mergeCell ref="H12:I12"/>
    <mergeCell ref="J12:K12"/>
    <mergeCell ref="L12:M12"/>
    <mergeCell ref="N12:N13"/>
    <mergeCell ref="O12:O13"/>
    <mergeCell ref="A11:A13"/>
    <mergeCell ref="B11:B13"/>
    <mergeCell ref="A42:P42"/>
    <mergeCell ref="A43:A45"/>
    <mergeCell ref="B43:B45"/>
    <mergeCell ref="C43:F43"/>
    <mergeCell ref="G43:G45"/>
    <mergeCell ref="H43:P43"/>
    <mergeCell ref="C44:C45"/>
    <mergeCell ref="D44:D45"/>
    <mergeCell ref="E44:E45"/>
    <mergeCell ref="P44:P45"/>
    <mergeCell ref="F44:F45"/>
    <mergeCell ref="H44:I44"/>
    <mergeCell ref="J44:K44"/>
    <mergeCell ref="L44:M44"/>
    <mergeCell ref="N44:N45"/>
    <mergeCell ref="M37:M38"/>
    <mergeCell ref="L34:M34"/>
    <mergeCell ref="N34:N35"/>
    <mergeCell ref="A32:P32"/>
    <mergeCell ref="A33:A35"/>
    <mergeCell ref="B33:B35"/>
    <mergeCell ref="C33:F33"/>
    <mergeCell ref="G33:G35"/>
    <mergeCell ref="H33:P33"/>
    <mergeCell ref="C34:C35"/>
    <mergeCell ref="D34:D35"/>
    <mergeCell ref="E34:E35"/>
    <mergeCell ref="P34:P35"/>
    <mergeCell ref="F34:F35"/>
    <mergeCell ref="H34:I34"/>
    <mergeCell ref="J34:K34"/>
    <mergeCell ref="N37:N38"/>
    <mergeCell ref="O37:O38"/>
    <mergeCell ref="P37:P38"/>
    <mergeCell ref="H37:H38"/>
    <mergeCell ref="I37:I38"/>
    <mergeCell ref="J37:J38"/>
    <mergeCell ref="K37:K38"/>
    <mergeCell ref="L37:L38"/>
    <mergeCell ref="P24:P25"/>
    <mergeCell ref="F24:F25"/>
    <mergeCell ref="H24:I24"/>
    <mergeCell ref="J24:K24"/>
    <mergeCell ref="L24:M24"/>
    <mergeCell ref="N24:N25"/>
    <mergeCell ref="M27:M28"/>
    <mergeCell ref="N27:N28"/>
    <mergeCell ref="O27:O28"/>
    <mergeCell ref="P27:P28"/>
    <mergeCell ref="H27:H28"/>
    <mergeCell ref="I27:I28"/>
    <mergeCell ref="J27:J28"/>
    <mergeCell ref="K27:K28"/>
    <mergeCell ref="L27:L28"/>
  </mergeCells>
  <printOptions horizontalCentered="1"/>
  <pageMargins left="0.23622047244094491" right="0.23622047244094491" top="0.74803149606299213" bottom="0.74803149606299213" header="0.31496062992125984" footer="0.31496062992125984"/>
  <pageSetup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0"/>
  <sheetViews>
    <sheetView showWhiteSpace="0" view="pageBreakPreview" topLeftCell="A9" zoomScale="130" zoomScaleNormal="140" zoomScaleSheetLayoutView="130" workbookViewId="0">
      <selection activeCell="Q36" sqref="Q36"/>
    </sheetView>
  </sheetViews>
  <sheetFormatPr baseColWidth="10" defaultColWidth="9.33203125" defaultRowHeight="12.75" x14ac:dyDescent="0.2"/>
  <cols>
    <col min="1" max="1" width="29.83203125" style="10" customWidth="1"/>
    <col min="2" max="2" width="10" style="10" customWidth="1"/>
    <col min="3" max="3" width="5.83203125" style="52" customWidth="1"/>
    <col min="4" max="4" width="7" style="52" customWidth="1"/>
    <col min="5" max="5" width="6.1640625" style="52" customWidth="1"/>
    <col min="6" max="6" width="7.6640625" style="52" customWidth="1"/>
    <col min="7" max="7" width="10.5" style="46" customWidth="1"/>
    <col min="8" max="8" width="6.83203125" style="46" customWidth="1"/>
    <col min="9" max="15" width="6.83203125" style="52" customWidth="1"/>
    <col min="16" max="16" width="8.1640625" style="52" customWidth="1"/>
    <col min="17" max="17" width="9.33203125" style="10"/>
    <col min="18" max="18" width="9.33203125" style="10" customWidth="1"/>
    <col min="19" max="16384" width="9.33203125" style="10"/>
  </cols>
  <sheetData>
    <row r="1" spans="1:18" ht="13.5" thickBot="1" x14ac:dyDescent="0.25">
      <c r="G1" s="52"/>
      <c r="H1" s="52"/>
    </row>
    <row r="2" spans="1:18" ht="18" customHeight="1" x14ac:dyDescent="0.2">
      <c r="A2" s="349"/>
      <c r="B2" s="482" t="s">
        <v>0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4"/>
      <c r="Q2" s="41"/>
      <c r="R2" s="41"/>
    </row>
    <row r="3" spans="1:18" ht="18" customHeight="1" x14ac:dyDescent="0.2">
      <c r="A3" s="350"/>
      <c r="B3" s="485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7"/>
      <c r="Q3" s="41"/>
      <c r="R3" s="41"/>
    </row>
    <row r="4" spans="1:18" ht="18" customHeight="1" x14ac:dyDescent="0.2">
      <c r="A4" s="350"/>
      <c r="B4" s="488" t="s">
        <v>1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90"/>
      <c r="Q4" s="42"/>
      <c r="R4" s="42"/>
    </row>
    <row r="5" spans="1:18" ht="18" customHeight="1" thickBot="1" x14ac:dyDescent="0.25">
      <c r="A5" s="350"/>
      <c r="B5" s="491" t="s">
        <v>2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3"/>
      <c r="Q5" s="42"/>
      <c r="R5" s="42"/>
    </row>
    <row r="6" spans="1:18" ht="18" customHeight="1" x14ac:dyDescent="0.2">
      <c r="A6" s="350"/>
      <c r="B6" s="494" t="s">
        <v>177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6"/>
    </row>
    <row r="7" spans="1:18" ht="18" customHeight="1" x14ac:dyDescent="0.2">
      <c r="A7" s="350"/>
      <c r="B7" s="497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9"/>
    </row>
    <row r="8" spans="1:18" ht="18" customHeight="1" x14ac:dyDescent="0.2">
      <c r="A8" s="350"/>
      <c r="B8" s="500" t="s">
        <v>3</v>
      </c>
      <c r="C8" s="501"/>
      <c r="D8" s="501"/>
      <c r="E8" s="501"/>
      <c r="F8" s="501"/>
      <c r="G8" s="501"/>
      <c r="H8" s="501"/>
      <c r="I8" s="502"/>
      <c r="J8" s="503" t="s">
        <v>4</v>
      </c>
      <c r="K8" s="501"/>
      <c r="L8" s="501"/>
      <c r="M8" s="501"/>
      <c r="N8" s="501"/>
      <c r="O8" s="501"/>
      <c r="P8" s="504"/>
    </row>
    <row r="9" spans="1:18" ht="18" customHeight="1" thickBot="1" x14ac:dyDescent="0.25">
      <c r="A9" s="351"/>
      <c r="B9" s="505" t="s">
        <v>5</v>
      </c>
      <c r="C9" s="506"/>
      <c r="D9" s="506"/>
      <c r="E9" s="506"/>
      <c r="F9" s="506"/>
      <c r="G9" s="506"/>
      <c r="H9" s="506"/>
      <c r="I9" s="507"/>
      <c r="J9" s="371" t="s">
        <v>243</v>
      </c>
      <c r="K9" s="508"/>
      <c r="L9" s="508"/>
      <c r="M9" s="508"/>
      <c r="N9" s="508"/>
      <c r="O9" s="508"/>
      <c r="P9" s="509"/>
    </row>
    <row r="10" spans="1:18" ht="18" customHeight="1" x14ac:dyDescent="0.2">
      <c r="A10" s="470"/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</row>
    <row r="11" spans="1:18" ht="18" customHeight="1" x14ac:dyDescent="0.2">
      <c r="A11" s="471" t="s">
        <v>189</v>
      </c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3"/>
    </row>
    <row r="12" spans="1:18" ht="18" customHeight="1" x14ac:dyDescent="0.2">
      <c r="A12" s="474" t="s">
        <v>6</v>
      </c>
      <c r="B12" s="475" t="s">
        <v>7</v>
      </c>
      <c r="C12" s="476" t="s">
        <v>8</v>
      </c>
      <c r="D12" s="477"/>
      <c r="E12" s="477"/>
      <c r="F12" s="478"/>
      <c r="G12" s="479" t="s">
        <v>9</v>
      </c>
      <c r="H12" s="407" t="s">
        <v>10</v>
      </c>
      <c r="I12" s="408"/>
      <c r="J12" s="408"/>
      <c r="K12" s="408"/>
      <c r="L12" s="408"/>
      <c r="M12" s="408"/>
      <c r="N12" s="408"/>
      <c r="O12" s="408"/>
      <c r="P12" s="409"/>
    </row>
    <row r="13" spans="1:18" ht="18" customHeight="1" x14ac:dyDescent="0.2">
      <c r="A13" s="456"/>
      <c r="B13" s="443"/>
      <c r="C13" s="461" t="s">
        <v>219</v>
      </c>
      <c r="D13" s="461" t="s">
        <v>226</v>
      </c>
      <c r="E13" s="461" t="s">
        <v>221</v>
      </c>
      <c r="F13" s="465" t="s">
        <v>231</v>
      </c>
      <c r="G13" s="459"/>
      <c r="H13" s="433" t="s">
        <v>219</v>
      </c>
      <c r="I13" s="434"/>
      <c r="J13" s="433" t="s">
        <v>220</v>
      </c>
      <c r="K13" s="434"/>
      <c r="L13" s="433" t="s">
        <v>221</v>
      </c>
      <c r="M13" s="434"/>
      <c r="N13" s="413" t="s">
        <v>200</v>
      </c>
      <c r="O13" s="413" t="s">
        <v>203</v>
      </c>
      <c r="P13" s="480" t="s">
        <v>237</v>
      </c>
    </row>
    <row r="14" spans="1:18" ht="18" customHeight="1" x14ac:dyDescent="0.2">
      <c r="A14" s="457"/>
      <c r="B14" s="444"/>
      <c r="C14" s="462"/>
      <c r="D14" s="462"/>
      <c r="E14" s="462"/>
      <c r="F14" s="466"/>
      <c r="G14" s="460"/>
      <c r="H14" s="127" t="s">
        <v>201</v>
      </c>
      <c r="I14" s="127" t="s">
        <v>202</v>
      </c>
      <c r="J14" s="127" t="s">
        <v>201</v>
      </c>
      <c r="K14" s="127" t="s">
        <v>202</v>
      </c>
      <c r="L14" s="127" t="s">
        <v>201</v>
      </c>
      <c r="M14" s="127" t="s">
        <v>202</v>
      </c>
      <c r="N14" s="414"/>
      <c r="O14" s="414"/>
      <c r="P14" s="481"/>
    </row>
    <row r="15" spans="1:18" ht="18" customHeight="1" x14ac:dyDescent="0.2">
      <c r="A15" s="71" t="s">
        <v>35</v>
      </c>
      <c r="B15" s="71" t="s">
        <v>25</v>
      </c>
      <c r="C15" s="70"/>
      <c r="D15" s="70"/>
      <c r="E15" s="70"/>
      <c r="F15" s="72">
        <f>SUM(C15:E15)</f>
        <v>0</v>
      </c>
      <c r="G15" s="71" t="s">
        <v>15</v>
      </c>
      <c r="H15" s="70"/>
      <c r="I15" s="70"/>
      <c r="J15" s="70"/>
      <c r="K15" s="70"/>
      <c r="L15" s="70"/>
      <c r="M15" s="75"/>
      <c r="N15" s="166">
        <f t="shared" ref="N15:O17" si="0">SUM(H15:M15)</f>
        <v>0</v>
      </c>
      <c r="O15" s="166">
        <f t="shared" si="0"/>
        <v>0</v>
      </c>
      <c r="P15" s="77">
        <f>SUM(H15:M15)</f>
        <v>0</v>
      </c>
    </row>
    <row r="16" spans="1:18" ht="18" customHeight="1" x14ac:dyDescent="0.2">
      <c r="A16" s="73" t="s">
        <v>36</v>
      </c>
      <c r="B16" s="71" t="s">
        <v>25</v>
      </c>
      <c r="C16" s="70"/>
      <c r="D16" s="70"/>
      <c r="E16" s="70"/>
      <c r="F16" s="72">
        <f t="shared" ref="F16:F19" si="1">SUM(C16:E16)</f>
        <v>0</v>
      </c>
      <c r="G16" s="71" t="s">
        <v>37</v>
      </c>
      <c r="H16" s="74"/>
      <c r="I16" s="70"/>
      <c r="J16" s="70"/>
      <c r="K16" s="70"/>
      <c r="L16" s="70"/>
      <c r="M16" s="75"/>
      <c r="N16" s="166">
        <f t="shared" si="0"/>
        <v>0</v>
      </c>
      <c r="O16" s="166">
        <f t="shared" si="0"/>
        <v>0</v>
      </c>
      <c r="P16" s="77">
        <f>SUM(H16:M16)</f>
        <v>0</v>
      </c>
    </row>
    <row r="17" spans="1:16" ht="18" customHeight="1" x14ac:dyDescent="0.2">
      <c r="A17" s="78" t="s">
        <v>38</v>
      </c>
      <c r="B17" s="79" t="s">
        <v>19</v>
      </c>
      <c r="C17" s="74"/>
      <c r="D17" s="70"/>
      <c r="E17" s="70"/>
      <c r="F17" s="72">
        <f t="shared" si="1"/>
        <v>0</v>
      </c>
      <c r="G17" s="80" t="s">
        <v>39</v>
      </c>
      <c r="H17" s="74"/>
      <c r="I17" s="70"/>
      <c r="J17" s="70"/>
      <c r="K17" s="70"/>
      <c r="L17" s="70"/>
      <c r="M17" s="75"/>
      <c r="N17" s="166">
        <f t="shared" si="0"/>
        <v>0</v>
      </c>
      <c r="O17" s="166">
        <f t="shared" si="0"/>
        <v>0</v>
      </c>
      <c r="P17" s="77">
        <f>SUM(H17:M17)</f>
        <v>0</v>
      </c>
    </row>
    <row r="18" spans="1:16" ht="18" customHeight="1" x14ac:dyDescent="0.15">
      <c r="A18" s="78" t="s">
        <v>28</v>
      </c>
      <c r="B18" s="79" t="s">
        <v>25</v>
      </c>
      <c r="C18" s="81"/>
      <c r="D18" s="74"/>
      <c r="E18" s="82"/>
      <c r="F18" s="72">
        <f t="shared" si="1"/>
        <v>0</v>
      </c>
      <c r="G18" s="83" t="s">
        <v>40</v>
      </c>
      <c r="H18" s="83"/>
      <c r="I18" s="125"/>
      <c r="J18" s="125"/>
      <c r="K18" s="126"/>
      <c r="L18" s="125"/>
      <c r="M18" s="164"/>
      <c r="N18" s="166">
        <f>SUM(H18:M19)</f>
        <v>0</v>
      </c>
      <c r="O18" s="166">
        <f>SUM(I18:N19)</f>
        <v>0</v>
      </c>
      <c r="P18" s="77">
        <f>SUM(H18:M18)</f>
        <v>0</v>
      </c>
    </row>
    <row r="19" spans="1:16" ht="18" customHeight="1" x14ac:dyDescent="0.15">
      <c r="A19" s="78" t="s">
        <v>41</v>
      </c>
      <c r="B19" s="79" t="s">
        <v>25</v>
      </c>
      <c r="C19" s="81"/>
      <c r="D19" s="74"/>
      <c r="E19" s="84"/>
      <c r="F19" s="72">
        <f t="shared" si="1"/>
        <v>0</v>
      </c>
      <c r="G19" s="83" t="s">
        <v>217</v>
      </c>
      <c r="H19" s="83"/>
      <c r="I19" s="125"/>
      <c r="J19" s="125"/>
      <c r="K19" s="126"/>
      <c r="L19" s="125"/>
      <c r="M19" s="165"/>
      <c r="N19" s="166"/>
      <c r="O19" s="166"/>
      <c r="P19" s="77">
        <f>SUM(H19:M19)</f>
        <v>0</v>
      </c>
    </row>
    <row r="20" spans="1:16" ht="18" customHeight="1" x14ac:dyDescent="0.2">
      <c r="A20" s="436" t="s">
        <v>168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8"/>
    </row>
    <row r="21" spans="1:16" ht="18" customHeight="1" x14ac:dyDescent="0.2">
      <c r="A21" s="455" t="s">
        <v>6</v>
      </c>
      <c r="B21" s="442" t="s">
        <v>7</v>
      </c>
      <c r="C21" s="445" t="s">
        <v>8</v>
      </c>
      <c r="D21" s="446"/>
      <c r="E21" s="446"/>
      <c r="F21" s="447"/>
      <c r="G21" s="458" t="s">
        <v>9</v>
      </c>
      <c r="H21" s="407" t="s">
        <v>10</v>
      </c>
      <c r="I21" s="408"/>
      <c r="J21" s="408"/>
      <c r="K21" s="408"/>
      <c r="L21" s="408"/>
      <c r="M21" s="408"/>
      <c r="N21" s="408"/>
      <c r="O21" s="408"/>
      <c r="P21" s="409"/>
    </row>
    <row r="22" spans="1:16" ht="18" customHeight="1" x14ac:dyDescent="0.2">
      <c r="A22" s="456"/>
      <c r="B22" s="443"/>
      <c r="C22" s="461" t="s">
        <v>219</v>
      </c>
      <c r="D22" s="461" t="s">
        <v>226</v>
      </c>
      <c r="E22" s="461" t="s">
        <v>221</v>
      </c>
      <c r="F22" s="465" t="s">
        <v>231</v>
      </c>
      <c r="G22" s="459"/>
      <c r="H22" s="467" t="s">
        <v>219</v>
      </c>
      <c r="I22" s="434"/>
      <c r="J22" s="433" t="s">
        <v>220</v>
      </c>
      <c r="K22" s="434"/>
      <c r="L22" s="433" t="s">
        <v>221</v>
      </c>
      <c r="M22" s="434"/>
      <c r="N22" s="413" t="s">
        <v>200</v>
      </c>
      <c r="O22" s="413" t="s">
        <v>203</v>
      </c>
      <c r="P22" s="468" t="s">
        <v>224</v>
      </c>
    </row>
    <row r="23" spans="1:16" ht="18" customHeight="1" x14ac:dyDescent="0.2">
      <c r="A23" s="457"/>
      <c r="B23" s="444"/>
      <c r="C23" s="462"/>
      <c r="D23" s="462"/>
      <c r="E23" s="462"/>
      <c r="F23" s="466"/>
      <c r="G23" s="460"/>
      <c r="H23" s="127" t="s">
        <v>201</v>
      </c>
      <c r="I23" s="127" t="s">
        <v>202</v>
      </c>
      <c r="J23" s="127" t="s">
        <v>201</v>
      </c>
      <c r="K23" s="127" t="s">
        <v>202</v>
      </c>
      <c r="L23" s="127" t="s">
        <v>201</v>
      </c>
      <c r="M23" s="127" t="s">
        <v>202</v>
      </c>
      <c r="N23" s="414"/>
      <c r="O23" s="414"/>
      <c r="P23" s="469"/>
    </row>
    <row r="24" spans="1:16" ht="18" customHeight="1" x14ac:dyDescent="0.2">
      <c r="A24" s="71" t="s">
        <v>30</v>
      </c>
      <c r="B24" s="261" t="s">
        <v>25</v>
      </c>
      <c r="C24" s="85">
        <v>19</v>
      </c>
      <c r="D24" s="85">
        <v>15</v>
      </c>
      <c r="E24" s="86">
        <v>15</v>
      </c>
      <c r="F24" s="72">
        <f>SUM(C24:E24)</f>
        <v>49</v>
      </c>
      <c r="G24" s="71" t="s">
        <v>15</v>
      </c>
      <c r="H24" s="71">
        <v>103</v>
      </c>
      <c r="I24" s="70">
        <v>52</v>
      </c>
      <c r="J24" s="70">
        <v>89</v>
      </c>
      <c r="K24" s="70">
        <v>83</v>
      </c>
      <c r="L24" s="70">
        <v>93</v>
      </c>
      <c r="M24" s="75">
        <v>80</v>
      </c>
      <c r="N24" s="76">
        <f t="shared" ref="N24:O25" si="2">SUM(H24,J24,L24)</f>
        <v>285</v>
      </c>
      <c r="O24" s="76">
        <f t="shared" si="2"/>
        <v>215</v>
      </c>
      <c r="P24" s="87">
        <f>SUM(H24:M24)</f>
        <v>500</v>
      </c>
    </row>
    <row r="25" spans="1:16" ht="18" customHeight="1" x14ac:dyDescent="0.2">
      <c r="A25" s="71" t="s">
        <v>28</v>
      </c>
      <c r="B25" s="261" t="s">
        <v>25</v>
      </c>
      <c r="C25" s="85">
        <v>1</v>
      </c>
      <c r="D25" s="85">
        <v>1</v>
      </c>
      <c r="E25" s="86">
        <v>1</v>
      </c>
      <c r="F25" s="72">
        <f>SUM(C25:E25)</f>
        <v>3</v>
      </c>
      <c r="G25" s="71" t="s">
        <v>15</v>
      </c>
      <c r="H25" s="71">
        <v>12</v>
      </c>
      <c r="I25" s="70">
        <v>24</v>
      </c>
      <c r="J25" s="70">
        <v>4</v>
      </c>
      <c r="K25" s="70">
        <v>4</v>
      </c>
      <c r="L25" s="70">
        <v>7</v>
      </c>
      <c r="M25" s="75">
        <v>2</v>
      </c>
      <c r="N25" s="76">
        <f t="shared" si="2"/>
        <v>23</v>
      </c>
      <c r="O25" s="76">
        <f t="shared" si="2"/>
        <v>30</v>
      </c>
      <c r="P25" s="87">
        <f t="shared" ref="P25" si="3">SUM(H25:M25)</f>
        <v>53</v>
      </c>
    </row>
    <row r="26" spans="1:16" ht="18" customHeight="1" x14ac:dyDescent="0.2">
      <c r="A26" s="436" t="s">
        <v>42</v>
      </c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8"/>
    </row>
    <row r="27" spans="1:16" ht="18" customHeight="1" x14ac:dyDescent="0.2">
      <c r="A27" s="455" t="s">
        <v>6</v>
      </c>
      <c r="B27" s="442" t="s">
        <v>7</v>
      </c>
      <c r="C27" s="445" t="s">
        <v>8</v>
      </c>
      <c r="D27" s="446"/>
      <c r="E27" s="446"/>
      <c r="F27" s="447"/>
      <c r="G27" s="458" t="s">
        <v>9</v>
      </c>
      <c r="H27" s="407" t="s">
        <v>10</v>
      </c>
      <c r="I27" s="408"/>
      <c r="J27" s="408"/>
      <c r="K27" s="408"/>
      <c r="L27" s="408"/>
      <c r="M27" s="408"/>
      <c r="N27" s="408"/>
      <c r="O27" s="408"/>
      <c r="P27" s="409"/>
    </row>
    <row r="28" spans="1:16" ht="18" customHeight="1" x14ac:dyDescent="0.2">
      <c r="A28" s="456"/>
      <c r="B28" s="443"/>
      <c r="C28" s="461" t="s">
        <v>219</v>
      </c>
      <c r="D28" s="461" t="s">
        <v>226</v>
      </c>
      <c r="E28" s="461" t="s">
        <v>221</v>
      </c>
      <c r="F28" s="465" t="s">
        <v>231</v>
      </c>
      <c r="G28" s="459"/>
      <c r="H28" s="467" t="s">
        <v>219</v>
      </c>
      <c r="I28" s="434"/>
      <c r="J28" s="433" t="s">
        <v>220</v>
      </c>
      <c r="K28" s="434"/>
      <c r="L28" s="433" t="s">
        <v>221</v>
      </c>
      <c r="M28" s="434"/>
      <c r="N28" s="413" t="s">
        <v>11</v>
      </c>
      <c r="O28" s="413" t="s">
        <v>12</v>
      </c>
      <c r="P28" s="463" t="s">
        <v>224</v>
      </c>
    </row>
    <row r="29" spans="1:16" ht="18" customHeight="1" x14ac:dyDescent="0.2">
      <c r="A29" s="457"/>
      <c r="B29" s="444"/>
      <c r="C29" s="462"/>
      <c r="D29" s="462"/>
      <c r="E29" s="462"/>
      <c r="F29" s="466"/>
      <c r="G29" s="460"/>
      <c r="H29" s="162" t="s">
        <v>201</v>
      </c>
      <c r="I29" s="162" t="s">
        <v>202</v>
      </c>
      <c r="J29" s="162" t="s">
        <v>201</v>
      </c>
      <c r="K29" s="162" t="s">
        <v>202</v>
      </c>
      <c r="L29" s="162" t="s">
        <v>201</v>
      </c>
      <c r="M29" s="162" t="s">
        <v>202</v>
      </c>
      <c r="N29" s="414"/>
      <c r="O29" s="414"/>
      <c r="P29" s="464"/>
    </row>
    <row r="30" spans="1:16" ht="18" customHeight="1" x14ac:dyDescent="0.2">
      <c r="A30" s="71" t="s">
        <v>43</v>
      </c>
      <c r="B30" s="71" t="s">
        <v>44</v>
      </c>
      <c r="C30" s="88">
        <v>35</v>
      </c>
      <c r="D30" s="89">
        <v>10</v>
      </c>
      <c r="E30" s="90">
        <v>18</v>
      </c>
      <c r="F30" s="72">
        <f>SUM(C30:E30)</f>
        <v>63</v>
      </c>
      <c r="G30" s="71" t="s">
        <v>15</v>
      </c>
      <c r="H30" s="91">
        <v>37</v>
      </c>
      <c r="I30" s="70">
        <v>8</v>
      </c>
      <c r="J30" s="88">
        <v>43</v>
      </c>
      <c r="K30" s="89">
        <v>14</v>
      </c>
      <c r="L30" s="89">
        <v>241</v>
      </c>
      <c r="M30" s="92">
        <v>51</v>
      </c>
      <c r="N30" s="93">
        <f t="shared" ref="N30:O34" si="4">SUM(H30,J30,L30)</f>
        <v>321</v>
      </c>
      <c r="O30" s="93">
        <f t="shared" si="4"/>
        <v>73</v>
      </c>
      <c r="P30" s="87">
        <f>SUM(H30:M30)</f>
        <v>394</v>
      </c>
    </row>
    <row r="31" spans="1:16" ht="18" customHeight="1" x14ac:dyDescent="0.2">
      <c r="A31" s="71" t="s">
        <v>45</v>
      </c>
      <c r="B31" s="71" t="s">
        <v>46</v>
      </c>
      <c r="C31" s="94">
        <v>14</v>
      </c>
      <c r="D31" s="95">
        <v>7</v>
      </c>
      <c r="E31" s="90">
        <v>1</v>
      </c>
      <c r="F31" s="72">
        <f>SUM(C31:E31)</f>
        <v>22</v>
      </c>
      <c r="G31" s="71" t="s">
        <v>47</v>
      </c>
      <c r="H31" s="71">
        <v>26</v>
      </c>
      <c r="I31" s="70">
        <v>15</v>
      </c>
      <c r="J31" s="70">
        <v>28</v>
      </c>
      <c r="K31" s="89">
        <v>34</v>
      </c>
      <c r="L31" s="89">
        <v>2</v>
      </c>
      <c r="M31" s="75">
        <v>0</v>
      </c>
      <c r="N31" s="76">
        <f t="shared" si="4"/>
        <v>56</v>
      </c>
      <c r="O31" s="76">
        <f t="shared" si="4"/>
        <v>49</v>
      </c>
      <c r="P31" s="87">
        <f>SUM(H31:M31)</f>
        <v>105</v>
      </c>
    </row>
    <row r="32" spans="1:16" ht="18" customHeight="1" x14ac:dyDescent="0.2">
      <c r="A32" s="71" t="s">
        <v>48</v>
      </c>
      <c r="B32" s="71" t="s">
        <v>49</v>
      </c>
      <c r="C32" s="90">
        <v>0</v>
      </c>
      <c r="D32" s="95">
        <v>0</v>
      </c>
      <c r="E32" s="90">
        <v>1</v>
      </c>
      <c r="F32" s="72">
        <f>SUM(C32:E32)</f>
        <v>1</v>
      </c>
      <c r="G32" s="71" t="s">
        <v>50</v>
      </c>
      <c r="H32" s="70">
        <v>0</v>
      </c>
      <c r="I32" s="70">
        <v>0</v>
      </c>
      <c r="J32" s="70">
        <v>0</v>
      </c>
      <c r="K32" s="70">
        <v>0</v>
      </c>
      <c r="L32" s="89">
        <v>14</v>
      </c>
      <c r="M32" s="75">
        <v>20</v>
      </c>
      <c r="N32" s="76">
        <f t="shared" si="4"/>
        <v>14</v>
      </c>
      <c r="O32" s="76">
        <f t="shared" si="4"/>
        <v>20</v>
      </c>
      <c r="P32" s="87">
        <f t="shared" ref="P32:P34" si="5">SUM(H32:M32)</f>
        <v>34</v>
      </c>
    </row>
    <row r="33" spans="1:16" ht="18" customHeight="1" x14ac:dyDescent="0.2">
      <c r="A33" s="71" t="s">
        <v>51</v>
      </c>
      <c r="B33" s="71" t="s">
        <v>15</v>
      </c>
      <c r="C33" s="86">
        <v>144</v>
      </c>
      <c r="D33" s="89">
        <v>28</v>
      </c>
      <c r="E33" s="70">
        <v>6</v>
      </c>
      <c r="F33" s="72">
        <f>SUM(C33:E33)</f>
        <v>178</v>
      </c>
      <c r="G33" s="71" t="s">
        <v>50</v>
      </c>
      <c r="H33" s="91">
        <v>148</v>
      </c>
      <c r="I33" s="88">
        <v>72</v>
      </c>
      <c r="J33" s="86">
        <v>53</v>
      </c>
      <c r="K33" s="89">
        <v>17</v>
      </c>
      <c r="L33" s="89">
        <v>17</v>
      </c>
      <c r="M33" s="92">
        <v>14</v>
      </c>
      <c r="N33" s="93">
        <f t="shared" si="4"/>
        <v>218</v>
      </c>
      <c r="O33" s="93">
        <f t="shared" si="4"/>
        <v>103</v>
      </c>
      <c r="P33" s="87">
        <f t="shared" si="5"/>
        <v>321</v>
      </c>
    </row>
    <row r="34" spans="1:16" ht="18" customHeight="1" x14ac:dyDescent="0.2">
      <c r="A34" s="71" t="s">
        <v>170</v>
      </c>
      <c r="B34" s="71" t="s">
        <v>15</v>
      </c>
      <c r="C34" s="90">
        <v>0</v>
      </c>
      <c r="D34" s="90">
        <v>2</v>
      </c>
      <c r="E34" s="90">
        <v>45</v>
      </c>
      <c r="F34" s="72">
        <f>SUM(C34:E34)</f>
        <v>47</v>
      </c>
      <c r="G34" s="71" t="s">
        <v>50</v>
      </c>
      <c r="H34" s="70">
        <v>0</v>
      </c>
      <c r="I34" s="70">
        <v>0</v>
      </c>
      <c r="J34" s="70">
        <v>12</v>
      </c>
      <c r="K34" s="70">
        <v>2</v>
      </c>
      <c r="L34" s="89">
        <v>644</v>
      </c>
      <c r="M34" s="75">
        <v>429</v>
      </c>
      <c r="N34" s="76">
        <f t="shared" si="4"/>
        <v>656</v>
      </c>
      <c r="O34" s="76">
        <f t="shared" si="4"/>
        <v>431</v>
      </c>
      <c r="P34" s="87">
        <f t="shared" si="5"/>
        <v>1087</v>
      </c>
    </row>
    <row r="35" spans="1:16" ht="18" customHeight="1" x14ac:dyDescent="0.2">
      <c r="A35" s="436" t="s">
        <v>52</v>
      </c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8"/>
    </row>
    <row r="36" spans="1:16" ht="18" customHeight="1" x14ac:dyDescent="0.2">
      <c r="A36" s="439" t="s">
        <v>6</v>
      </c>
      <c r="B36" s="442" t="s">
        <v>7</v>
      </c>
      <c r="C36" s="445" t="s">
        <v>8</v>
      </c>
      <c r="D36" s="446"/>
      <c r="E36" s="446"/>
      <c r="F36" s="447"/>
      <c r="G36" s="448" t="s">
        <v>9</v>
      </c>
      <c r="H36" s="407" t="s">
        <v>10</v>
      </c>
      <c r="I36" s="408"/>
      <c r="J36" s="408"/>
      <c r="K36" s="408"/>
      <c r="L36" s="408"/>
      <c r="M36" s="408"/>
      <c r="N36" s="408"/>
      <c r="O36" s="408"/>
      <c r="P36" s="409"/>
    </row>
    <row r="37" spans="1:16" ht="18" customHeight="1" x14ac:dyDescent="0.2">
      <c r="A37" s="440"/>
      <c r="B37" s="443"/>
      <c r="C37" s="429" t="s">
        <v>219</v>
      </c>
      <c r="D37" s="429" t="s">
        <v>220</v>
      </c>
      <c r="E37" s="429" t="s">
        <v>221</v>
      </c>
      <c r="F37" s="431" t="s">
        <v>191</v>
      </c>
      <c r="G37" s="449"/>
      <c r="H37" s="453" t="s">
        <v>219</v>
      </c>
      <c r="I37" s="454"/>
      <c r="J37" s="453" t="s">
        <v>220</v>
      </c>
      <c r="K37" s="454"/>
      <c r="L37" s="453" t="s">
        <v>221</v>
      </c>
      <c r="M37" s="454"/>
      <c r="N37" s="413" t="s">
        <v>200</v>
      </c>
      <c r="O37" s="413" t="s">
        <v>203</v>
      </c>
      <c r="P37" s="451" t="s">
        <v>235</v>
      </c>
    </row>
    <row r="38" spans="1:16" ht="18" customHeight="1" x14ac:dyDescent="0.2">
      <c r="A38" s="441"/>
      <c r="B38" s="444"/>
      <c r="C38" s="430"/>
      <c r="D38" s="430"/>
      <c r="E38" s="430"/>
      <c r="F38" s="432"/>
      <c r="G38" s="450"/>
      <c r="H38" s="127" t="s">
        <v>201</v>
      </c>
      <c r="I38" s="127" t="s">
        <v>202</v>
      </c>
      <c r="J38" s="127" t="s">
        <v>201</v>
      </c>
      <c r="K38" s="127" t="s">
        <v>202</v>
      </c>
      <c r="L38" s="127" t="s">
        <v>201</v>
      </c>
      <c r="M38" s="127" t="s">
        <v>202</v>
      </c>
      <c r="N38" s="414"/>
      <c r="O38" s="414"/>
      <c r="P38" s="452"/>
    </row>
    <row r="39" spans="1:16" ht="18" customHeight="1" x14ac:dyDescent="0.2">
      <c r="A39" s="262" t="s">
        <v>53</v>
      </c>
      <c r="B39" s="261" t="s">
        <v>25</v>
      </c>
      <c r="C39" s="177">
        <v>19</v>
      </c>
      <c r="D39" s="177">
        <v>1</v>
      </c>
      <c r="E39" s="178">
        <v>3</v>
      </c>
      <c r="F39" s="263">
        <f>SUM(C39:E39)</f>
        <v>23</v>
      </c>
      <c r="G39" s="96" t="s">
        <v>47</v>
      </c>
      <c r="H39" s="185">
        <v>55</v>
      </c>
      <c r="I39" s="186">
        <v>107</v>
      </c>
      <c r="J39" s="187">
        <v>8</v>
      </c>
      <c r="K39" s="188">
        <v>59</v>
      </c>
      <c r="L39" s="180">
        <v>0</v>
      </c>
      <c r="M39" s="189">
        <v>41</v>
      </c>
      <c r="N39" s="182">
        <f t="shared" ref="N39:O42" si="6">SUM(H39,J39,L39)</f>
        <v>63</v>
      </c>
      <c r="O39" s="182">
        <f t="shared" si="6"/>
        <v>207</v>
      </c>
      <c r="P39" s="190">
        <f>SUM(H39:M39)</f>
        <v>270</v>
      </c>
    </row>
    <row r="40" spans="1:16" ht="18" customHeight="1" x14ac:dyDescent="0.2">
      <c r="A40" s="262" t="s">
        <v>28</v>
      </c>
      <c r="B40" s="71" t="s">
        <v>25</v>
      </c>
      <c r="C40" s="179">
        <v>7</v>
      </c>
      <c r="D40" s="180">
        <v>11</v>
      </c>
      <c r="E40" s="181">
        <v>6</v>
      </c>
      <c r="F40" s="182">
        <f>SUM(C40:E40)</f>
        <v>24</v>
      </c>
      <c r="G40" s="96" t="s">
        <v>47</v>
      </c>
      <c r="H40" s="191">
        <v>14</v>
      </c>
      <c r="I40" s="192">
        <v>88</v>
      </c>
      <c r="J40" s="193">
        <v>46</v>
      </c>
      <c r="K40" s="194">
        <v>165</v>
      </c>
      <c r="L40" s="184">
        <v>44</v>
      </c>
      <c r="M40" s="181">
        <v>159</v>
      </c>
      <c r="N40" s="182">
        <f t="shared" si="6"/>
        <v>104</v>
      </c>
      <c r="O40" s="182">
        <f t="shared" si="6"/>
        <v>412</v>
      </c>
      <c r="P40" s="190">
        <f>SUM(H40:M40)</f>
        <v>516</v>
      </c>
    </row>
    <row r="41" spans="1:16" ht="18" customHeight="1" x14ac:dyDescent="0.2">
      <c r="A41" s="262" t="s">
        <v>54</v>
      </c>
      <c r="B41" s="71" t="s">
        <v>25</v>
      </c>
      <c r="C41" s="183">
        <v>1</v>
      </c>
      <c r="D41" s="184">
        <v>2</v>
      </c>
      <c r="E41" s="181">
        <v>1</v>
      </c>
      <c r="F41" s="182">
        <f>SUM(C41:E41)</f>
        <v>4</v>
      </c>
      <c r="G41" s="96" t="s">
        <v>47</v>
      </c>
      <c r="H41" s="191">
        <v>3</v>
      </c>
      <c r="I41" s="192">
        <v>34</v>
      </c>
      <c r="J41" s="195">
        <v>3</v>
      </c>
      <c r="K41" s="195">
        <v>27</v>
      </c>
      <c r="L41" s="184">
        <v>0</v>
      </c>
      <c r="M41" s="181">
        <v>45</v>
      </c>
      <c r="N41" s="182">
        <f t="shared" si="6"/>
        <v>6</v>
      </c>
      <c r="O41" s="182">
        <f t="shared" si="6"/>
        <v>106</v>
      </c>
      <c r="P41" s="190">
        <f>SUM(H41:M41)</f>
        <v>112</v>
      </c>
    </row>
    <row r="42" spans="1:16" ht="18" customHeight="1" x14ac:dyDescent="0.2">
      <c r="A42" s="262" t="s">
        <v>55</v>
      </c>
      <c r="B42" s="71" t="s">
        <v>25</v>
      </c>
      <c r="C42" s="184">
        <v>1</v>
      </c>
      <c r="D42" s="184">
        <v>2</v>
      </c>
      <c r="E42" s="181">
        <v>1</v>
      </c>
      <c r="F42" s="182">
        <f t="shared" ref="F42" si="7">SUM(C42:E42)</f>
        <v>4</v>
      </c>
      <c r="G42" s="96" t="s">
        <v>47</v>
      </c>
      <c r="H42" s="196">
        <v>40</v>
      </c>
      <c r="I42" s="197">
        <v>30</v>
      </c>
      <c r="J42" s="195">
        <v>4</v>
      </c>
      <c r="K42" s="195">
        <v>8</v>
      </c>
      <c r="L42" s="195">
        <v>0</v>
      </c>
      <c r="M42" s="198">
        <v>45</v>
      </c>
      <c r="N42" s="182">
        <f t="shared" si="6"/>
        <v>44</v>
      </c>
      <c r="O42" s="182">
        <f t="shared" si="6"/>
        <v>83</v>
      </c>
      <c r="P42" s="199">
        <f>SUM(H42:M42)</f>
        <v>127</v>
      </c>
    </row>
    <row r="43" spans="1:16" ht="18" customHeight="1" x14ac:dyDescent="0.2">
      <c r="A43" s="415" t="s">
        <v>211</v>
      </c>
      <c r="B43" s="416"/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7"/>
    </row>
    <row r="44" spans="1:16" ht="18" customHeight="1" x14ac:dyDescent="0.2">
      <c r="A44" s="418" t="s">
        <v>6</v>
      </c>
      <c r="B44" s="421" t="s">
        <v>7</v>
      </c>
      <c r="C44" s="424" t="s">
        <v>8</v>
      </c>
      <c r="D44" s="425"/>
      <c r="E44" s="425"/>
      <c r="F44" s="426"/>
      <c r="G44" s="427" t="s">
        <v>9</v>
      </c>
      <c r="H44" s="407" t="s">
        <v>10</v>
      </c>
      <c r="I44" s="408"/>
      <c r="J44" s="408"/>
      <c r="K44" s="408"/>
      <c r="L44" s="408"/>
      <c r="M44" s="408"/>
      <c r="N44" s="408"/>
      <c r="O44" s="408"/>
      <c r="P44" s="409"/>
    </row>
    <row r="45" spans="1:16" ht="18" customHeight="1" x14ac:dyDescent="0.2">
      <c r="A45" s="419"/>
      <c r="B45" s="422"/>
      <c r="C45" s="429" t="s">
        <v>219</v>
      </c>
      <c r="D45" s="429" t="s">
        <v>226</v>
      </c>
      <c r="E45" s="429" t="s">
        <v>221</v>
      </c>
      <c r="F45" s="431" t="s">
        <v>191</v>
      </c>
      <c r="G45" s="414"/>
      <c r="H45" s="433" t="s">
        <v>219</v>
      </c>
      <c r="I45" s="434"/>
      <c r="J45" s="433" t="s">
        <v>220</v>
      </c>
      <c r="K45" s="434"/>
      <c r="L45" s="433" t="s">
        <v>221</v>
      </c>
      <c r="M45" s="434"/>
      <c r="N45" s="413" t="s">
        <v>200</v>
      </c>
      <c r="O45" s="413" t="s">
        <v>203</v>
      </c>
      <c r="P45" s="413" t="s">
        <v>236</v>
      </c>
    </row>
    <row r="46" spans="1:16" ht="18" customHeight="1" x14ac:dyDescent="0.2">
      <c r="A46" s="420"/>
      <c r="B46" s="423"/>
      <c r="C46" s="430"/>
      <c r="D46" s="430"/>
      <c r="E46" s="430"/>
      <c r="F46" s="432"/>
      <c r="G46" s="428"/>
      <c r="H46" s="163" t="s">
        <v>201</v>
      </c>
      <c r="I46" s="163" t="s">
        <v>202</v>
      </c>
      <c r="J46" s="163" t="s">
        <v>201</v>
      </c>
      <c r="K46" s="163" t="s">
        <v>202</v>
      </c>
      <c r="L46" s="163" t="s">
        <v>201</v>
      </c>
      <c r="M46" s="163" t="s">
        <v>202</v>
      </c>
      <c r="N46" s="428"/>
      <c r="O46" s="428"/>
      <c r="P46" s="435"/>
    </row>
    <row r="47" spans="1:16" ht="18" customHeight="1" x14ac:dyDescent="0.2">
      <c r="A47" s="83" t="s">
        <v>216</v>
      </c>
      <c r="B47" s="83" t="s">
        <v>212</v>
      </c>
      <c r="C47" s="74">
        <v>0</v>
      </c>
      <c r="D47" s="74">
        <v>6</v>
      </c>
      <c r="E47" s="74">
        <v>14</v>
      </c>
      <c r="F47" s="264">
        <f t="shared" ref="F47:F50" si="8">SUM(C47:E47)</f>
        <v>20</v>
      </c>
      <c r="G47" s="410" t="s">
        <v>15</v>
      </c>
      <c r="H47" s="201">
        <v>0</v>
      </c>
      <c r="I47" s="201">
        <v>0</v>
      </c>
      <c r="J47" s="200">
        <v>6</v>
      </c>
      <c r="K47" s="200">
        <v>3</v>
      </c>
      <c r="L47" s="200">
        <v>3</v>
      </c>
      <c r="M47" s="200">
        <v>1</v>
      </c>
      <c r="N47" s="166">
        <f>SUM(H47,J47,L47)</f>
        <v>9</v>
      </c>
      <c r="O47" s="166">
        <f t="shared" ref="O47:O50" si="9">SUM(I47,K47,M47)</f>
        <v>4</v>
      </c>
      <c r="P47" s="166">
        <f>SUM(H47:M47)</f>
        <v>13</v>
      </c>
    </row>
    <row r="48" spans="1:16" ht="18" customHeight="1" x14ac:dyDescent="0.2">
      <c r="A48" s="83" t="s">
        <v>214</v>
      </c>
      <c r="B48" s="83" t="s">
        <v>213</v>
      </c>
      <c r="C48" s="74">
        <v>0</v>
      </c>
      <c r="D48" s="74"/>
      <c r="E48" s="74">
        <v>40</v>
      </c>
      <c r="F48" s="264">
        <f t="shared" si="8"/>
        <v>40</v>
      </c>
      <c r="G48" s="411"/>
      <c r="H48" s="201">
        <v>0</v>
      </c>
      <c r="I48" s="201">
        <v>0</v>
      </c>
      <c r="J48" s="200">
        <v>0</v>
      </c>
      <c r="K48" s="200">
        <v>0</v>
      </c>
      <c r="L48" s="200">
        <v>18</v>
      </c>
      <c r="M48" s="200">
        <v>22</v>
      </c>
      <c r="N48" s="166">
        <f t="shared" ref="N48:N50" si="10">SUM(H48,J48,L48)</f>
        <v>18</v>
      </c>
      <c r="O48" s="166">
        <f t="shared" si="9"/>
        <v>22</v>
      </c>
      <c r="P48" s="166">
        <f t="shared" ref="P48:P50" si="11">SUM(H48:M48)</f>
        <v>40</v>
      </c>
    </row>
    <row r="49" spans="1:16" ht="18" customHeight="1" x14ac:dyDescent="0.2">
      <c r="A49" s="265" t="s">
        <v>28</v>
      </c>
      <c r="B49" s="71" t="s">
        <v>25</v>
      </c>
      <c r="C49" s="74">
        <v>0</v>
      </c>
      <c r="D49" s="74">
        <v>4</v>
      </c>
      <c r="E49" s="74">
        <v>6</v>
      </c>
      <c r="F49" s="266">
        <f t="shared" si="8"/>
        <v>10</v>
      </c>
      <c r="G49" s="411"/>
      <c r="H49" s="201">
        <v>0</v>
      </c>
      <c r="I49" s="201">
        <v>0</v>
      </c>
      <c r="J49" s="200">
        <v>6</v>
      </c>
      <c r="K49" s="200">
        <v>3</v>
      </c>
      <c r="L49" s="200">
        <v>0</v>
      </c>
      <c r="M49" s="200">
        <v>0</v>
      </c>
      <c r="N49" s="166">
        <f t="shared" si="10"/>
        <v>6</v>
      </c>
      <c r="O49" s="166">
        <f t="shared" si="9"/>
        <v>3</v>
      </c>
      <c r="P49" s="166">
        <f t="shared" si="11"/>
        <v>9</v>
      </c>
    </row>
    <row r="50" spans="1:16" ht="18" customHeight="1" x14ac:dyDescent="0.2">
      <c r="A50" s="267" t="s">
        <v>215</v>
      </c>
      <c r="B50" s="268" t="s">
        <v>213</v>
      </c>
      <c r="C50" s="74">
        <v>0</v>
      </c>
      <c r="D50" s="74">
        <v>68</v>
      </c>
      <c r="E50" s="74">
        <v>30</v>
      </c>
      <c r="F50" s="269">
        <f t="shared" si="8"/>
        <v>98</v>
      </c>
      <c r="G50" s="412"/>
      <c r="H50" s="201">
        <v>0</v>
      </c>
      <c r="I50" s="201">
        <v>0</v>
      </c>
      <c r="J50" s="200">
        <v>6</v>
      </c>
      <c r="K50" s="200">
        <v>3</v>
      </c>
      <c r="L50" s="200">
        <v>3</v>
      </c>
      <c r="M50" s="200">
        <v>1</v>
      </c>
      <c r="N50" s="166">
        <f t="shared" si="10"/>
        <v>9</v>
      </c>
      <c r="O50" s="166">
        <f t="shared" si="9"/>
        <v>4</v>
      </c>
      <c r="P50" s="166">
        <f t="shared" si="11"/>
        <v>13</v>
      </c>
    </row>
  </sheetData>
  <mergeCells count="91">
    <mergeCell ref="H13:I13"/>
    <mergeCell ref="J13:K13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J22:K22"/>
    <mergeCell ref="L22:M22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N13:N14"/>
    <mergeCell ref="O13:O14"/>
    <mergeCell ref="P13:P14"/>
    <mergeCell ref="F13:F14"/>
    <mergeCell ref="L28:M28"/>
    <mergeCell ref="N28:N29"/>
    <mergeCell ref="L13:M13"/>
    <mergeCell ref="A20:P20"/>
    <mergeCell ref="A21:A23"/>
    <mergeCell ref="B21:B23"/>
    <mergeCell ref="C21:F21"/>
    <mergeCell ref="G21:G23"/>
    <mergeCell ref="H21:P21"/>
    <mergeCell ref="C22:C23"/>
    <mergeCell ref="D22:D23"/>
    <mergeCell ref="E22:E23"/>
    <mergeCell ref="O22:O23"/>
    <mergeCell ref="P22:P23"/>
    <mergeCell ref="F22:F23"/>
    <mergeCell ref="H22:I22"/>
    <mergeCell ref="L37:M37"/>
    <mergeCell ref="N37:N38"/>
    <mergeCell ref="N22:N23"/>
    <mergeCell ref="A26:P26"/>
    <mergeCell ref="A27:A29"/>
    <mergeCell ref="B27:B29"/>
    <mergeCell ref="C27:F27"/>
    <mergeCell ref="G27:G29"/>
    <mergeCell ref="H27:P27"/>
    <mergeCell ref="C28:C29"/>
    <mergeCell ref="D28:D29"/>
    <mergeCell ref="E28:E29"/>
    <mergeCell ref="P28:P29"/>
    <mergeCell ref="F28:F29"/>
    <mergeCell ref="H28:I28"/>
    <mergeCell ref="J28:K28"/>
    <mergeCell ref="O45:O46"/>
    <mergeCell ref="P45:P46"/>
    <mergeCell ref="O28:O29"/>
    <mergeCell ref="A35:P35"/>
    <mergeCell ref="A36:A38"/>
    <mergeCell ref="B36:B38"/>
    <mergeCell ref="C36:F36"/>
    <mergeCell ref="G36:G38"/>
    <mergeCell ref="H36:P36"/>
    <mergeCell ref="C37:C38"/>
    <mergeCell ref="D37:D38"/>
    <mergeCell ref="E37:E38"/>
    <mergeCell ref="P37:P38"/>
    <mergeCell ref="F37:F38"/>
    <mergeCell ref="H37:I37"/>
    <mergeCell ref="J37:K37"/>
    <mergeCell ref="H44:P44"/>
    <mergeCell ref="G47:G50"/>
    <mergeCell ref="O37:O38"/>
    <mergeCell ref="A43:P43"/>
    <mergeCell ref="A44:A46"/>
    <mergeCell ref="B44:B46"/>
    <mergeCell ref="C44:F44"/>
    <mergeCell ref="G44:G46"/>
    <mergeCell ref="C45:C46"/>
    <mergeCell ref="D45:D46"/>
    <mergeCell ref="E45:E46"/>
    <mergeCell ref="F45:F46"/>
    <mergeCell ref="H45:I45"/>
    <mergeCell ref="J45:K45"/>
    <mergeCell ref="L45:M45"/>
    <mergeCell ref="N45:N46"/>
  </mergeCells>
  <printOptions horizontalCentered="1"/>
  <pageMargins left="0.51181102362204722" right="0.51181102362204722" top="0.55118110236220474" bottom="0.55118110236220474" header="0.11811023622047245" footer="0.11811023622047245"/>
  <pageSetup scale="90" orientation="landscape" r:id="rId1"/>
  <rowBreaks count="1" manualBreakCount="1">
    <brk id="3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9"/>
  <sheetViews>
    <sheetView view="pageBreakPreview" topLeftCell="A41" zoomScale="130" zoomScaleNormal="150" zoomScaleSheetLayoutView="130" workbookViewId="0">
      <selection activeCell="E53" sqref="E53"/>
    </sheetView>
  </sheetViews>
  <sheetFormatPr baseColWidth="10" defaultColWidth="9.33203125" defaultRowHeight="12.75" x14ac:dyDescent="0.2"/>
  <cols>
    <col min="1" max="1" width="33.1640625" style="10" customWidth="1"/>
    <col min="2" max="2" width="17.1640625" style="10" customWidth="1"/>
    <col min="3" max="3" width="8.6640625" style="52" customWidth="1"/>
    <col min="4" max="4" width="10.33203125" style="52" customWidth="1"/>
    <col min="5" max="5" width="10.6640625" style="52" customWidth="1"/>
    <col min="6" max="6" width="7.83203125" style="52" customWidth="1"/>
    <col min="7" max="7" width="11.83203125" style="46" customWidth="1"/>
    <col min="8" max="8" width="5.83203125" style="46" customWidth="1"/>
    <col min="9" max="11" width="5.83203125" style="52" customWidth="1"/>
    <col min="12" max="13" width="6" style="52" customWidth="1"/>
    <col min="14" max="15" width="5.83203125" style="52" customWidth="1"/>
    <col min="16" max="16" width="9.5" style="52" customWidth="1"/>
    <col min="17" max="16384" width="9.33203125" style="10"/>
  </cols>
  <sheetData>
    <row r="1" spans="1:18" ht="18" customHeight="1" thickBot="1" x14ac:dyDescent="0.25">
      <c r="G1" s="52"/>
      <c r="H1" s="52"/>
    </row>
    <row r="2" spans="1:18" ht="18" customHeight="1" x14ac:dyDescent="0.2">
      <c r="A2" s="539"/>
      <c r="B2" s="542" t="s">
        <v>0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4"/>
      <c r="Q2" s="41"/>
      <c r="R2" s="41"/>
    </row>
    <row r="3" spans="1:18" ht="18" customHeight="1" x14ac:dyDescent="0.2">
      <c r="A3" s="540"/>
      <c r="B3" s="545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46"/>
      <c r="Q3" s="41"/>
      <c r="R3" s="41"/>
    </row>
    <row r="4" spans="1:18" ht="18" customHeight="1" x14ac:dyDescent="0.2">
      <c r="A4" s="540"/>
      <c r="B4" s="547" t="s">
        <v>56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48"/>
      <c r="Q4" s="42"/>
      <c r="R4" s="42"/>
    </row>
    <row r="5" spans="1:18" ht="18" customHeight="1" thickBot="1" x14ac:dyDescent="0.25">
      <c r="A5" s="540"/>
      <c r="B5" s="549" t="s">
        <v>2</v>
      </c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1"/>
      <c r="Q5" s="42"/>
      <c r="R5" s="42"/>
    </row>
    <row r="6" spans="1:18" ht="18" customHeight="1" x14ac:dyDescent="0.2">
      <c r="A6" s="540"/>
      <c r="B6" s="530" t="s">
        <v>177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48"/>
    </row>
    <row r="7" spans="1:18" ht="18" customHeight="1" x14ac:dyDescent="0.2">
      <c r="A7" s="540"/>
      <c r="B7" s="530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48"/>
    </row>
    <row r="8" spans="1:18" ht="18" customHeight="1" x14ac:dyDescent="0.2">
      <c r="A8" s="540"/>
      <c r="B8" s="552" t="s">
        <v>3</v>
      </c>
      <c r="C8" s="553"/>
      <c r="D8" s="553"/>
      <c r="E8" s="553"/>
      <c r="F8" s="553"/>
      <c r="G8" s="553"/>
      <c r="H8" s="553"/>
      <c r="I8" s="553"/>
      <c r="J8" s="554" t="s">
        <v>4</v>
      </c>
      <c r="K8" s="555"/>
      <c r="L8" s="555"/>
      <c r="M8" s="555"/>
      <c r="N8" s="555"/>
      <c r="O8" s="555"/>
      <c r="P8" s="556"/>
    </row>
    <row r="9" spans="1:18" ht="18" customHeight="1" thickBot="1" x14ac:dyDescent="0.25">
      <c r="A9" s="541"/>
      <c r="B9" s="557" t="s">
        <v>5</v>
      </c>
      <c r="C9" s="558"/>
      <c r="D9" s="558"/>
      <c r="E9" s="558"/>
      <c r="F9" s="558"/>
      <c r="G9" s="558"/>
      <c r="H9" s="558"/>
      <c r="I9" s="558"/>
      <c r="J9" s="371" t="s">
        <v>244</v>
      </c>
      <c r="K9" s="508"/>
      <c r="L9" s="508"/>
      <c r="M9" s="508"/>
      <c r="N9" s="508"/>
      <c r="O9" s="508"/>
      <c r="P9" s="509"/>
    </row>
    <row r="10" spans="1:18" ht="18" customHeight="1" x14ac:dyDescent="0.2">
      <c r="A10" s="530"/>
      <c r="B10" s="530"/>
      <c r="C10" s="530"/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</row>
    <row r="11" spans="1:18" ht="18" customHeight="1" x14ac:dyDescent="0.2">
      <c r="A11" s="518" t="s">
        <v>190</v>
      </c>
      <c r="B11" s="519"/>
      <c r="C11" s="519"/>
      <c r="D11" s="519"/>
      <c r="E11" s="519"/>
      <c r="F11" s="519"/>
      <c r="G11" s="519"/>
      <c r="H11" s="519"/>
      <c r="I11" s="520"/>
      <c r="J11" s="520"/>
      <c r="K11" s="520"/>
      <c r="L11" s="520"/>
      <c r="M11" s="520"/>
      <c r="N11" s="520"/>
      <c r="O11" s="520"/>
      <c r="P11" s="520"/>
    </row>
    <row r="12" spans="1:18" ht="18" customHeight="1" x14ac:dyDescent="0.2">
      <c r="A12" s="521" t="s">
        <v>6</v>
      </c>
      <c r="B12" s="341" t="s">
        <v>7</v>
      </c>
      <c r="C12" s="533" t="s">
        <v>8</v>
      </c>
      <c r="D12" s="534"/>
      <c r="E12" s="534"/>
      <c r="F12" s="535"/>
      <c r="G12" s="536" t="s">
        <v>9</v>
      </c>
      <c r="H12" s="511" t="s">
        <v>10</v>
      </c>
      <c r="I12" s="511"/>
      <c r="J12" s="511"/>
      <c r="K12" s="511"/>
      <c r="L12" s="511"/>
      <c r="M12" s="511"/>
      <c r="N12" s="511"/>
      <c r="O12" s="511"/>
      <c r="P12" s="511"/>
    </row>
    <row r="13" spans="1:18" ht="18" customHeight="1" x14ac:dyDescent="0.2">
      <c r="A13" s="522"/>
      <c r="B13" s="532"/>
      <c r="C13" s="341" t="s">
        <v>219</v>
      </c>
      <c r="D13" s="341" t="s">
        <v>226</v>
      </c>
      <c r="E13" s="341" t="s">
        <v>221</v>
      </c>
      <c r="F13" s="537" t="s">
        <v>232</v>
      </c>
      <c r="G13" s="308"/>
      <c r="H13" s="516" t="s">
        <v>219</v>
      </c>
      <c r="I13" s="517"/>
      <c r="J13" s="516" t="s">
        <v>220</v>
      </c>
      <c r="K13" s="517"/>
      <c r="L13" s="516" t="s">
        <v>221</v>
      </c>
      <c r="M13" s="517"/>
      <c r="N13" s="563" t="s">
        <v>196</v>
      </c>
      <c r="O13" s="564"/>
      <c r="P13" s="511" t="s">
        <v>239</v>
      </c>
    </row>
    <row r="14" spans="1:18" ht="18" customHeight="1" x14ac:dyDescent="0.2">
      <c r="A14" s="531"/>
      <c r="B14" s="342"/>
      <c r="C14" s="342"/>
      <c r="D14" s="342"/>
      <c r="E14" s="342"/>
      <c r="F14" s="538"/>
      <c r="G14" s="309"/>
      <c r="H14" s="516" t="s">
        <v>10</v>
      </c>
      <c r="I14" s="517"/>
      <c r="J14" s="516" t="s">
        <v>10</v>
      </c>
      <c r="K14" s="517"/>
      <c r="L14" s="516" t="s">
        <v>10</v>
      </c>
      <c r="M14" s="517"/>
      <c r="N14" s="565"/>
      <c r="O14" s="566"/>
      <c r="P14" s="515"/>
    </row>
    <row r="15" spans="1:18" ht="21.75" customHeight="1" x14ac:dyDescent="0.2">
      <c r="A15" s="97" t="s">
        <v>233</v>
      </c>
      <c r="B15" s="97" t="s">
        <v>57</v>
      </c>
      <c r="C15" s="98">
        <v>52.6</v>
      </c>
      <c r="D15" s="99">
        <v>19.41</v>
      </c>
      <c r="E15" s="98">
        <v>47.89</v>
      </c>
      <c r="F15" s="100">
        <f>SUM(C15:E15)</f>
        <v>119.9</v>
      </c>
      <c r="G15" s="101" t="s">
        <v>184</v>
      </c>
      <c r="H15" s="559">
        <v>4392</v>
      </c>
      <c r="I15" s="560"/>
      <c r="J15" s="559">
        <v>1552</v>
      </c>
      <c r="K15" s="560"/>
      <c r="L15" s="559">
        <v>3831</v>
      </c>
      <c r="M15" s="560"/>
      <c r="N15" s="561">
        <f>H15+J15+L15</f>
        <v>9775</v>
      </c>
      <c r="O15" s="562"/>
      <c r="P15" s="167">
        <f>N15+O15</f>
        <v>9775</v>
      </c>
    </row>
    <row r="16" spans="1:18" ht="18" customHeight="1" x14ac:dyDescent="0.2">
      <c r="A16" s="103" t="s">
        <v>58</v>
      </c>
      <c r="B16" s="103" t="s">
        <v>25</v>
      </c>
      <c r="C16" s="104">
        <v>22</v>
      </c>
      <c r="D16" s="104">
        <v>56</v>
      </c>
      <c r="E16" s="105">
        <v>39</v>
      </c>
      <c r="F16" s="106">
        <f>SUM(C16:E16)</f>
        <v>117</v>
      </c>
      <c r="G16" s="107" t="s">
        <v>15</v>
      </c>
      <c r="H16" s="559">
        <v>688</v>
      </c>
      <c r="I16" s="560"/>
      <c r="J16" s="559">
        <v>722</v>
      </c>
      <c r="K16" s="560"/>
      <c r="L16" s="559">
        <v>224</v>
      </c>
      <c r="M16" s="560"/>
      <c r="N16" s="561">
        <f t="shared" ref="N16" si="0">H16+J16+L16</f>
        <v>1634</v>
      </c>
      <c r="O16" s="562"/>
      <c r="P16" s="168">
        <f>SUM(H16:M16)</f>
        <v>1634</v>
      </c>
    </row>
    <row r="17" spans="1:16" ht="18" customHeight="1" x14ac:dyDescent="0.2">
      <c r="A17" s="529" t="s">
        <v>59</v>
      </c>
      <c r="B17" s="519"/>
      <c r="C17" s="519"/>
      <c r="D17" s="519"/>
      <c r="E17" s="519"/>
      <c r="F17" s="519"/>
      <c r="G17" s="519"/>
      <c r="H17" s="519"/>
      <c r="I17" s="520"/>
      <c r="J17" s="520"/>
      <c r="K17" s="520"/>
      <c r="L17" s="520"/>
      <c r="M17" s="520"/>
      <c r="N17" s="520"/>
      <c r="O17" s="520"/>
      <c r="P17" s="520"/>
    </row>
    <row r="18" spans="1:16" ht="18" customHeight="1" x14ac:dyDescent="0.2">
      <c r="A18" s="510" t="s">
        <v>6</v>
      </c>
      <c r="B18" s="510" t="s">
        <v>7</v>
      </c>
      <c r="C18" s="511" t="s">
        <v>8</v>
      </c>
      <c r="D18" s="511"/>
      <c r="E18" s="511"/>
      <c r="F18" s="511"/>
      <c r="G18" s="511" t="s">
        <v>9</v>
      </c>
      <c r="H18" s="511" t="s">
        <v>10</v>
      </c>
      <c r="I18" s="511"/>
      <c r="J18" s="511"/>
      <c r="K18" s="511"/>
      <c r="L18" s="511"/>
      <c r="M18" s="511"/>
      <c r="N18" s="511"/>
      <c r="O18" s="511"/>
      <c r="P18" s="511"/>
    </row>
    <row r="19" spans="1:16" ht="18" customHeight="1" x14ac:dyDescent="0.2">
      <c r="A19" s="510"/>
      <c r="B19" s="510"/>
      <c r="C19" s="341" t="s">
        <v>219</v>
      </c>
      <c r="D19" s="341" t="s">
        <v>226</v>
      </c>
      <c r="E19" s="341" t="s">
        <v>221</v>
      </c>
      <c r="F19" s="511" t="s">
        <v>225</v>
      </c>
      <c r="G19" s="511"/>
      <c r="H19" s="516" t="s">
        <v>219</v>
      </c>
      <c r="I19" s="517"/>
      <c r="J19" s="516" t="s">
        <v>220</v>
      </c>
      <c r="K19" s="517"/>
      <c r="L19" s="516" t="s">
        <v>221</v>
      </c>
      <c r="M19" s="517"/>
      <c r="N19" s="512" t="s">
        <v>200</v>
      </c>
      <c r="O19" s="512" t="s">
        <v>203</v>
      </c>
      <c r="P19" s="512" t="s">
        <v>224</v>
      </c>
    </row>
    <row r="20" spans="1:16" ht="18" customHeight="1" x14ac:dyDescent="0.2">
      <c r="A20" s="510"/>
      <c r="B20" s="510"/>
      <c r="C20" s="342"/>
      <c r="D20" s="342"/>
      <c r="E20" s="342"/>
      <c r="F20" s="515"/>
      <c r="G20" s="511"/>
      <c r="H20" s="66" t="s">
        <v>201</v>
      </c>
      <c r="I20" s="66" t="s">
        <v>202</v>
      </c>
      <c r="J20" s="66" t="s">
        <v>201</v>
      </c>
      <c r="K20" s="66" t="s">
        <v>202</v>
      </c>
      <c r="L20" s="66" t="s">
        <v>201</v>
      </c>
      <c r="M20" s="66" t="s">
        <v>202</v>
      </c>
      <c r="N20" s="513"/>
      <c r="O20" s="513"/>
      <c r="P20" s="514"/>
    </row>
    <row r="21" spans="1:16" ht="21.75" customHeight="1" x14ac:dyDescent="0.2">
      <c r="A21" s="108" t="s">
        <v>60</v>
      </c>
      <c r="B21" s="108" t="s">
        <v>25</v>
      </c>
      <c r="C21" s="109">
        <v>75</v>
      </c>
      <c r="D21" s="109">
        <v>177</v>
      </c>
      <c r="E21" s="109">
        <v>33</v>
      </c>
      <c r="F21" s="110">
        <f>SUM(C21:E21)</f>
        <v>285</v>
      </c>
      <c r="G21" s="108" t="s">
        <v>61</v>
      </c>
      <c r="H21" s="109">
        <v>75</v>
      </c>
      <c r="I21" s="109">
        <v>0</v>
      </c>
      <c r="J21" s="109">
        <v>177</v>
      </c>
      <c r="K21" s="109">
        <v>0</v>
      </c>
      <c r="L21" s="109">
        <v>33</v>
      </c>
      <c r="M21" s="102">
        <v>0</v>
      </c>
      <c r="N21" s="110">
        <f t="shared" ref="N21:N26" si="1">SUM(H21,J21,L21)</f>
        <v>285</v>
      </c>
      <c r="O21" s="110">
        <f>+I21+K21+M21</f>
        <v>0</v>
      </c>
      <c r="P21" s="213">
        <f t="shared" ref="P21:P26" si="2">SUM(H21:M21)</f>
        <v>285</v>
      </c>
    </row>
    <row r="22" spans="1:16" ht="24" customHeight="1" x14ac:dyDescent="0.2">
      <c r="A22" s="108" t="s">
        <v>169</v>
      </c>
      <c r="B22" s="108" t="s">
        <v>25</v>
      </c>
      <c r="C22" s="109">
        <v>7</v>
      </c>
      <c r="D22" s="109">
        <v>6</v>
      </c>
      <c r="E22" s="109">
        <v>4</v>
      </c>
      <c r="F22" s="110">
        <f t="shared" ref="F22:F24" si="3">SUM(C22:E22)</f>
        <v>17</v>
      </c>
      <c r="G22" s="108" t="s">
        <v>61</v>
      </c>
      <c r="H22" s="109">
        <v>5</v>
      </c>
      <c r="I22" s="109">
        <v>2</v>
      </c>
      <c r="J22" s="109">
        <v>6</v>
      </c>
      <c r="K22" s="109">
        <v>0</v>
      </c>
      <c r="L22" s="109">
        <v>4</v>
      </c>
      <c r="M22" s="102">
        <v>0</v>
      </c>
      <c r="N22" s="110">
        <f t="shared" si="1"/>
        <v>15</v>
      </c>
      <c r="O22" s="110">
        <f t="shared" ref="O22:O26" si="4">+I22+K22+M22</f>
        <v>2</v>
      </c>
      <c r="P22" s="213">
        <f t="shared" si="2"/>
        <v>17</v>
      </c>
    </row>
    <row r="23" spans="1:16" ht="18" customHeight="1" x14ac:dyDescent="0.2">
      <c r="A23" s="108" t="s">
        <v>28</v>
      </c>
      <c r="B23" s="108" t="s">
        <v>25</v>
      </c>
      <c r="C23" s="109">
        <v>2</v>
      </c>
      <c r="D23" s="109">
        <v>259</v>
      </c>
      <c r="E23" s="109">
        <v>4</v>
      </c>
      <c r="F23" s="110">
        <f t="shared" si="3"/>
        <v>265</v>
      </c>
      <c r="G23" s="108" t="s">
        <v>61</v>
      </c>
      <c r="H23" s="109">
        <v>33</v>
      </c>
      <c r="I23" s="109">
        <v>1</v>
      </c>
      <c r="J23" s="109">
        <v>210</v>
      </c>
      <c r="K23" s="109">
        <v>49</v>
      </c>
      <c r="L23" s="109">
        <v>4</v>
      </c>
      <c r="M23" s="102">
        <v>8</v>
      </c>
      <c r="N23" s="110">
        <f t="shared" si="1"/>
        <v>247</v>
      </c>
      <c r="O23" s="110">
        <f t="shared" si="4"/>
        <v>58</v>
      </c>
      <c r="P23" s="213">
        <f t="shared" si="2"/>
        <v>305</v>
      </c>
    </row>
    <row r="24" spans="1:16" ht="18" customHeight="1" x14ac:dyDescent="0.2">
      <c r="A24" s="108" t="s">
        <v>62</v>
      </c>
      <c r="B24" s="108" t="s">
        <v>25</v>
      </c>
      <c r="C24" s="109">
        <v>11</v>
      </c>
      <c r="D24" s="109">
        <v>6</v>
      </c>
      <c r="E24" s="109">
        <v>22</v>
      </c>
      <c r="F24" s="110">
        <f t="shared" si="3"/>
        <v>39</v>
      </c>
      <c r="G24" s="108" t="s">
        <v>61</v>
      </c>
      <c r="H24" s="109">
        <v>9</v>
      </c>
      <c r="I24" s="109">
        <v>2</v>
      </c>
      <c r="J24" s="109">
        <v>4</v>
      </c>
      <c r="K24" s="109">
        <v>2</v>
      </c>
      <c r="L24" s="109">
        <v>22</v>
      </c>
      <c r="M24" s="102">
        <v>2</v>
      </c>
      <c r="N24" s="110">
        <f t="shared" si="1"/>
        <v>35</v>
      </c>
      <c r="O24" s="110">
        <f t="shared" si="4"/>
        <v>6</v>
      </c>
      <c r="P24" s="213">
        <f t="shared" si="2"/>
        <v>41</v>
      </c>
    </row>
    <row r="25" spans="1:16" ht="28.5" customHeight="1" x14ac:dyDescent="0.2">
      <c r="A25" s="108" t="s">
        <v>65</v>
      </c>
      <c r="B25" s="108" t="s">
        <v>25</v>
      </c>
      <c r="C25" s="109">
        <v>0</v>
      </c>
      <c r="D25" s="109">
        <v>1</v>
      </c>
      <c r="E25" s="109">
        <v>3</v>
      </c>
      <c r="F25" s="110">
        <f>SUM(C25:E25)</f>
        <v>4</v>
      </c>
      <c r="G25" s="108" t="s">
        <v>61</v>
      </c>
      <c r="H25" s="202">
        <v>0</v>
      </c>
      <c r="I25" s="203">
        <v>0</v>
      </c>
      <c r="J25" s="203">
        <v>2</v>
      </c>
      <c r="K25" s="203">
        <v>1</v>
      </c>
      <c r="L25" s="203">
        <v>3</v>
      </c>
      <c r="M25" s="204">
        <v>6</v>
      </c>
      <c r="N25" s="110">
        <f t="shared" si="1"/>
        <v>5</v>
      </c>
      <c r="O25" s="110">
        <f t="shared" si="4"/>
        <v>7</v>
      </c>
      <c r="P25" s="213">
        <f t="shared" si="2"/>
        <v>12</v>
      </c>
    </row>
    <row r="26" spans="1:16" ht="24.75" customHeight="1" x14ac:dyDescent="0.2">
      <c r="A26" s="108" t="s">
        <v>64</v>
      </c>
      <c r="B26" s="108" t="s">
        <v>63</v>
      </c>
      <c r="C26" s="109">
        <v>7</v>
      </c>
      <c r="D26" s="109">
        <v>6</v>
      </c>
      <c r="E26" s="109">
        <v>7</v>
      </c>
      <c r="F26" s="110">
        <f>SUM(C26:E26)</f>
        <v>20</v>
      </c>
      <c r="G26" s="108" t="s">
        <v>61</v>
      </c>
      <c r="H26" s="202">
        <v>7</v>
      </c>
      <c r="I26" s="203">
        <v>0</v>
      </c>
      <c r="J26" s="203">
        <v>5</v>
      </c>
      <c r="K26" s="203">
        <v>1</v>
      </c>
      <c r="L26" s="203">
        <v>2</v>
      </c>
      <c r="M26" s="204">
        <v>10</v>
      </c>
      <c r="N26" s="110">
        <f t="shared" si="1"/>
        <v>14</v>
      </c>
      <c r="O26" s="110">
        <f t="shared" si="4"/>
        <v>11</v>
      </c>
      <c r="P26" s="213">
        <f t="shared" si="2"/>
        <v>25</v>
      </c>
    </row>
    <row r="27" spans="1:16" ht="18" customHeight="1" x14ac:dyDescent="0.2">
      <c r="A27" s="518" t="s">
        <v>66</v>
      </c>
      <c r="B27" s="519"/>
      <c r="C27" s="519"/>
      <c r="D27" s="519"/>
      <c r="E27" s="519"/>
      <c r="F27" s="519"/>
      <c r="G27" s="519"/>
      <c r="H27" s="519"/>
      <c r="I27" s="520"/>
      <c r="J27" s="520"/>
      <c r="K27" s="520"/>
      <c r="L27" s="520"/>
      <c r="M27" s="520"/>
      <c r="N27" s="520"/>
      <c r="O27" s="520"/>
      <c r="P27" s="520"/>
    </row>
    <row r="28" spans="1:16" ht="18" customHeight="1" x14ac:dyDescent="0.2">
      <c r="A28" s="521" t="s">
        <v>6</v>
      </c>
      <c r="B28" s="521" t="s">
        <v>7</v>
      </c>
      <c r="C28" s="511" t="s">
        <v>8</v>
      </c>
      <c r="D28" s="511"/>
      <c r="E28" s="511"/>
      <c r="F28" s="511"/>
      <c r="G28" s="523" t="s">
        <v>9</v>
      </c>
      <c r="H28" s="511" t="s">
        <v>10</v>
      </c>
      <c r="I28" s="511"/>
      <c r="J28" s="511"/>
      <c r="K28" s="511"/>
      <c r="L28" s="511"/>
      <c r="M28" s="511"/>
      <c r="N28" s="511"/>
      <c r="O28" s="511"/>
      <c r="P28" s="511"/>
    </row>
    <row r="29" spans="1:16" ht="18" customHeight="1" x14ac:dyDescent="0.2">
      <c r="A29" s="522"/>
      <c r="B29" s="522"/>
      <c r="C29" s="341" t="s">
        <v>219</v>
      </c>
      <c r="D29" s="341" t="s">
        <v>226</v>
      </c>
      <c r="E29" s="341" t="s">
        <v>221</v>
      </c>
      <c r="F29" s="511" t="s">
        <v>225</v>
      </c>
      <c r="G29" s="524"/>
      <c r="H29" s="516" t="s">
        <v>219</v>
      </c>
      <c r="I29" s="517"/>
      <c r="J29" s="516" t="s">
        <v>220</v>
      </c>
      <c r="K29" s="517"/>
      <c r="L29" s="516" t="s">
        <v>221</v>
      </c>
      <c r="M29" s="517"/>
      <c r="N29" s="512" t="s">
        <v>200</v>
      </c>
      <c r="O29" s="512" t="s">
        <v>203</v>
      </c>
      <c r="P29" s="527" t="s">
        <v>238</v>
      </c>
    </row>
    <row r="30" spans="1:16" ht="18" customHeight="1" x14ac:dyDescent="0.2">
      <c r="A30" s="522"/>
      <c r="B30" s="522"/>
      <c r="C30" s="342"/>
      <c r="D30" s="342"/>
      <c r="E30" s="342"/>
      <c r="F30" s="515"/>
      <c r="G30" s="524"/>
      <c r="H30" s="169" t="s">
        <v>201</v>
      </c>
      <c r="I30" s="169" t="s">
        <v>202</v>
      </c>
      <c r="J30" s="169" t="s">
        <v>201</v>
      </c>
      <c r="K30" s="169" t="s">
        <v>202</v>
      </c>
      <c r="L30" s="169" t="s">
        <v>201</v>
      </c>
      <c r="M30" s="169" t="s">
        <v>202</v>
      </c>
      <c r="N30" s="525"/>
      <c r="O30" s="525"/>
      <c r="P30" s="528"/>
    </row>
    <row r="31" spans="1:16" ht="18" customHeight="1" x14ac:dyDescent="0.2">
      <c r="A31" s="270" t="s">
        <v>67</v>
      </c>
      <c r="B31" s="111" t="s">
        <v>68</v>
      </c>
      <c r="C31" s="112">
        <v>18</v>
      </c>
      <c r="D31" s="112">
        <v>27</v>
      </c>
      <c r="E31" s="220">
        <v>14</v>
      </c>
      <c r="F31" s="274">
        <f t="shared" ref="F31:F48" si="5">SUM(C31:E31)</f>
        <v>59</v>
      </c>
      <c r="G31" s="111" t="s">
        <v>69</v>
      </c>
      <c r="H31" s="113">
        <v>18</v>
      </c>
      <c r="I31" s="112">
        <v>0</v>
      </c>
      <c r="J31" s="112">
        <v>27</v>
      </c>
      <c r="K31" s="112">
        <v>0</v>
      </c>
      <c r="L31" s="112">
        <v>14</v>
      </c>
      <c r="M31" s="114">
        <v>0</v>
      </c>
      <c r="N31" s="110">
        <f t="shared" ref="N31:N48" si="6">SUM(H31,J31,L31)</f>
        <v>59</v>
      </c>
      <c r="O31" s="110">
        <f>+I31+K31+M31</f>
        <v>0</v>
      </c>
      <c r="P31" s="115">
        <f t="shared" ref="P31:P48" si="7">SUM(H31:M31)</f>
        <v>59</v>
      </c>
    </row>
    <row r="32" spans="1:16" ht="18" hidden="1" customHeight="1" x14ac:dyDescent="0.2">
      <c r="A32" s="271" t="s">
        <v>70</v>
      </c>
      <c r="B32" s="116" t="s">
        <v>68</v>
      </c>
      <c r="C32" s="67">
        <v>0</v>
      </c>
      <c r="D32" s="67">
        <v>0</v>
      </c>
      <c r="E32" s="221">
        <v>0</v>
      </c>
      <c r="F32" s="275">
        <f t="shared" si="5"/>
        <v>0</v>
      </c>
      <c r="G32" s="116" t="s">
        <v>61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110">
        <f t="shared" si="6"/>
        <v>0</v>
      </c>
      <c r="O32" s="110">
        <f t="shared" ref="O32:O48" si="8">+I32+K32+M32</f>
        <v>0</v>
      </c>
      <c r="P32" s="117">
        <f t="shared" si="7"/>
        <v>0</v>
      </c>
    </row>
    <row r="33" spans="1:16" ht="18" customHeight="1" x14ac:dyDescent="0.2">
      <c r="A33" s="271" t="s">
        <v>71</v>
      </c>
      <c r="B33" s="116" t="s">
        <v>68</v>
      </c>
      <c r="C33" s="67">
        <v>6</v>
      </c>
      <c r="D33" s="67">
        <v>8</v>
      </c>
      <c r="E33" s="222">
        <v>1</v>
      </c>
      <c r="F33" s="275">
        <f t="shared" si="5"/>
        <v>15</v>
      </c>
      <c r="G33" s="116" t="s">
        <v>69</v>
      </c>
      <c r="H33" s="67">
        <v>18</v>
      </c>
      <c r="I33" s="67">
        <v>6</v>
      </c>
      <c r="J33" s="67">
        <v>24</v>
      </c>
      <c r="K33" s="67">
        <v>8</v>
      </c>
      <c r="L33" s="109">
        <v>3</v>
      </c>
      <c r="M33" s="102">
        <v>1</v>
      </c>
      <c r="N33" s="110">
        <f t="shared" si="6"/>
        <v>45</v>
      </c>
      <c r="O33" s="110">
        <f t="shared" si="8"/>
        <v>15</v>
      </c>
      <c r="P33" s="117">
        <f t="shared" si="7"/>
        <v>60</v>
      </c>
    </row>
    <row r="34" spans="1:16" ht="18" customHeight="1" x14ac:dyDescent="0.2">
      <c r="A34" s="271" t="s">
        <v>72</v>
      </c>
      <c r="B34" s="116" t="s">
        <v>68</v>
      </c>
      <c r="C34" s="67">
        <v>2</v>
      </c>
      <c r="D34" s="67">
        <v>1</v>
      </c>
      <c r="E34" s="109">
        <v>1</v>
      </c>
      <c r="F34" s="275">
        <f t="shared" si="5"/>
        <v>4</v>
      </c>
      <c r="G34" s="116" t="s">
        <v>61</v>
      </c>
      <c r="H34" s="67">
        <v>8</v>
      </c>
      <c r="I34" s="67">
        <v>2</v>
      </c>
      <c r="J34" s="67">
        <v>4</v>
      </c>
      <c r="K34" s="67">
        <v>1</v>
      </c>
      <c r="L34" s="109">
        <v>4</v>
      </c>
      <c r="M34" s="102">
        <v>1</v>
      </c>
      <c r="N34" s="110">
        <f t="shared" si="6"/>
        <v>16</v>
      </c>
      <c r="O34" s="110">
        <f t="shared" si="8"/>
        <v>4</v>
      </c>
      <c r="P34" s="117">
        <f t="shared" si="7"/>
        <v>20</v>
      </c>
    </row>
    <row r="35" spans="1:16" ht="18" customHeight="1" x14ac:dyDescent="0.2">
      <c r="A35" s="271" t="s">
        <v>73</v>
      </c>
      <c r="B35" s="116" t="s">
        <v>68</v>
      </c>
      <c r="C35" s="67">
        <v>51</v>
      </c>
      <c r="D35" s="67">
        <v>56</v>
      </c>
      <c r="E35" s="109">
        <v>46</v>
      </c>
      <c r="F35" s="275">
        <f t="shared" si="5"/>
        <v>153</v>
      </c>
      <c r="G35" s="116" t="s">
        <v>69</v>
      </c>
      <c r="H35" s="67">
        <v>51</v>
      </c>
      <c r="I35" s="67">
        <v>0</v>
      </c>
      <c r="J35" s="67">
        <v>56</v>
      </c>
      <c r="K35" s="67">
        <v>0</v>
      </c>
      <c r="L35" s="109">
        <v>46</v>
      </c>
      <c r="M35" s="102">
        <v>0</v>
      </c>
      <c r="N35" s="110">
        <f t="shared" si="6"/>
        <v>153</v>
      </c>
      <c r="O35" s="110">
        <f t="shared" si="8"/>
        <v>0</v>
      </c>
      <c r="P35" s="117">
        <f t="shared" si="7"/>
        <v>153</v>
      </c>
    </row>
    <row r="36" spans="1:16" ht="18" customHeight="1" x14ac:dyDescent="0.2">
      <c r="A36" s="271" t="s">
        <v>195</v>
      </c>
      <c r="B36" s="116" t="s">
        <v>68</v>
      </c>
      <c r="C36" s="67">
        <v>1</v>
      </c>
      <c r="D36" s="67">
        <v>7</v>
      </c>
      <c r="E36" s="109">
        <v>3</v>
      </c>
      <c r="F36" s="275">
        <f t="shared" si="5"/>
        <v>11</v>
      </c>
      <c r="G36" s="116" t="s">
        <v>69</v>
      </c>
      <c r="H36" s="67">
        <v>3</v>
      </c>
      <c r="I36" s="67">
        <v>1</v>
      </c>
      <c r="J36" s="67">
        <v>21</v>
      </c>
      <c r="K36" s="67">
        <v>7</v>
      </c>
      <c r="L36" s="109">
        <v>9</v>
      </c>
      <c r="M36" s="102">
        <v>3</v>
      </c>
      <c r="N36" s="110">
        <f t="shared" si="6"/>
        <v>33</v>
      </c>
      <c r="O36" s="110">
        <f t="shared" si="8"/>
        <v>11</v>
      </c>
      <c r="P36" s="117">
        <f t="shared" si="7"/>
        <v>44</v>
      </c>
    </row>
    <row r="37" spans="1:16" ht="24" customHeight="1" x14ac:dyDescent="0.2">
      <c r="A37" s="271" t="s">
        <v>155</v>
      </c>
      <c r="B37" s="116" t="s">
        <v>68</v>
      </c>
      <c r="C37" s="67">
        <v>0</v>
      </c>
      <c r="D37" s="67">
        <v>3</v>
      </c>
      <c r="E37" s="109">
        <v>0</v>
      </c>
      <c r="F37" s="275">
        <f t="shared" si="5"/>
        <v>3</v>
      </c>
      <c r="G37" s="116" t="s">
        <v>69</v>
      </c>
      <c r="H37" s="67">
        <v>0</v>
      </c>
      <c r="I37" s="67">
        <v>0</v>
      </c>
      <c r="J37" s="67">
        <v>15</v>
      </c>
      <c r="K37" s="67">
        <v>3</v>
      </c>
      <c r="L37" s="109">
        <v>0</v>
      </c>
      <c r="M37" s="102">
        <v>0</v>
      </c>
      <c r="N37" s="110">
        <f t="shared" si="6"/>
        <v>15</v>
      </c>
      <c r="O37" s="110">
        <f t="shared" si="8"/>
        <v>3</v>
      </c>
      <c r="P37" s="117">
        <f t="shared" si="7"/>
        <v>18</v>
      </c>
    </row>
    <row r="38" spans="1:16" ht="27" hidden="1" customHeight="1" x14ac:dyDescent="0.2">
      <c r="A38" s="271" t="s">
        <v>193</v>
      </c>
      <c r="B38" s="116" t="s">
        <v>68</v>
      </c>
      <c r="C38" s="67"/>
      <c r="D38" s="67"/>
      <c r="E38" s="109"/>
      <c r="F38" s="275">
        <f t="shared" si="5"/>
        <v>0</v>
      </c>
      <c r="G38" s="116" t="s">
        <v>156</v>
      </c>
      <c r="H38" s="67"/>
      <c r="I38" s="67"/>
      <c r="J38" s="67"/>
      <c r="K38" s="67"/>
      <c r="L38" s="109"/>
      <c r="M38" s="102"/>
      <c r="N38" s="110">
        <f t="shared" si="6"/>
        <v>0</v>
      </c>
      <c r="O38" s="110">
        <f t="shared" si="8"/>
        <v>0</v>
      </c>
      <c r="P38" s="117">
        <f t="shared" si="7"/>
        <v>0</v>
      </c>
    </row>
    <row r="39" spans="1:16" ht="24.75" hidden="1" customHeight="1" x14ac:dyDescent="0.2">
      <c r="A39" s="271" t="s">
        <v>157</v>
      </c>
      <c r="B39" s="116" t="s">
        <v>68</v>
      </c>
      <c r="C39" s="67">
        <v>0</v>
      </c>
      <c r="D39" s="67">
        <v>0</v>
      </c>
      <c r="E39" s="109">
        <v>0</v>
      </c>
      <c r="F39" s="275"/>
      <c r="G39" s="116" t="s">
        <v>74</v>
      </c>
      <c r="H39" s="67">
        <v>0</v>
      </c>
      <c r="I39" s="67">
        <v>0</v>
      </c>
      <c r="J39" s="67">
        <v>0</v>
      </c>
      <c r="K39" s="67">
        <v>0</v>
      </c>
      <c r="L39" s="109">
        <v>0</v>
      </c>
      <c r="M39" s="102">
        <v>0</v>
      </c>
      <c r="N39" s="110">
        <f t="shared" si="6"/>
        <v>0</v>
      </c>
      <c r="O39" s="110">
        <f t="shared" si="8"/>
        <v>0</v>
      </c>
      <c r="P39" s="117">
        <f t="shared" si="7"/>
        <v>0</v>
      </c>
    </row>
    <row r="40" spans="1:16" ht="26.25" customHeight="1" x14ac:dyDescent="0.2">
      <c r="A40" s="271" t="s">
        <v>158</v>
      </c>
      <c r="B40" s="116" t="s">
        <v>68</v>
      </c>
      <c r="C40" s="67">
        <v>2</v>
      </c>
      <c r="D40" s="67">
        <v>3</v>
      </c>
      <c r="E40" s="109">
        <v>1</v>
      </c>
      <c r="F40" s="275">
        <f t="shared" si="5"/>
        <v>6</v>
      </c>
      <c r="G40" s="116" t="s">
        <v>61</v>
      </c>
      <c r="H40" s="67">
        <v>8</v>
      </c>
      <c r="I40" s="68">
        <v>2</v>
      </c>
      <c r="J40" s="67">
        <v>12</v>
      </c>
      <c r="K40" s="67">
        <v>3</v>
      </c>
      <c r="L40" s="109">
        <v>4</v>
      </c>
      <c r="M40" s="102">
        <v>1</v>
      </c>
      <c r="N40" s="110">
        <f t="shared" si="6"/>
        <v>24</v>
      </c>
      <c r="O40" s="110">
        <f t="shared" si="8"/>
        <v>6</v>
      </c>
      <c r="P40" s="117">
        <f t="shared" si="7"/>
        <v>30</v>
      </c>
    </row>
    <row r="41" spans="1:16" ht="18" customHeight="1" x14ac:dyDescent="0.2">
      <c r="A41" s="271" t="s">
        <v>192</v>
      </c>
      <c r="B41" s="116" t="s">
        <v>68</v>
      </c>
      <c r="C41" s="67"/>
      <c r="D41" s="67"/>
      <c r="E41" s="109"/>
      <c r="F41" s="275">
        <f t="shared" si="5"/>
        <v>0</v>
      </c>
      <c r="G41" s="116" t="s">
        <v>61</v>
      </c>
      <c r="H41" s="67"/>
      <c r="I41" s="68"/>
      <c r="J41" s="67"/>
      <c r="K41" s="67"/>
      <c r="L41" s="109"/>
      <c r="M41" s="102"/>
      <c r="N41" s="110">
        <f t="shared" si="6"/>
        <v>0</v>
      </c>
      <c r="O41" s="110">
        <f t="shared" si="8"/>
        <v>0</v>
      </c>
      <c r="P41" s="117">
        <f t="shared" si="7"/>
        <v>0</v>
      </c>
    </row>
    <row r="42" spans="1:16" ht="21.75" customHeight="1" x14ac:dyDescent="0.2">
      <c r="A42" s="271" t="s">
        <v>75</v>
      </c>
      <c r="B42" s="116" t="s">
        <v>161</v>
      </c>
      <c r="C42" s="67">
        <v>159</v>
      </c>
      <c r="D42" s="67">
        <v>103</v>
      </c>
      <c r="E42" s="109">
        <v>93</v>
      </c>
      <c r="F42" s="275">
        <f t="shared" si="5"/>
        <v>355</v>
      </c>
      <c r="G42" s="116" t="s">
        <v>69</v>
      </c>
      <c r="H42" s="67">
        <v>159</v>
      </c>
      <c r="I42" s="67">
        <v>0</v>
      </c>
      <c r="J42" s="67">
        <v>103</v>
      </c>
      <c r="K42" s="67">
        <v>0</v>
      </c>
      <c r="L42" s="109">
        <v>93</v>
      </c>
      <c r="M42" s="102">
        <v>0</v>
      </c>
      <c r="N42" s="110">
        <f t="shared" si="6"/>
        <v>355</v>
      </c>
      <c r="O42" s="110">
        <f t="shared" si="8"/>
        <v>0</v>
      </c>
      <c r="P42" s="117">
        <f t="shared" si="7"/>
        <v>355</v>
      </c>
    </row>
    <row r="43" spans="1:16" ht="22.5" customHeight="1" x14ac:dyDescent="0.2">
      <c r="A43" s="271" t="s">
        <v>76</v>
      </c>
      <c r="B43" s="116" t="s">
        <v>161</v>
      </c>
      <c r="C43" s="67">
        <v>3</v>
      </c>
      <c r="D43" s="67">
        <v>3</v>
      </c>
      <c r="E43" s="109">
        <v>4</v>
      </c>
      <c r="F43" s="275">
        <f t="shared" si="5"/>
        <v>10</v>
      </c>
      <c r="G43" s="116" t="s">
        <v>69</v>
      </c>
      <c r="H43" s="67">
        <v>3</v>
      </c>
      <c r="I43" s="67">
        <v>0</v>
      </c>
      <c r="J43" s="67">
        <v>3</v>
      </c>
      <c r="K43" s="67">
        <v>0</v>
      </c>
      <c r="L43" s="109">
        <v>4</v>
      </c>
      <c r="M43" s="102">
        <v>0</v>
      </c>
      <c r="N43" s="110">
        <f t="shared" si="6"/>
        <v>10</v>
      </c>
      <c r="O43" s="110">
        <f t="shared" si="8"/>
        <v>0</v>
      </c>
      <c r="P43" s="117">
        <f t="shared" si="7"/>
        <v>10</v>
      </c>
    </row>
    <row r="44" spans="1:16" ht="24" customHeight="1" x14ac:dyDescent="0.2">
      <c r="A44" s="271" t="s">
        <v>77</v>
      </c>
      <c r="B44" s="116" t="s">
        <v>161</v>
      </c>
      <c r="C44" s="67">
        <v>3</v>
      </c>
      <c r="D44" s="67">
        <v>3</v>
      </c>
      <c r="E44" s="109">
        <v>4</v>
      </c>
      <c r="F44" s="275">
        <f t="shared" si="5"/>
        <v>10</v>
      </c>
      <c r="G44" s="116" t="s">
        <v>69</v>
      </c>
      <c r="H44" s="67">
        <v>3</v>
      </c>
      <c r="I44" s="67">
        <v>0</v>
      </c>
      <c r="J44" s="67">
        <v>3</v>
      </c>
      <c r="K44" s="67">
        <v>0</v>
      </c>
      <c r="L44" s="109">
        <v>4</v>
      </c>
      <c r="M44" s="102"/>
      <c r="N44" s="110">
        <f t="shared" si="6"/>
        <v>10</v>
      </c>
      <c r="O44" s="110">
        <f t="shared" si="8"/>
        <v>0</v>
      </c>
      <c r="P44" s="117">
        <f t="shared" si="7"/>
        <v>10</v>
      </c>
    </row>
    <row r="45" spans="1:16" ht="26.25" customHeight="1" x14ac:dyDescent="0.2">
      <c r="A45" s="271" t="s">
        <v>78</v>
      </c>
      <c r="B45" s="116" t="s">
        <v>79</v>
      </c>
      <c r="C45" s="67">
        <v>155</v>
      </c>
      <c r="D45" s="67">
        <v>109</v>
      </c>
      <c r="E45" s="109">
        <v>101</v>
      </c>
      <c r="F45" s="275">
        <f t="shared" si="5"/>
        <v>365</v>
      </c>
      <c r="G45" s="116" t="s">
        <v>69</v>
      </c>
      <c r="H45" s="67">
        <v>155</v>
      </c>
      <c r="I45" s="67">
        <v>0</v>
      </c>
      <c r="J45" s="67">
        <v>109</v>
      </c>
      <c r="K45" s="67">
        <v>0</v>
      </c>
      <c r="L45" s="109">
        <v>101</v>
      </c>
      <c r="M45" s="102">
        <v>0</v>
      </c>
      <c r="N45" s="110">
        <f t="shared" si="6"/>
        <v>365</v>
      </c>
      <c r="O45" s="110">
        <f t="shared" si="8"/>
        <v>0</v>
      </c>
      <c r="P45" s="117">
        <f t="shared" si="7"/>
        <v>365</v>
      </c>
    </row>
    <row r="46" spans="1:16" ht="22.5" customHeight="1" x14ac:dyDescent="0.2">
      <c r="A46" s="271" t="s">
        <v>80</v>
      </c>
      <c r="B46" s="116" t="s">
        <v>79</v>
      </c>
      <c r="C46" s="67">
        <v>203</v>
      </c>
      <c r="D46" s="67">
        <v>205</v>
      </c>
      <c r="E46" s="109">
        <v>168</v>
      </c>
      <c r="F46" s="275">
        <f t="shared" si="5"/>
        <v>576</v>
      </c>
      <c r="G46" s="116" t="s">
        <v>61</v>
      </c>
      <c r="H46" s="67">
        <v>203</v>
      </c>
      <c r="I46" s="67">
        <v>0</v>
      </c>
      <c r="J46" s="67">
        <v>205</v>
      </c>
      <c r="K46" s="67">
        <v>0</v>
      </c>
      <c r="L46" s="109">
        <v>168</v>
      </c>
      <c r="M46" s="102">
        <v>0</v>
      </c>
      <c r="N46" s="110">
        <f t="shared" si="6"/>
        <v>576</v>
      </c>
      <c r="O46" s="110">
        <f t="shared" si="8"/>
        <v>0</v>
      </c>
      <c r="P46" s="117">
        <f t="shared" si="7"/>
        <v>576</v>
      </c>
    </row>
    <row r="47" spans="1:16" ht="23.25" hidden="1" customHeight="1" x14ac:dyDescent="0.2">
      <c r="A47" s="272" t="s">
        <v>194</v>
      </c>
      <c r="B47" s="119" t="s">
        <v>68</v>
      </c>
      <c r="C47" s="104"/>
      <c r="D47" s="104"/>
      <c r="E47" s="120"/>
      <c r="F47" s="118">
        <f t="shared" si="5"/>
        <v>0</v>
      </c>
      <c r="G47" s="119" t="s">
        <v>47</v>
      </c>
      <c r="H47" s="121"/>
      <c r="I47" s="121"/>
      <c r="J47" s="121"/>
      <c r="K47" s="121"/>
      <c r="L47" s="120"/>
      <c r="M47" s="122"/>
      <c r="N47" s="110">
        <f t="shared" si="6"/>
        <v>0</v>
      </c>
      <c r="O47" s="110">
        <f t="shared" si="8"/>
        <v>0</v>
      </c>
      <c r="P47" s="117">
        <f t="shared" si="7"/>
        <v>0</v>
      </c>
    </row>
    <row r="48" spans="1:16" ht="18" customHeight="1" x14ac:dyDescent="0.2">
      <c r="A48" s="273" t="s">
        <v>81</v>
      </c>
      <c r="B48" s="123" t="s">
        <v>160</v>
      </c>
      <c r="C48" s="104">
        <v>34</v>
      </c>
      <c r="D48" s="104">
        <v>0</v>
      </c>
      <c r="E48" s="109">
        <v>26</v>
      </c>
      <c r="F48" s="276">
        <f t="shared" si="5"/>
        <v>60</v>
      </c>
      <c r="G48" s="123" t="s">
        <v>69</v>
      </c>
      <c r="H48" s="104">
        <v>34</v>
      </c>
      <c r="I48" s="104">
        <v>0</v>
      </c>
      <c r="J48" s="104">
        <v>0</v>
      </c>
      <c r="K48" s="104">
        <v>0</v>
      </c>
      <c r="L48" s="109">
        <v>26</v>
      </c>
      <c r="M48" s="102">
        <v>0</v>
      </c>
      <c r="N48" s="110">
        <f t="shared" si="6"/>
        <v>60</v>
      </c>
      <c r="O48" s="110">
        <f t="shared" si="8"/>
        <v>0</v>
      </c>
      <c r="P48" s="124">
        <f t="shared" si="7"/>
        <v>60</v>
      </c>
    </row>
    <row r="49" spans="1:16" s="56" customFormat="1" ht="18" customHeight="1" x14ac:dyDescent="0.2">
      <c r="A49" s="526" t="s">
        <v>185</v>
      </c>
      <c r="B49" s="526"/>
      <c r="C49" s="526"/>
      <c r="D49" s="526"/>
      <c r="E49" s="526"/>
      <c r="F49" s="526"/>
      <c r="G49" s="526"/>
      <c r="H49" s="526"/>
      <c r="I49" s="526"/>
      <c r="J49" s="526"/>
      <c r="K49" s="526"/>
      <c r="L49" s="526"/>
      <c r="M49" s="526"/>
      <c r="N49" s="526"/>
      <c r="O49" s="526"/>
      <c r="P49" s="526"/>
    </row>
  </sheetData>
  <mergeCells count="69">
    <mergeCell ref="N13:O14"/>
    <mergeCell ref="J14:K14"/>
    <mergeCell ref="L14:M14"/>
    <mergeCell ref="L15:M15"/>
    <mergeCell ref="L16:M16"/>
    <mergeCell ref="L13:M13"/>
    <mergeCell ref="H15:I15"/>
    <mergeCell ref="H16:I16"/>
    <mergeCell ref="J15:K15"/>
    <mergeCell ref="J16:K16"/>
    <mergeCell ref="N15:O15"/>
    <mergeCell ref="N16:O16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17:P17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F13:F14"/>
    <mergeCell ref="P13:P14"/>
    <mergeCell ref="H14:I14"/>
    <mergeCell ref="J13:K13"/>
    <mergeCell ref="H13:I13"/>
    <mergeCell ref="A49:P49"/>
    <mergeCell ref="D29:D30"/>
    <mergeCell ref="E29:E30"/>
    <mergeCell ref="F29:F30"/>
    <mergeCell ref="H29:I29"/>
    <mergeCell ref="J29:K29"/>
    <mergeCell ref="L29:M29"/>
    <mergeCell ref="O29:O30"/>
    <mergeCell ref="P29:P30"/>
    <mergeCell ref="A27:P27"/>
    <mergeCell ref="A28:A30"/>
    <mergeCell ref="B28:B30"/>
    <mergeCell ref="C28:F28"/>
    <mergeCell ref="G28:G30"/>
    <mergeCell ref="H28:P28"/>
    <mergeCell ref="C29:C30"/>
    <mergeCell ref="N29:N30"/>
    <mergeCell ref="A18:A20"/>
    <mergeCell ref="B18:B20"/>
    <mergeCell ref="C18:F18"/>
    <mergeCell ref="G18:G20"/>
    <mergeCell ref="H18:P18"/>
    <mergeCell ref="C19:C20"/>
    <mergeCell ref="N19:N20"/>
    <mergeCell ref="O19:O20"/>
    <mergeCell ref="P19:P20"/>
    <mergeCell ref="D19:D20"/>
    <mergeCell ref="E19:E20"/>
    <mergeCell ref="F19:F20"/>
    <mergeCell ref="H19:I19"/>
    <mergeCell ref="J19:K19"/>
    <mergeCell ref="L19:M19"/>
  </mergeCells>
  <pageMargins left="0.51181102362204722" right="0.51181102362204722" top="0.55118110236220474" bottom="0.55118110236220474" header="0.31496062992125984" footer="0.31496062992125984"/>
  <pageSetup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2"/>
  <sheetViews>
    <sheetView view="pageBreakPreview" topLeftCell="A47" zoomScale="150" zoomScaleNormal="150" zoomScaleSheetLayoutView="150" workbookViewId="0">
      <selection activeCell="L18" sqref="L18"/>
    </sheetView>
  </sheetViews>
  <sheetFormatPr baseColWidth="10" defaultColWidth="12" defaultRowHeight="12.75" x14ac:dyDescent="0.2"/>
  <cols>
    <col min="1" max="1" width="21" style="10" customWidth="1"/>
    <col min="2" max="2" width="21.83203125" style="10" customWidth="1"/>
    <col min="3" max="3" width="9.33203125" style="53" customWidth="1"/>
    <col min="4" max="4" width="9.83203125" style="52" customWidth="1"/>
    <col min="5" max="5" width="10.1640625" style="52" customWidth="1"/>
    <col min="6" max="6" width="8.33203125" style="52" customWidth="1"/>
    <col min="7" max="7" width="11.33203125" style="52" customWidth="1"/>
    <col min="8" max="8" width="4.83203125" style="52" customWidth="1"/>
    <col min="9" max="9" width="4.6640625" style="52" customWidth="1"/>
    <col min="10" max="10" width="5.5" style="52" customWidth="1"/>
    <col min="11" max="11" width="5" style="52" customWidth="1"/>
    <col min="12" max="13" width="5.1640625" style="52" customWidth="1"/>
    <col min="14" max="14" width="8" style="52" customWidth="1"/>
    <col min="15" max="15" width="5.1640625" style="52" customWidth="1"/>
    <col min="16" max="16" width="7.83203125" style="52" customWidth="1"/>
    <col min="17" max="16384" width="12" style="10"/>
  </cols>
  <sheetData>
    <row r="1" spans="1:18" ht="13.5" thickBot="1" x14ac:dyDescent="0.25"/>
    <row r="2" spans="1:18" ht="20.100000000000001" customHeight="1" x14ac:dyDescent="0.2">
      <c r="A2" s="349"/>
      <c r="B2" s="352" t="s">
        <v>0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4"/>
      <c r="Q2" s="41"/>
      <c r="R2" s="41"/>
    </row>
    <row r="3" spans="1:18" ht="15" x14ac:dyDescent="0.2">
      <c r="A3" s="350"/>
      <c r="B3" s="355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7"/>
      <c r="Q3" s="41"/>
      <c r="R3" s="41"/>
    </row>
    <row r="4" spans="1:18" ht="12.75" customHeight="1" x14ac:dyDescent="0.2">
      <c r="A4" s="350"/>
      <c r="B4" s="574" t="s">
        <v>56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6"/>
      <c r="Q4" s="42"/>
      <c r="R4" s="42"/>
    </row>
    <row r="5" spans="1:18" ht="17.25" customHeight="1" thickBot="1" x14ac:dyDescent="0.25">
      <c r="A5" s="350"/>
      <c r="B5" s="361" t="s">
        <v>2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3"/>
      <c r="Q5" s="42"/>
      <c r="R5" s="42"/>
    </row>
    <row r="6" spans="1:18" ht="12.75" customHeight="1" x14ac:dyDescent="0.2">
      <c r="A6" s="350"/>
      <c r="B6" s="577" t="s">
        <v>177</v>
      </c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8"/>
    </row>
    <row r="7" spans="1:18" ht="14.25" customHeight="1" x14ac:dyDescent="0.2">
      <c r="A7" s="350"/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8"/>
    </row>
    <row r="8" spans="1:18" ht="15" customHeight="1" x14ac:dyDescent="0.2">
      <c r="A8" s="350"/>
      <c r="B8" s="364" t="s">
        <v>3</v>
      </c>
      <c r="C8" s="365"/>
      <c r="D8" s="365"/>
      <c r="E8" s="365"/>
      <c r="F8" s="365"/>
      <c r="G8" s="365"/>
      <c r="H8" s="365"/>
      <c r="I8" s="365"/>
      <c r="J8" s="366" t="s">
        <v>4</v>
      </c>
      <c r="K8" s="367"/>
      <c r="L8" s="367"/>
      <c r="M8" s="367"/>
      <c r="N8" s="367"/>
      <c r="O8" s="367"/>
      <c r="P8" s="368"/>
    </row>
    <row r="9" spans="1:18" ht="15.75" customHeight="1" thickBot="1" x14ac:dyDescent="0.25">
      <c r="A9" s="351"/>
      <c r="B9" s="369" t="s">
        <v>5</v>
      </c>
      <c r="C9" s="370"/>
      <c r="D9" s="370"/>
      <c r="E9" s="370"/>
      <c r="F9" s="370"/>
      <c r="G9" s="370"/>
      <c r="H9" s="370"/>
      <c r="I9" s="370"/>
      <c r="J9" s="371" t="s">
        <v>243</v>
      </c>
      <c r="K9" s="508"/>
      <c r="L9" s="508"/>
      <c r="M9" s="508"/>
      <c r="N9" s="508"/>
      <c r="O9" s="508"/>
      <c r="P9" s="509"/>
    </row>
    <row r="10" spans="1:18" x14ac:dyDescent="0.2">
      <c r="A10" s="329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</row>
    <row r="11" spans="1:18" ht="15.75" customHeight="1" x14ac:dyDescent="0.2">
      <c r="A11" s="579" t="s">
        <v>82</v>
      </c>
      <c r="B11" s="580"/>
      <c r="C11" s="580"/>
      <c r="D11" s="580"/>
      <c r="E11" s="580"/>
      <c r="F11" s="580"/>
      <c r="G11" s="580"/>
      <c r="H11" s="580"/>
      <c r="I11" s="581"/>
      <c r="J11" s="581"/>
      <c r="K11" s="581"/>
      <c r="L11" s="581"/>
      <c r="M11" s="581"/>
      <c r="N11" s="581"/>
      <c r="O11" s="581"/>
      <c r="P11" s="581"/>
    </row>
    <row r="12" spans="1:18" ht="12.75" customHeight="1" x14ac:dyDescent="0.2">
      <c r="A12" s="567" t="s">
        <v>6</v>
      </c>
      <c r="B12" s="567" t="s">
        <v>7</v>
      </c>
      <c r="C12" s="572" t="s">
        <v>8</v>
      </c>
      <c r="D12" s="572"/>
      <c r="E12" s="572"/>
      <c r="F12" s="572"/>
      <c r="G12" s="567" t="s">
        <v>9</v>
      </c>
      <c r="H12" s="572" t="s">
        <v>10</v>
      </c>
      <c r="I12" s="572"/>
      <c r="J12" s="572"/>
      <c r="K12" s="572"/>
      <c r="L12" s="572"/>
      <c r="M12" s="572"/>
      <c r="N12" s="572"/>
      <c r="O12" s="572"/>
      <c r="P12" s="572"/>
    </row>
    <row r="13" spans="1:18" ht="12.75" customHeight="1" x14ac:dyDescent="0.2">
      <c r="A13" s="582"/>
      <c r="B13" s="582"/>
      <c r="C13" s="341" t="s">
        <v>219</v>
      </c>
      <c r="D13" s="341" t="s">
        <v>226</v>
      </c>
      <c r="E13" s="341" t="s">
        <v>221</v>
      </c>
      <c r="F13" s="567" t="s">
        <v>225</v>
      </c>
      <c r="G13" s="582"/>
      <c r="H13" s="511" t="s">
        <v>219</v>
      </c>
      <c r="I13" s="511"/>
      <c r="J13" s="511" t="s">
        <v>220</v>
      </c>
      <c r="K13" s="511"/>
      <c r="L13" s="511" t="s">
        <v>221</v>
      </c>
      <c r="M13" s="511"/>
      <c r="N13" s="567" t="s">
        <v>200</v>
      </c>
      <c r="O13" s="567" t="s">
        <v>203</v>
      </c>
      <c r="P13" s="572" t="s">
        <v>224</v>
      </c>
    </row>
    <row r="14" spans="1:18" ht="22.5" customHeight="1" x14ac:dyDescent="0.2">
      <c r="A14" s="568"/>
      <c r="B14" s="568"/>
      <c r="C14" s="342"/>
      <c r="D14" s="342"/>
      <c r="E14" s="342"/>
      <c r="F14" s="583"/>
      <c r="G14" s="568"/>
      <c r="H14" s="44" t="s">
        <v>201</v>
      </c>
      <c r="I14" s="44" t="s">
        <v>202</v>
      </c>
      <c r="J14" s="44" t="s">
        <v>201</v>
      </c>
      <c r="K14" s="44" t="s">
        <v>202</v>
      </c>
      <c r="L14" s="44" t="s">
        <v>201</v>
      </c>
      <c r="M14" s="44" t="s">
        <v>202</v>
      </c>
      <c r="N14" s="568"/>
      <c r="O14" s="568"/>
      <c r="P14" s="573"/>
    </row>
    <row r="15" spans="1:18" ht="33.75" customHeight="1" x14ac:dyDescent="0.2">
      <c r="A15" s="20" t="s">
        <v>251</v>
      </c>
      <c r="B15" s="7" t="s">
        <v>83</v>
      </c>
      <c r="C15" s="280">
        <v>778</v>
      </c>
      <c r="D15" s="205">
        <v>627</v>
      </c>
      <c r="E15" s="205">
        <v>1088</v>
      </c>
      <c r="F15" s="29">
        <f t="shared" ref="F15:F18" si="0">SUM(C15:E15)</f>
        <v>2493</v>
      </c>
      <c r="G15" s="20" t="s">
        <v>15</v>
      </c>
      <c r="H15" s="30">
        <v>504</v>
      </c>
      <c r="I15" s="30">
        <v>10</v>
      </c>
      <c r="J15" s="30">
        <v>324</v>
      </c>
      <c r="K15" s="30">
        <v>12</v>
      </c>
      <c r="L15" s="30">
        <v>679</v>
      </c>
      <c r="M15" s="30">
        <v>46</v>
      </c>
      <c r="N15" s="29">
        <f>SUM(H15,J15,L15)</f>
        <v>1507</v>
      </c>
      <c r="O15" s="29">
        <f t="shared" ref="N15:O18" si="1">SUM(I15,K15,M15)</f>
        <v>68</v>
      </c>
      <c r="P15" s="29">
        <f t="shared" ref="P15:P18" si="2">SUM(H15:M15)</f>
        <v>1575</v>
      </c>
    </row>
    <row r="16" spans="1:18" ht="18" customHeight="1" x14ac:dyDescent="0.2">
      <c r="A16" s="279" t="s">
        <v>30</v>
      </c>
      <c r="B16" s="7" t="s">
        <v>218</v>
      </c>
      <c r="C16" s="281">
        <v>2794</v>
      </c>
      <c r="D16" s="205">
        <v>3605</v>
      </c>
      <c r="E16" s="205">
        <v>3524</v>
      </c>
      <c r="F16" s="29">
        <f>SUM(C16:E16)</f>
        <v>9923</v>
      </c>
      <c r="G16" s="20" t="s">
        <v>15</v>
      </c>
      <c r="H16" s="20">
        <v>2300</v>
      </c>
      <c r="I16" s="30">
        <v>160</v>
      </c>
      <c r="J16" s="30">
        <v>2827</v>
      </c>
      <c r="K16" s="30">
        <v>138</v>
      </c>
      <c r="L16" s="30">
        <v>2593</v>
      </c>
      <c r="M16" s="30">
        <v>113</v>
      </c>
      <c r="N16" s="29">
        <f t="shared" ref="N16" si="3">SUM(H16,J16,L16)</f>
        <v>7720</v>
      </c>
      <c r="O16" s="29">
        <f t="shared" ref="O16" si="4">SUM(I16,K16,M16)</f>
        <v>411</v>
      </c>
      <c r="P16" s="29">
        <f t="shared" ref="P16" si="5">SUM(H16:M16)</f>
        <v>8131</v>
      </c>
    </row>
    <row r="17" spans="1:22" ht="18" customHeight="1" x14ac:dyDescent="0.2">
      <c r="A17" s="11" t="s">
        <v>84</v>
      </c>
      <c r="B17" s="20" t="s">
        <v>85</v>
      </c>
      <c r="C17" s="18">
        <v>4939</v>
      </c>
      <c r="D17" s="205">
        <v>6844</v>
      </c>
      <c r="E17" s="205">
        <v>6844</v>
      </c>
      <c r="F17" s="29">
        <f t="shared" si="0"/>
        <v>18627</v>
      </c>
      <c r="G17" s="20" t="s">
        <v>15</v>
      </c>
      <c r="H17" s="205">
        <v>0</v>
      </c>
      <c r="I17" s="205">
        <v>0</v>
      </c>
      <c r="J17" s="205">
        <v>0</v>
      </c>
      <c r="K17" s="205">
        <v>0</v>
      </c>
      <c r="L17" s="205">
        <v>0</v>
      </c>
      <c r="M17" s="205">
        <v>0</v>
      </c>
      <c r="N17" s="205" t="s">
        <v>207</v>
      </c>
      <c r="O17" s="205" t="s">
        <v>207</v>
      </c>
      <c r="P17" s="205" t="s">
        <v>207</v>
      </c>
    </row>
    <row r="18" spans="1:22" ht="18" customHeight="1" x14ac:dyDescent="0.2">
      <c r="A18" s="279" t="s">
        <v>28</v>
      </c>
      <c r="B18" s="9" t="s">
        <v>246</v>
      </c>
      <c r="C18" s="18">
        <v>206</v>
      </c>
      <c r="D18" s="205">
        <v>51</v>
      </c>
      <c r="E18" s="205">
        <v>18</v>
      </c>
      <c r="F18" s="29">
        <f t="shared" si="0"/>
        <v>275</v>
      </c>
      <c r="G18" s="20" t="s">
        <v>15</v>
      </c>
      <c r="H18" s="20">
        <v>317</v>
      </c>
      <c r="I18" s="30">
        <v>23</v>
      </c>
      <c r="J18" s="30">
        <v>267</v>
      </c>
      <c r="K18" s="30">
        <v>95</v>
      </c>
      <c r="L18" s="30">
        <v>57</v>
      </c>
      <c r="M18" s="30">
        <v>0</v>
      </c>
      <c r="N18" s="29">
        <f t="shared" si="1"/>
        <v>641</v>
      </c>
      <c r="O18" s="29">
        <f t="shared" si="1"/>
        <v>118</v>
      </c>
      <c r="P18" s="29">
        <f t="shared" si="2"/>
        <v>759</v>
      </c>
    </row>
    <row r="19" spans="1:22" ht="18" customHeight="1" x14ac:dyDescent="0.2">
      <c r="A19" s="569" t="s">
        <v>86</v>
      </c>
      <c r="B19" s="570"/>
      <c r="C19" s="570"/>
      <c r="D19" s="570"/>
      <c r="E19" s="570"/>
      <c r="F19" s="570"/>
      <c r="G19" s="570"/>
      <c r="H19" s="570"/>
      <c r="I19" s="571"/>
      <c r="J19" s="571"/>
      <c r="K19" s="571"/>
      <c r="L19" s="571"/>
      <c r="M19" s="571"/>
      <c r="N19" s="571"/>
      <c r="O19" s="571"/>
      <c r="P19" s="571"/>
    </row>
    <row r="20" spans="1:22" ht="18" customHeight="1" x14ac:dyDescent="0.2">
      <c r="A20" s="572" t="s">
        <v>6</v>
      </c>
      <c r="B20" s="572" t="s">
        <v>7</v>
      </c>
      <c r="C20" s="572" t="s">
        <v>8</v>
      </c>
      <c r="D20" s="572"/>
      <c r="E20" s="572"/>
      <c r="F20" s="572"/>
      <c r="G20" s="572" t="s">
        <v>9</v>
      </c>
      <c r="H20" s="44"/>
      <c r="I20" s="572" t="s">
        <v>10</v>
      </c>
      <c r="J20" s="572"/>
      <c r="K20" s="572"/>
      <c r="L20" s="572"/>
      <c r="M20" s="572"/>
      <c r="N20" s="572"/>
      <c r="O20" s="572"/>
      <c r="P20" s="572"/>
    </row>
    <row r="21" spans="1:22" ht="18" customHeight="1" x14ac:dyDescent="0.2">
      <c r="A21" s="572"/>
      <c r="B21" s="572"/>
      <c r="C21" s="341" t="s">
        <v>219</v>
      </c>
      <c r="D21" s="341" t="s">
        <v>220</v>
      </c>
      <c r="E21" s="341" t="s">
        <v>221</v>
      </c>
      <c r="F21" s="572" t="s">
        <v>225</v>
      </c>
      <c r="G21" s="572"/>
      <c r="H21" s="511" t="s">
        <v>219</v>
      </c>
      <c r="I21" s="511"/>
      <c r="J21" s="511" t="s">
        <v>220</v>
      </c>
      <c r="K21" s="511"/>
      <c r="L21" s="511" t="s">
        <v>221</v>
      </c>
      <c r="M21" s="511"/>
      <c r="N21" s="567" t="s">
        <v>200</v>
      </c>
      <c r="O21" s="567" t="s">
        <v>203</v>
      </c>
      <c r="P21" s="572" t="s">
        <v>240</v>
      </c>
    </row>
    <row r="22" spans="1:22" ht="18" customHeight="1" x14ac:dyDescent="0.2">
      <c r="A22" s="572"/>
      <c r="B22" s="572"/>
      <c r="C22" s="342"/>
      <c r="D22" s="342"/>
      <c r="E22" s="342"/>
      <c r="F22" s="573"/>
      <c r="G22" s="572"/>
      <c r="H22" s="44" t="s">
        <v>201</v>
      </c>
      <c r="I22" s="44" t="s">
        <v>202</v>
      </c>
      <c r="J22" s="44" t="s">
        <v>201</v>
      </c>
      <c r="K22" s="44" t="s">
        <v>202</v>
      </c>
      <c r="L22" s="44" t="s">
        <v>201</v>
      </c>
      <c r="M22" s="44" t="s">
        <v>202</v>
      </c>
      <c r="N22" s="568"/>
      <c r="O22" s="568"/>
      <c r="P22" s="573"/>
    </row>
    <row r="23" spans="1:22" ht="35.25" customHeight="1" x14ac:dyDescent="0.2">
      <c r="A23" s="8" t="s">
        <v>87</v>
      </c>
      <c r="B23" s="7" t="s">
        <v>88</v>
      </c>
      <c r="C23" s="30">
        <v>92</v>
      </c>
      <c r="D23" s="30">
        <v>130</v>
      </c>
      <c r="E23" s="30">
        <v>111</v>
      </c>
      <c r="F23" s="223">
        <f t="shared" ref="F23:F53" si="6">SUM(C23:E23)</f>
        <v>333</v>
      </c>
      <c r="G23" s="7" t="s">
        <v>89</v>
      </c>
      <c r="H23" s="30" t="s">
        <v>207</v>
      </c>
      <c r="I23" s="30" t="s">
        <v>207</v>
      </c>
      <c r="J23" s="30" t="s">
        <v>207</v>
      </c>
      <c r="K23" s="30" t="s">
        <v>207</v>
      </c>
      <c r="L23" s="30" t="s">
        <v>207</v>
      </c>
      <c r="M23" s="30" t="s">
        <v>207</v>
      </c>
      <c r="N23" s="30" t="s">
        <v>207</v>
      </c>
      <c r="O23" s="30" t="s">
        <v>207</v>
      </c>
      <c r="P23" s="30" t="s">
        <v>207</v>
      </c>
      <c r="V23" s="10" t="s">
        <v>90</v>
      </c>
    </row>
    <row r="24" spans="1:22" ht="30.75" customHeight="1" x14ac:dyDescent="0.2">
      <c r="A24" s="8" t="s">
        <v>91</v>
      </c>
      <c r="B24" s="7" t="s">
        <v>88</v>
      </c>
      <c r="C24" s="30">
        <v>175</v>
      </c>
      <c r="D24" s="30">
        <v>195</v>
      </c>
      <c r="E24" s="30">
        <v>189</v>
      </c>
      <c r="F24" s="223">
        <f t="shared" si="6"/>
        <v>559</v>
      </c>
      <c r="G24" s="7" t="s">
        <v>89</v>
      </c>
      <c r="H24" s="30" t="s">
        <v>207</v>
      </c>
      <c r="I24" s="30" t="s">
        <v>207</v>
      </c>
      <c r="J24" s="30" t="s">
        <v>207</v>
      </c>
      <c r="K24" s="30" t="s">
        <v>207</v>
      </c>
      <c r="L24" s="30" t="s">
        <v>207</v>
      </c>
      <c r="M24" s="30" t="s">
        <v>207</v>
      </c>
      <c r="N24" s="30" t="s">
        <v>207</v>
      </c>
      <c r="O24" s="30" t="s">
        <v>207</v>
      </c>
      <c r="P24" s="30" t="s">
        <v>207</v>
      </c>
    </row>
    <row r="25" spans="1:22" ht="32.25" customHeight="1" x14ac:dyDescent="0.2">
      <c r="A25" s="14" t="s">
        <v>92</v>
      </c>
      <c r="B25" s="65" t="s">
        <v>88</v>
      </c>
      <c r="C25" s="30">
        <v>221</v>
      </c>
      <c r="D25" s="30">
        <v>198</v>
      </c>
      <c r="E25" s="30">
        <v>320</v>
      </c>
      <c r="F25" s="4">
        <f t="shared" si="6"/>
        <v>739</v>
      </c>
      <c r="G25" s="65" t="s">
        <v>89</v>
      </c>
      <c r="H25" s="30" t="s">
        <v>207</v>
      </c>
      <c r="I25" s="30" t="s">
        <v>207</v>
      </c>
      <c r="J25" s="30" t="s">
        <v>207</v>
      </c>
      <c r="K25" s="30" t="s">
        <v>207</v>
      </c>
      <c r="L25" s="30" t="s">
        <v>207</v>
      </c>
      <c r="M25" s="30" t="s">
        <v>207</v>
      </c>
      <c r="N25" s="30" t="s">
        <v>207</v>
      </c>
      <c r="O25" s="30" t="s">
        <v>207</v>
      </c>
      <c r="P25" s="30" t="s">
        <v>207</v>
      </c>
    </row>
    <row r="26" spans="1:22" ht="33" customHeight="1" x14ac:dyDescent="0.2">
      <c r="A26" s="1" t="s">
        <v>93</v>
      </c>
      <c r="B26" s="6" t="s">
        <v>88</v>
      </c>
      <c r="C26" s="30">
        <v>2</v>
      </c>
      <c r="D26" s="30">
        <v>3</v>
      </c>
      <c r="E26" s="30">
        <v>2</v>
      </c>
      <c r="F26" s="3">
        <f t="shared" si="6"/>
        <v>7</v>
      </c>
      <c r="G26" s="6" t="s">
        <v>89</v>
      </c>
      <c r="H26" s="30" t="s">
        <v>207</v>
      </c>
      <c r="I26" s="30" t="s">
        <v>207</v>
      </c>
      <c r="J26" s="30" t="s">
        <v>207</v>
      </c>
      <c r="K26" s="30" t="s">
        <v>207</v>
      </c>
      <c r="L26" s="30" t="s">
        <v>207</v>
      </c>
      <c r="M26" s="30" t="s">
        <v>207</v>
      </c>
      <c r="N26" s="30" t="s">
        <v>207</v>
      </c>
      <c r="O26" s="30" t="s">
        <v>207</v>
      </c>
      <c r="P26" s="30" t="s">
        <v>207</v>
      </c>
    </row>
    <row r="27" spans="1:22" ht="30.75" customHeight="1" x14ac:dyDescent="0.2">
      <c r="A27" s="1" t="s">
        <v>94</v>
      </c>
      <c r="B27" s="6" t="s">
        <v>88</v>
      </c>
      <c r="C27" s="30">
        <v>2</v>
      </c>
      <c r="D27" s="30">
        <v>0</v>
      </c>
      <c r="E27" s="30">
        <v>0</v>
      </c>
      <c r="F27" s="3">
        <f t="shared" si="6"/>
        <v>2</v>
      </c>
      <c r="G27" s="6" t="s">
        <v>95</v>
      </c>
      <c r="H27" s="30" t="s">
        <v>207</v>
      </c>
      <c r="I27" s="30" t="s">
        <v>207</v>
      </c>
      <c r="J27" s="30" t="s">
        <v>207</v>
      </c>
      <c r="K27" s="30" t="s">
        <v>207</v>
      </c>
      <c r="L27" s="30" t="s">
        <v>207</v>
      </c>
      <c r="M27" s="30" t="s">
        <v>207</v>
      </c>
      <c r="N27" s="30" t="s">
        <v>207</v>
      </c>
      <c r="O27" s="30" t="s">
        <v>207</v>
      </c>
      <c r="P27" s="30" t="s">
        <v>207</v>
      </c>
    </row>
    <row r="28" spans="1:22" ht="18" customHeight="1" x14ac:dyDescent="0.2">
      <c r="A28" s="278" t="s">
        <v>96</v>
      </c>
      <c r="B28" s="6" t="s">
        <v>97</v>
      </c>
      <c r="C28" s="30">
        <v>298</v>
      </c>
      <c r="D28" s="30">
        <v>209</v>
      </c>
      <c r="E28" s="30">
        <v>295</v>
      </c>
      <c r="F28" s="3">
        <f t="shared" si="6"/>
        <v>802</v>
      </c>
      <c r="G28" s="6" t="s">
        <v>98</v>
      </c>
      <c r="H28" s="30" t="s">
        <v>207</v>
      </c>
      <c r="I28" s="30" t="s">
        <v>207</v>
      </c>
      <c r="J28" s="30" t="s">
        <v>207</v>
      </c>
      <c r="K28" s="30" t="s">
        <v>207</v>
      </c>
      <c r="L28" s="30" t="s">
        <v>207</v>
      </c>
      <c r="M28" s="30" t="s">
        <v>207</v>
      </c>
      <c r="N28" s="30" t="s">
        <v>207</v>
      </c>
      <c r="O28" s="30" t="s">
        <v>207</v>
      </c>
      <c r="P28" s="30" t="s">
        <v>207</v>
      </c>
    </row>
    <row r="29" spans="1:22" ht="18" customHeight="1" x14ac:dyDescent="0.2">
      <c r="A29" s="278" t="s">
        <v>99</v>
      </c>
      <c r="B29" s="6" t="s">
        <v>97</v>
      </c>
      <c r="C29" s="30">
        <v>4908</v>
      </c>
      <c r="D29" s="30">
        <v>4610</v>
      </c>
      <c r="E29" s="30">
        <v>4711</v>
      </c>
      <c r="F29" s="3">
        <f t="shared" si="6"/>
        <v>14229</v>
      </c>
      <c r="G29" s="6" t="s">
        <v>98</v>
      </c>
      <c r="H29" s="30" t="s">
        <v>207</v>
      </c>
      <c r="I29" s="30" t="s">
        <v>207</v>
      </c>
      <c r="J29" s="30" t="s">
        <v>207</v>
      </c>
      <c r="K29" s="30" t="s">
        <v>207</v>
      </c>
      <c r="L29" s="30" t="s">
        <v>207</v>
      </c>
      <c r="M29" s="30" t="s">
        <v>207</v>
      </c>
      <c r="N29" s="30" t="s">
        <v>207</v>
      </c>
      <c r="O29" s="30" t="s">
        <v>207</v>
      </c>
      <c r="P29" s="30" t="s">
        <v>207</v>
      </c>
    </row>
    <row r="30" spans="1:22" ht="18" customHeight="1" x14ac:dyDescent="0.2">
      <c r="A30" s="278" t="s">
        <v>100</v>
      </c>
      <c r="B30" s="6" t="s">
        <v>97</v>
      </c>
      <c r="C30" s="30">
        <v>597121</v>
      </c>
      <c r="D30" s="30">
        <v>572067</v>
      </c>
      <c r="E30" s="30">
        <v>634206</v>
      </c>
      <c r="F30" s="224">
        <f t="shared" si="6"/>
        <v>1803394</v>
      </c>
      <c r="G30" s="6" t="s">
        <v>98</v>
      </c>
      <c r="H30" s="30" t="s">
        <v>207</v>
      </c>
      <c r="I30" s="30" t="s">
        <v>207</v>
      </c>
      <c r="J30" s="30" t="s">
        <v>207</v>
      </c>
      <c r="K30" s="30" t="s">
        <v>207</v>
      </c>
      <c r="L30" s="30" t="s">
        <v>207</v>
      </c>
      <c r="M30" s="30" t="s">
        <v>207</v>
      </c>
      <c r="N30" s="30" t="s">
        <v>207</v>
      </c>
      <c r="O30" s="30" t="s">
        <v>207</v>
      </c>
      <c r="P30" s="30" t="s">
        <v>207</v>
      </c>
    </row>
    <row r="31" spans="1:22" ht="18" customHeight="1" x14ac:dyDescent="0.2">
      <c r="A31" s="277" t="s">
        <v>101</v>
      </c>
      <c r="B31" s="6" t="s">
        <v>97</v>
      </c>
      <c r="C31" s="30">
        <v>37</v>
      </c>
      <c r="D31" s="30">
        <v>63</v>
      </c>
      <c r="E31" s="30">
        <v>104</v>
      </c>
      <c r="F31" s="3">
        <f t="shared" si="6"/>
        <v>204</v>
      </c>
      <c r="G31" s="6" t="s">
        <v>98</v>
      </c>
      <c r="H31" s="30" t="s">
        <v>207</v>
      </c>
      <c r="I31" s="30" t="s">
        <v>207</v>
      </c>
      <c r="J31" s="30" t="s">
        <v>207</v>
      </c>
      <c r="K31" s="30" t="s">
        <v>207</v>
      </c>
      <c r="L31" s="30" t="s">
        <v>207</v>
      </c>
      <c r="M31" s="30" t="s">
        <v>207</v>
      </c>
      <c r="N31" s="30" t="s">
        <v>207</v>
      </c>
      <c r="O31" s="30" t="s">
        <v>207</v>
      </c>
      <c r="P31" s="30" t="s">
        <v>207</v>
      </c>
    </row>
    <row r="32" spans="1:22" ht="18" customHeight="1" x14ac:dyDescent="0.2">
      <c r="A32" s="277" t="s">
        <v>102</v>
      </c>
      <c r="B32" s="6" t="s">
        <v>97</v>
      </c>
      <c r="C32" s="30">
        <v>87</v>
      </c>
      <c r="D32" s="30">
        <v>91</v>
      </c>
      <c r="E32" s="30">
        <v>69</v>
      </c>
      <c r="F32" s="3">
        <f t="shared" si="6"/>
        <v>247</v>
      </c>
      <c r="G32" s="6" t="s">
        <v>98</v>
      </c>
      <c r="H32" s="30" t="s">
        <v>207</v>
      </c>
      <c r="I32" s="30" t="s">
        <v>207</v>
      </c>
      <c r="J32" s="30" t="s">
        <v>207</v>
      </c>
      <c r="K32" s="30" t="s">
        <v>207</v>
      </c>
      <c r="L32" s="30" t="s">
        <v>207</v>
      </c>
      <c r="M32" s="30" t="s">
        <v>207</v>
      </c>
      <c r="N32" s="30" t="s">
        <v>207</v>
      </c>
      <c r="O32" s="30" t="s">
        <v>207</v>
      </c>
      <c r="P32" s="30" t="s">
        <v>207</v>
      </c>
    </row>
    <row r="33" spans="1:16" ht="18" customHeight="1" x14ac:dyDescent="0.2">
      <c r="A33" s="277" t="s">
        <v>103</v>
      </c>
      <c r="B33" s="6" t="s">
        <v>97</v>
      </c>
      <c r="C33" s="30">
        <v>387288</v>
      </c>
      <c r="D33" s="30">
        <v>392167</v>
      </c>
      <c r="E33" s="30">
        <v>322707</v>
      </c>
      <c r="F33" s="3">
        <f t="shared" si="6"/>
        <v>1102162</v>
      </c>
      <c r="G33" s="6" t="s">
        <v>98</v>
      </c>
      <c r="H33" s="30" t="s">
        <v>207</v>
      </c>
      <c r="I33" s="30" t="s">
        <v>207</v>
      </c>
      <c r="J33" s="30" t="s">
        <v>207</v>
      </c>
      <c r="K33" s="30" t="s">
        <v>207</v>
      </c>
      <c r="L33" s="30" t="s">
        <v>207</v>
      </c>
      <c r="M33" s="30" t="s">
        <v>207</v>
      </c>
      <c r="N33" s="30" t="s">
        <v>207</v>
      </c>
      <c r="O33" s="30" t="s">
        <v>207</v>
      </c>
      <c r="P33" s="30" t="s">
        <v>207</v>
      </c>
    </row>
    <row r="34" spans="1:16" ht="18" customHeight="1" x14ac:dyDescent="0.2">
      <c r="A34" s="277" t="s">
        <v>104</v>
      </c>
      <c r="B34" s="6" t="s">
        <v>105</v>
      </c>
      <c r="C34" s="30">
        <v>351199</v>
      </c>
      <c r="D34" s="30">
        <v>501955</v>
      </c>
      <c r="E34" s="225">
        <v>145398.57</v>
      </c>
      <c r="F34" s="3">
        <f t="shared" si="6"/>
        <v>998552.57000000007</v>
      </c>
      <c r="G34" s="6" t="s">
        <v>89</v>
      </c>
      <c r="H34" s="30" t="s">
        <v>207</v>
      </c>
      <c r="I34" s="30" t="s">
        <v>207</v>
      </c>
      <c r="J34" s="30" t="s">
        <v>207</v>
      </c>
      <c r="K34" s="30" t="s">
        <v>207</v>
      </c>
      <c r="L34" s="30" t="s">
        <v>207</v>
      </c>
      <c r="M34" s="30" t="s">
        <v>207</v>
      </c>
      <c r="N34" s="30" t="s">
        <v>207</v>
      </c>
      <c r="O34" s="30" t="s">
        <v>207</v>
      </c>
      <c r="P34" s="30" t="s">
        <v>207</v>
      </c>
    </row>
    <row r="35" spans="1:16" ht="18" customHeight="1" x14ac:dyDescent="0.2">
      <c r="A35" s="277" t="s">
        <v>106</v>
      </c>
      <c r="B35" s="6" t="s">
        <v>107</v>
      </c>
      <c r="C35" s="30">
        <v>3357814</v>
      </c>
      <c r="D35" s="205">
        <v>26333</v>
      </c>
      <c r="E35" s="226">
        <v>1291188</v>
      </c>
      <c r="F35" s="3">
        <f t="shared" si="6"/>
        <v>4675335</v>
      </c>
      <c r="G35" s="6" t="s">
        <v>89</v>
      </c>
      <c r="H35" s="30" t="s">
        <v>207</v>
      </c>
      <c r="I35" s="30" t="s">
        <v>207</v>
      </c>
      <c r="J35" s="30" t="s">
        <v>207</v>
      </c>
      <c r="K35" s="30" t="s">
        <v>207</v>
      </c>
      <c r="L35" s="30" t="s">
        <v>207</v>
      </c>
      <c r="M35" s="30" t="s">
        <v>207</v>
      </c>
      <c r="N35" s="30" t="s">
        <v>207</v>
      </c>
      <c r="O35" s="30" t="s">
        <v>207</v>
      </c>
      <c r="P35" s="30" t="s">
        <v>207</v>
      </c>
    </row>
    <row r="36" spans="1:16" ht="18" customHeight="1" x14ac:dyDescent="0.2">
      <c r="A36" s="277" t="s">
        <v>108</v>
      </c>
      <c r="B36" s="6" t="s">
        <v>105</v>
      </c>
      <c r="C36" s="226">
        <v>79821.06</v>
      </c>
      <c r="D36" s="30">
        <v>77412</v>
      </c>
      <c r="E36" s="226">
        <v>85426.39</v>
      </c>
      <c r="F36" s="3">
        <f t="shared" si="6"/>
        <v>242659.45</v>
      </c>
      <c r="G36" s="6" t="s">
        <v>89</v>
      </c>
      <c r="H36" s="30" t="s">
        <v>207</v>
      </c>
      <c r="I36" s="30" t="s">
        <v>207</v>
      </c>
      <c r="J36" s="30" t="s">
        <v>207</v>
      </c>
      <c r="K36" s="30" t="s">
        <v>207</v>
      </c>
      <c r="L36" s="30" t="s">
        <v>207</v>
      </c>
      <c r="M36" s="30" t="s">
        <v>207</v>
      </c>
      <c r="N36" s="30" t="s">
        <v>207</v>
      </c>
      <c r="O36" s="30" t="s">
        <v>207</v>
      </c>
      <c r="P36" s="30" t="s">
        <v>207</v>
      </c>
    </row>
    <row r="37" spans="1:16" ht="18" customHeight="1" x14ac:dyDescent="0.2">
      <c r="A37" s="278" t="s">
        <v>109</v>
      </c>
      <c r="B37" s="6" t="s">
        <v>25</v>
      </c>
      <c r="C37" s="226">
        <v>10199</v>
      </c>
      <c r="D37" s="226">
        <v>1329</v>
      </c>
      <c r="E37" s="229">
        <v>2261</v>
      </c>
      <c r="F37" s="3">
        <f t="shared" si="6"/>
        <v>13789</v>
      </c>
      <c r="G37" s="6" t="s">
        <v>98</v>
      </c>
      <c r="H37" s="30" t="s">
        <v>207</v>
      </c>
      <c r="I37" s="30" t="s">
        <v>207</v>
      </c>
      <c r="J37" s="30" t="s">
        <v>207</v>
      </c>
      <c r="K37" s="30" t="s">
        <v>207</v>
      </c>
      <c r="L37" s="30" t="s">
        <v>207</v>
      </c>
      <c r="M37" s="30" t="s">
        <v>207</v>
      </c>
      <c r="N37" s="30" t="s">
        <v>207</v>
      </c>
      <c r="O37" s="30" t="s">
        <v>207</v>
      </c>
      <c r="P37" s="30" t="s">
        <v>207</v>
      </c>
    </row>
    <row r="38" spans="1:16" ht="18" customHeight="1" x14ac:dyDescent="0.2">
      <c r="A38" s="228" t="s">
        <v>110</v>
      </c>
      <c r="B38" s="6" t="s">
        <v>111</v>
      </c>
      <c r="C38" s="226">
        <v>2136.11</v>
      </c>
      <c r="D38" s="30">
        <v>1867</v>
      </c>
      <c r="E38" s="30">
        <v>1250</v>
      </c>
      <c r="F38" s="3">
        <f>SUM(C38:E38)</f>
        <v>5253.1100000000006</v>
      </c>
      <c r="G38" s="6" t="s">
        <v>89</v>
      </c>
      <c r="H38" s="30" t="s">
        <v>207</v>
      </c>
      <c r="I38" s="30" t="s">
        <v>207</v>
      </c>
      <c r="J38" s="30" t="s">
        <v>207</v>
      </c>
      <c r="K38" s="30" t="s">
        <v>207</v>
      </c>
      <c r="L38" s="30" t="s">
        <v>207</v>
      </c>
      <c r="M38" s="30" t="s">
        <v>207</v>
      </c>
      <c r="N38" s="30" t="s">
        <v>207</v>
      </c>
      <c r="O38" s="30" t="s">
        <v>207</v>
      </c>
      <c r="P38" s="30" t="s">
        <v>207</v>
      </c>
    </row>
    <row r="39" spans="1:16" ht="18" customHeight="1" x14ac:dyDescent="0.2">
      <c r="A39" s="1" t="s">
        <v>112</v>
      </c>
      <c r="B39" s="6" t="s">
        <v>111</v>
      </c>
      <c r="C39" s="226">
        <v>140165.18</v>
      </c>
      <c r="D39" s="30">
        <v>120921</v>
      </c>
      <c r="E39" s="225">
        <v>132336</v>
      </c>
      <c r="F39" s="227">
        <f t="shared" si="6"/>
        <v>393422.18</v>
      </c>
      <c r="G39" s="6" t="s">
        <v>89</v>
      </c>
      <c r="H39" s="30" t="s">
        <v>207</v>
      </c>
      <c r="I39" s="30" t="s">
        <v>207</v>
      </c>
      <c r="J39" s="30" t="s">
        <v>207</v>
      </c>
      <c r="K39" s="30" t="s">
        <v>207</v>
      </c>
      <c r="L39" s="30" t="s">
        <v>207</v>
      </c>
      <c r="M39" s="30" t="s">
        <v>207</v>
      </c>
      <c r="N39" s="30" t="s">
        <v>207</v>
      </c>
      <c r="O39" s="30" t="s">
        <v>207</v>
      </c>
      <c r="P39" s="30" t="s">
        <v>207</v>
      </c>
    </row>
    <row r="40" spans="1:16" ht="18" customHeight="1" x14ac:dyDescent="0.2">
      <c r="A40" s="1" t="s">
        <v>113</v>
      </c>
      <c r="B40" s="6" t="s">
        <v>105</v>
      </c>
      <c r="C40" s="226">
        <v>1849.08</v>
      </c>
      <c r="D40" s="226">
        <v>1731.62</v>
      </c>
      <c r="E40" s="226">
        <v>1427</v>
      </c>
      <c r="F40" s="3">
        <f t="shared" si="6"/>
        <v>5007.7</v>
      </c>
      <c r="G40" s="6" t="s">
        <v>89</v>
      </c>
      <c r="H40" s="30" t="s">
        <v>207</v>
      </c>
      <c r="I40" s="30" t="s">
        <v>207</v>
      </c>
      <c r="J40" s="30" t="s">
        <v>207</v>
      </c>
      <c r="K40" s="30" t="s">
        <v>207</v>
      </c>
      <c r="L40" s="30" t="s">
        <v>207</v>
      </c>
      <c r="M40" s="30" t="s">
        <v>207</v>
      </c>
      <c r="N40" s="30" t="s">
        <v>207</v>
      </c>
      <c r="O40" s="30" t="s">
        <v>207</v>
      </c>
      <c r="P40" s="30" t="s">
        <v>207</v>
      </c>
    </row>
    <row r="41" spans="1:16" ht="18" customHeight="1" x14ac:dyDescent="0.2">
      <c r="A41" s="1" t="s">
        <v>114</v>
      </c>
      <c r="B41" s="6" t="s">
        <v>25</v>
      </c>
      <c r="C41" s="30">
        <v>545</v>
      </c>
      <c r="D41" s="30">
        <v>618</v>
      </c>
      <c r="E41" s="30">
        <v>679</v>
      </c>
      <c r="F41" s="3">
        <f t="shared" si="6"/>
        <v>1842</v>
      </c>
      <c r="G41" s="6" t="s">
        <v>89</v>
      </c>
      <c r="H41" s="30" t="s">
        <v>207</v>
      </c>
      <c r="I41" s="30" t="s">
        <v>207</v>
      </c>
      <c r="J41" s="30" t="s">
        <v>207</v>
      </c>
      <c r="K41" s="30" t="s">
        <v>207</v>
      </c>
      <c r="L41" s="30" t="s">
        <v>207</v>
      </c>
      <c r="M41" s="30" t="s">
        <v>207</v>
      </c>
      <c r="N41" s="30" t="s">
        <v>207</v>
      </c>
      <c r="O41" s="30" t="s">
        <v>207</v>
      </c>
      <c r="P41" s="30" t="s">
        <v>207</v>
      </c>
    </row>
    <row r="42" spans="1:16" ht="18" customHeight="1" x14ac:dyDescent="0.2">
      <c r="A42" s="1" t="s">
        <v>115</v>
      </c>
      <c r="B42" s="6" t="s">
        <v>25</v>
      </c>
      <c r="C42" s="30">
        <v>174</v>
      </c>
      <c r="D42" s="30">
        <v>120</v>
      </c>
      <c r="E42" s="30">
        <v>134</v>
      </c>
      <c r="F42" s="3">
        <f t="shared" si="6"/>
        <v>428</v>
      </c>
      <c r="G42" s="6" t="s">
        <v>89</v>
      </c>
      <c r="H42" s="30" t="s">
        <v>207</v>
      </c>
      <c r="I42" s="30" t="s">
        <v>207</v>
      </c>
      <c r="J42" s="30" t="s">
        <v>207</v>
      </c>
      <c r="K42" s="30" t="s">
        <v>207</v>
      </c>
      <c r="L42" s="30" t="s">
        <v>207</v>
      </c>
      <c r="M42" s="30" t="s">
        <v>207</v>
      </c>
      <c r="N42" s="30" t="s">
        <v>207</v>
      </c>
      <c r="O42" s="30" t="s">
        <v>207</v>
      </c>
      <c r="P42" s="30" t="s">
        <v>207</v>
      </c>
    </row>
    <row r="43" spans="1:16" ht="18" customHeight="1" x14ac:dyDescent="0.2">
      <c r="A43" s="277" t="s">
        <v>116</v>
      </c>
      <c r="B43" s="6" t="s">
        <v>25</v>
      </c>
      <c r="C43" s="30">
        <v>25</v>
      </c>
      <c r="D43" s="30">
        <v>31</v>
      </c>
      <c r="E43" s="30">
        <v>33</v>
      </c>
      <c r="F43" s="3">
        <f t="shared" si="6"/>
        <v>89</v>
      </c>
      <c r="G43" s="6" t="s">
        <v>89</v>
      </c>
      <c r="H43" s="30" t="s">
        <v>207</v>
      </c>
      <c r="I43" s="30" t="s">
        <v>207</v>
      </c>
      <c r="J43" s="30" t="s">
        <v>207</v>
      </c>
      <c r="K43" s="30" t="s">
        <v>207</v>
      </c>
      <c r="L43" s="30" t="s">
        <v>207</v>
      </c>
      <c r="M43" s="30" t="s">
        <v>207</v>
      </c>
      <c r="N43" s="30" t="s">
        <v>207</v>
      </c>
      <c r="O43" s="30" t="s">
        <v>207</v>
      </c>
      <c r="P43" s="30" t="s">
        <v>207</v>
      </c>
    </row>
    <row r="44" spans="1:16" ht="18" customHeight="1" x14ac:dyDescent="0.2">
      <c r="A44" s="1" t="s">
        <v>117</v>
      </c>
      <c r="B44" s="6" t="s">
        <v>118</v>
      </c>
      <c r="C44" s="30">
        <v>1380</v>
      </c>
      <c r="D44" s="30">
        <v>206</v>
      </c>
      <c r="E44" s="30">
        <v>1461</v>
      </c>
      <c r="F44" s="3">
        <f t="shared" si="6"/>
        <v>3047</v>
      </c>
      <c r="G44" s="6" t="s">
        <v>89</v>
      </c>
      <c r="H44" s="30" t="s">
        <v>207</v>
      </c>
      <c r="I44" s="30" t="s">
        <v>207</v>
      </c>
      <c r="J44" s="30" t="s">
        <v>207</v>
      </c>
      <c r="K44" s="30" t="s">
        <v>207</v>
      </c>
      <c r="L44" s="30" t="s">
        <v>207</v>
      </c>
      <c r="M44" s="30" t="s">
        <v>207</v>
      </c>
      <c r="N44" s="30" t="s">
        <v>207</v>
      </c>
      <c r="O44" s="30" t="s">
        <v>207</v>
      </c>
      <c r="P44" s="30" t="s">
        <v>207</v>
      </c>
    </row>
    <row r="45" spans="1:16" ht="18" customHeight="1" x14ac:dyDescent="0.2">
      <c r="A45" s="1" t="s">
        <v>119</v>
      </c>
      <c r="B45" s="6" t="s">
        <v>118</v>
      </c>
      <c r="C45" s="30">
        <v>1889</v>
      </c>
      <c r="D45" s="30">
        <v>1581</v>
      </c>
      <c r="E45" s="30">
        <v>2182</v>
      </c>
      <c r="F45" s="3">
        <f t="shared" si="6"/>
        <v>5652</v>
      </c>
      <c r="G45" s="6" t="s">
        <v>89</v>
      </c>
      <c r="H45" s="30" t="s">
        <v>207</v>
      </c>
      <c r="I45" s="30" t="s">
        <v>207</v>
      </c>
      <c r="J45" s="30" t="s">
        <v>207</v>
      </c>
      <c r="K45" s="30" t="s">
        <v>207</v>
      </c>
      <c r="L45" s="30" t="s">
        <v>207</v>
      </c>
      <c r="M45" s="30" t="s">
        <v>207</v>
      </c>
      <c r="N45" s="30" t="s">
        <v>207</v>
      </c>
      <c r="O45" s="30" t="s">
        <v>207</v>
      </c>
      <c r="P45" s="30" t="s">
        <v>207</v>
      </c>
    </row>
    <row r="46" spans="1:16" ht="18" customHeight="1" x14ac:dyDescent="0.2">
      <c r="A46" s="277" t="s">
        <v>120</v>
      </c>
      <c r="B46" s="28" t="s">
        <v>118</v>
      </c>
      <c r="C46" s="30">
        <v>3027</v>
      </c>
      <c r="D46" s="30">
        <v>3999</v>
      </c>
      <c r="E46" s="30">
        <v>3191</v>
      </c>
      <c r="F46" s="5">
        <f t="shared" si="6"/>
        <v>10217</v>
      </c>
      <c r="G46" s="28" t="s">
        <v>89</v>
      </c>
      <c r="H46" s="30" t="s">
        <v>207</v>
      </c>
      <c r="I46" s="30" t="s">
        <v>207</v>
      </c>
      <c r="J46" s="30" t="s">
        <v>207</v>
      </c>
      <c r="K46" s="30" t="s">
        <v>207</v>
      </c>
      <c r="L46" s="30" t="s">
        <v>207</v>
      </c>
      <c r="M46" s="30" t="s">
        <v>207</v>
      </c>
      <c r="N46" s="30" t="s">
        <v>207</v>
      </c>
      <c r="O46" s="30" t="s">
        <v>207</v>
      </c>
      <c r="P46" s="30" t="s">
        <v>207</v>
      </c>
    </row>
    <row r="47" spans="1:16" s="230" customFormat="1" ht="18" customHeight="1" x14ac:dyDescent="0.2">
      <c r="A47" s="277" t="s">
        <v>159</v>
      </c>
      <c r="B47" s="28" t="s">
        <v>118</v>
      </c>
      <c r="C47" s="30">
        <v>1092</v>
      </c>
      <c r="D47" s="30">
        <v>1480</v>
      </c>
      <c r="E47" s="30"/>
      <c r="F47" s="5">
        <f t="shared" si="6"/>
        <v>2572</v>
      </c>
      <c r="G47" s="28" t="s">
        <v>89</v>
      </c>
      <c r="H47" s="30" t="s">
        <v>207</v>
      </c>
      <c r="I47" s="30" t="s">
        <v>207</v>
      </c>
      <c r="J47" s="30" t="s">
        <v>207</v>
      </c>
      <c r="K47" s="30" t="s">
        <v>207</v>
      </c>
      <c r="L47" s="30" t="s">
        <v>207</v>
      </c>
      <c r="M47" s="30" t="s">
        <v>207</v>
      </c>
      <c r="N47" s="30" t="s">
        <v>207</v>
      </c>
      <c r="O47" s="30" t="s">
        <v>207</v>
      </c>
      <c r="P47" s="30" t="s">
        <v>207</v>
      </c>
    </row>
    <row r="48" spans="1:16" ht="18" customHeight="1" x14ac:dyDescent="0.2">
      <c r="A48" s="278" t="s">
        <v>121</v>
      </c>
      <c r="B48" s="28" t="s">
        <v>122</v>
      </c>
      <c r="C48" s="30">
        <v>55</v>
      </c>
      <c r="D48" s="30">
        <v>66</v>
      </c>
      <c r="E48" s="30">
        <v>44</v>
      </c>
      <c r="F48" s="5">
        <f t="shared" si="6"/>
        <v>165</v>
      </c>
      <c r="G48" s="28" t="s">
        <v>89</v>
      </c>
      <c r="H48" s="30" t="s">
        <v>207</v>
      </c>
      <c r="I48" s="30" t="s">
        <v>207</v>
      </c>
      <c r="J48" s="30" t="s">
        <v>207</v>
      </c>
      <c r="K48" s="30" t="s">
        <v>207</v>
      </c>
      <c r="L48" s="30" t="s">
        <v>207</v>
      </c>
      <c r="M48" s="30" t="s">
        <v>207</v>
      </c>
      <c r="N48" s="30" t="s">
        <v>207</v>
      </c>
      <c r="O48" s="30" t="s">
        <v>207</v>
      </c>
      <c r="P48" s="30" t="s">
        <v>207</v>
      </c>
    </row>
    <row r="49" spans="1:16" ht="18" customHeight="1" x14ac:dyDescent="0.2">
      <c r="A49" s="228" t="s">
        <v>123</v>
      </c>
      <c r="B49" s="6" t="s">
        <v>124</v>
      </c>
      <c r="C49" s="30">
        <v>19</v>
      </c>
      <c r="D49" s="30">
        <v>21</v>
      </c>
      <c r="E49" s="30">
        <v>31</v>
      </c>
      <c r="F49" s="3">
        <f t="shared" si="6"/>
        <v>71</v>
      </c>
      <c r="G49" s="6" t="s">
        <v>89</v>
      </c>
      <c r="H49" s="30" t="s">
        <v>207</v>
      </c>
      <c r="I49" s="30" t="s">
        <v>207</v>
      </c>
      <c r="J49" s="30" t="s">
        <v>207</v>
      </c>
      <c r="K49" s="30" t="s">
        <v>207</v>
      </c>
      <c r="L49" s="30" t="s">
        <v>207</v>
      </c>
      <c r="M49" s="30" t="s">
        <v>207</v>
      </c>
      <c r="N49" s="30" t="s">
        <v>207</v>
      </c>
      <c r="O49" s="30" t="s">
        <v>207</v>
      </c>
      <c r="P49" s="30" t="s">
        <v>207</v>
      </c>
    </row>
    <row r="50" spans="1:16" ht="18" customHeight="1" x14ac:dyDescent="0.2">
      <c r="A50" s="228" t="s">
        <v>125</v>
      </c>
      <c r="B50" s="6" t="s">
        <v>126</v>
      </c>
      <c r="C50" s="30">
        <v>13</v>
      </c>
      <c r="D50" s="30">
        <v>370</v>
      </c>
      <c r="E50" s="30">
        <v>496</v>
      </c>
      <c r="F50" s="3">
        <f t="shared" si="6"/>
        <v>879</v>
      </c>
      <c r="G50" s="6" t="s">
        <v>89</v>
      </c>
      <c r="H50" s="30" t="s">
        <v>207</v>
      </c>
      <c r="I50" s="30" t="s">
        <v>207</v>
      </c>
      <c r="J50" s="30" t="s">
        <v>207</v>
      </c>
      <c r="K50" s="30" t="s">
        <v>207</v>
      </c>
      <c r="L50" s="30" t="s">
        <v>207</v>
      </c>
      <c r="M50" s="30" t="s">
        <v>207</v>
      </c>
      <c r="N50" s="30" t="s">
        <v>207</v>
      </c>
      <c r="O50" s="30" t="s">
        <v>207</v>
      </c>
      <c r="P50" s="30" t="s">
        <v>207</v>
      </c>
    </row>
    <row r="51" spans="1:16" ht="18" customHeight="1" x14ac:dyDescent="0.2">
      <c r="A51" s="228" t="s">
        <v>127</v>
      </c>
      <c r="B51" s="6" t="s">
        <v>128</v>
      </c>
      <c r="C51" s="30">
        <v>13</v>
      </c>
      <c r="D51" s="30">
        <v>10</v>
      </c>
      <c r="E51" s="30">
        <v>12</v>
      </c>
      <c r="F51" s="3">
        <f t="shared" si="6"/>
        <v>35</v>
      </c>
      <c r="G51" s="6" t="s">
        <v>89</v>
      </c>
      <c r="H51" s="30" t="s">
        <v>207</v>
      </c>
      <c r="I51" s="30" t="s">
        <v>207</v>
      </c>
      <c r="J51" s="30" t="s">
        <v>207</v>
      </c>
      <c r="K51" s="30" t="s">
        <v>207</v>
      </c>
      <c r="L51" s="30" t="s">
        <v>207</v>
      </c>
      <c r="M51" s="30" t="s">
        <v>207</v>
      </c>
      <c r="N51" s="30" t="s">
        <v>207</v>
      </c>
      <c r="O51" s="30" t="s">
        <v>207</v>
      </c>
      <c r="P51" s="30" t="s">
        <v>207</v>
      </c>
    </row>
    <row r="52" spans="1:16" ht="18" customHeight="1" x14ac:dyDescent="0.2">
      <c r="A52" s="228" t="s">
        <v>129</v>
      </c>
      <c r="B52" s="6" t="s">
        <v>130</v>
      </c>
      <c r="C52" s="30">
        <v>13</v>
      </c>
      <c r="D52" s="30">
        <v>10</v>
      </c>
      <c r="E52" s="30">
        <v>11</v>
      </c>
      <c r="F52" s="3">
        <f t="shared" si="6"/>
        <v>34</v>
      </c>
      <c r="G52" s="6" t="s">
        <v>89</v>
      </c>
      <c r="H52" s="30" t="s">
        <v>207</v>
      </c>
      <c r="I52" s="30" t="s">
        <v>207</v>
      </c>
      <c r="J52" s="30" t="s">
        <v>207</v>
      </c>
      <c r="K52" s="30" t="s">
        <v>207</v>
      </c>
      <c r="L52" s="30" t="s">
        <v>207</v>
      </c>
      <c r="M52" s="30" t="s">
        <v>207</v>
      </c>
      <c r="N52" s="30" t="s">
        <v>207</v>
      </c>
      <c r="O52" s="30" t="s">
        <v>207</v>
      </c>
      <c r="P52" s="30" t="s">
        <v>207</v>
      </c>
    </row>
    <row r="53" spans="1:16" ht="26.25" customHeight="1" x14ac:dyDescent="0.2">
      <c r="A53" s="228" t="s">
        <v>131</v>
      </c>
      <c r="B53" s="6" t="s">
        <v>130</v>
      </c>
      <c r="C53" s="30">
        <v>0</v>
      </c>
      <c r="D53" s="30">
        <v>0</v>
      </c>
      <c r="E53" s="30">
        <v>1</v>
      </c>
      <c r="F53" s="3">
        <f t="shared" si="6"/>
        <v>1</v>
      </c>
      <c r="G53" s="6" t="s">
        <v>89</v>
      </c>
      <c r="H53" s="30" t="s">
        <v>207</v>
      </c>
      <c r="I53" s="30" t="s">
        <v>207</v>
      </c>
      <c r="J53" s="30" t="s">
        <v>207</v>
      </c>
      <c r="K53" s="30" t="s">
        <v>207</v>
      </c>
      <c r="L53" s="30" t="s">
        <v>207</v>
      </c>
      <c r="M53" s="30" t="s">
        <v>207</v>
      </c>
      <c r="N53" s="30" t="s">
        <v>207</v>
      </c>
      <c r="O53" s="30" t="s">
        <v>207</v>
      </c>
      <c r="P53" s="30" t="s">
        <v>207</v>
      </c>
    </row>
    <row r="62" spans="1:16" x14ac:dyDescent="0.2">
      <c r="I62" s="55"/>
      <c r="J62" s="55"/>
      <c r="K62" s="55"/>
      <c r="L62" s="55"/>
    </row>
  </sheetData>
  <mergeCells count="42"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N13:N14"/>
    <mergeCell ref="O21:O22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10:P10"/>
    <mergeCell ref="A11:P11"/>
    <mergeCell ref="A12:A14"/>
    <mergeCell ref="B12:B14"/>
    <mergeCell ref="C12:F12"/>
    <mergeCell ref="G12:G14"/>
    <mergeCell ref="E21:E22"/>
    <mergeCell ref="O13:O14"/>
    <mergeCell ref="A19:P19"/>
    <mergeCell ref="A20:A22"/>
    <mergeCell ref="B20:B22"/>
    <mergeCell ref="C20:F20"/>
    <mergeCell ref="G20:G22"/>
    <mergeCell ref="I20:P20"/>
    <mergeCell ref="C21:C22"/>
    <mergeCell ref="D21:D22"/>
    <mergeCell ref="P21:P22"/>
    <mergeCell ref="F21:F22"/>
    <mergeCell ref="H21:I21"/>
    <mergeCell ref="J21:K21"/>
    <mergeCell ref="L21:M21"/>
    <mergeCell ref="N21:N22"/>
  </mergeCells>
  <printOptions horizontalCentered="1"/>
  <pageMargins left="0" right="0" top="0.35433070866141736" bottom="0.35433070866141736" header="0.31496062992125984" footer="0.31496062992125984"/>
  <pageSetup fitToHeight="0"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2"/>
  <sheetViews>
    <sheetView tabSelected="1" topLeftCell="A20" zoomScale="150" zoomScaleNormal="150" zoomScaleSheetLayoutView="130" workbookViewId="0">
      <selection activeCell="Q33" sqref="Q33"/>
    </sheetView>
  </sheetViews>
  <sheetFormatPr baseColWidth="10" defaultColWidth="9.33203125" defaultRowHeight="12.75" x14ac:dyDescent="0.2"/>
  <cols>
    <col min="1" max="1" width="21" style="10" customWidth="1"/>
    <col min="2" max="2" width="16" style="10" customWidth="1"/>
    <col min="3" max="3" width="6.5" style="10" customWidth="1"/>
    <col min="4" max="4" width="8.1640625" style="10" customWidth="1"/>
    <col min="5" max="5" width="7.83203125" style="10" customWidth="1"/>
    <col min="6" max="6" width="5.83203125" style="10" customWidth="1"/>
    <col min="7" max="7" width="10.33203125" style="10" customWidth="1"/>
    <col min="8" max="8" width="7.1640625" style="10" customWidth="1"/>
    <col min="9" max="9" width="5.33203125" style="10" customWidth="1"/>
    <col min="10" max="10" width="6.5" style="10" customWidth="1"/>
    <col min="11" max="13" width="5.33203125" style="10" customWidth="1"/>
    <col min="14" max="15" width="5.83203125" style="10" customWidth="1"/>
    <col min="16" max="16" width="7.6640625" style="10" customWidth="1"/>
    <col min="17" max="16384" width="9.33203125" style="10"/>
  </cols>
  <sheetData>
    <row r="1" spans="1:16" ht="13.5" thickBot="1" x14ac:dyDescent="0.25"/>
    <row r="2" spans="1:16" x14ac:dyDescent="0.2">
      <c r="A2" s="349"/>
      <c r="B2" s="352" t="s">
        <v>0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4"/>
    </row>
    <row r="3" spans="1:16" x14ac:dyDescent="0.2">
      <c r="A3" s="350"/>
      <c r="B3" s="355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7"/>
    </row>
    <row r="4" spans="1:16" ht="12.75" customHeight="1" x14ac:dyDescent="0.2">
      <c r="A4" s="350"/>
      <c r="B4" s="574" t="s">
        <v>56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6"/>
    </row>
    <row r="5" spans="1:16" ht="17.25" customHeight="1" thickBot="1" x14ac:dyDescent="0.25">
      <c r="A5" s="350"/>
      <c r="B5" s="361" t="s">
        <v>2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3"/>
    </row>
    <row r="6" spans="1:16" ht="12.75" customHeight="1" x14ac:dyDescent="0.2">
      <c r="A6" s="350"/>
      <c r="B6" s="577" t="s">
        <v>177</v>
      </c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8"/>
    </row>
    <row r="7" spans="1:16" ht="14.25" customHeight="1" x14ac:dyDescent="0.2">
      <c r="A7" s="350"/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8"/>
    </row>
    <row r="8" spans="1:16" ht="15" customHeight="1" x14ac:dyDescent="0.2">
      <c r="A8" s="350"/>
      <c r="B8" s="364" t="s">
        <v>3</v>
      </c>
      <c r="C8" s="365"/>
      <c r="D8" s="365"/>
      <c r="E8" s="365"/>
      <c r="F8" s="365"/>
      <c r="G8" s="365"/>
      <c r="H8" s="365"/>
      <c r="I8" s="365"/>
      <c r="J8" s="366" t="s">
        <v>4</v>
      </c>
      <c r="K8" s="367"/>
      <c r="L8" s="367"/>
      <c r="M8" s="367"/>
      <c r="N8" s="367"/>
      <c r="O8" s="367"/>
      <c r="P8" s="368"/>
    </row>
    <row r="9" spans="1:16" ht="15.75" customHeight="1" thickBot="1" x14ac:dyDescent="0.25">
      <c r="A9" s="351"/>
      <c r="B9" s="369" t="s">
        <v>5</v>
      </c>
      <c r="C9" s="370"/>
      <c r="D9" s="370"/>
      <c r="E9" s="370"/>
      <c r="F9" s="370"/>
      <c r="G9" s="370"/>
      <c r="H9" s="370"/>
      <c r="I9" s="370"/>
      <c r="J9" s="371" t="s">
        <v>243</v>
      </c>
      <c r="K9" s="508"/>
      <c r="L9" s="508"/>
      <c r="M9" s="508"/>
      <c r="N9" s="508"/>
      <c r="O9" s="508"/>
      <c r="P9" s="509"/>
    </row>
    <row r="10" spans="1:16" x14ac:dyDescent="0.2">
      <c r="A10" s="329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</row>
    <row r="11" spans="1:16" ht="12" customHeight="1" x14ac:dyDescent="0.2">
      <c r="A11" s="588" t="s">
        <v>132</v>
      </c>
      <c r="B11" s="570"/>
      <c r="C11" s="570"/>
      <c r="D11" s="570"/>
      <c r="E11" s="570"/>
      <c r="F11" s="570"/>
      <c r="G11" s="570"/>
      <c r="H11" s="570"/>
      <c r="I11" s="571"/>
      <c r="J11" s="571"/>
      <c r="K11" s="571"/>
      <c r="L11" s="571"/>
      <c r="M11" s="571"/>
      <c r="N11" s="571"/>
      <c r="O11" s="571"/>
      <c r="P11" s="571"/>
    </row>
    <row r="12" spans="1:16" ht="9" customHeight="1" x14ac:dyDescent="0.2">
      <c r="A12" s="572" t="s">
        <v>6</v>
      </c>
      <c r="B12" s="589" t="s">
        <v>7</v>
      </c>
      <c r="C12" s="590" t="s">
        <v>8</v>
      </c>
      <c r="D12" s="591"/>
      <c r="E12" s="591"/>
      <c r="F12" s="592"/>
      <c r="G12" s="589" t="s">
        <v>9</v>
      </c>
      <c r="H12" s="593" t="s">
        <v>10</v>
      </c>
      <c r="I12" s="594"/>
      <c r="J12" s="594"/>
      <c r="K12" s="594"/>
      <c r="L12" s="594"/>
      <c r="M12" s="594"/>
      <c r="N12" s="594"/>
      <c r="O12" s="594"/>
      <c r="P12" s="595"/>
    </row>
    <row r="13" spans="1:16" ht="18" customHeight="1" x14ac:dyDescent="0.2">
      <c r="A13" s="572"/>
      <c r="B13" s="582"/>
      <c r="C13" s="585" t="s">
        <v>219</v>
      </c>
      <c r="D13" s="585" t="s">
        <v>226</v>
      </c>
      <c r="E13" s="585" t="s">
        <v>221</v>
      </c>
      <c r="F13" s="567" t="s">
        <v>225</v>
      </c>
      <c r="G13" s="582"/>
      <c r="H13" s="572" t="s">
        <v>219</v>
      </c>
      <c r="I13" s="572"/>
      <c r="J13" s="572" t="s">
        <v>220</v>
      </c>
      <c r="K13" s="572"/>
      <c r="L13" s="572" t="s">
        <v>221</v>
      </c>
      <c r="M13" s="572"/>
      <c r="N13" s="567" t="s">
        <v>200</v>
      </c>
      <c r="O13" s="567" t="s">
        <v>203</v>
      </c>
      <c r="P13" s="567" t="s">
        <v>224</v>
      </c>
    </row>
    <row r="14" spans="1:16" ht="18" customHeight="1" x14ac:dyDescent="0.2">
      <c r="A14" s="572"/>
      <c r="B14" s="568"/>
      <c r="C14" s="586"/>
      <c r="D14" s="586"/>
      <c r="E14" s="586"/>
      <c r="F14" s="583"/>
      <c r="G14" s="568"/>
      <c r="H14" s="44" t="s">
        <v>201</v>
      </c>
      <c r="I14" s="44" t="s">
        <v>202</v>
      </c>
      <c r="J14" s="44" t="s">
        <v>201</v>
      </c>
      <c r="K14" s="44" t="s">
        <v>202</v>
      </c>
      <c r="L14" s="44" t="s">
        <v>201</v>
      </c>
      <c r="M14" s="44" t="s">
        <v>202</v>
      </c>
      <c r="N14" s="568"/>
      <c r="O14" s="568"/>
      <c r="P14" s="583"/>
    </row>
    <row r="15" spans="1:16" ht="11.25" customHeight="1" x14ac:dyDescent="0.2">
      <c r="A15" s="11" t="s">
        <v>133</v>
      </c>
      <c r="B15" s="11" t="s">
        <v>134</v>
      </c>
      <c r="C15" s="15">
        <v>12619</v>
      </c>
      <c r="D15" s="15">
        <v>13106</v>
      </c>
      <c r="E15" s="15">
        <v>11134</v>
      </c>
      <c r="F15" s="13">
        <f t="shared" ref="F15:F30" si="0">SUM(C15:E15)</f>
        <v>36859</v>
      </c>
      <c r="G15" s="12" t="s">
        <v>15</v>
      </c>
      <c r="H15" s="16">
        <v>9878</v>
      </c>
      <c r="I15" s="15">
        <v>1234</v>
      </c>
      <c r="J15" s="15">
        <v>9730</v>
      </c>
      <c r="K15" s="15">
        <v>1178</v>
      </c>
      <c r="L15" s="206">
        <v>8241</v>
      </c>
      <c r="M15" s="206">
        <v>1101</v>
      </c>
      <c r="N15" s="34">
        <f t="shared" ref="N15:O30" si="1">SUM(H15,J15,L15)</f>
        <v>27849</v>
      </c>
      <c r="O15" s="17">
        <f t="shared" si="1"/>
        <v>3513</v>
      </c>
      <c r="P15" s="18">
        <f>SUM(H15:M15)</f>
        <v>31362</v>
      </c>
    </row>
    <row r="16" spans="1:16" ht="11.25" customHeight="1" x14ac:dyDescent="0.2">
      <c r="A16" s="11" t="s">
        <v>162</v>
      </c>
      <c r="B16" s="11" t="s">
        <v>134</v>
      </c>
      <c r="C16" s="15">
        <v>21853</v>
      </c>
      <c r="D16" s="15">
        <v>24942</v>
      </c>
      <c r="E16" s="15">
        <v>18610</v>
      </c>
      <c r="F16" s="13">
        <f t="shared" si="0"/>
        <v>65405</v>
      </c>
      <c r="G16" s="12" t="s">
        <v>15</v>
      </c>
      <c r="H16" s="16">
        <v>19988</v>
      </c>
      <c r="I16" s="15">
        <v>2004</v>
      </c>
      <c r="J16" s="15">
        <v>22834</v>
      </c>
      <c r="K16" s="15">
        <v>2119</v>
      </c>
      <c r="L16" s="206">
        <v>17290</v>
      </c>
      <c r="M16" s="206">
        <v>1597</v>
      </c>
      <c r="N16" s="34">
        <f t="shared" si="1"/>
        <v>60112</v>
      </c>
      <c r="O16" s="17">
        <f t="shared" si="1"/>
        <v>5720</v>
      </c>
      <c r="P16" s="18">
        <f>SUM(H16:M16)</f>
        <v>65832</v>
      </c>
    </row>
    <row r="17" spans="1:23" ht="9" customHeight="1" x14ac:dyDescent="0.2">
      <c r="A17" s="11" t="s">
        <v>135</v>
      </c>
      <c r="B17" s="11" t="s">
        <v>136</v>
      </c>
      <c r="C17" s="15">
        <v>233</v>
      </c>
      <c r="D17" s="15">
        <v>261</v>
      </c>
      <c r="E17" s="15">
        <v>235</v>
      </c>
      <c r="F17" s="13">
        <f t="shared" si="0"/>
        <v>729</v>
      </c>
      <c r="G17" s="12" t="s">
        <v>15</v>
      </c>
      <c r="H17" s="16">
        <v>2351</v>
      </c>
      <c r="I17" s="15">
        <v>283</v>
      </c>
      <c r="J17" s="15">
        <v>2565</v>
      </c>
      <c r="K17" s="15">
        <v>332</v>
      </c>
      <c r="L17" s="206">
        <v>2316</v>
      </c>
      <c r="M17" s="207">
        <v>268</v>
      </c>
      <c r="N17" s="17">
        <f t="shared" si="1"/>
        <v>7232</v>
      </c>
      <c r="O17" s="17">
        <f t="shared" si="1"/>
        <v>883</v>
      </c>
      <c r="P17" s="18">
        <f t="shared" ref="P17:P30" si="2">SUM(H17:M17)</f>
        <v>8115</v>
      </c>
    </row>
    <row r="18" spans="1:23" ht="18" customHeight="1" x14ac:dyDescent="0.2">
      <c r="A18" s="11" t="s">
        <v>167</v>
      </c>
      <c r="B18" s="11" t="s">
        <v>136</v>
      </c>
      <c r="C18" s="30">
        <v>436</v>
      </c>
      <c r="D18" s="30">
        <v>610</v>
      </c>
      <c r="E18" s="30">
        <v>450</v>
      </c>
      <c r="F18" s="18">
        <f t="shared" si="0"/>
        <v>1496</v>
      </c>
      <c r="G18" s="20" t="s">
        <v>15</v>
      </c>
      <c r="H18" s="64">
        <v>4350</v>
      </c>
      <c r="I18" s="30">
        <v>505</v>
      </c>
      <c r="J18" s="30">
        <v>5223</v>
      </c>
      <c r="K18" s="30">
        <v>781</v>
      </c>
      <c r="L18" s="208">
        <v>3947</v>
      </c>
      <c r="M18" s="31">
        <v>552</v>
      </c>
      <c r="N18" s="30">
        <f t="shared" si="1"/>
        <v>13520</v>
      </c>
      <c r="O18" s="29">
        <f t="shared" si="1"/>
        <v>1838</v>
      </c>
      <c r="P18" s="18">
        <f t="shared" si="2"/>
        <v>15358</v>
      </c>
    </row>
    <row r="19" spans="1:23" ht="9" customHeight="1" x14ac:dyDescent="0.2">
      <c r="A19" s="11" t="s">
        <v>154</v>
      </c>
      <c r="B19" s="11" t="s">
        <v>164</v>
      </c>
      <c r="C19" s="15">
        <v>25</v>
      </c>
      <c r="D19" s="15">
        <v>14</v>
      </c>
      <c r="E19" s="15">
        <v>4</v>
      </c>
      <c r="F19" s="13">
        <f t="shared" si="0"/>
        <v>43</v>
      </c>
      <c r="G19" s="12" t="s">
        <v>15</v>
      </c>
      <c r="H19" s="16">
        <v>84</v>
      </c>
      <c r="I19" s="15">
        <v>13</v>
      </c>
      <c r="J19" s="15">
        <v>27</v>
      </c>
      <c r="K19" s="15">
        <v>2</v>
      </c>
      <c r="L19" s="206">
        <v>11</v>
      </c>
      <c r="M19" s="207">
        <v>4</v>
      </c>
      <c r="N19" s="17">
        <f t="shared" si="1"/>
        <v>122</v>
      </c>
      <c r="O19" s="17">
        <f t="shared" si="1"/>
        <v>19</v>
      </c>
      <c r="P19" s="18">
        <f t="shared" si="2"/>
        <v>141</v>
      </c>
    </row>
    <row r="20" spans="1:23" ht="9" customHeight="1" x14ac:dyDescent="0.2">
      <c r="A20" s="11" t="s">
        <v>137</v>
      </c>
      <c r="B20" s="11" t="s">
        <v>138</v>
      </c>
      <c r="C20" s="15">
        <v>18</v>
      </c>
      <c r="D20" s="15">
        <v>3</v>
      </c>
      <c r="E20" s="15">
        <v>6</v>
      </c>
      <c r="F20" s="13">
        <f t="shared" si="0"/>
        <v>27</v>
      </c>
      <c r="G20" s="12" t="s">
        <v>15</v>
      </c>
      <c r="H20" s="19">
        <v>237</v>
      </c>
      <c r="I20" s="15">
        <v>26</v>
      </c>
      <c r="J20" s="15">
        <v>54</v>
      </c>
      <c r="K20" s="15">
        <v>23</v>
      </c>
      <c r="L20" s="206">
        <v>171</v>
      </c>
      <c r="M20" s="207">
        <v>46</v>
      </c>
      <c r="N20" s="17">
        <f t="shared" si="1"/>
        <v>462</v>
      </c>
      <c r="O20" s="17">
        <f t="shared" si="1"/>
        <v>95</v>
      </c>
      <c r="P20" s="18">
        <f t="shared" si="2"/>
        <v>557</v>
      </c>
    </row>
    <row r="21" spans="1:23" ht="9" customHeight="1" x14ac:dyDescent="0.2">
      <c r="A21" s="11" t="s">
        <v>139</v>
      </c>
      <c r="B21" s="11" t="s">
        <v>140</v>
      </c>
      <c r="C21" s="15">
        <v>36</v>
      </c>
      <c r="D21" s="15">
        <v>162</v>
      </c>
      <c r="E21" s="15">
        <v>92</v>
      </c>
      <c r="F21" s="13">
        <f t="shared" si="0"/>
        <v>290</v>
      </c>
      <c r="G21" s="12" t="s">
        <v>15</v>
      </c>
      <c r="H21" s="16">
        <v>471</v>
      </c>
      <c r="I21" s="15">
        <v>140</v>
      </c>
      <c r="J21" s="15">
        <v>1865</v>
      </c>
      <c r="K21" s="15">
        <v>618</v>
      </c>
      <c r="L21" s="206">
        <v>1165</v>
      </c>
      <c r="M21" s="209">
        <v>452</v>
      </c>
      <c r="N21" s="17">
        <f t="shared" si="1"/>
        <v>3501</v>
      </c>
      <c r="O21" s="17">
        <f t="shared" si="1"/>
        <v>1210</v>
      </c>
      <c r="P21" s="18">
        <f t="shared" si="2"/>
        <v>4711</v>
      </c>
    </row>
    <row r="22" spans="1:23" s="47" customFormat="1" ht="9" customHeight="1" x14ac:dyDescent="0.2">
      <c r="A22" s="11" t="s">
        <v>141</v>
      </c>
      <c r="B22" s="11" t="s">
        <v>63</v>
      </c>
      <c r="C22" s="15">
        <v>6</v>
      </c>
      <c r="D22" s="15">
        <v>3</v>
      </c>
      <c r="E22" s="15">
        <v>3</v>
      </c>
      <c r="F22" s="13">
        <f t="shared" si="0"/>
        <v>12</v>
      </c>
      <c r="G22" s="12" t="s">
        <v>15</v>
      </c>
      <c r="H22" s="16">
        <v>78</v>
      </c>
      <c r="I22" s="15">
        <v>20</v>
      </c>
      <c r="J22" s="15">
        <v>47</v>
      </c>
      <c r="K22" s="15">
        <v>10</v>
      </c>
      <c r="L22" s="206">
        <v>55</v>
      </c>
      <c r="M22" s="207">
        <v>13</v>
      </c>
      <c r="N22" s="17">
        <f t="shared" si="1"/>
        <v>180</v>
      </c>
      <c r="O22" s="17">
        <f t="shared" si="1"/>
        <v>43</v>
      </c>
      <c r="P22" s="18">
        <f t="shared" si="2"/>
        <v>223</v>
      </c>
      <c r="Q22" s="59"/>
      <c r="R22" s="59"/>
      <c r="S22" s="59"/>
      <c r="T22" s="59"/>
      <c r="U22" s="59"/>
      <c r="V22" s="59"/>
      <c r="W22" s="59"/>
    </row>
    <row r="23" spans="1:23" s="47" customFormat="1" ht="9" customHeight="1" x14ac:dyDescent="0.2">
      <c r="A23" s="11" t="s">
        <v>142</v>
      </c>
      <c r="B23" s="11" t="s">
        <v>63</v>
      </c>
      <c r="C23" s="15">
        <v>7</v>
      </c>
      <c r="D23" s="15">
        <v>3</v>
      </c>
      <c r="E23" s="15">
        <v>3</v>
      </c>
      <c r="F23" s="13">
        <f t="shared" si="0"/>
        <v>13</v>
      </c>
      <c r="G23" s="12" t="s">
        <v>47</v>
      </c>
      <c r="H23" s="16">
        <v>100</v>
      </c>
      <c r="I23" s="15">
        <v>18</v>
      </c>
      <c r="J23" s="15">
        <v>72</v>
      </c>
      <c r="K23" s="15">
        <v>8</v>
      </c>
      <c r="L23" s="207">
        <v>29</v>
      </c>
      <c r="M23" s="207">
        <v>12</v>
      </c>
      <c r="N23" s="17">
        <f t="shared" si="1"/>
        <v>201</v>
      </c>
      <c r="O23" s="17">
        <f t="shared" si="1"/>
        <v>38</v>
      </c>
      <c r="P23" s="18">
        <f t="shared" si="2"/>
        <v>239</v>
      </c>
      <c r="Q23" s="59"/>
      <c r="R23" s="59"/>
      <c r="S23" s="59"/>
      <c r="T23" s="59"/>
      <c r="U23" s="59"/>
      <c r="V23" s="59"/>
      <c r="W23" s="59"/>
    </row>
    <row r="24" spans="1:23" s="47" customFormat="1" ht="9" customHeight="1" x14ac:dyDescent="0.2">
      <c r="A24" s="11" t="s">
        <v>150</v>
      </c>
      <c r="B24" s="11" t="s">
        <v>148</v>
      </c>
      <c r="C24" s="15">
        <v>10</v>
      </c>
      <c r="D24" s="15">
        <v>8</v>
      </c>
      <c r="E24" s="15">
        <v>9</v>
      </c>
      <c r="F24" s="13">
        <f t="shared" si="0"/>
        <v>27</v>
      </c>
      <c r="G24" s="12" t="s">
        <v>151</v>
      </c>
      <c r="H24" s="16">
        <v>96</v>
      </c>
      <c r="I24" s="15">
        <v>13</v>
      </c>
      <c r="J24" s="15">
        <v>146</v>
      </c>
      <c r="K24" s="15">
        <v>20</v>
      </c>
      <c r="L24" s="207">
        <v>183</v>
      </c>
      <c r="M24" s="207">
        <v>72</v>
      </c>
      <c r="N24" s="17">
        <f t="shared" si="1"/>
        <v>425</v>
      </c>
      <c r="O24" s="17">
        <f t="shared" si="1"/>
        <v>105</v>
      </c>
      <c r="P24" s="18">
        <f t="shared" si="2"/>
        <v>530</v>
      </c>
      <c r="Q24" s="59"/>
      <c r="R24" s="59"/>
      <c r="S24" s="59"/>
      <c r="T24" s="59"/>
      <c r="U24" s="59"/>
      <c r="V24" s="59"/>
      <c r="W24" s="59"/>
    </row>
    <row r="25" spans="1:23" s="47" customFormat="1" ht="9" customHeight="1" x14ac:dyDescent="0.2">
      <c r="A25" s="11" t="s">
        <v>149</v>
      </c>
      <c r="B25" s="11" t="s">
        <v>148</v>
      </c>
      <c r="C25" s="15">
        <v>15</v>
      </c>
      <c r="D25" s="15">
        <v>11</v>
      </c>
      <c r="E25" s="15">
        <v>10</v>
      </c>
      <c r="F25" s="13">
        <f t="shared" si="0"/>
        <v>36</v>
      </c>
      <c r="G25" s="12" t="s">
        <v>15</v>
      </c>
      <c r="H25" s="16">
        <v>145</v>
      </c>
      <c r="I25" s="15">
        <v>32</v>
      </c>
      <c r="J25" s="15">
        <v>141</v>
      </c>
      <c r="K25" s="15">
        <v>19</v>
      </c>
      <c r="L25" s="207">
        <v>110</v>
      </c>
      <c r="M25" s="207">
        <v>31</v>
      </c>
      <c r="N25" s="17">
        <f t="shared" si="1"/>
        <v>396</v>
      </c>
      <c r="O25" s="17">
        <f t="shared" si="1"/>
        <v>82</v>
      </c>
      <c r="P25" s="18">
        <f t="shared" si="2"/>
        <v>478</v>
      </c>
      <c r="Q25" s="59"/>
      <c r="R25" s="59"/>
      <c r="S25" s="59"/>
      <c r="T25" s="59"/>
      <c r="U25" s="59"/>
      <c r="V25" s="59"/>
      <c r="W25" s="59"/>
    </row>
    <row r="26" spans="1:23" s="47" customFormat="1" ht="9" customHeight="1" x14ac:dyDescent="0.2">
      <c r="A26" s="11" t="s">
        <v>143</v>
      </c>
      <c r="B26" s="11" t="s">
        <v>143</v>
      </c>
      <c r="C26" s="15">
        <v>1745</v>
      </c>
      <c r="D26" s="15">
        <v>2004</v>
      </c>
      <c r="E26" s="15">
        <v>1776</v>
      </c>
      <c r="F26" s="17">
        <f t="shared" si="0"/>
        <v>5525</v>
      </c>
      <c r="G26" s="12" t="s">
        <v>15</v>
      </c>
      <c r="H26" s="16">
        <v>1559</v>
      </c>
      <c r="I26" s="15">
        <v>190</v>
      </c>
      <c r="J26" s="15">
        <v>1790</v>
      </c>
      <c r="K26" s="15">
        <v>264</v>
      </c>
      <c r="L26" s="206">
        <v>1576</v>
      </c>
      <c r="M26" s="206">
        <v>246</v>
      </c>
      <c r="N26" s="17">
        <f t="shared" si="1"/>
        <v>4925</v>
      </c>
      <c r="O26" s="17">
        <f t="shared" si="1"/>
        <v>700</v>
      </c>
      <c r="P26" s="18">
        <f t="shared" si="2"/>
        <v>5625</v>
      </c>
      <c r="Q26" s="59"/>
      <c r="R26" s="59"/>
      <c r="S26" s="59"/>
      <c r="T26" s="59"/>
      <c r="U26" s="59"/>
      <c r="V26" s="59"/>
      <c r="W26" s="59"/>
    </row>
    <row r="27" spans="1:23" s="47" customFormat="1" ht="9" customHeight="1" x14ac:dyDescent="0.2">
      <c r="A27" s="11" t="s">
        <v>176</v>
      </c>
      <c r="B27" s="11" t="s">
        <v>165</v>
      </c>
      <c r="C27" s="15">
        <v>678</v>
      </c>
      <c r="D27" s="15">
        <v>804</v>
      </c>
      <c r="E27" s="15">
        <v>601</v>
      </c>
      <c r="F27" s="17">
        <f t="shared" si="0"/>
        <v>2083</v>
      </c>
      <c r="G27" s="12" t="s">
        <v>15</v>
      </c>
      <c r="H27" s="16">
        <v>1441</v>
      </c>
      <c r="I27" s="15">
        <v>162</v>
      </c>
      <c r="J27" s="15">
        <v>2194</v>
      </c>
      <c r="K27" s="15">
        <v>241</v>
      </c>
      <c r="L27" s="206">
        <v>1864</v>
      </c>
      <c r="M27" s="206">
        <v>319</v>
      </c>
      <c r="N27" s="17">
        <f t="shared" si="1"/>
        <v>5499</v>
      </c>
      <c r="O27" s="17">
        <f t="shared" si="1"/>
        <v>722</v>
      </c>
      <c r="P27" s="18">
        <f t="shared" si="2"/>
        <v>6221</v>
      </c>
      <c r="Q27" s="59"/>
      <c r="R27" s="59"/>
      <c r="S27" s="59"/>
      <c r="T27" s="59"/>
      <c r="U27" s="59"/>
      <c r="V27" s="59"/>
      <c r="W27" s="59"/>
    </row>
    <row r="28" spans="1:23" s="47" customFormat="1" ht="9" customHeight="1" x14ac:dyDescent="0.2">
      <c r="A28" s="11" t="s">
        <v>152</v>
      </c>
      <c r="B28" s="11" t="s">
        <v>166</v>
      </c>
      <c r="C28" s="15">
        <v>257</v>
      </c>
      <c r="D28" s="15">
        <v>323</v>
      </c>
      <c r="E28" s="15">
        <v>218</v>
      </c>
      <c r="F28" s="17">
        <f t="shared" si="0"/>
        <v>798</v>
      </c>
      <c r="G28" s="12" t="s">
        <v>15</v>
      </c>
      <c r="H28" s="16">
        <v>565</v>
      </c>
      <c r="I28" s="15">
        <v>172</v>
      </c>
      <c r="J28" s="15">
        <v>739</v>
      </c>
      <c r="K28" s="15">
        <v>103</v>
      </c>
      <c r="L28" s="206">
        <v>742</v>
      </c>
      <c r="M28" s="206">
        <v>124</v>
      </c>
      <c r="N28" s="17">
        <f t="shared" si="1"/>
        <v>2046</v>
      </c>
      <c r="O28" s="17">
        <f t="shared" si="1"/>
        <v>399</v>
      </c>
      <c r="P28" s="18">
        <f t="shared" si="2"/>
        <v>2445</v>
      </c>
      <c r="Q28" s="59"/>
      <c r="R28" s="59"/>
      <c r="S28" s="59"/>
      <c r="T28" s="59"/>
      <c r="U28" s="59"/>
      <c r="V28" s="59"/>
      <c r="W28" s="59"/>
    </row>
    <row r="29" spans="1:23" ht="9" customHeight="1" x14ac:dyDescent="0.2">
      <c r="A29" s="11" t="s">
        <v>153</v>
      </c>
      <c r="B29" s="11" t="s">
        <v>163</v>
      </c>
      <c r="C29" s="15">
        <v>472</v>
      </c>
      <c r="D29" s="15">
        <v>496</v>
      </c>
      <c r="E29" s="15">
        <v>486</v>
      </c>
      <c r="F29" s="17">
        <f t="shared" si="0"/>
        <v>1454</v>
      </c>
      <c r="G29" s="12" t="s">
        <v>37</v>
      </c>
      <c r="H29" s="16">
        <v>332</v>
      </c>
      <c r="I29" s="15">
        <v>255</v>
      </c>
      <c r="J29" s="15">
        <v>516</v>
      </c>
      <c r="K29" s="15">
        <v>418</v>
      </c>
      <c r="L29" s="15">
        <v>436</v>
      </c>
      <c r="M29" s="15">
        <v>325</v>
      </c>
      <c r="N29" s="17">
        <f t="shared" si="1"/>
        <v>1284</v>
      </c>
      <c r="O29" s="17">
        <f t="shared" si="1"/>
        <v>998</v>
      </c>
      <c r="P29" s="18">
        <f t="shared" si="2"/>
        <v>2282</v>
      </c>
    </row>
    <row r="30" spans="1:23" ht="9" customHeight="1" x14ac:dyDescent="0.2">
      <c r="A30" s="11" t="s">
        <v>175</v>
      </c>
      <c r="B30" s="11" t="s">
        <v>163</v>
      </c>
      <c r="C30" s="15">
        <v>629</v>
      </c>
      <c r="D30" s="15">
        <v>591</v>
      </c>
      <c r="E30" s="15">
        <v>661</v>
      </c>
      <c r="F30" s="17">
        <f t="shared" si="0"/>
        <v>1881</v>
      </c>
      <c r="G30" s="12" t="s">
        <v>37</v>
      </c>
      <c r="H30" s="16">
        <v>435</v>
      </c>
      <c r="I30" s="15">
        <v>350</v>
      </c>
      <c r="J30" s="15">
        <v>541</v>
      </c>
      <c r="K30" s="15">
        <v>413</v>
      </c>
      <c r="L30" s="15">
        <v>617</v>
      </c>
      <c r="M30" s="15">
        <v>656</v>
      </c>
      <c r="N30" s="17">
        <f t="shared" si="1"/>
        <v>1593</v>
      </c>
      <c r="O30" s="17">
        <f t="shared" si="1"/>
        <v>1419</v>
      </c>
      <c r="P30" s="18">
        <f t="shared" si="2"/>
        <v>3012</v>
      </c>
    </row>
    <row r="31" spans="1:23" x14ac:dyDescent="0.2">
      <c r="A31" s="569" t="s">
        <v>144</v>
      </c>
      <c r="B31" s="570"/>
      <c r="C31" s="570"/>
      <c r="D31" s="570"/>
      <c r="E31" s="570"/>
      <c r="F31" s="570"/>
      <c r="G31" s="570"/>
      <c r="H31" s="570"/>
      <c r="I31" s="571"/>
      <c r="J31" s="571"/>
      <c r="K31" s="571"/>
      <c r="L31" s="571"/>
      <c r="M31" s="571"/>
      <c r="N31" s="571"/>
      <c r="O31" s="571"/>
      <c r="P31" s="571"/>
    </row>
    <row r="32" spans="1:23" ht="12.75" customHeight="1" x14ac:dyDescent="0.2">
      <c r="A32" s="572" t="s">
        <v>6</v>
      </c>
      <c r="B32" s="572" t="s">
        <v>7</v>
      </c>
      <c r="C32" s="572" t="s">
        <v>8</v>
      </c>
      <c r="D32" s="572"/>
      <c r="E32" s="572"/>
      <c r="F32" s="572"/>
      <c r="G32" s="572" t="s">
        <v>9</v>
      </c>
      <c r="H32" s="572" t="s">
        <v>10</v>
      </c>
      <c r="I32" s="572"/>
      <c r="J32" s="572"/>
      <c r="K32" s="572"/>
      <c r="L32" s="572"/>
      <c r="M32" s="572"/>
      <c r="N32" s="572"/>
      <c r="O32" s="572"/>
      <c r="P32" s="572"/>
    </row>
    <row r="33" spans="1:16" ht="13.5" customHeight="1" x14ac:dyDescent="0.2">
      <c r="A33" s="572"/>
      <c r="B33" s="572"/>
      <c r="C33" s="585" t="s">
        <v>219</v>
      </c>
      <c r="D33" s="585" t="s">
        <v>226</v>
      </c>
      <c r="E33" s="585" t="s">
        <v>221</v>
      </c>
      <c r="F33" s="572" t="s">
        <v>225</v>
      </c>
      <c r="G33" s="572"/>
      <c r="H33" s="572" t="s">
        <v>219</v>
      </c>
      <c r="I33" s="572"/>
      <c r="J33" s="572" t="s">
        <v>220</v>
      </c>
      <c r="K33" s="572"/>
      <c r="L33" s="572" t="s">
        <v>221</v>
      </c>
      <c r="M33" s="572"/>
      <c r="N33" s="567" t="s">
        <v>200</v>
      </c>
      <c r="O33" s="567" t="s">
        <v>203</v>
      </c>
      <c r="P33" s="567" t="s">
        <v>224</v>
      </c>
    </row>
    <row r="34" spans="1:16" ht="18" x14ac:dyDescent="0.2">
      <c r="A34" s="572"/>
      <c r="B34" s="572"/>
      <c r="C34" s="586"/>
      <c r="D34" s="586"/>
      <c r="E34" s="586"/>
      <c r="F34" s="584"/>
      <c r="G34" s="572"/>
      <c r="H34" s="44" t="s">
        <v>201</v>
      </c>
      <c r="I34" s="44" t="s">
        <v>202</v>
      </c>
      <c r="J34" s="44" t="s">
        <v>201</v>
      </c>
      <c r="K34" s="44" t="s">
        <v>202</v>
      </c>
      <c r="L34" s="44" t="s">
        <v>201</v>
      </c>
      <c r="M34" s="44" t="s">
        <v>202</v>
      </c>
      <c r="N34" s="568"/>
      <c r="O34" s="568"/>
      <c r="P34" s="587"/>
    </row>
    <row r="35" spans="1:16" ht="33.75" customHeight="1" x14ac:dyDescent="0.2">
      <c r="A35" s="21" t="s">
        <v>145</v>
      </c>
      <c r="B35" s="7" t="s">
        <v>146</v>
      </c>
      <c r="C35" s="30">
        <v>1</v>
      </c>
      <c r="D35" s="30">
        <v>0</v>
      </c>
      <c r="E35" s="30">
        <v>3</v>
      </c>
      <c r="F35" s="18">
        <f>+E35+D35+C35</f>
        <v>4</v>
      </c>
      <c r="G35" s="20" t="s">
        <v>15</v>
      </c>
      <c r="H35" s="20">
        <v>4</v>
      </c>
      <c r="I35" s="30">
        <v>8</v>
      </c>
      <c r="J35" s="30">
        <v>0</v>
      </c>
      <c r="K35" s="30">
        <v>0</v>
      </c>
      <c r="L35" s="30">
        <v>9</v>
      </c>
      <c r="M35" s="30">
        <v>3</v>
      </c>
      <c r="N35" s="29">
        <f t="shared" ref="N35:O36" si="3">SUM(H35,J35,L35)</f>
        <v>13</v>
      </c>
      <c r="O35" s="29">
        <f t="shared" si="3"/>
        <v>11</v>
      </c>
      <c r="P35" s="18">
        <f t="shared" ref="P35:P36" si="4">SUM(H35:M35)</f>
        <v>24</v>
      </c>
    </row>
    <row r="36" spans="1:16" x14ac:dyDescent="0.15">
      <c r="A36" s="1" t="s">
        <v>30</v>
      </c>
      <c r="B36" s="6" t="s">
        <v>147</v>
      </c>
      <c r="C36" s="30">
        <v>6</v>
      </c>
      <c r="D36" s="30">
        <v>8</v>
      </c>
      <c r="E36" s="24">
        <v>3</v>
      </c>
      <c r="F36" s="33">
        <f>+E36+D36+C36</f>
        <v>17</v>
      </c>
      <c r="G36" s="27" t="s">
        <v>15</v>
      </c>
      <c r="H36" s="210">
        <v>13</v>
      </c>
      <c r="I36" s="24">
        <v>5</v>
      </c>
      <c r="J36" s="24">
        <v>32</v>
      </c>
      <c r="K36" s="24">
        <v>18</v>
      </c>
      <c r="L36" s="24">
        <v>18</v>
      </c>
      <c r="M36" s="24">
        <v>5</v>
      </c>
      <c r="N36" s="5">
        <f t="shared" si="3"/>
        <v>63</v>
      </c>
      <c r="O36" s="5">
        <f t="shared" si="3"/>
        <v>28</v>
      </c>
      <c r="P36" s="60">
        <f t="shared" si="4"/>
        <v>91</v>
      </c>
    </row>
    <row r="38" spans="1:16" ht="13.5" thickBot="1" x14ac:dyDescent="0.25">
      <c r="A38" s="596" t="s">
        <v>197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</row>
    <row r="39" spans="1:16" ht="18.75" customHeight="1" thickBot="1" x14ac:dyDescent="0.25">
      <c r="A39" s="602" t="s">
        <v>178</v>
      </c>
      <c r="B39" s="605" t="s">
        <v>179</v>
      </c>
      <c r="C39" s="605" t="s">
        <v>219</v>
      </c>
      <c r="D39" s="392" t="s">
        <v>220</v>
      </c>
      <c r="E39" s="608" t="s">
        <v>221</v>
      </c>
      <c r="F39" s="610" t="s">
        <v>247</v>
      </c>
      <c r="G39" s="611"/>
      <c r="H39" s="379" t="s">
        <v>248</v>
      </c>
      <c r="I39" s="617"/>
      <c r="J39" s="597" t="s">
        <v>222</v>
      </c>
      <c r="K39" s="598"/>
      <c r="L39" s="598"/>
      <c r="M39" s="598"/>
      <c r="N39" s="598"/>
      <c r="O39" s="598"/>
      <c r="P39" s="599"/>
    </row>
    <row r="40" spans="1:16" ht="18.75" customHeight="1" thickBot="1" x14ac:dyDescent="0.25">
      <c r="A40" s="603"/>
      <c r="B40" s="393"/>
      <c r="C40" s="393"/>
      <c r="D40" s="393"/>
      <c r="E40" s="609"/>
      <c r="F40" s="612"/>
      <c r="G40" s="613"/>
      <c r="H40" s="379"/>
      <c r="I40" s="617"/>
      <c r="J40" s="600" t="s">
        <v>219</v>
      </c>
      <c r="K40" s="601"/>
      <c r="L40" s="600" t="s">
        <v>220</v>
      </c>
      <c r="M40" s="601"/>
      <c r="N40" s="600" t="s">
        <v>221</v>
      </c>
      <c r="O40" s="601"/>
      <c r="P40" s="606" t="s">
        <v>223</v>
      </c>
    </row>
    <row r="41" spans="1:16" ht="18.75" thickBot="1" x14ac:dyDescent="0.25">
      <c r="A41" s="604"/>
      <c r="B41" s="394"/>
      <c r="C41" s="393"/>
      <c r="D41" s="393"/>
      <c r="E41" s="605"/>
      <c r="F41" s="612"/>
      <c r="G41" s="613"/>
      <c r="H41" s="381"/>
      <c r="I41" s="618"/>
      <c r="J41" s="212" t="s">
        <v>201</v>
      </c>
      <c r="K41" s="212" t="s">
        <v>202</v>
      </c>
      <c r="L41" s="212" t="s">
        <v>201</v>
      </c>
      <c r="M41" s="212" t="s">
        <v>202</v>
      </c>
      <c r="N41" s="212" t="s">
        <v>201</v>
      </c>
      <c r="O41" s="212" t="s">
        <v>202</v>
      </c>
      <c r="P41" s="607"/>
    </row>
    <row r="42" spans="1:16" ht="13.5" hidden="1" customHeight="1" thickBot="1" x14ac:dyDescent="0.25">
      <c r="A42" s="61" t="s">
        <v>198</v>
      </c>
      <c r="B42" s="232" t="s">
        <v>199</v>
      </c>
      <c r="C42" s="74">
        <v>0</v>
      </c>
      <c r="D42" s="235">
        <v>0</v>
      </c>
      <c r="E42" s="74">
        <v>0</v>
      </c>
      <c r="F42" s="627">
        <f>+C42+D42+E42</f>
        <v>0</v>
      </c>
      <c r="G42" s="627"/>
      <c r="H42" s="619" t="s">
        <v>249</v>
      </c>
      <c r="I42" s="620"/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236">
        <f>+J42+K42+L42+M42+N42+O42</f>
        <v>0</v>
      </c>
    </row>
    <row r="43" spans="1:16" ht="18.75" thickBot="1" x14ac:dyDescent="0.25">
      <c r="A43" s="62" t="s">
        <v>210</v>
      </c>
      <c r="B43" s="233" t="s">
        <v>199</v>
      </c>
      <c r="C43" s="74">
        <v>1219</v>
      </c>
      <c r="D43" s="236">
        <v>1255</v>
      </c>
      <c r="E43" s="237">
        <v>1224</v>
      </c>
      <c r="F43" s="614">
        <f>+C43+D43+E43</f>
        <v>3698</v>
      </c>
      <c r="G43" s="614"/>
      <c r="H43" s="621"/>
      <c r="I43" s="622"/>
      <c r="J43" s="238">
        <v>65</v>
      </c>
      <c r="K43" s="238">
        <v>7</v>
      </c>
      <c r="L43" s="240">
        <v>68</v>
      </c>
      <c r="M43" s="240">
        <v>9</v>
      </c>
      <c r="N43" s="240">
        <v>69</v>
      </c>
      <c r="O43" s="240">
        <v>7</v>
      </c>
      <c r="P43" s="236">
        <f t="shared" ref="P43:P45" si="5">+J43+K43+L43+M43+N43+O43</f>
        <v>225</v>
      </c>
    </row>
    <row r="44" spans="1:16" ht="15" thickBot="1" x14ac:dyDescent="0.25">
      <c r="A44" s="63" t="s">
        <v>208</v>
      </c>
      <c r="B44" s="38" t="s">
        <v>25</v>
      </c>
      <c r="C44" s="238">
        <v>80000</v>
      </c>
      <c r="D44" s="236">
        <v>0</v>
      </c>
      <c r="E44" s="238">
        <v>1190000</v>
      </c>
      <c r="F44" s="614">
        <f>+C44+D44+E44</f>
        <v>1270000</v>
      </c>
      <c r="G44" s="614"/>
      <c r="H44" s="623"/>
      <c r="I44" s="624"/>
      <c r="J44" s="238">
        <v>178</v>
      </c>
      <c r="K44" s="237">
        <v>12</v>
      </c>
      <c r="L44" s="241">
        <v>0</v>
      </c>
      <c r="M44" s="241">
        <v>0</v>
      </c>
      <c r="N44" s="240">
        <v>2912</v>
      </c>
      <c r="O44" s="240">
        <v>67</v>
      </c>
      <c r="P44" s="236">
        <f t="shared" si="5"/>
        <v>3169</v>
      </c>
    </row>
    <row r="45" spans="1:16" ht="39" customHeight="1" x14ac:dyDescent="0.2">
      <c r="A45" s="231" t="s">
        <v>209</v>
      </c>
      <c r="B45" s="234" t="s">
        <v>183</v>
      </c>
      <c r="C45" s="239">
        <v>0</v>
      </c>
      <c r="D45" s="236">
        <v>38</v>
      </c>
      <c r="E45" s="237">
        <v>375</v>
      </c>
      <c r="F45" s="615">
        <f>+C45+D45+E45</f>
        <v>413</v>
      </c>
      <c r="G45" s="616"/>
      <c r="H45" s="625" t="s">
        <v>250</v>
      </c>
      <c r="I45" s="626"/>
      <c r="J45" s="242">
        <v>0</v>
      </c>
      <c r="K45" s="242">
        <v>0</v>
      </c>
      <c r="L45" s="243">
        <v>29</v>
      </c>
      <c r="M45" s="243">
        <v>9</v>
      </c>
      <c r="N45" s="243">
        <v>326</v>
      </c>
      <c r="O45" s="243">
        <v>49</v>
      </c>
      <c r="P45" s="236">
        <f t="shared" si="5"/>
        <v>413</v>
      </c>
    </row>
    <row r="52" spans="3:3" x14ac:dyDescent="0.2">
      <c r="C52" s="69"/>
    </row>
  </sheetData>
  <mergeCells count="61">
    <mergeCell ref="F43:G43"/>
    <mergeCell ref="F44:G44"/>
    <mergeCell ref="F45:G45"/>
    <mergeCell ref="H39:I41"/>
    <mergeCell ref="H42:I44"/>
    <mergeCell ref="H45:I45"/>
    <mergeCell ref="F42:G42"/>
    <mergeCell ref="A38:P38"/>
    <mergeCell ref="J39:P39"/>
    <mergeCell ref="J40:K40"/>
    <mergeCell ref="L40:M40"/>
    <mergeCell ref="N40:O40"/>
    <mergeCell ref="A39:A41"/>
    <mergeCell ref="B39:B41"/>
    <mergeCell ref="C39:C41"/>
    <mergeCell ref="D39:D41"/>
    <mergeCell ref="P40:P41"/>
    <mergeCell ref="E39:E41"/>
    <mergeCell ref="F39:G41"/>
    <mergeCell ref="N13:N14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P33:P34"/>
    <mergeCell ref="A10:P10"/>
    <mergeCell ref="A11:P11"/>
    <mergeCell ref="A12:A14"/>
    <mergeCell ref="B12:B14"/>
    <mergeCell ref="C12:F12"/>
    <mergeCell ref="G12:G14"/>
    <mergeCell ref="H12:P12"/>
    <mergeCell ref="C13:C14"/>
    <mergeCell ref="D13:D14"/>
    <mergeCell ref="E13:E14"/>
    <mergeCell ref="P13:P14"/>
    <mergeCell ref="F13:F14"/>
    <mergeCell ref="H13:I13"/>
    <mergeCell ref="J13:K13"/>
    <mergeCell ref="L13:M13"/>
    <mergeCell ref="O33:O34"/>
    <mergeCell ref="O13:O14"/>
    <mergeCell ref="F33:F34"/>
    <mergeCell ref="H33:I33"/>
    <mergeCell ref="J33:K33"/>
    <mergeCell ref="L33:M33"/>
    <mergeCell ref="N33:N34"/>
    <mergeCell ref="A31:P31"/>
    <mergeCell ref="A32:A34"/>
    <mergeCell ref="B32:B34"/>
    <mergeCell ref="C32:F32"/>
    <mergeCell ref="G32:G34"/>
    <mergeCell ref="H32:P32"/>
    <mergeCell ref="C33:C34"/>
    <mergeCell ref="D33:D34"/>
    <mergeCell ref="E33:E34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'Table 1'!Área_de_impresión</vt:lpstr>
      <vt:lpstr>'Table 2'!Área_de_impresión</vt:lpstr>
      <vt:lpstr>'Table 3'!Área_de_impresión</vt:lpstr>
      <vt:lpstr>'Table 4'!Área_de_impresión</vt:lpstr>
      <vt:lpstr>'Table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Keiry Alcantara</dc:creator>
  <cp:lastModifiedBy>Ysolina Feliz</cp:lastModifiedBy>
  <cp:lastPrinted>2024-04-17T19:05:26Z</cp:lastPrinted>
  <dcterms:created xsi:type="dcterms:W3CDTF">2023-01-18T12:41:37Z</dcterms:created>
  <dcterms:modified xsi:type="dcterms:W3CDTF">2024-04-18T18:34:26Z</dcterms:modified>
</cp:coreProperties>
</file>